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ics I/02. Tests/2021 I. Práctica Calificada 02/"/>
    </mc:Choice>
  </mc:AlternateContent>
  <xr:revisionPtr revIDLastSave="159" documentId="13_ncr:1_{7D3EE137-6634-4EAF-95BD-11C753EE365C}" xr6:coauthVersionLast="47" xr6:coauthVersionMax="47" xr10:uidLastSave="{95BB133B-6D5E-4391-8733-A6EDBE1A2763}"/>
  <bookViews>
    <workbookView xWindow="-120" yWindow="-16320" windowWidth="29040" windowHeight="15720" activeTab="2" xr2:uid="{00000000-000D-0000-FFFF-FFFF00000000}"/>
  </bookViews>
  <sheets>
    <sheet name="data" sheetId="1" r:id="rId1"/>
    <sheet name="Koyck" sheetId="6" r:id="rId2"/>
    <sheet name="1" sheetId="3" r:id="rId3"/>
    <sheet name="2" sheetId="4" r:id="rId4"/>
    <sheet name="almon" sheetId="9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data!$L$6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4" l="1" a="1"/>
  <c r="S17" i="4" s="1"/>
  <c r="S12" i="4" a="1"/>
  <c r="S12" i="4" s="1"/>
  <c r="J10" i="9" l="1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9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8" i="9" l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7" i="9"/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4" i="6"/>
  <c r="F5" i="6" l="1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4" i="6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K46" i="4"/>
  <c r="J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46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47" i="4"/>
  <c r="E48" i="4"/>
  <c r="E49" i="4"/>
  <c r="E50" i="4"/>
  <c r="E51" i="4"/>
  <c r="E52" i="4"/>
  <c r="E53" i="4"/>
  <c r="E54" i="4"/>
  <c r="J31" i="4"/>
  <c r="E46" i="4"/>
  <c r="E45" i="4"/>
  <c r="E44" i="4"/>
  <c r="E43" i="4"/>
  <c r="E42" i="4"/>
  <c r="E41" i="4"/>
  <c r="E40" i="4"/>
  <c r="F41" i="4" s="1"/>
  <c r="G42" i="4" s="1"/>
  <c r="E39" i="4"/>
  <c r="F40" i="4" s="1"/>
  <c r="G41" i="4" s="1"/>
  <c r="E38" i="4"/>
  <c r="E37" i="4"/>
  <c r="F36" i="4"/>
  <c r="G37" i="4" s="1"/>
  <c r="E36" i="4"/>
  <c r="E35" i="4"/>
  <c r="F34" i="4"/>
  <c r="G35" i="4" s="1"/>
  <c r="E34" i="4"/>
  <c r="F35" i="4" s="1"/>
  <c r="E33" i="4"/>
  <c r="F32" i="4"/>
  <c r="G33" i="4" s="1"/>
  <c r="E32" i="4"/>
  <c r="E31" i="4"/>
  <c r="E30" i="4"/>
  <c r="E29" i="4"/>
  <c r="E28" i="4"/>
  <c r="F29" i="4" s="1"/>
  <c r="G30" i="4" s="1"/>
  <c r="E27" i="4"/>
  <c r="E26" i="4"/>
  <c r="F27" i="4" s="1"/>
  <c r="G28" i="4" s="1"/>
  <c r="E25" i="4"/>
  <c r="E24" i="4"/>
  <c r="F25" i="4" s="1"/>
  <c r="G26" i="4" s="1"/>
  <c r="E23" i="4"/>
  <c r="F22" i="4"/>
  <c r="G23" i="4" s="1"/>
  <c r="E22" i="4"/>
  <c r="F21" i="4"/>
  <c r="G22" i="4" s="1"/>
  <c r="E21" i="4"/>
  <c r="E20" i="4"/>
  <c r="E19" i="4"/>
  <c r="F20" i="4" s="1"/>
  <c r="G21" i="4" s="1"/>
  <c r="E18" i="4"/>
  <c r="F19" i="4" s="1"/>
  <c r="G20" i="4" s="1"/>
  <c r="E17" i="4"/>
  <c r="F18" i="4" s="1"/>
  <c r="G19" i="4" s="1"/>
  <c r="E16" i="4"/>
  <c r="F17" i="4" s="1"/>
  <c r="E15" i="4"/>
  <c r="F16" i="4" s="1"/>
  <c r="E14" i="4"/>
  <c r="E13" i="4"/>
  <c r="E12" i="4"/>
  <c r="F11" i="4"/>
  <c r="G12" i="4" s="1"/>
  <c r="E11" i="4"/>
  <c r="G10" i="4"/>
  <c r="E10" i="4"/>
  <c r="E9" i="4"/>
  <c r="F10" i="4" s="1"/>
  <c r="G11" i="4" s="1"/>
  <c r="E8" i="4"/>
  <c r="F9" i="4" s="1"/>
  <c r="J35" i="4" l="1"/>
  <c r="J10" i="4"/>
  <c r="K35" i="4"/>
  <c r="I11" i="4"/>
  <c r="F12" i="4"/>
  <c r="G13" i="4" s="1"/>
  <c r="K19" i="4"/>
  <c r="J19" i="4"/>
  <c r="I19" i="4"/>
  <c r="I10" i="4"/>
  <c r="K41" i="4"/>
  <c r="F42" i="4"/>
  <c r="G43" i="4" s="1"/>
  <c r="J41" i="4"/>
  <c r="I41" i="4"/>
  <c r="K20" i="4"/>
  <c r="J20" i="4"/>
  <c r="F37" i="4"/>
  <c r="G38" i="4" s="1"/>
  <c r="K12" i="4"/>
  <c r="J12" i="4"/>
  <c r="F13" i="4"/>
  <c r="I13" i="4" s="1"/>
  <c r="I12" i="4"/>
  <c r="F28" i="4"/>
  <c r="K22" i="4"/>
  <c r="J22" i="4"/>
  <c r="I22" i="4"/>
  <c r="F23" i="4"/>
  <c r="G24" i="4" s="1"/>
  <c r="F30" i="4"/>
  <c r="G31" i="4" s="1"/>
  <c r="I31" i="4" s="1"/>
  <c r="I35" i="4"/>
  <c r="I20" i="4"/>
  <c r="F43" i="4"/>
  <c r="F14" i="4"/>
  <c r="J21" i="4"/>
  <c r="K21" i="4"/>
  <c r="I21" i="4"/>
  <c r="F24" i="4"/>
  <c r="J24" i="4" s="1"/>
  <c r="G36" i="4"/>
  <c r="K36" i="4" s="1"/>
  <c r="K37" i="4"/>
  <c r="J37" i="4"/>
  <c r="I37" i="4"/>
  <c r="F38" i="4"/>
  <c r="K11" i="4"/>
  <c r="J11" i="4"/>
  <c r="G18" i="4"/>
  <c r="J18" i="4" s="1"/>
  <c r="G17" i="4"/>
  <c r="J17" i="4" s="1"/>
  <c r="K10" i="4"/>
  <c r="F26" i="4"/>
  <c r="F31" i="4"/>
  <c r="F33" i="4"/>
  <c r="F15" i="4"/>
  <c r="F44" i="4"/>
  <c r="I24" i="4"/>
  <c r="I38" i="4"/>
  <c r="F39" i="4"/>
  <c r="F45" i="4"/>
  <c r="I17" i="4" l="1"/>
  <c r="J23" i="4"/>
  <c r="I42" i="4"/>
  <c r="I36" i="4"/>
  <c r="K23" i="4"/>
  <c r="J43" i="4"/>
  <c r="J38" i="4"/>
  <c r="J42" i="4"/>
  <c r="K17" i="4"/>
  <c r="K42" i="4"/>
  <c r="G45" i="4"/>
  <c r="I30" i="4"/>
  <c r="K18" i="4"/>
  <c r="J36" i="4"/>
  <c r="G34" i="4"/>
  <c r="J33" i="4"/>
  <c r="I33" i="4"/>
  <c r="K33" i="4"/>
  <c r="G16" i="4"/>
  <c r="J30" i="4"/>
  <c r="G29" i="4"/>
  <c r="I28" i="4"/>
  <c r="K28" i="4"/>
  <c r="J28" i="4"/>
  <c r="G27" i="4"/>
  <c r="K26" i="4"/>
  <c r="J26" i="4"/>
  <c r="I26" i="4"/>
  <c r="G32" i="4"/>
  <c r="K31" i="4"/>
  <c r="G44" i="4"/>
  <c r="I44" i="4" s="1"/>
  <c r="K43" i="4"/>
  <c r="K30" i="4"/>
  <c r="I18" i="4"/>
  <c r="G15" i="4"/>
  <c r="J15" i="4" s="1"/>
  <c r="I43" i="4"/>
  <c r="K45" i="4"/>
  <c r="I45" i="4"/>
  <c r="J45" i="4"/>
  <c r="G25" i="4"/>
  <c r="K24" i="4"/>
  <c r="G14" i="4"/>
  <c r="I14" i="4" s="1"/>
  <c r="K13" i="4"/>
  <c r="G40" i="4"/>
  <c r="G39" i="4"/>
  <c r="I39" i="4" s="1"/>
  <c r="K38" i="4"/>
  <c r="I23" i="4"/>
  <c r="J13" i="4"/>
  <c r="J14" i="4" l="1"/>
  <c r="K15" i="4"/>
  <c r="K14" i="4"/>
  <c r="K34" i="4"/>
  <c r="J34" i="4"/>
  <c r="I34" i="4"/>
  <c r="J39" i="4"/>
  <c r="I15" i="4"/>
  <c r="K39" i="4"/>
  <c r="J40" i="4"/>
  <c r="K40" i="4"/>
  <c r="I40" i="4"/>
  <c r="J27" i="4"/>
  <c r="I27" i="4"/>
  <c r="K27" i="4"/>
  <c r="K16" i="4"/>
  <c r="J16" i="4"/>
  <c r="J44" i="4"/>
  <c r="I46" i="4"/>
  <c r="K44" i="4"/>
  <c r="J25" i="4"/>
  <c r="I25" i="4"/>
  <c r="K25" i="4"/>
  <c r="J32" i="4"/>
  <c r="I32" i="4"/>
  <c r="K32" i="4"/>
  <c r="I29" i="4"/>
  <c r="J29" i="4"/>
  <c r="K29" i="4"/>
  <c r="V17" i="4" l="1" a="1"/>
  <c r="X19" i="4" l="1"/>
  <c r="X17" i="4"/>
  <c r="W19" i="4"/>
  <c r="W17" i="4"/>
  <c r="V19" i="4"/>
  <c r="V17" i="4"/>
  <c r="Y20" i="4"/>
  <c r="Y18" i="4"/>
  <c r="X20" i="4"/>
  <c r="X18" i="4"/>
  <c r="V20" i="4"/>
  <c r="Y19" i="4"/>
  <c r="W18" i="4"/>
  <c r="V18" i="4"/>
  <c r="Y17" i="4"/>
  <c r="W20" i="4"/>
  <c r="S24" i="4" l="1" a="1"/>
  <c r="S26" i="4" l="1"/>
  <c r="S25" i="4"/>
  <c r="S24" i="4"/>
  <c r="S27" i="4"/>
  <c r="M10" i="4" l="1"/>
  <c r="O10" i="4" s="1"/>
  <c r="P10" i="4" s="1"/>
  <c r="M53" i="4"/>
  <c r="O53" i="4" s="1"/>
  <c r="P53" i="4" s="1"/>
  <c r="M61" i="4"/>
  <c r="O61" i="4" s="1"/>
  <c r="P61" i="4" s="1"/>
  <c r="M69" i="4"/>
  <c r="O69" i="4" s="1"/>
  <c r="P69" i="4" s="1"/>
  <c r="M77" i="4"/>
  <c r="O77" i="4" s="1"/>
  <c r="P77" i="4" s="1"/>
  <c r="M85" i="4"/>
  <c r="O85" i="4" s="1"/>
  <c r="P85" i="4" s="1"/>
  <c r="M93" i="4"/>
  <c r="O93" i="4" s="1"/>
  <c r="P93" i="4" s="1"/>
  <c r="M101" i="4"/>
  <c r="O101" i="4" s="1"/>
  <c r="P101" i="4" s="1"/>
  <c r="M109" i="4"/>
  <c r="O109" i="4" s="1"/>
  <c r="P109" i="4" s="1"/>
  <c r="M117" i="4"/>
  <c r="O117" i="4" s="1"/>
  <c r="P117" i="4" s="1"/>
  <c r="M125" i="4"/>
  <c r="O125" i="4" s="1"/>
  <c r="P125" i="4" s="1"/>
  <c r="M133" i="4"/>
  <c r="O133" i="4" s="1"/>
  <c r="P133" i="4" s="1"/>
  <c r="M66" i="4"/>
  <c r="O66" i="4" s="1"/>
  <c r="P66" i="4" s="1"/>
  <c r="M98" i="4"/>
  <c r="O98" i="4" s="1"/>
  <c r="P98" i="4" s="1"/>
  <c r="M75" i="4"/>
  <c r="O75" i="4" s="1"/>
  <c r="P75" i="4" s="1"/>
  <c r="M91" i="4"/>
  <c r="O91" i="4" s="1"/>
  <c r="P91" i="4" s="1"/>
  <c r="M107" i="4"/>
  <c r="O107" i="4" s="1"/>
  <c r="P107" i="4" s="1"/>
  <c r="M123" i="4"/>
  <c r="O123" i="4" s="1"/>
  <c r="P123" i="4" s="1"/>
  <c r="M76" i="4"/>
  <c r="O76" i="4" s="1"/>
  <c r="P76" i="4" s="1"/>
  <c r="M100" i="4"/>
  <c r="O100" i="4" s="1"/>
  <c r="P100" i="4" s="1"/>
  <c r="M124" i="4"/>
  <c r="O124" i="4" s="1"/>
  <c r="P124" i="4" s="1"/>
  <c r="M54" i="4"/>
  <c r="O54" i="4" s="1"/>
  <c r="P54" i="4" s="1"/>
  <c r="M62" i="4"/>
  <c r="O62" i="4" s="1"/>
  <c r="P62" i="4" s="1"/>
  <c r="M70" i="4"/>
  <c r="O70" i="4" s="1"/>
  <c r="P70" i="4" s="1"/>
  <c r="M78" i="4"/>
  <c r="O78" i="4" s="1"/>
  <c r="P78" i="4" s="1"/>
  <c r="M86" i="4"/>
  <c r="O86" i="4" s="1"/>
  <c r="P86" i="4" s="1"/>
  <c r="M94" i="4"/>
  <c r="O94" i="4" s="1"/>
  <c r="P94" i="4" s="1"/>
  <c r="M102" i="4"/>
  <c r="O102" i="4" s="1"/>
  <c r="P102" i="4" s="1"/>
  <c r="M110" i="4"/>
  <c r="O110" i="4" s="1"/>
  <c r="P110" i="4" s="1"/>
  <c r="M118" i="4"/>
  <c r="O118" i="4" s="1"/>
  <c r="P118" i="4" s="1"/>
  <c r="M126" i="4"/>
  <c r="O126" i="4" s="1"/>
  <c r="P126" i="4" s="1"/>
  <c r="M134" i="4"/>
  <c r="O134" i="4" s="1"/>
  <c r="P134" i="4" s="1"/>
  <c r="M74" i="4"/>
  <c r="O74" i="4" s="1"/>
  <c r="P74" i="4" s="1"/>
  <c r="M122" i="4"/>
  <c r="O122" i="4" s="1"/>
  <c r="P122" i="4" s="1"/>
  <c r="M59" i="4"/>
  <c r="O59" i="4" s="1"/>
  <c r="P59" i="4" s="1"/>
  <c r="M52" i="4"/>
  <c r="O52" i="4" s="1"/>
  <c r="P52" i="4" s="1"/>
  <c r="M92" i="4"/>
  <c r="O92" i="4" s="1"/>
  <c r="P92" i="4" s="1"/>
  <c r="M132" i="4"/>
  <c r="O132" i="4" s="1"/>
  <c r="P132" i="4" s="1"/>
  <c r="M47" i="4"/>
  <c r="O47" i="4" s="1"/>
  <c r="P47" i="4" s="1"/>
  <c r="M55" i="4"/>
  <c r="O55" i="4" s="1"/>
  <c r="P55" i="4" s="1"/>
  <c r="M63" i="4"/>
  <c r="O63" i="4" s="1"/>
  <c r="P63" i="4" s="1"/>
  <c r="M71" i="4"/>
  <c r="O71" i="4" s="1"/>
  <c r="P71" i="4" s="1"/>
  <c r="M79" i="4"/>
  <c r="O79" i="4" s="1"/>
  <c r="P79" i="4" s="1"/>
  <c r="M87" i="4"/>
  <c r="O87" i="4" s="1"/>
  <c r="P87" i="4" s="1"/>
  <c r="M95" i="4"/>
  <c r="O95" i="4" s="1"/>
  <c r="P95" i="4" s="1"/>
  <c r="M103" i="4"/>
  <c r="O103" i="4" s="1"/>
  <c r="P103" i="4" s="1"/>
  <c r="M111" i="4"/>
  <c r="O111" i="4" s="1"/>
  <c r="P111" i="4" s="1"/>
  <c r="M119" i="4"/>
  <c r="O119" i="4" s="1"/>
  <c r="P119" i="4" s="1"/>
  <c r="M127" i="4"/>
  <c r="O127" i="4" s="1"/>
  <c r="P127" i="4" s="1"/>
  <c r="M135" i="4"/>
  <c r="O135" i="4" s="1"/>
  <c r="P135" i="4" s="1"/>
  <c r="M50" i="4"/>
  <c r="O50" i="4" s="1"/>
  <c r="P50" i="4" s="1"/>
  <c r="M82" i="4"/>
  <c r="O82" i="4" s="1"/>
  <c r="P82" i="4" s="1"/>
  <c r="M106" i="4"/>
  <c r="O106" i="4" s="1"/>
  <c r="P106" i="4" s="1"/>
  <c r="M48" i="4"/>
  <c r="O48" i="4" s="1"/>
  <c r="P48" i="4" s="1"/>
  <c r="M56" i="4"/>
  <c r="O56" i="4" s="1"/>
  <c r="P56" i="4" s="1"/>
  <c r="M64" i="4"/>
  <c r="O64" i="4" s="1"/>
  <c r="P64" i="4" s="1"/>
  <c r="M72" i="4"/>
  <c r="O72" i="4" s="1"/>
  <c r="P72" i="4" s="1"/>
  <c r="M80" i="4"/>
  <c r="O80" i="4" s="1"/>
  <c r="P80" i="4" s="1"/>
  <c r="M88" i="4"/>
  <c r="O88" i="4" s="1"/>
  <c r="P88" i="4" s="1"/>
  <c r="M96" i="4"/>
  <c r="O96" i="4" s="1"/>
  <c r="P96" i="4" s="1"/>
  <c r="M104" i="4"/>
  <c r="O104" i="4" s="1"/>
  <c r="P104" i="4" s="1"/>
  <c r="M112" i="4"/>
  <c r="O112" i="4" s="1"/>
  <c r="P112" i="4" s="1"/>
  <c r="M120" i="4"/>
  <c r="O120" i="4" s="1"/>
  <c r="P120" i="4" s="1"/>
  <c r="M128" i="4"/>
  <c r="O128" i="4" s="1"/>
  <c r="P128" i="4" s="1"/>
  <c r="M46" i="4"/>
  <c r="O46" i="4" s="1"/>
  <c r="P46" i="4" s="1"/>
  <c r="M58" i="4"/>
  <c r="O58" i="4" s="1"/>
  <c r="P58" i="4" s="1"/>
  <c r="M90" i="4"/>
  <c r="O90" i="4" s="1"/>
  <c r="P90" i="4" s="1"/>
  <c r="M130" i="4"/>
  <c r="O130" i="4" s="1"/>
  <c r="P130" i="4" s="1"/>
  <c r="M67" i="4"/>
  <c r="O67" i="4" s="1"/>
  <c r="P67" i="4" s="1"/>
  <c r="M83" i="4"/>
  <c r="O83" i="4" s="1"/>
  <c r="P83" i="4" s="1"/>
  <c r="M99" i="4"/>
  <c r="O99" i="4" s="1"/>
  <c r="P99" i="4" s="1"/>
  <c r="M115" i="4"/>
  <c r="O115" i="4" s="1"/>
  <c r="P115" i="4" s="1"/>
  <c r="M131" i="4"/>
  <c r="O131" i="4" s="1"/>
  <c r="P131" i="4" s="1"/>
  <c r="M60" i="4"/>
  <c r="O60" i="4" s="1"/>
  <c r="P60" i="4" s="1"/>
  <c r="M84" i="4"/>
  <c r="O84" i="4" s="1"/>
  <c r="P84" i="4" s="1"/>
  <c r="M116" i="4"/>
  <c r="O116" i="4" s="1"/>
  <c r="P116" i="4" s="1"/>
  <c r="M49" i="4"/>
  <c r="O49" i="4" s="1"/>
  <c r="P49" i="4" s="1"/>
  <c r="M57" i="4"/>
  <c r="O57" i="4" s="1"/>
  <c r="P57" i="4" s="1"/>
  <c r="M65" i="4"/>
  <c r="O65" i="4" s="1"/>
  <c r="P65" i="4" s="1"/>
  <c r="M73" i="4"/>
  <c r="O73" i="4" s="1"/>
  <c r="P73" i="4" s="1"/>
  <c r="M81" i="4"/>
  <c r="O81" i="4" s="1"/>
  <c r="P81" i="4" s="1"/>
  <c r="M89" i="4"/>
  <c r="O89" i="4" s="1"/>
  <c r="P89" i="4" s="1"/>
  <c r="M97" i="4"/>
  <c r="O97" i="4" s="1"/>
  <c r="P97" i="4" s="1"/>
  <c r="M105" i="4"/>
  <c r="O105" i="4" s="1"/>
  <c r="P105" i="4" s="1"/>
  <c r="M113" i="4"/>
  <c r="O113" i="4" s="1"/>
  <c r="P113" i="4" s="1"/>
  <c r="M121" i="4"/>
  <c r="O121" i="4" s="1"/>
  <c r="P121" i="4" s="1"/>
  <c r="M129" i="4"/>
  <c r="O129" i="4" s="1"/>
  <c r="P129" i="4" s="1"/>
  <c r="M114" i="4"/>
  <c r="O114" i="4" s="1"/>
  <c r="P114" i="4" s="1"/>
  <c r="M51" i="4"/>
  <c r="O51" i="4" s="1"/>
  <c r="P51" i="4" s="1"/>
  <c r="M68" i="4"/>
  <c r="O68" i="4" s="1"/>
  <c r="P68" i="4" s="1"/>
  <c r="M108" i="4"/>
  <c r="O108" i="4" s="1"/>
  <c r="P108" i="4" s="1"/>
  <c r="M42" i="4"/>
  <c r="O42" i="4" s="1"/>
  <c r="P42" i="4" s="1"/>
  <c r="M29" i="4"/>
  <c r="O29" i="4" s="1"/>
  <c r="P29" i="4" s="1"/>
  <c r="M27" i="4"/>
  <c r="O27" i="4" s="1"/>
  <c r="P27" i="4" s="1"/>
  <c r="M25" i="4"/>
  <c r="O25" i="4" s="1"/>
  <c r="P25" i="4" s="1"/>
  <c r="M22" i="4"/>
  <c r="O22" i="4" s="1"/>
  <c r="P22" i="4" s="1"/>
  <c r="M41" i="4"/>
  <c r="O41" i="4" s="1"/>
  <c r="P41" i="4" s="1"/>
  <c r="M36" i="4"/>
  <c r="O36" i="4" s="1"/>
  <c r="P36" i="4" s="1"/>
  <c r="M32" i="4"/>
  <c r="O32" i="4" s="1"/>
  <c r="P32" i="4" s="1"/>
  <c r="M21" i="4"/>
  <c r="O21" i="4" s="1"/>
  <c r="P21" i="4" s="1"/>
  <c r="M12" i="4"/>
  <c r="O12" i="4" s="1"/>
  <c r="P12" i="4" s="1"/>
  <c r="M19" i="4"/>
  <c r="O19" i="4" s="1"/>
  <c r="P19" i="4" s="1"/>
  <c r="M35" i="4"/>
  <c r="O35" i="4" s="1"/>
  <c r="P35" i="4" s="1"/>
  <c r="M20" i="4"/>
  <c r="O20" i="4" s="1"/>
  <c r="P20" i="4" s="1"/>
  <c r="M11" i="4"/>
  <c r="O11" i="4" s="1"/>
  <c r="P11" i="4" s="1"/>
  <c r="M17" i="4"/>
  <c r="O17" i="4" s="1"/>
  <c r="P17" i="4" s="1"/>
  <c r="M18" i="4"/>
  <c r="O18" i="4" s="1"/>
  <c r="P18" i="4" s="1"/>
  <c r="M16" i="4"/>
  <c r="O16" i="4" s="1"/>
  <c r="P16" i="4" s="1"/>
  <c r="M44" i="4"/>
  <c r="O44" i="4" s="1"/>
  <c r="P44" i="4" s="1"/>
  <c r="M40" i="4"/>
  <c r="O40" i="4" s="1"/>
  <c r="P40" i="4" s="1"/>
  <c r="M45" i="4"/>
  <c r="O45" i="4" s="1"/>
  <c r="P45" i="4" s="1"/>
  <c r="M39" i="4"/>
  <c r="O39" i="4" s="1"/>
  <c r="P39" i="4" s="1"/>
  <c r="M33" i="4"/>
  <c r="O33" i="4" s="1"/>
  <c r="P33" i="4" s="1"/>
  <c r="M28" i="4"/>
  <c r="O28" i="4" s="1"/>
  <c r="P28" i="4" s="1"/>
  <c r="M26" i="4"/>
  <c r="O26" i="4" s="1"/>
  <c r="P26" i="4" s="1"/>
  <c r="M38" i="4"/>
  <c r="O38" i="4" s="1"/>
  <c r="P38" i="4" s="1"/>
  <c r="M23" i="4"/>
  <c r="O23" i="4" s="1"/>
  <c r="P23" i="4" s="1"/>
  <c r="M43" i="4"/>
  <c r="O43" i="4" s="1"/>
  <c r="P43" i="4" s="1"/>
  <c r="M14" i="4"/>
  <c r="O14" i="4" s="1"/>
  <c r="P14" i="4" s="1"/>
  <c r="M34" i="4"/>
  <c r="O34" i="4" s="1"/>
  <c r="P34" i="4" s="1"/>
  <c r="M31" i="4"/>
  <c r="O31" i="4" s="1"/>
  <c r="P31" i="4" s="1"/>
  <c r="M13" i="4"/>
  <c r="O13" i="4" s="1"/>
  <c r="P13" i="4" s="1"/>
  <c r="M24" i="4"/>
  <c r="O24" i="4" s="1"/>
  <c r="P24" i="4" s="1"/>
  <c r="M15" i="4"/>
  <c r="O15" i="4" s="1"/>
  <c r="P15" i="4" s="1"/>
  <c r="M37" i="4"/>
  <c r="O37" i="4" s="1"/>
  <c r="P37" i="4" s="1"/>
  <c r="M30" i="4"/>
  <c r="O30" i="4" s="1"/>
  <c r="P30" i="4" s="1"/>
  <c r="P136" i="4" l="1"/>
  <c r="C18" i="3" l="1"/>
  <c r="D24" i="3"/>
  <c r="T5" i="3"/>
  <c r="R5" i="3"/>
  <c r="H5" i="3"/>
  <c r="G5" i="3"/>
  <c r="F5" i="3"/>
  <c r="E5" i="3"/>
  <c r="D5" i="3"/>
  <c r="C5" i="3"/>
  <c r="T4" i="3"/>
  <c r="R4" i="3"/>
  <c r="H4" i="3"/>
  <c r="G4" i="3"/>
  <c r="F4" i="3"/>
  <c r="E4" i="3"/>
  <c r="D4" i="3"/>
  <c r="C4" i="3"/>
  <c r="T3" i="3"/>
  <c r="R3" i="3"/>
  <c r="H3" i="3"/>
  <c r="G3" i="3"/>
  <c r="F3" i="3"/>
  <c r="E3" i="3"/>
  <c r="D3" i="3"/>
  <c r="C3" i="3"/>
  <c r="H2" i="3"/>
  <c r="I2" i="3" s="1"/>
  <c r="J2" i="3" l="1"/>
  <c r="I5" i="3"/>
  <c r="I4" i="3"/>
  <c r="I3" i="3"/>
  <c r="K2" i="3" l="1"/>
  <c r="J5" i="3"/>
  <c r="J4" i="3"/>
  <c r="J3" i="3"/>
  <c r="L2" i="3" l="1"/>
  <c r="K5" i="3"/>
  <c r="K4" i="3"/>
  <c r="K3" i="3"/>
  <c r="L4" i="3" l="1"/>
  <c r="L3" i="3"/>
  <c r="M2" i="3"/>
  <c r="L5" i="3"/>
  <c r="M5" i="3" l="1"/>
  <c r="M4" i="3"/>
  <c r="M3" i="3"/>
  <c r="N2" i="3"/>
  <c r="N5" i="3" l="1"/>
  <c r="O2" i="3"/>
  <c r="N4" i="3"/>
  <c r="N3" i="3"/>
  <c r="O5" i="3" l="1"/>
  <c r="P2" i="3"/>
  <c r="O4" i="3"/>
  <c r="O3" i="3"/>
  <c r="P5" i="3" l="1"/>
  <c r="P4" i="3"/>
  <c r="P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<sst xmlns="http://schemas.openxmlformats.org/spreadsheetml/2006/main" count="600" uniqueCount="198">
  <si>
    <t>Año/Trim.</t>
  </si>
  <si>
    <t>80T1</t>
  </si>
  <si>
    <t>80T2</t>
  </si>
  <si>
    <t>80T3</t>
  </si>
  <si>
    <t>80T4</t>
  </si>
  <si>
    <t>81T1</t>
  </si>
  <si>
    <t>81T2</t>
  </si>
  <si>
    <t>81T3</t>
  </si>
  <si>
    <t>81T4</t>
  </si>
  <si>
    <t>82T1</t>
  </si>
  <si>
    <t>82T2</t>
  </si>
  <si>
    <t>82T3</t>
  </si>
  <si>
    <t>82T4</t>
  </si>
  <si>
    <t>83T1</t>
  </si>
  <si>
    <t>83T2</t>
  </si>
  <si>
    <t>83T3</t>
  </si>
  <si>
    <t>83T4</t>
  </si>
  <si>
    <t>84T1</t>
  </si>
  <si>
    <t>84T2</t>
  </si>
  <si>
    <t>84T3</t>
  </si>
  <si>
    <t>84T4</t>
  </si>
  <si>
    <t>85T1</t>
  </si>
  <si>
    <t>85T2</t>
  </si>
  <si>
    <t>85T3</t>
  </si>
  <si>
    <t>85T4</t>
  </si>
  <si>
    <t>86T1</t>
  </si>
  <si>
    <t>86T2</t>
  </si>
  <si>
    <t>86T3</t>
  </si>
  <si>
    <t>86T4</t>
  </si>
  <si>
    <t>87T1</t>
  </si>
  <si>
    <t>87T2</t>
  </si>
  <si>
    <t>87T3</t>
  </si>
  <si>
    <t>87T4</t>
  </si>
  <si>
    <t>88T1</t>
  </si>
  <si>
    <t>88T2</t>
  </si>
  <si>
    <t>88T3</t>
  </si>
  <si>
    <t>88T4</t>
  </si>
  <si>
    <t>89T1</t>
  </si>
  <si>
    <t>89T2</t>
  </si>
  <si>
    <t>89T3</t>
  </si>
  <si>
    <t>89T4</t>
  </si>
  <si>
    <t>90T1</t>
  </si>
  <si>
    <t>90T2</t>
  </si>
  <si>
    <t>90T3</t>
  </si>
  <si>
    <t>90T4</t>
  </si>
  <si>
    <t>91T1</t>
  </si>
  <si>
    <t>91T2</t>
  </si>
  <si>
    <t>91T3</t>
  </si>
  <si>
    <t>91T4</t>
  </si>
  <si>
    <t>92T1</t>
  </si>
  <si>
    <t>92T2</t>
  </si>
  <si>
    <t>92T3</t>
  </si>
  <si>
    <t>92T4</t>
  </si>
  <si>
    <t>93T1</t>
  </si>
  <si>
    <t>93T2</t>
  </si>
  <si>
    <t>93T3</t>
  </si>
  <si>
    <t>93T4</t>
  </si>
  <si>
    <t>94T1</t>
  </si>
  <si>
    <t>94T2</t>
  </si>
  <si>
    <t>94T3</t>
  </si>
  <si>
    <t>94T4</t>
  </si>
  <si>
    <t>95T1</t>
  </si>
  <si>
    <t>95T2</t>
  </si>
  <si>
    <t>95T3</t>
  </si>
  <si>
    <t>95T4</t>
  </si>
  <si>
    <t>96T1</t>
  </si>
  <si>
    <t>96T2</t>
  </si>
  <si>
    <t>96T3</t>
  </si>
  <si>
    <t>96T4</t>
  </si>
  <si>
    <t>97T1</t>
  </si>
  <si>
    <t>97T2</t>
  </si>
  <si>
    <t>97T3</t>
  </si>
  <si>
    <t>97T4</t>
  </si>
  <si>
    <t>98T1</t>
  </si>
  <si>
    <t>98T2</t>
  </si>
  <si>
    <t>98T3</t>
  </si>
  <si>
    <t>98T4</t>
  </si>
  <si>
    <t>99T1</t>
  </si>
  <si>
    <t>99T2</t>
  </si>
  <si>
    <t>99T3</t>
  </si>
  <si>
    <t>99T4</t>
  </si>
  <si>
    <t>00T1</t>
  </si>
  <si>
    <t>00T2</t>
  </si>
  <si>
    <t>00T3</t>
  </si>
  <si>
    <t>00T4</t>
  </si>
  <si>
    <t>01T1</t>
  </si>
  <si>
    <t>01T2</t>
  </si>
  <si>
    <t>01T3</t>
  </si>
  <si>
    <t>01T4</t>
  </si>
  <si>
    <t>02T1</t>
  </si>
  <si>
    <t>02T2</t>
  </si>
  <si>
    <t>02T3</t>
  </si>
  <si>
    <t>02T4</t>
  </si>
  <si>
    <t>03T1</t>
  </si>
  <si>
    <t>03T2</t>
  </si>
  <si>
    <t>03T3</t>
  </si>
  <si>
    <t>03T4</t>
  </si>
  <si>
    <t>04T1</t>
  </si>
  <si>
    <t>04T2</t>
  </si>
  <si>
    <t>04T3</t>
  </si>
  <si>
    <t>04T4</t>
  </si>
  <si>
    <t>05T1</t>
  </si>
  <si>
    <t>05T2</t>
  </si>
  <si>
    <t>05T3</t>
  </si>
  <si>
    <t>05T4</t>
  </si>
  <si>
    <t>06T1</t>
  </si>
  <si>
    <t>06T2</t>
  </si>
  <si>
    <t>06T3</t>
  </si>
  <si>
    <t>06T4</t>
  </si>
  <si>
    <t>07T1</t>
  </si>
  <si>
    <t>07T2</t>
  </si>
  <si>
    <t>07T3</t>
  </si>
  <si>
    <t>07T4</t>
  </si>
  <si>
    <t>08T1</t>
  </si>
  <si>
    <t>08T2</t>
  </si>
  <si>
    <t>08T3</t>
  </si>
  <si>
    <t>08T4</t>
  </si>
  <si>
    <t>09T1</t>
  </si>
  <si>
    <t>09T2</t>
  </si>
  <si>
    <t>09T3</t>
  </si>
  <si>
    <t>09T4</t>
  </si>
  <si>
    <t>10T1</t>
  </si>
  <si>
    <t>10T2</t>
  </si>
  <si>
    <t>10T3</t>
  </si>
  <si>
    <t>10T4</t>
  </si>
  <si>
    <t>11T1</t>
  </si>
  <si>
    <t>11T2</t>
  </si>
  <si>
    <t>11T3</t>
  </si>
  <si>
    <t>11T4</t>
  </si>
  <si>
    <t>12T1</t>
  </si>
  <si>
    <t>Consumo privado    (mill. S/. de 1994)</t>
  </si>
  <si>
    <t>PBI                         (mill. S/. de 1994)</t>
  </si>
  <si>
    <t>landa/ exponete</t>
  </si>
  <si>
    <t>…</t>
  </si>
  <si>
    <t>EFECTO A CORTO PLAZO</t>
  </si>
  <si>
    <t>B0=</t>
  </si>
  <si>
    <t>EFECTO A LARGO PLAZO</t>
  </si>
  <si>
    <t xml:space="preserve"> =</t>
  </si>
  <si>
    <t>Modelo de Almon</t>
  </si>
  <si>
    <t>Tres rezagos</t>
  </si>
  <si>
    <t>Polinomio de grado 2</t>
  </si>
  <si>
    <t>obs</t>
  </si>
  <si>
    <t>Y</t>
  </si>
  <si>
    <t>X</t>
  </si>
  <si>
    <t>X(-1)</t>
  </si>
  <si>
    <t>X(-2)</t>
  </si>
  <si>
    <t>X(-3)</t>
  </si>
  <si>
    <t>Z0</t>
  </si>
  <si>
    <t>Z1</t>
  </si>
  <si>
    <t>Z2</t>
  </si>
  <si>
    <t>YEST</t>
  </si>
  <si>
    <t>E</t>
  </si>
  <si>
    <t>E2</t>
  </si>
  <si>
    <t>X+X(-1)+X(-2)+X(-3)</t>
  </si>
  <si>
    <t>X(-1)+2*X(-2)+3*X(-3)</t>
  </si>
  <si>
    <t>X(-1)+4*X(-2)+9*X(-3)</t>
  </si>
  <si>
    <t>X' =</t>
  </si>
  <si>
    <t>X'X =</t>
  </si>
  <si>
    <t>X'Y =</t>
  </si>
  <si>
    <t>INV(X'X) =</t>
  </si>
  <si>
    <t>Alfa</t>
  </si>
  <si>
    <t>B =</t>
  </si>
  <si>
    <t>a0</t>
  </si>
  <si>
    <t>a1</t>
  </si>
  <si>
    <t>a2</t>
  </si>
  <si>
    <t>PREGUNTA 2</t>
  </si>
  <si>
    <t>CP(-1)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</si>
  <si>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</si>
  <si>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</si>
  <si>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</si>
  <si>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</si>
  <si>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</si>
  <si>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</si>
  <si>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</si>
  <si>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</si>
  <si>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</si>
  <si>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</si>
  <si>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</si>
  <si>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</si>
  <si>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</si>
  <si>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</si>
  <si>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</si>
  <si>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</si>
  <si>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</si>
  <si>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</si>
  <si>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</si>
  <si>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</si>
  <si>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</si>
  <si>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</si>
  <si>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</si>
  <si>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</si>
  <si>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</si>
  <si>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</si>
  <si>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PBI(-1)</t>
  </si>
  <si>
    <t>PBI(-2)</t>
  </si>
  <si>
    <t>PBI(-3)</t>
  </si>
  <si>
    <t>X Variable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</si>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</sst>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4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9" fontId="2" fillId="0" borderId="0" applyFont="0" applyFill="0" applyBorder="0" applyAlignment="0" applyProtection="0"/>
    <xf numFmtId="0" fontId="6" fillId="0" borderId="1" applyNumberFormat="0" applyFill="0" applyAlignment="0" applyProtection="0"/>
  </cellStyleXfs>
  <cellXfs count="36">
    <xf numFmtId="0" fontId="0" fillId="0" borderId="0" xfId="0"/>
    <xf numFmtId="0" fontId="1" fillId="0" borderId="0" xfId="0" applyFont="1" applyAlignment="1" applyProtection="1"/>
    <xf numFmtId="0" fontId="7" fillId="3" borderId="0" xfId="0" applyFont="1" applyFill="1" applyAlignment="1" applyProtection="1"/>
    <xf numFmtId="0" fontId="7" fillId="3" borderId="0" xfId="0" quotePrefix="1" applyFont="1" applyFill="1" applyAlignment="1" applyProtection="1"/>
    <xf numFmtId="0" fontId="7" fillId="3" borderId="0" xfId="0" applyFont="1" applyFill="1" applyAlignment="1" applyProtection="1">
      <alignment horizontal="center" vertical="center" wrapText="1"/>
    </xf>
    <xf numFmtId="0" fontId="7" fillId="3" borderId="0" xfId="0" applyFont="1" applyFill="1" applyAlignment="1" applyProtection="1">
      <alignment horizontal="center" wrapText="1"/>
    </xf>
    <xf numFmtId="164" fontId="1" fillId="0" borderId="0" xfId="0" applyNumberFormat="1" applyFont="1" applyAlignment="1" applyProtection="1">
      <alignment horizontal="center"/>
    </xf>
    <xf numFmtId="0" fontId="3" fillId="3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  <xf numFmtId="9" fontId="0" fillId="0" borderId="0" xfId="2" applyFont="1"/>
    <xf numFmtId="0" fontId="8" fillId="0" borderId="0" xfId="0" applyFont="1"/>
    <xf numFmtId="0" fontId="4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3" borderId="0" xfId="0" applyFont="1" applyFill="1"/>
    <xf numFmtId="9" fontId="0" fillId="4" borderId="0" xfId="2" applyFont="1" applyFill="1"/>
    <xf numFmtId="164" fontId="0" fillId="7" borderId="0" xfId="0" applyNumberFormat="1" applyFill="1"/>
    <xf numFmtId="164" fontId="0" fillId="0" borderId="0" xfId="0" applyNumberFormat="1"/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Continuous"/>
    </xf>
    <xf numFmtId="0" fontId="0" fillId="0" borderId="0" xfId="0"/>
  </cellXfs>
  <cellStyles count="4">
    <cellStyle name="Neutral" xfId="1" builtinId="28" customBuiltin="1"/>
    <cellStyle name="Normal" xfId="0" builtinId="0"/>
    <cellStyle name="Porcentaje" xfId="2" builtinId="5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13</xdr:row>
      <xdr:rowOff>28575</xdr:rowOff>
    </xdr:from>
    <xdr:to>
      <xdr:col>6</xdr:col>
      <xdr:colOff>353038</xdr:colOff>
      <xdr:row>16</xdr:row>
      <xdr:rowOff>171550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E49C3-7B49-4577-AA0A-2883E600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</a:blip>
        <a:stretch>
          <a:fillRect/>
        </a:stretch>
      </xdr:blipFill>
      <xdr:spPr>
        <a:xfrm>
          <a:off x="533400" y="2505075"/>
          <a:ext cx="4391638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161925</xdr:rowOff>
    </xdr:from>
    <xdr:to>
      <xdr:col>2</xdr:col>
      <xdr:colOff>466889</xdr:colOff>
      <xdr:row>25</xdr:row>
      <xdr:rowOff>76294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8A784B-533B-4929-A9C0-038BF9A4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Photocopy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19150" y="4162425"/>
          <a:ext cx="1171739" cy="676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133350</xdr:rowOff>
    </xdr:from>
    <xdr:to>
      <xdr:col>9</xdr:col>
      <xdr:colOff>161925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F66CD-A9C7-4535-BDB6-6B0564FF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850"/>
          <a:ext cx="53435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257175</xdr:colOff>
      <xdr:row>6</xdr:row>
      <xdr:rowOff>123825</xdr:rowOff>
    </xdr:from>
    <xdr:to>
      <xdr:col>24</xdr:col>
      <xdr:colOff>124147</xdr:colOff>
      <xdr:row>14</xdr:row>
      <xdr:rowOff>124040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A6B565-5D5A-48F3-968F-A6EDF35F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92075" y="1809750"/>
          <a:ext cx="2305372" cy="154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8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11.42578125" customWidth="1"/>
    <col min="2" max="2" width="9.140625" style="1" customWidth="1"/>
    <col min="3" max="3" width="22.28515625" customWidth="1"/>
    <col min="4" max="4" width="21.5703125" customWidth="1"/>
    <col min="5" max="256" width="11.42578125" customWidth="1"/>
  </cols>
  <sheetData>
    <row r="1" spans="2:4" s="1" customFormat="1" ht="39" customHeight="1" x14ac:dyDescent="0.2">
      <c r="B1" s="2" t="s">
        <v>0</v>
      </c>
      <c r="C1" s="4" t="s">
        <v>130</v>
      </c>
      <c r="D1" s="5" t="s">
        <v>131</v>
      </c>
    </row>
    <row r="2" spans="2:4" s="1" customFormat="1" ht="14.25" x14ac:dyDescent="0.2">
      <c r="B2" s="3" t="s">
        <v>1</v>
      </c>
      <c r="C2" s="6">
        <v>13831.1180515182</v>
      </c>
      <c r="D2" s="6">
        <v>19600.908019357099</v>
      </c>
    </row>
    <row r="3" spans="2:4" s="1" customFormat="1" ht="14.25" x14ac:dyDescent="0.2">
      <c r="B3" s="3" t="s">
        <v>2</v>
      </c>
      <c r="C3" s="6">
        <v>14879.802579244901</v>
      </c>
      <c r="D3" s="6">
        <v>23237.049121544002</v>
      </c>
    </row>
    <row r="4" spans="2:4" s="1" customFormat="1" ht="14.25" x14ac:dyDescent="0.2">
      <c r="B4" s="3" t="s">
        <v>3</v>
      </c>
      <c r="C4" s="6">
        <v>15224.603513463</v>
      </c>
      <c r="D4" s="6">
        <v>22828.599918124899</v>
      </c>
    </row>
    <row r="5" spans="2:4" s="1" customFormat="1" ht="14.25" x14ac:dyDescent="0.2">
      <c r="B5" s="3" t="s">
        <v>4</v>
      </c>
      <c r="C5" s="6">
        <v>16064.188224424201</v>
      </c>
      <c r="D5" s="6">
        <v>24687.174242653899</v>
      </c>
    </row>
    <row r="6" spans="2:4" s="1" customFormat="1" ht="14.25" x14ac:dyDescent="0.2">
      <c r="B6" s="3" t="s">
        <v>5</v>
      </c>
      <c r="C6" s="6">
        <v>15743.6656049754</v>
      </c>
      <c r="D6" s="6">
        <v>21021.961711661599</v>
      </c>
    </row>
    <row r="7" spans="2:4" s="1" customFormat="1" ht="14.25" x14ac:dyDescent="0.2">
      <c r="B7" s="3" t="s">
        <v>6</v>
      </c>
      <c r="C7" s="6">
        <v>15687.4105227942</v>
      </c>
      <c r="D7" s="6">
        <v>24702.142759518902</v>
      </c>
    </row>
    <row r="8" spans="2:4" s="1" customFormat="1" ht="14.25" x14ac:dyDescent="0.2">
      <c r="B8" s="3" t="s">
        <v>7</v>
      </c>
      <c r="C8" s="6">
        <v>15878.8739159953</v>
      </c>
      <c r="D8" s="6">
        <v>24241.476748798501</v>
      </c>
    </row>
    <row r="9" spans="2:4" s="1" customFormat="1" ht="14.25" x14ac:dyDescent="0.2">
      <c r="B9" s="3" t="s">
        <v>8</v>
      </c>
      <c r="C9" s="6">
        <v>15694.7250807119</v>
      </c>
      <c r="D9" s="6">
        <v>25325.199415634899</v>
      </c>
    </row>
    <row r="10" spans="2:4" s="1" customFormat="1" ht="14.25" x14ac:dyDescent="0.2">
      <c r="B10" s="3" t="s">
        <v>9</v>
      </c>
      <c r="C10" s="6">
        <v>15528.0795423567</v>
      </c>
      <c r="D10" s="6">
        <v>21779.737677036101</v>
      </c>
    </row>
    <row r="11" spans="2:4" s="1" customFormat="1" ht="14.25" x14ac:dyDescent="0.2">
      <c r="B11" s="3" t="s">
        <v>10</v>
      </c>
      <c r="C11" s="6">
        <v>15322.086961765101</v>
      </c>
      <c r="D11" s="6">
        <v>24866.440348634598</v>
      </c>
    </row>
    <row r="12" spans="2:4" s="1" customFormat="1" ht="14.25" x14ac:dyDescent="0.2">
      <c r="B12" s="3" t="s">
        <v>11</v>
      </c>
      <c r="C12" s="6">
        <v>16198.7949485225</v>
      </c>
      <c r="D12" s="6">
        <v>23616.803168011</v>
      </c>
    </row>
    <row r="13" spans="2:4" s="1" customFormat="1" ht="14.25" x14ac:dyDescent="0.2">
      <c r="B13" s="3" t="s">
        <v>12</v>
      </c>
      <c r="C13" s="6">
        <v>15409.690024077399</v>
      </c>
      <c r="D13" s="6">
        <v>24716.4046010321</v>
      </c>
    </row>
    <row r="14" spans="2:4" s="1" customFormat="1" ht="14.25" x14ac:dyDescent="0.2">
      <c r="B14" s="3" t="s">
        <v>13</v>
      </c>
      <c r="C14" s="6">
        <v>15645.5610002101</v>
      </c>
      <c r="D14" s="6">
        <v>19841.872684962898</v>
      </c>
    </row>
    <row r="15" spans="2:4" s="1" customFormat="1" ht="14.25" x14ac:dyDescent="0.2">
      <c r="B15" s="3" t="s">
        <v>14</v>
      </c>
      <c r="C15" s="6">
        <v>15896.0828542338</v>
      </c>
      <c r="D15" s="6">
        <v>22332.111765338799</v>
      </c>
    </row>
    <row r="16" spans="2:4" s="1" customFormat="1" ht="14.25" x14ac:dyDescent="0.2">
      <c r="B16" s="3" t="s">
        <v>15</v>
      </c>
      <c r="C16" s="6">
        <v>15006.7056990049</v>
      </c>
      <c r="D16" s="6">
        <v>21295.075532554602</v>
      </c>
    </row>
    <row r="17" spans="2:4" s="1" customFormat="1" ht="14.25" x14ac:dyDescent="0.2">
      <c r="B17" s="3" t="s">
        <v>16</v>
      </c>
      <c r="C17" s="6">
        <v>14345.112576273499</v>
      </c>
      <c r="D17" s="6">
        <v>22641.777830248899</v>
      </c>
    </row>
    <row r="18" spans="2:4" s="1" customFormat="1" ht="14.25" x14ac:dyDescent="0.2">
      <c r="B18" s="3" t="s">
        <v>17</v>
      </c>
      <c r="C18" s="6">
        <v>15092.851403230999</v>
      </c>
      <c r="D18" s="6">
        <v>19371.254514740798</v>
      </c>
    </row>
    <row r="19" spans="2:4" s="1" customFormat="1" ht="14.25" x14ac:dyDescent="0.2">
      <c r="B19" s="3" t="s">
        <v>18</v>
      </c>
      <c r="C19" s="6">
        <v>15546.976418996799</v>
      </c>
      <c r="D19" s="6">
        <v>22830.465797553101</v>
      </c>
    </row>
    <row r="20" spans="2:4" s="1" customFormat="1" ht="14.25" x14ac:dyDescent="0.2">
      <c r="B20" s="3" t="s">
        <v>19</v>
      </c>
      <c r="C20" s="6">
        <v>16064.1309619977</v>
      </c>
      <c r="D20" s="6">
        <v>22645.801754355401</v>
      </c>
    </row>
    <row r="21" spans="2:4" s="1" customFormat="1" ht="14.25" x14ac:dyDescent="0.2">
      <c r="B21" s="3" t="s">
        <v>20</v>
      </c>
      <c r="C21" s="6">
        <v>16553.520555279702</v>
      </c>
      <c r="D21" s="6">
        <v>24534.940441783001</v>
      </c>
    </row>
    <row r="22" spans="2:4" s="1" customFormat="1" ht="14.25" x14ac:dyDescent="0.2">
      <c r="B22" s="3" t="s">
        <v>21</v>
      </c>
      <c r="C22" s="6">
        <v>16809.723393554501</v>
      </c>
      <c r="D22" s="6">
        <v>21515.7001311973</v>
      </c>
    </row>
    <row r="23" spans="2:4" s="1" customFormat="1" ht="14.25" x14ac:dyDescent="0.2">
      <c r="B23" s="3" t="s">
        <v>22</v>
      </c>
      <c r="C23" s="6">
        <v>16425.179582856901</v>
      </c>
      <c r="D23" s="6">
        <v>23976.222714943899</v>
      </c>
    </row>
    <row r="24" spans="2:4" s="1" customFormat="1" ht="14.25" x14ac:dyDescent="0.2">
      <c r="B24" s="3" t="s">
        <v>23</v>
      </c>
      <c r="C24" s="6">
        <v>15797.8924345086</v>
      </c>
      <c r="D24" s="6">
        <v>22290.926131415301</v>
      </c>
    </row>
    <row r="25" spans="2:4" s="1" customFormat="1" ht="14.25" x14ac:dyDescent="0.2">
      <c r="B25" s="3" t="s">
        <v>24</v>
      </c>
      <c r="C25" s="6">
        <v>16066.3478206811</v>
      </c>
      <c r="D25" s="6">
        <v>23466.7040916603</v>
      </c>
    </row>
    <row r="26" spans="2:4" s="1" customFormat="1" ht="14.25" x14ac:dyDescent="0.2">
      <c r="B26" s="3" t="s">
        <v>25</v>
      </c>
      <c r="C26" s="6">
        <v>17162.214838004398</v>
      </c>
      <c r="D26" s="6">
        <v>21358.141596507201</v>
      </c>
    </row>
    <row r="27" spans="2:4" s="1" customFormat="1" ht="14.25" x14ac:dyDescent="0.2">
      <c r="B27" s="3" t="s">
        <v>26</v>
      </c>
      <c r="C27" s="6">
        <v>18177.4290021288</v>
      </c>
      <c r="D27" s="6">
        <v>26248.645262227001</v>
      </c>
    </row>
    <row r="28" spans="2:4" s="1" customFormat="1" ht="14.25" x14ac:dyDescent="0.2">
      <c r="B28" s="3" t="s">
        <v>27</v>
      </c>
      <c r="C28" s="6">
        <v>19278.822704878199</v>
      </c>
      <c r="D28" s="6">
        <v>26286.4574432228</v>
      </c>
    </row>
    <row r="29" spans="2:4" s="1" customFormat="1" ht="14.25" x14ac:dyDescent="0.2">
      <c r="B29" s="3" t="s">
        <v>28</v>
      </c>
      <c r="C29" s="6">
        <v>20351.8400923056</v>
      </c>
      <c r="D29" s="6">
        <v>28407.488583860701</v>
      </c>
    </row>
    <row r="30" spans="2:4" s="1" customFormat="1" ht="14.25" x14ac:dyDescent="0.2">
      <c r="B30" s="3" t="s">
        <v>29</v>
      </c>
      <c r="C30" s="6">
        <v>20671.044619762401</v>
      </c>
      <c r="D30" s="6">
        <v>24447.763300251401</v>
      </c>
    </row>
    <row r="31" spans="2:4" s="1" customFormat="1" ht="14.25" x14ac:dyDescent="0.2">
      <c r="B31" s="3" t="s">
        <v>30</v>
      </c>
      <c r="C31" s="6">
        <v>19193.588912425599</v>
      </c>
      <c r="D31" s="6">
        <v>28030.788104462401</v>
      </c>
    </row>
    <row r="32" spans="2:4" s="1" customFormat="1" ht="14.25" x14ac:dyDescent="0.2">
      <c r="B32" s="3" t="s">
        <v>31</v>
      </c>
      <c r="C32" s="6">
        <v>20438.2966268706</v>
      </c>
      <c r="D32" s="6">
        <v>28326.9023497544</v>
      </c>
    </row>
    <row r="33" spans="2:4" s="1" customFormat="1" ht="14.25" x14ac:dyDescent="0.2">
      <c r="B33" s="3" t="s">
        <v>32</v>
      </c>
      <c r="C33" s="6">
        <v>19842.037471731699</v>
      </c>
      <c r="D33" s="6">
        <v>29416.8429883635</v>
      </c>
    </row>
    <row r="34" spans="2:4" s="1" customFormat="1" ht="14.25" x14ac:dyDescent="0.2">
      <c r="B34" s="3" t="s">
        <v>33</v>
      </c>
      <c r="C34" s="6">
        <v>19645.797664714701</v>
      </c>
      <c r="D34" s="6">
        <v>24143.4774724819</v>
      </c>
    </row>
    <row r="35" spans="2:4" s="1" customFormat="1" ht="14.25" x14ac:dyDescent="0.2">
      <c r="B35" s="3" t="s">
        <v>34</v>
      </c>
      <c r="C35" s="6">
        <v>18918.620415051399</v>
      </c>
      <c r="D35" s="6">
        <v>27072.491268822701</v>
      </c>
    </row>
    <row r="36" spans="2:4" s="1" customFormat="1" ht="14.25" x14ac:dyDescent="0.2">
      <c r="B36" s="3" t="s">
        <v>35</v>
      </c>
      <c r="C36" s="6">
        <v>18915.992520392199</v>
      </c>
      <c r="D36" s="6">
        <v>25273.737988914501</v>
      </c>
    </row>
    <row r="37" spans="2:4" s="1" customFormat="1" ht="14.25" x14ac:dyDescent="0.2">
      <c r="B37" s="3" t="s">
        <v>36</v>
      </c>
      <c r="C37" s="6">
        <v>16035.6172922609</v>
      </c>
      <c r="D37" s="6">
        <v>23349.510547981899</v>
      </c>
    </row>
    <row r="38" spans="2:4" s="1" customFormat="1" ht="14.25" x14ac:dyDescent="0.2">
      <c r="B38" s="3" t="s">
        <v>37</v>
      </c>
      <c r="C38" s="6">
        <v>14546.366213589799</v>
      </c>
      <c r="D38" s="6">
        <v>19086.683517700902</v>
      </c>
    </row>
    <row r="39" spans="2:4" s="1" customFormat="1" ht="14.25" x14ac:dyDescent="0.2">
      <c r="B39" s="3" t="s">
        <v>38</v>
      </c>
      <c r="C39" s="6">
        <v>14540.7869472153</v>
      </c>
      <c r="D39" s="6">
        <v>21612.512838999799</v>
      </c>
    </row>
    <row r="40" spans="2:4" s="1" customFormat="1" ht="14.25" x14ac:dyDescent="0.2">
      <c r="B40" s="3" t="s">
        <v>39</v>
      </c>
      <c r="C40" s="6">
        <v>15738.402133418</v>
      </c>
      <c r="D40" s="6">
        <v>21877.437554413402</v>
      </c>
    </row>
    <row r="41" spans="2:4" s="1" customFormat="1" ht="14.25" x14ac:dyDescent="0.2">
      <c r="B41" s="3" t="s">
        <v>40</v>
      </c>
      <c r="C41" s="6">
        <v>17474.731328162801</v>
      </c>
      <c r="D41" s="6">
        <v>23854.7637118413</v>
      </c>
    </row>
    <row r="42" spans="2:4" s="1" customFormat="1" ht="14.25" x14ac:dyDescent="0.2">
      <c r="B42" s="3" t="s">
        <v>41</v>
      </c>
      <c r="C42" s="6">
        <v>16239.4386709766</v>
      </c>
      <c r="D42" s="6">
        <v>21898.399784721401</v>
      </c>
    </row>
    <row r="43" spans="2:4" s="1" customFormat="1" ht="14.25" x14ac:dyDescent="0.2">
      <c r="B43" s="3" t="s">
        <v>42</v>
      </c>
      <c r="C43" s="6">
        <v>16121.505042193199</v>
      </c>
      <c r="D43" s="6">
        <v>21831.485636026799</v>
      </c>
    </row>
    <row r="44" spans="2:4" s="1" customFormat="1" ht="14.25" x14ac:dyDescent="0.2">
      <c r="B44" s="3" t="s">
        <v>43</v>
      </c>
      <c r="C44" s="6">
        <v>13761.2907570436</v>
      </c>
      <c r="D44" s="6">
        <v>18375.423866699399</v>
      </c>
    </row>
    <row r="45" spans="2:4" s="1" customFormat="1" ht="14.25" x14ac:dyDescent="0.2">
      <c r="B45" s="3" t="s">
        <v>44</v>
      </c>
      <c r="C45" s="6">
        <v>14773.9941767866</v>
      </c>
      <c r="D45" s="6">
        <v>19927.101338352099</v>
      </c>
    </row>
    <row r="46" spans="2:4" s="1" customFormat="1" ht="14.25" x14ac:dyDescent="0.2">
      <c r="B46" s="3" t="s">
        <v>45</v>
      </c>
      <c r="C46" s="6">
        <v>14822.0164149629</v>
      </c>
      <c r="D46" s="6">
        <v>19628.879000000001</v>
      </c>
    </row>
    <row r="47" spans="2:4" s="1" customFormat="1" ht="14.25" x14ac:dyDescent="0.2">
      <c r="B47" s="3" t="s">
        <v>46</v>
      </c>
      <c r="C47" s="6">
        <v>16546.361874835598</v>
      </c>
      <c r="D47" s="6">
        <v>21740.915000000001</v>
      </c>
    </row>
    <row r="48" spans="2:4" s="1" customFormat="1" ht="14.25" x14ac:dyDescent="0.2">
      <c r="B48" s="3" t="s">
        <v>47</v>
      </c>
      <c r="C48" s="6">
        <v>15779.972967408101</v>
      </c>
      <c r="D48" s="6">
        <v>21335.223999999998</v>
      </c>
    </row>
    <row r="49" spans="2:4" s="1" customFormat="1" ht="14.25" x14ac:dyDescent="0.2">
      <c r="B49" s="3" t="s">
        <v>48</v>
      </c>
      <c r="C49" s="6">
        <v>15841.7724247934</v>
      </c>
      <c r="D49" s="6">
        <v>21054.672999999999</v>
      </c>
    </row>
    <row r="50" spans="2:4" s="1" customFormat="1" ht="14.25" x14ac:dyDescent="0.2">
      <c r="B50" s="3" t="s">
        <v>49</v>
      </c>
      <c r="C50" s="6">
        <v>16246.7520848041</v>
      </c>
      <c r="D50" s="6">
        <v>20877.017</v>
      </c>
    </row>
    <row r="51" spans="2:4" s="1" customFormat="1" ht="14.25" x14ac:dyDescent="0.2">
      <c r="B51" s="3" t="s">
        <v>50</v>
      </c>
      <c r="C51" s="6">
        <v>16364.5611652362</v>
      </c>
      <c r="D51" s="6">
        <v>21346.073</v>
      </c>
    </row>
    <row r="52" spans="2:4" s="1" customFormat="1" ht="14.25" x14ac:dyDescent="0.2">
      <c r="B52" s="3" t="s">
        <v>51</v>
      </c>
      <c r="C52" s="6">
        <v>14421.484305166399</v>
      </c>
      <c r="D52" s="6">
        <v>19945.191999999999</v>
      </c>
    </row>
    <row r="53" spans="2:4" s="1" customFormat="1" ht="14.25" x14ac:dyDescent="0.2">
      <c r="B53" s="3" t="s">
        <v>52</v>
      </c>
      <c r="C53" s="6">
        <v>15754.9807027933</v>
      </c>
      <c r="D53" s="6">
        <v>21232.275000000001</v>
      </c>
    </row>
    <row r="54" spans="2:4" s="1" customFormat="1" ht="14.25" x14ac:dyDescent="0.2">
      <c r="B54" s="3" t="s">
        <v>53</v>
      </c>
      <c r="C54" s="6">
        <v>15190.393339471701</v>
      </c>
      <c r="D54" s="6">
        <v>20730.811000000002</v>
      </c>
    </row>
    <row r="55" spans="2:4" s="1" customFormat="1" ht="14.25" x14ac:dyDescent="0.2">
      <c r="B55" s="3" t="s">
        <v>54</v>
      </c>
      <c r="C55" s="6">
        <v>16795.060100017501</v>
      </c>
      <c r="D55" s="6">
        <v>22449.16</v>
      </c>
    </row>
    <row r="56" spans="2:4" s="1" customFormat="1" ht="14.25" x14ac:dyDescent="0.2">
      <c r="B56" s="3" t="s">
        <v>55</v>
      </c>
      <c r="C56" s="6">
        <v>16336.1149260936</v>
      </c>
      <c r="D56" s="6">
        <v>21930.117999999999</v>
      </c>
    </row>
    <row r="57" spans="2:4" s="1" customFormat="1" ht="14.25" x14ac:dyDescent="0.2">
      <c r="B57" s="3" t="s">
        <v>56</v>
      </c>
      <c r="C57" s="6">
        <v>16613.1256344172</v>
      </c>
      <c r="D57" s="6">
        <v>22264.5</v>
      </c>
    </row>
    <row r="58" spans="2:4" s="1" customFormat="1" ht="14.25" x14ac:dyDescent="0.2">
      <c r="B58" s="3" t="s">
        <v>57</v>
      </c>
      <c r="C58" s="6">
        <v>16748.8565331143</v>
      </c>
      <c r="D58" s="6">
        <v>23126.907999999999</v>
      </c>
    </row>
    <row r="59" spans="2:4" s="1" customFormat="1" ht="14.25" x14ac:dyDescent="0.2">
      <c r="B59" s="3" t="s">
        <v>58</v>
      </c>
      <c r="C59" s="6">
        <v>18525.526380097999</v>
      </c>
      <c r="D59" s="6">
        <v>25427.87</v>
      </c>
    </row>
    <row r="60" spans="2:4" s="1" customFormat="1" ht="14.25" x14ac:dyDescent="0.2">
      <c r="B60" s="3" t="s">
        <v>59</v>
      </c>
      <c r="C60" s="6">
        <v>17771.7495581515</v>
      </c>
      <c r="D60" s="6">
        <v>24481.67</v>
      </c>
    </row>
    <row r="61" spans="2:4" s="1" customFormat="1" ht="14.25" x14ac:dyDescent="0.2">
      <c r="B61" s="3" t="s">
        <v>60</v>
      </c>
      <c r="C61" s="6">
        <v>18260.141528636301</v>
      </c>
      <c r="D61" s="6">
        <v>25540.995999999999</v>
      </c>
    </row>
    <row r="62" spans="2:4" s="1" customFormat="1" ht="14.25" x14ac:dyDescent="0.2">
      <c r="B62" s="3" t="s">
        <v>61</v>
      </c>
      <c r="C62" s="6">
        <v>18640.8058686121</v>
      </c>
      <c r="D62" s="6">
        <v>25846.606285999998</v>
      </c>
    </row>
    <row r="63" spans="2:4" s="1" customFormat="1" ht="14.25" x14ac:dyDescent="0.2">
      <c r="B63" s="3" t="s">
        <v>62</v>
      </c>
      <c r="C63" s="6">
        <v>20374.905435476601</v>
      </c>
      <c r="D63" s="6">
        <v>28241.906728000002</v>
      </c>
    </row>
    <row r="64" spans="2:4" s="1" customFormat="1" ht="14.25" x14ac:dyDescent="0.2">
      <c r="B64" s="3" t="s">
        <v>63</v>
      </c>
      <c r="C64" s="6">
        <v>19543.383560315699</v>
      </c>
      <c r="D64" s="6">
        <v>26593.903999999999</v>
      </c>
    </row>
    <row r="65" spans="2:4" s="1" customFormat="1" ht="14.25" x14ac:dyDescent="0.2">
      <c r="B65" s="3" t="s">
        <v>64</v>
      </c>
      <c r="C65" s="6">
        <v>19664.1361355956</v>
      </c>
      <c r="D65" s="6">
        <v>26381.472000000002</v>
      </c>
    </row>
    <row r="66" spans="2:4" s="1" customFormat="1" ht="14.25" x14ac:dyDescent="0.2">
      <c r="B66" s="3" t="s">
        <v>65</v>
      </c>
      <c r="C66" s="6">
        <v>19369.2859324442</v>
      </c>
      <c r="D66" s="6">
        <v>25912.6339832882</v>
      </c>
    </row>
    <row r="67" spans="2:4" s="1" customFormat="1" ht="14.25" x14ac:dyDescent="0.2">
      <c r="B67" s="3" t="s">
        <v>66</v>
      </c>
      <c r="C67" s="6">
        <v>21155.0000253832</v>
      </c>
      <c r="D67" s="6">
        <v>28962.807218000002</v>
      </c>
    </row>
    <row r="68" spans="2:4" s="1" customFormat="1" ht="14.25" x14ac:dyDescent="0.2">
      <c r="B68" s="3" t="s">
        <v>67</v>
      </c>
      <c r="C68" s="6">
        <v>19969.715972877799</v>
      </c>
      <c r="D68" s="6">
        <v>27016.216</v>
      </c>
    </row>
    <row r="69" spans="2:4" s="1" customFormat="1" ht="14.25" x14ac:dyDescent="0.2">
      <c r="B69" s="3" t="s">
        <v>68</v>
      </c>
      <c r="C69" s="6">
        <v>20141.451069294799</v>
      </c>
      <c r="D69" s="6">
        <v>27868.337</v>
      </c>
    </row>
    <row r="70" spans="2:4" s="1" customFormat="1" ht="14.25" x14ac:dyDescent="0.2">
      <c r="B70" s="3" t="s">
        <v>69</v>
      </c>
      <c r="C70" s="6">
        <v>20184.719054010598</v>
      </c>
      <c r="D70" s="6">
        <v>27430.945505006901</v>
      </c>
    </row>
    <row r="71" spans="2:4" s="1" customFormat="1" ht="14.25" x14ac:dyDescent="0.2">
      <c r="B71" s="3" t="s">
        <v>70</v>
      </c>
      <c r="C71" s="6">
        <v>22425.680083891199</v>
      </c>
      <c r="D71" s="6">
        <v>31133.131000000001</v>
      </c>
    </row>
    <row r="72" spans="2:4" s="1" customFormat="1" ht="14.25" x14ac:dyDescent="0.2">
      <c r="B72" s="3" t="s">
        <v>71</v>
      </c>
      <c r="C72" s="6">
        <v>20871.702355972699</v>
      </c>
      <c r="D72" s="6">
        <v>28898.202860000001</v>
      </c>
    </row>
    <row r="73" spans="2:4" s="1" customFormat="1" ht="14.25" x14ac:dyDescent="0.2">
      <c r="B73" s="3" t="s">
        <v>72</v>
      </c>
      <c r="C73" s="6">
        <v>20783.898506125501</v>
      </c>
      <c r="D73" s="6">
        <v>29831.707999999999</v>
      </c>
    </row>
    <row r="74" spans="2:4" s="1" customFormat="1" ht="14.25" x14ac:dyDescent="0.2">
      <c r="B74" s="3" t="s">
        <v>73</v>
      </c>
      <c r="C74" s="6">
        <v>20848.150840063801</v>
      </c>
      <c r="D74" s="6">
        <v>28100.674999999999</v>
      </c>
    </row>
    <row r="75" spans="2:4" s="1" customFormat="1" ht="14.25" x14ac:dyDescent="0.2">
      <c r="B75" s="3" t="s">
        <v>74</v>
      </c>
      <c r="C75" s="6">
        <v>22412.969286731899</v>
      </c>
      <c r="D75" s="6">
        <v>30298.589</v>
      </c>
    </row>
    <row r="76" spans="2:4" s="1" customFormat="1" ht="14.25" x14ac:dyDescent="0.2">
      <c r="B76" s="3" t="s">
        <v>75</v>
      </c>
      <c r="C76" s="6">
        <v>20560.4993349215</v>
      </c>
      <c r="D76" s="6">
        <v>28813.898000000001</v>
      </c>
    </row>
    <row r="77" spans="2:4" s="1" customFormat="1" ht="14.25" x14ac:dyDescent="0.2">
      <c r="B77" s="3" t="s">
        <v>76</v>
      </c>
      <c r="C77" s="6">
        <v>19680.719538282799</v>
      </c>
      <c r="D77" s="6">
        <v>29309.088</v>
      </c>
    </row>
    <row r="78" spans="2:4" s="1" customFormat="1" ht="14.25" x14ac:dyDescent="0.2">
      <c r="B78" s="3" t="s">
        <v>77</v>
      </c>
      <c r="C78" s="6">
        <v>20167.144638261401</v>
      </c>
      <c r="D78" s="6">
        <v>27724.269</v>
      </c>
    </row>
    <row r="79" spans="2:4" s="1" customFormat="1" ht="14.25" x14ac:dyDescent="0.2">
      <c r="B79" s="3" t="s">
        <v>78</v>
      </c>
      <c r="C79" s="6">
        <v>21927.2214635663</v>
      </c>
      <c r="D79" s="6">
        <v>30683.671999999999</v>
      </c>
    </row>
    <row r="80" spans="2:4" s="1" customFormat="1" ht="14.25" x14ac:dyDescent="0.2">
      <c r="B80" s="3" t="s">
        <v>79</v>
      </c>
      <c r="C80" s="6">
        <v>20320.3631260892</v>
      </c>
      <c r="D80" s="6">
        <v>28856.014999999999</v>
      </c>
    </row>
    <row r="81" spans="2:4" s="1" customFormat="1" ht="14.25" x14ac:dyDescent="0.2">
      <c r="B81" s="3" t="s">
        <v>80</v>
      </c>
      <c r="C81" s="6">
        <v>20748.893772083102</v>
      </c>
      <c r="D81" s="6">
        <v>30323.46</v>
      </c>
    </row>
    <row r="82" spans="2:4" s="1" customFormat="1" ht="14.25" x14ac:dyDescent="0.2">
      <c r="B82" s="3" t="s">
        <v>81</v>
      </c>
      <c r="C82" s="6">
        <v>20941.780703305802</v>
      </c>
      <c r="D82" s="6">
        <v>29721.821</v>
      </c>
    </row>
    <row r="83" spans="2:4" s="1" customFormat="1" ht="14.25" x14ac:dyDescent="0.2">
      <c r="B83" s="3" t="s">
        <v>82</v>
      </c>
      <c r="C83" s="6">
        <v>22959.616189362801</v>
      </c>
      <c r="D83" s="6">
        <v>32470.707999999999</v>
      </c>
    </row>
    <row r="84" spans="2:4" s="1" customFormat="1" ht="14.25" x14ac:dyDescent="0.2">
      <c r="B84" s="3" t="s">
        <v>83</v>
      </c>
      <c r="C84" s="6">
        <v>21149.973847881101</v>
      </c>
      <c r="D84" s="6">
        <v>29373.685000000001</v>
      </c>
    </row>
    <row r="85" spans="2:4" s="1" customFormat="1" ht="14.25" x14ac:dyDescent="0.2">
      <c r="B85" s="3" t="s">
        <v>84</v>
      </c>
      <c r="C85" s="6">
        <v>21150.695259450302</v>
      </c>
      <c r="D85" s="6">
        <v>29490.727999999999</v>
      </c>
    </row>
    <row r="86" spans="2:4" s="1" customFormat="1" ht="14.25" x14ac:dyDescent="0.2">
      <c r="B86" s="3" t="s">
        <v>85</v>
      </c>
      <c r="C86" s="6">
        <v>21293.156477285502</v>
      </c>
      <c r="D86" s="6">
        <v>28463.417000000001</v>
      </c>
    </row>
    <row r="87" spans="2:4" s="1" customFormat="1" ht="14.25" x14ac:dyDescent="0.2">
      <c r="B87" s="3" t="s">
        <v>86</v>
      </c>
      <c r="C87" s="6">
        <v>23201.872880627099</v>
      </c>
      <c r="D87" s="6">
        <v>32086.553</v>
      </c>
    </row>
    <row r="88" spans="2:4" s="1" customFormat="1" ht="14.25" x14ac:dyDescent="0.2">
      <c r="B88" s="3" t="s">
        <v>87</v>
      </c>
      <c r="C88" s="6">
        <v>21465.014755680801</v>
      </c>
      <c r="D88" s="6">
        <v>29914.732</v>
      </c>
    </row>
    <row r="89" spans="2:4" s="1" customFormat="1" ht="14.25" x14ac:dyDescent="0.2">
      <c r="B89" s="3" t="s">
        <v>88</v>
      </c>
      <c r="C89" s="6">
        <v>21496.303886406498</v>
      </c>
      <c r="D89" s="6">
        <v>30852.384999999998</v>
      </c>
    </row>
    <row r="90" spans="2:4" s="1" customFormat="1" ht="14.25" x14ac:dyDescent="0.2">
      <c r="B90" s="3" t="s">
        <v>89</v>
      </c>
      <c r="C90" s="6">
        <v>22002.496383637299</v>
      </c>
      <c r="D90" s="6">
        <v>29400.211115678201</v>
      </c>
    </row>
    <row r="91" spans="2:4" s="1" customFormat="1" ht="14.25" x14ac:dyDescent="0.2">
      <c r="B91" s="3" t="s">
        <v>90</v>
      </c>
      <c r="C91" s="6">
        <v>24464.364997333199</v>
      </c>
      <c r="D91" s="6">
        <v>34169.754000000001</v>
      </c>
    </row>
    <row r="92" spans="2:4" s="1" customFormat="1" ht="14.25" x14ac:dyDescent="0.2">
      <c r="B92" s="3" t="s">
        <v>91</v>
      </c>
      <c r="C92" s="6">
        <v>22634.939647372499</v>
      </c>
      <c r="D92" s="6">
        <v>31506.046999999999</v>
      </c>
    </row>
    <row r="93" spans="2:4" s="1" customFormat="1" ht="14.25" x14ac:dyDescent="0.2">
      <c r="B93" s="3" t="s">
        <v>92</v>
      </c>
      <c r="C93" s="6">
        <v>22667.566971657001</v>
      </c>
      <c r="D93" s="6">
        <v>32326.001</v>
      </c>
    </row>
    <row r="94" spans="2:4" s="1" customFormat="1" ht="14.25" x14ac:dyDescent="0.2">
      <c r="B94" s="3" t="s">
        <v>93</v>
      </c>
      <c r="C94" s="6">
        <v>23025.9277851925</v>
      </c>
      <c r="D94" s="6">
        <v>31370.869285573001</v>
      </c>
    </row>
    <row r="95" spans="2:4" s="1" customFormat="1" ht="14.25" x14ac:dyDescent="0.2">
      <c r="B95" s="3" t="s">
        <v>94</v>
      </c>
      <c r="C95" s="6">
        <v>25227.568954177601</v>
      </c>
      <c r="D95" s="6">
        <v>35723.629999999997</v>
      </c>
    </row>
    <row r="96" spans="2:4" s="1" customFormat="1" ht="14.25" x14ac:dyDescent="0.2">
      <c r="B96" s="3" t="s">
        <v>95</v>
      </c>
      <c r="C96" s="6">
        <v>23322.9428441987</v>
      </c>
      <c r="D96" s="6">
        <v>32342.839</v>
      </c>
    </row>
    <row r="97" spans="2:4" s="1" customFormat="1" ht="14.25" x14ac:dyDescent="0.2">
      <c r="B97" s="3" t="s">
        <v>96</v>
      </c>
      <c r="C97" s="6">
        <v>23283.9414164312</v>
      </c>
      <c r="D97" s="6">
        <v>33107.502999999997</v>
      </c>
    </row>
    <row r="98" spans="2:4" s="1" customFormat="1" ht="14.25" x14ac:dyDescent="0.2">
      <c r="B98" s="3" t="s">
        <v>97</v>
      </c>
      <c r="C98" s="6">
        <v>23799.8482063921</v>
      </c>
      <c r="D98" s="6">
        <v>32675.550116937498</v>
      </c>
    </row>
    <row r="99" spans="2:4" s="1" customFormat="1" ht="14.25" x14ac:dyDescent="0.2">
      <c r="B99" s="3" t="s">
        <v>98</v>
      </c>
      <c r="C99" s="6">
        <v>26040.220285313</v>
      </c>
      <c r="D99" s="6">
        <v>36855.406000000003</v>
      </c>
    </row>
    <row r="100" spans="2:4" s="1" customFormat="1" ht="14.25" x14ac:dyDescent="0.2">
      <c r="B100" s="3" t="s">
        <v>99</v>
      </c>
      <c r="C100" s="6">
        <v>24205.129858786499</v>
      </c>
      <c r="D100" s="6">
        <v>33927.633999999998</v>
      </c>
    </row>
    <row r="101" spans="2:4" s="1" customFormat="1" ht="14.25" x14ac:dyDescent="0.2">
      <c r="B101" s="3" t="s">
        <v>100</v>
      </c>
      <c r="C101" s="6">
        <v>24267.322649508402</v>
      </c>
      <c r="D101" s="6">
        <v>35682.652000000002</v>
      </c>
    </row>
    <row r="102" spans="2:4" s="1" customFormat="1" ht="14.25" x14ac:dyDescent="0.2">
      <c r="B102" s="3" t="s">
        <v>101</v>
      </c>
      <c r="C102" s="6">
        <v>24794.4655261632</v>
      </c>
      <c r="D102" s="6">
        <v>34648.837875228099</v>
      </c>
    </row>
    <row r="103" spans="2:4" s="1" customFormat="1" ht="14.25" x14ac:dyDescent="0.2">
      <c r="B103" s="3" t="s">
        <v>102</v>
      </c>
      <c r="C103" s="6">
        <v>27256.080874967502</v>
      </c>
      <c r="D103" s="6">
        <v>39372.569000000003</v>
      </c>
    </row>
    <row r="104" spans="2:4" s="1" customFormat="1" ht="14.25" x14ac:dyDescent="0.2">
      <c r="B104" s="3" t="s">
        <v>103</v>
      </c>
      <c r="C104" s="6">
        <v>25354.7136599064</v>
      </c>
      <c r="D104" s="6">
        <v>36217.485000000001</v>
      </c>
    </row>
    <row r="105" spans="2:4" s="1" customFormat="1" ht="14.25" x14ac:dyDescent="0.2">
      <c r="B105" s="3" t="s">
        <v>104</v>
      </c>
      <c r="C105" s="6">
        <v>25451.476938962998</v>
      </c>
      <c r="D105" s="6">
        <v>38401.089999999997</v>
      </c>
    </row>
    <row r="106" spans="2:4" s="1" customFormat="1" ht="14.25" x14ac:dyDescent="0.2">
      <c r="B106" s="3" t="s">
        <v>105</v>
      </c>
      <c r="C106" s="6">
        <v>26123.343896161899</v>
      </c>
      <c r="D106" s="6">
        <v>37305.009091273401</v>
      </c>
    </row>
    <row r="107" spans="2:4" s="1" customFormat="1" ht="14.25" x14ac:dyDescent="0.2">
      <c r="B107" s="3" t="s">
        <v>106</v>
      </c>
      <c r="C107" s="6">
        <v>29112.068872247699</v>
      </c>
      <c r="D107" s="6">
        <v>41667.286</v>
      </c>
    </row>
    <row r="108" spans="2:4" s="1" customFormat="1" ht="14.25" x14ac:dyDescent="0.2">
      <c r="B108" s="3" t="s">
        <v>107</v>
      </c>
      <c r="C108" s="6">
        <v>26919.657866171299</v>
      </c>
      <c r="D108" s="6">
        <v>39372.866999999998</v>
      </c>
    </row>
    <row r="109" spans="2:4" s="1" customFormat="1" ht="14.25" x14ac:dyDescent="0.2">
      <c r="B109" s="3" t="s">
        <v>108</v>
      </c>
      <c r="C109" s="6">
        <v>27327.671365419101</v>
      </c>
      <c r="D109" s="6">
        <v>41800.292000000001</v>
      </c>
    </row>
    <row r="110" spans="2:4" s="1" customFormat="1" ht="14.25" x14ac:dyDescent="0.2">
      <c r="B110" s="3" t="s">
        <v>109</v>
      </c>
      <c r="C110" s="6">
        <v>28293.024132508199</v>
      </c>
      <c r="D110" s="6">
        <v>40506.609378287103</v>
      </c>
    </row>
    <row r="111" spans="2:4" s="1" customFormat="1" ht="14.25" x14ac:dyDescent="0.2">
      <c r="B111" s="3" t="s">
        <v>110</v>
      </c>
      <c r="C111" s="6">
        <v>31472.188530218398</v>
      </c>
      <c r="D111" s="6">
        <v>45074.175437164602</v>
      </c>
    </row>
    <row r="112" spans="2:4" s="1" customFormat="1" ht="14.25" x14ac:dyDescent="0.2">
      <c r="B112" s="3" t="s">
        <v>111</v>
      </c>
      <c r="C112" s="6">
        <v>29074.139419736399</v>
      </c>
      <c r="D112" s="6">
        <v>42912.6195060346</v>
      </c>
    </row>
    <row r="113" spans="2:4" s="1" customFormat="1" ht="14.25" x14ac:dyDescent="0.2">
      <c r="B113" s="3" t="s">
        <v>112</v>
      </c>
      <c r="C113" s="6">
        <v>29778.180917536902</v>
      </c>
      <c r="D113" s="6">
        <v>45913.467118155597</v>
      </c>
    </row>
    <row r="114" spans="2:4" s="1" customFormat="1" ht="14.25" x14ac:dyDescent="0.2">
      <c r="B114" s="3" t="s">
        <v>113</v>
      </c>
      <c r="C114" s="6">
        <v>30664.785329547802</v>
      </c>
      <c r="D114" s="6">
        <v>44675.585861305</v>
      </c>
    </row>
    <row r="115" spans="2:4" s="1" customFormat="1" ht="14.25" x14ac:dyDescent="0.2">
      <c r="B115" s="3" t="s">
        <v>114</v>
      </c>
      <c r="C115" s="6">
        <v>34385.618141171901</v>
      </c>
      <c r="D115" s="6">
        <v>50347.093412957103</v>
      </c>
    </row>
    <row r="116" spans="2:4" s="1" customFormat="1" ht="14.25" x14ac:dyDescent="0.2">
      <c r="B116" s="3" t="s">
        <v>115</v>
      </c>
      <c r="C116" s="6">
        <v>31739.080037086798</v>
      </c>
      <c r="D116" s="6">
        <v>47584.770630912899</v>
      </c>
    </row>
    <row r="117" spans="2:4" s="1" customFormat="1" ht="14.25" x14ac:dyDescent="0.2">
      <c r="B117" s="3" t="s">
        <v>116</v>
      </c>
      <c r="C117" s="6">
        <v>32171.228712729899</v>
      </c>
      <c r="D117" s="6">
        <v>48897.760422702901</v>
      </c>
    </row>
    <row r="118" spans="2:4" s="1" customFormat="1" ht="14.25" x14ac:dyDescent="0.2">
      <c r="B118" s="3" t="s">
        <v>117</v>
      </c>
      <c r="C118" s="6">
        <v>31913.839502369399</v>
      </c>
      <c r="D118" s="6">
        <v>45524.811919136097</v>
      </c>
    </row>
    <row r="119" spans="2:4" s="1" customFormat="1" ht="14.25" x14ac:dyDescent="0.2">
      <c r="B119" s="3" t="s">
        <v>118</v>
      </c>
      <c r="C119" s="6">
        <v>34943.548079611901</v>
      </c>
      <c r="D119" s="6">
        <v>49743.660432030898</v>
      </c>
    </row>
    <row r="120" spans="2:4" s="1" customFormat="1" ht="14.25" x14ac:dyDescent="0.2">
      <c r="B120" s="3" t="s">
        <v>119</v>
      </c>
      <c r="C120" s="6">
        <v>32057.073754192999</v>
      </c>
      <c r="D120" s="6">
        <v>47305.162226143002</v>
      </c>
    </row>
    <row r="121" spans="2:4" s="1" customFormat="1" ht="14.25" x14ac:dyDescent="0.2">
      <c r="B121" s="3" t="s">
        <v>120</v>
      </c>
      <c r="C121" s="6">
        <v>33077.908818794</v>
      </c>
      <c r="D121" s="6">
        <v>50581.766632972904</v>
      </c>
    </row>
    <row r="122" spans="2:4" s="1" customFormat="1" ht="14.25" x14ac:dyDescent="0.2">
      <c r="B122" s="3" t="s">
        <v>121</v>
      </c>
      <c r="C122" s="6">
        <v>33630.418824888999</v>
      </c>
      <c r="D122" s="6">
        <v>48330.171815003603</v>
      </c>
    </row>
    <row r="123" spans="2:4" s="1" customFormat="1" ht="14.25" x14ac:dyDescent="0.2">
      <c r="B123" s="3" t="s">
        <v>122</v>
      </c>
      <c r="C123" s="6">
        <v>36970.273868229298</v>
      </c>
      <c r="D123" s="6">
        <v>54729.044306256503</v>
      </c>
    </row>
    <row r="124" spans="2:4" s="1" customFormat="1" ht="14.25" x14ac:dyDescent="0.2">
      <c r="B124" s="3" t="s">
        <v>123</v>
      </c>
      <c r="C124" s="6">
        <v>34053.316401981698</v>
      </c>
      <c r="D124" s="6">
        <v>51846.8866236006</v>
      </c>
    </row>
    <row r="125" spans="2:4" s="1" customFormat="1" ht="14.25" x14ac:dyDescent="0.2">
      <c r="B125" s="3" t="s">
        <v>124</v>
      </c>
      <c r="C125" s="6">
        <v>35232.832730583403</v>
      </c>
      <c r="D125" s="6">
        <v>55236.8326767537</v>
      </c>
    </row>
    <row r="126" spans="2:4" s="1" customFormat="1" ht="14.25" x14ac:dyDescent="0.2">
      <c r="B126" s="3" t="s">
        <v>125</v>
      </c>
      <c r="C126" s="6">
        <v>35781.7049166457</v>
      </c>
      <c r="D126" s="6">
        <v>52591.6971620533</v>
      </c>
    </row>
    <row r="127" spans="2:4" s="1" customFormat="1" ht="14.25" x14ac:dyDescent="0.2">
      <c r="B127" s="3" t="s">
        <v>126</v>
      </c>
      <c r="C127" s="6">
        <v>39328.837239820299</v>
      </c>
      <c r="D127" s="6">
        <v>58491.493011438703</v>
      </c>
    </row>
    <row r="128" spans="2:4" s="1" customFormat="1" ht="14.25" x14ac:dyDescent="0.2">
      <c r="B128" s="3" t="s">
        <v>127</v>
      </c>
      <c r="C128" s="6">
        <v>36187.724587628101</v>
      </c>
      <c r="D128" s="6">
        <v>55315.936495205897</v>
      </c>
    </row>
    <row r="129" spans="2:4" s="1" customFormat="1" ht="14.25" x14ac:dyDescent="0.2">
      <c r="B129" s="3" t="s">
        <v>128</v>
      </c>
      <c r="C129" s="6">
        <v>37481.589006163398</v>
      </c>
      <c r="D129" s="6">
        <v>58269.588467882902</v>
      </c>
    </row>
    <row r="130" spans="2:4" s="1" customFormat="1" ht="14.25" x14ac:dyDescent="0.2">
      <c r="B130" s="3" t="s">
        <v>129</v>
      </c>
      <c r="C130" s="6">
        <v>37930.741124864202</v>
      </c>
      <c r="D130" s="6">
        <v>55784.085340290403</v>
      </c>
    </row>
    <row r="131" spans="2:4" x14ac:dyDescent="0.25">
      <c r="B131" s="2"/>
    </row>
    <row r="132" spans="2:4" x14ac:dyDescent="0.25">
      <c r="B132" s="2"/>
    </row>
    <row r="133" spans="2:4" x14ac:dyDescent="0.25">
      <c r="B133" s="2"/>
    </row>
    <row r="134" spans="2:4" x14ac:dyDescent="0.25">
      <c r="B134" s="2"/>
    </row>
    <row r="135" spans="2:4" x14ac:dyDescent="0.25">
      <c r="B135" s="2"/>
    </row>
    <row r="136" spans="2:4" x14ac:dyDescent="0.25">
      <c r="B136" s="2"/>
    </row>
    <row r="137" spans="2:4" x14ac:dyDescent="0.25">
      <c r="B137" s="2"/>
    </row>
    <row r="138" spans="2:4" x14ac:dyDescent="0.25">
      <c r="B138" s="2"/>
    </row>
    <row r="139" spans="2:4" x14ac:dyDescent="0.25">
      <c r="B139" s="2"/>
    </row>
    <row r="140" spans="2:4" x14ac:dyDescent="0.25">
      <c r="B140" s="2"/>
    </row>
    <row r="141" spans="2:4" x14ac:dyDescent="0.25">
      <c r="B141" s="2"/>
    </row>
    <row r="142" spans="2:4" x14ac:dyDescent="0.25">
      <c r="B142" s="2"/>
    </row>
    <row r="143" spans="2:4" x14ac:dyDescent="0.25">
      <c r="B143" s="2"/>
    </row>
    <row r="144" spans="2:4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4641-4217-417E-A280-071B0D24F984}">
  <dimension ref="B2:F131"/>
  <sheetViews>
    <sheetView workbookViewId="0">
      <selection activeCell="F2" sqref="F2"/>
    </sheetView>
  </sheetViews>
  <sheetFormatPr baseColWidth="10" defaultColWidth="9.140625" defaultRowHeight="15" x14ac:dyDescent="0.25"/>
  <cols>
    <col min="5" max="5" width="9.140625" style="29"/>
  </cols>
  <sheetData>
    <row r="2" spans="2:6" ht="71.25" x14ac:dyDescent="0.25">
      <c r="B2" s="2" t="s">
        <v>0</v>
      </c>
      <c r="C2" s="4" t="s">
        <v>130</v>
      </c>
      <c r="D2" s="5" t="s">
        <v>131</v>
      </c>
      <c r="E2" s="5"/>
      <c r="F2" s="30" t="s">
        <v>166</v>
      </c>
    </row>
    <row r="3" spans="2:6" x14ac:dyDescent="0.25">
      <c r="B3" s="3" t="s">
        <v>1</v>
      </c>
      <c r="C3" s="6">
        <v>13831.1180515182</v>
      </c>
      <c r="D3" s="6">
        <v>19600.908019357099</v>
      </c>
      <c r="E3" s="29">
        <v>0</v>
      </c>
      <c r="F3">
        <v>0</v>
      </c>
    </row>
    <row r="4" spans="2:6" x14ac:dyDescent="0.25">
      <c r="B4" s="3" t="s">
        <v>2</v>
      </c>
      <c r="C4" s="6">
        <v>14879.802579244901</v>
      </c>
      <c r="D4" s="6">
        <v>23237.049121544002</v>
      </c>
      <c r="E4" s="6">
        <f>D3</f>
        <v>19600.908019357099</v>
      </c>
      <c r="F4" s="21">
        <f>C3</f>
        <v>13831.1180515182</v>
      </c>
    </row>
    <row r="5" spans="2:6" x14ac:dyDescent="0.25">
      <c r="B5" s="3" t="s">
        <v>3</v>
      </c>
      <c r="C5" s="6">
        <v>15224.603513463</v>
      </c>
      <c r="D5" s="6">
        <v>22828.599918124899</v>
      </c>
      <c r="E5" s="6">
        <f t="shared" ref="E5:E68" si="0">D4</f>
        <v>23237.049121544002</v>
      </c>
      <c r="F5" s="21">
        <f t="shared" ref="F5:F68" si="1">C4</f>
        <v>14879.802579244901</v>
      </c>
    </row>
    <row r="6" spans="2:6" x14ac:dyDescent="0.25">
      <c r="B6" s="3" t="s">
        <v>4</v>
      </c>
      <c r="C6" s="6">
        <v>16064.188224424201</v>
      </c>
      <c r="D6" s="6">
        <v>24687.174242653899</v>
      </c>
      <c r="E6" s="6">
        <f t="shared" si="0"/>
        <v>22828.599918124899</v>
      </c>
      <c r="F6" s="21">
        <f t="shared" si="1"/>
        <v>15224.603513463</v>
      </c>
    </row>
    <row r="7" spans="2:6" x14ac:dyDescent="0.25">
      <c r="B7" s="3" t="s">
        <v>5</v>
      </c>
      <c r="C7" s="6">
        <v>15743.6656049754</v>
      </c>
      <c r="D7" s="6">
        <v>21021.961711661599</v>
      </c>
      <c r="E7" s="6">
        <f t="shared" si="0"/>
        <v>24687.174242653899</v>
      </c>
      <c r="F7" s="21">
        <f t="shared" si="1"/>
        <v>16064.188224424201</v>
      </c>
    </row>
    <row r="8" spans="2:6" x14ac:dyDescent="0.25">
      <c r="B8" s="3" t="s">
        <v>6</v>
      </c>
      <c r="C8" s="6">
        <v>15687.4105227942</v>
      </c>
      <c r="D8" s="6">
        <v>24702.142759518902</v>
      </c>
      <c r="E8" s="6">
        <f t="shared" si="0"/>
        <v>21021.961711661599</v>
      </c>
      <c r="F8" s="21">
        <f t="shared" si="1"/>
        <v>15743.6656049754</v>
      </c>
    </row>
    <row r="9" spans="2:6" x14ac:dyDescent="0.25">
      <c r="B9" s="3" t="s">
        <v>7</v>
      </c>
      <c r="C9" s="6">
        <v>15878.8739159953</v>
      </c>
      <c r="D9" s="6">
        <v>24241.476748798501</v>
      </c>
      <c r="E9" s="6">
        <f t="shared" si="0"/>
        <v>24702.142759518902</v>
      </c>
      <c r="F9" s="21">
        <f t="shared" si="1"/>
        <v>15687.4105227942</v>
      </c>
    </row>
    <row r="10" spans="2:6" x14ac:dyDescent="0.25">
      <c r="B10" s="3" t="s">
        <v>8</v>
      </c>
      <c r="C10" s="6">
        <v>15694.7250807119</v>
      </c>
      <c r="D10" s="6">
        <v>25325.199415634899</v>
      </c>
      <c r="E10" s="6">
        <f t="shared" si="0"/>
        <v>24241.476748798501</v>
      </c>
      <c r="F10" s="21">
        <f t="shared" si="1"/>
        <v>15878.8739159953</v>
      </c>
    </row>
    <row r="11" spans="2:6" x14ac:dyDescent="0.25">
      <c r="B11" s="3" t="s">
        <v>9</v>
      </c>
      <c r="C11" s="6">
        <v>15528.0795423567</v>
      </c>
      <c r="D11" s="6">
        <v>21779.737677036101</v>
      </c>
      <c r="E11" s="6">
        <f t="shared" si="0"/>
        <v>25325.199415634899</v>
      </c>
      <c r="F11" s="21">
        <f t="shared" si="1"/>
        <v>15694.7250807119</v>
      </c>
    </row>
    <row r="12" spans="2:6" x14ac:dyDescent="0.25">
      <c r="B12" s="3" t="s">
        <v>10</v>
      </c>
      <c r="C12" s="6">
        <v>15322.086961765101</v>
      </c>
      <c r="D12" s="6">
        <v>24866.440348634598</v>
      </c>
      <c r="E12" s="6">
        <f t="shared" si="0"/>
        <v>21779.737677036101</v>
      </c>
      <c r="F12" s="21">
        <f t="shared" si="1"/>
        <v>15528.0795423567</v>
      </c>
    </row>
    <row r="13" spans="2:6" x14ac:dyDescent="0.25">
      <c r="B13" s="3" t="s">
        <v>11</v>
      </c>
      <c r="C13" s="6">
        <v>16198.7949485225</v>
      </c>
      <c r="D13" s="6">
        <v>23616.803168011</v>
      </c>
      <c r="E13" s="6">
        <f t="shared" si="0"/>
        <v>24866.440348634598</v>
      </c>
      <c r="F13" s="21">
        <f t="shared" si="1"/>
        <v>15322.086961765101</v>
      </c>
    </row>
    <row r="14" spans="2:6" x14ac:dyDescent="0.25">
      <c r="B14" s="3" t="s">
        <v>12</v>
      </c>
      <c r="C14" s="6">
        <v>15409.690024077399</v>
      </c>
      <c r="D14" s="6">
        <v>24716.4046010321</v>
      </c>
      <c r="E14" s="6">
        <f t="shared" si="0"/>
        <v>23616.803168011</v>
      </c>
      <c r="F14" s="21">
        <f t="shared" si="1"/>
        <v>16198.7949485225</v>
      </c>
    </row>
    <row r="15" spans="2:6" x14ac:dyDescent="0.25">
      <c r="B15" s="3" t="s">
        <v>13</v>
      </c>
      <c r="C15" s="6">
        <v>15645.5610002101</v>
      </c>
      <c r="D15" s="6">
        <v>19841.872684962898</v>
      </c>
      <c r="E15" s="6">
        <f t="shared" si="0"/>
        <v>24716.4046010321</v>
      </c>
      <c r="F15" s="21">
        <f t="shared" si="1"/>
        <v>15409.690024077399</v>
      </c>
    </row>
    <row r="16" spans="2:6" x14ac:dyDescent="0.25">
      <c r="B16" s="3" t="s">
        <v>14</v>
      </c>
      <c r="C16" s="6">
        <v>15896.0828542338</v>
      </c>
      <c r="D16" s="6">
        <v>22332.111765338799</v>
      </c>
      <c r="E16" s="6">
        <f t="shared" si="0"/>
        <v>19841.872684962898</v>
      </c>
      <c r="F16" s="21">
        <f t="shared" si="1"/>
        <v>15645.5610002101</v>
      </c>
    </row>
    <row r="17" spans="2:6" x14ac:dyDescent="0.25">
      <c r="B17" s="3" t="s">
        <v>15</v>
      </c>
      <c r="C17" s="6">
        <v>15006.7056990049</v>
      </c>
      <c r="D17" s="6">
        <v>21295.075532554602</v>
      </c>
      <c r="E17" s="6">
        <f t="shared" si="0"/>
        <v>22332.111765338799</v>
      </c>
      <c r="F17" s="21">
        <f t="shared" si="1"/>
        <v>15896.0828542338</v>
      </c>
    </row>
    <row r="18" spans="2:6" x14ac:dyDescent="0.25">
      <c r="B18" s="3" t="s">
        <v>16</v>
      </c>
      <c r="C18" s="6">
        <v>14345.112576273499</v>
      </c>
      <c r="D18" s="6">
        <v>22641.777830248899</v>
      </c>
      <c r="E18" s="6">
        <f t="shared" si="0"/>
        <v>21295.075532554602</v>
      </c>
      <c r="F18" s="21">
        <f t="shared" si="1"/>
        <v>15006.7056990049</v>
      </c>
    </row>
    <row r="19" spans="2:6" x14ac:dyDescent="0.25">
      <c r="B19" s="3" t="s">
        <v>17</v>
      </c>
      <c r="C19" s="6">
        <v>15092.851403230999</v>
      </c>
      <c r="D19" s="6">
        <v>19371.254514740798</v>
      </c>
      <c r="E19" s="6">
        <f t="shared" si="0"/>
        <v>22641.777830248899</v>
      </c>
      <c r="F19" s="21">
        <f t="shared" si="1"/>
        <v>14345.112576273499</v>
      </c>
    </row>
    <row r="20" spans="2:6" x14ac:dyDescent="0.25">
      <c r="B20" s="3" t="s">
        <v>18</v>
      </c>
      <c r="C20" s="6">
        <v>15546.976418996799</v>
      </c>
      <c r="D20" s="6">
        <v>22830.465797553101</v>
      </c>
      <c r="E20" s="6">
        <f t="shared" si="0"/>
        <v>19371.254514740798</v>
      </c>
      <c r="F20" s="21">
        <f t="shared" si="1"/>
        <v>15092.851403230999</v>
      </c>
    </row>
    <row r="21" spans="2:6" x14ac:dyDescent="0.25">
      <c r="B21" s="3" t="s">
        <v>19</v>
      </c>
      <c r="C21" s="6">
        <v>16064.1309619977</v>
      </c>
      <c r="D21" s="6">
        <v>22645.801754355401</v>
      </c>
      <c r="E21" s="6">
        <f t="shared" si="0"/>
        <v>22830.465797553101</v>
      </c>
      <c r="F21" s="21">
        <f t="shared" si="1"/>
        <v>15546.976418996799</v>
      </c>
    </row>
    <row r="22" spans="2:6" x14ac:dyDescent="0.25">
      <c r="B22" s="3" t="s">
        <v>20</v>
      </c>
      <c r="C22" s="6">
        <v>16553.520555279702</v>
      </c>
      <c r="D22" s="6">
        <v>24534.940441783001</v>
      </c>
      <c r="E22" s="6">
        <f t="shared" si="0"/>
        <v>22645.801754355401</v>
      </c>
      <c r="F22" s="21">
        <f t="shared" si="1"/>
        <v>16064.1309619977</v>
      </c>
    </row>
    <row r="23" spans="2:6" x14ac:dyDescent="0.25">
      <c r="B23" s="3" t="s">
        <v>21</v>
      </c>
      <c r="C23" s="6">
        <v>16809.723393554501</v>
      </c>
      <c r="D23" s="6">
        <v>21515.7001311973</v>
      </c>
      <c r="E23" s="6">
        <f t="shared" si="0"/>
        <v>24534.940441783001</v>
      </c>
      <c r="F23" s="21">
        <f t="shared" si="1"/>
        <v>16553.520555279702</v>
      </c>
    </row>
    <row r="24" spans="2:6" x14ac:dyDescent="0.25">
      <c r="B24" s="3" t="s">
        <v>22</v>
      </c>
      <c r="C24" s="6">
        <v>16425.179582856901</v>
      </c>
      <c r="D24" s="6">
        <v>23976.222714943899</v>
      </c>
      <c r="E24" s="6">
        <f t="shared" si="0"/>
        <v>21515.7001311973</v>
      </c>
      <c r="F24" s="21">
        <f t="shared" si="1"/>
        <v>16809.723393554501</v>
      </c>
    </row>
    <row r="25" spans="2:6" x14ac:dyDescent="0.25">
      <c r="B25" s="3" t="s">
        <v>23</v>
      </c>
      <c r="C25" s="6">
        <v>15797.8924345086</v>
      </c>
      <c r="D25" s="6">
        <v>22290.926131415301</v>
      </c>
      <c r="E25" s="6">
        <f t="shared" si="0"/>
        <v>23976.222714943899</v>
      </c>
      <c r="F25" s="21">
        <f t="shared" si="1"/>
        <v>16425.179582856901</v>
      </c>
    </row>
    <row r="26" spans="2:6" x14ac:dyDescent="0.25">
      <c r="B26" s="3" t="s">
        <v>24</v>
      </c>
      <c r="C26" s="6">
        <v>16066.3478206811</v>
      </c>
      <c r="D26" s="6">
        <v>23466.7040916603</v>
      </c>
      <c r="E26" s="6">
        <f t="shared" si="0"/>
        <v>22290.926131415301</v>
      </c>
      <c r="F26" s="21">
        <f t="shared" si="1"/>
        <v>15797.8924345086</v>
      </c>
    </row>
    <row r="27" spans="2:6" x14ac:dyDescent="0.25">
      <c r="B27" s="3" t="s">
        <v>25</v>
      </c>
      <c r="C27" s="6">
        <v>17162.214838004398</v>
      </c>
      <c r="D27" s="6">
        <v>21358.141596507201</v>
      </c>
      <c r="E27" s="6">
        <f t="shared" si="0"/>
        <v>23466.7040916603</v>
      </c>
      <c r="F27" s="21">
        <f t="shared" si="1"/>
        <v>16066.3478206811</v>
      </c>
    </row>
    <row r="28" spans="2:6" x14ac:dyDescent="0.25">
      <c r="B28" s="3" t="s">
        <v>26</v>
      </c>
      <c r="C28" s="6">
        <v>18177.4290021288</v>
      </c>
      <c r="D28" s="6">
        <v>26248.645262227001</v>
      </c>
      <c r="E28" s="6">
        <f t="shared" si="0"/>
        <v>21358.141596507201</v>
      </c>
      <c r="F28" s="21">
        <f t="shared" si="1"/>
        <v>17162.214838004398</v>
      </c>
    </row>
    <row r="29" spans="2:6" x14ac:dyDescent="0.25">
      <c r="B29" s="3" t="s">
        <v>27</v>
      </c>
      <c r="C29" s="6">
        <v>19278.822704878199</v>
      </c>
      <c r="D29" s="6">
        <v>26286.4574432228</v>
      </c>
      <c r="E29" s="6">
        <f t="shared" si="0"/>
        <v>26248.645262227001</v>
      </c>
      <c r="F29" s="21">
        <f t="shared" si="1"/>
        <v>18177.4290021288</v>
      </c>
    </row>
    <row r="30" spans="2:6" x14ac:dyDescent="0.25">
      <c r="B30" s="3" t="s">
        <v>28</v>
      </c>
      <c r="C30" s="6">
        <v>20351.8400923056</v>
      </c>
      <c r="D30" s="6">
        <v>28407.488583860701</v>
      </c>
      <c r="E30" s="6">
        <f t="shared" si="0"/>
        <v>26286.4574432228</v>
      </c>
      <c r="F30" s="21">
        <f t="shared" si="1"/>
        <v>19278.822704878199</v>
      </c>
    </row>
    <row r="31" spans="2:6" x14ac:dyDescent="0.25">
      <c r="B31" s="3" t="s">
        <v>29</v>
      </c>
      <c r="C31" s="6">
        <v>20671.044619762401</v>
      </c>
      <c r="D31" s="6">
        <v>24447.763300251401</v>
      </c>
      <c r="E31" s="6">
        <f t="shared" si="0"/>
        <v>28407.488583860701</v>
      </c>
      <c r="F31" s="21">
        <f t="shared" si="1"/>
        <v>20351.8400923056</v>
      </c>
    </row>
    <row r="32" spans="2:6" x14ac:dyDescent="0.25">
      <c r="B32" s="3" t="s">
        <v>30</v>
      </c>
      <c r="C32" s="6">
        <v>19193.588912425599</v>
      </c>
      <c r="D32" s="6">
        <v>28030.788104462401</v>
      </c>
      <c r="E32" s="6">
        <f t="shared" si="0"/>
        <v>24447.763300251401</v>
      </c>
      <c r="F32" s="21">
        <f t="shared" si="1"/>
        <v>20671.044619762401</v>
      </c>
    </row>
    <row r="33" spans="2:6" x14ac:dyDescent="0.25">
      <c r="B33" s="3" t="s">
        <v>31</v>
      </c>
      <c r="C33" s="6">
        <v>20438.2966268706</v>
      </c>
      <c r="D33" s="6">
        <v>28326.9023497544</v>
      </c>
      <c r="E33" s="6">
        <f t="shared" si="0"/>
        <v>28030.788104462401</v>
      </c>
      <c r="F33" s="21">
        <f t="shared" si="1"/>
        <v>19193.588912425599</v>
      </c>
    </row>
    <row r="34" spans="2:6" x14ac:dyDescent="0.25">
      <c r="B34" s="3" t="s">
        <v>32</v>
      </c>
      <c r="C34" s="6">
        <v>19842.037471731699</v>
      </c>
      <c r="D34" s="6">
        <v>29416.8429883635</v>
      </c>
      <c r="E34" s="6">
        <f t="shared" si="0"/>
        <v>28326.9023497544</v>
      </c>
      <c r="F34" s="21">
        <f t="shared" si="1"/>
        <v>20438.2966268706</v>
      </c>
    </row>
    <row r="35" spans="2:6" x14ac:dyDescent="0.25">
      <c r="B35" s="3" t="s">
        <v>33</v>
      </c>
      <c r="C35" s="6">
        <v>19645.797664714701</v>
      </c>
      <c r="D35" s="6">
        <v>24143.4774724819</v>
      </c>
      <c r="E35" s="6">
        <f t="shared" si="0"/>
        <v>29416.8429883635</v>
      </c>
      <c r="F35" s="21">
        <f t="shared" si="1"/>
        <v>19842.037471731699</v>
      </c>
    </row>
    <row r="36" spans="2:6" x14ac:dyDescent="0.25">
      <c r="B36" s="3" t="s">
        <v>34</v>
      </c>
      <c r="C36" s="6">
        <v>18918.620415051399</v>
      </c>
      <c r="D36" s="6">
        <v>27072.491268822701</v>
      </c>
      <c r="E36" s="6">
        <f t="shared" si="0"/>
        <v>24143.4774724819</v>
      </c>
      <c r="F36" s="21">
        <f t="shared" si="1"/>
        <v>19645.797664714701</v>
      </c>
    </row>
    <row r="37" spans="2:6" x14ac:dyDescent="0.25">
      <c r="B37" s="3" t="s">
        <v>35</v>
      </c>
      <c r="C37" s="6">
        <v>18915.992520392199</v>
      </c>
      <c r="D37" s="6">
        <v>25273.737988914501</v>
      </c>
      <c r="E37" s="6">
        <f t="shared" si="0"/>
        <v>27072.491268822701</v>
      </c>
      <c r="F37" s="21">
        <f t="shared" si="1"/>
        <v>18918.620415051399</v>
      </c>
    </row>
    <row r="38" spans="2:6" x14ac:dyDescent="0.25">
      <c r="B38" s="3" t="s">
        <v>36</v>
      </c>
      <c r="C38" s="6">
        <v>16035.6172922609</v>
      </c>
      <c r="D38" s="6">
        <v>23349.510547981899</v>
      </c>
      <c r="E38" s="6">
        <f t="shared" si="0"/>
        <v>25273.737988914501</v>
      </c>
      <c r="F38" s="21">
        <f t="shared" si="1"/>
        <v>18915.992520392199</v>
      </c>
    </row>
    <row r="39" spans="2:6" x14ac:dyDescent="0.25">
      <c r="B39" s="3" t="s">
        <v>37</v>
      </c>
      <c r="C39" s="6">
        <v>14546.366213589799</v>
      </c>
      <c r="D39" s="6">
        <v>19086.683517700902</v>
      </c>
      <c r="E39" s="6">
        <f t="shared" si="0"/>
        <v>23349.510547981899</v>
      </c>
      <c r="F39" s="21">
        <f t="shared" si="1"/>
        <v>16035.6172922609</v>
      </c>
    </row>
    <row r="40" spans="2:6" x14ac:dyDescent="0.25">
      <c r="B40" s="3" t="s">
        <v>38</v>
      </c>
      <c r="C40" s="6">
        <v>14540.7869472153</v>
      </c>
      <c r="D40" s="6">
        <v>21612.512838999799</v>
      </c>
      <c r="E40" s="6">
        <f t="shared" si="0"/>
        <v>19086.683517700902</v>
      </c>
      <c r="F40" s="21">
        <f t="shared" si="1"/>
        <v>14546.366213589799</v>
      </c>
    </row>
    <row r="41" spans="2:6" x14ac:dyDescent="0.25">
      <c r="B41" s="3" t="s">
        <v>39</v>
      </c>
      <c r="C41" s="6">
        <v>15738.402133418</v>
      </c>
      <c r="D41" s="6">
        <v>21877.437554413402</v>
      </c>
      <c r="E41" s="6">
        <f t="shared" si="0"/>
        <v>21612.512838999799</v>
      </c>
      <c r="F41" s="21">
        <f t="shared" si="1"/>
        <v>14540.7869472153</v>
      </c>
    </row>
    <row r="42" spans="2:6" x14ac:dyDescent="0.25">
      <c r="B42" s="3" t="s">
        <v>40</v>
      </c>
      <c r="C42" s="6">
        <v>17474.731328162801</v>
      </c>
      <c r="D42" s="6">
        <v>23854.7637118413</v>
      </c>
      <c r="E42" s="6">
        <f t="shared" si="0"/>
        <v>21877.437554413402</v>
      </c>
      <c r="F42" s="21">
        <f t="shared" si="1"/>
        <v>15738.402133418</v>
      </c>
    </row>
    <row r="43" spans="2:6" x14ac:dyDescent="0.25">
      <c r="B43" s="3" t="s">
        <v>41</v>
      </c>
      <c r="C43" s="6">
        <v>16239.4386709766</v>
      </c>
      <c r="D43" s="6">
        <v>21898.399784721401</v>
      </c>
      <c r="E43" s="6">
        <f t="shared" si="0"/>
        <v>23854.7637118413</v>
      </c>
      <c r="F43" s="21">
        <f t="shared" si="1"/>
        <v>17474.731328162801</v>
      </c>
    </row>
    <row r="44" spans="2:6" x14ac:dyDescent="0.25">
      <c r="B44" s="3" t="s">
        <v>42</v>
      </c>
      <c r="C44" s="6">
        <v>16121.505042193199</v>
      </c>
      <c r="D44" s="6">
        <v>21831.485636026799</v>
      </c>
      <c r="E44" s="6">
        <f t="shared" si="0"/>
        <v>21898.399784721401</v>
      </c>
      <c r="F44" s="21">
        <f t="shared" si="1"/>
        <v>16239.4386709766</v>
      </c>
    </row>
    <row r="45" spans="2:6" x14ac:dyDescent="0.25">
      <c r="B45" s="3" t="s">
        <v>43</v>
      </c>
      <c r="C45" s="6">
        <v>13761.2907570436</v>
      </c>
      <c r="D45" s="6">
        <v>18375.423866699399</v>
      </c>
      <c r="E45" s="6">
        <f t="shared" si="0"/>
        <v>21831.485636026799</v>
      </c>
      <c r="F45" s="21">
        <f t="shared" si="1"/>
        <v>16121.505042193199</v>
      </c>
    </row>
    <row r="46" spans="2:6" x14ac:dyDescent="0.25">
      <c r="B46" s="3" t="s">
        <v>44</v>
      </c>
      <c r="C46" s="6">
        <v>14773.9941767866</v>
      </c>
      <c r="D46" s="6">
        <v>19927.101338352099</v>
      </c>
      <c r="E46" s="6">
        <f t="shared" si="0"/>
        <v>18375.423866699399</v>
      </c>
      <c r="F46" s="21">
        <f t="shared" si="1"/>
        <v>13761.2907570436</v>
      </c>
    </row>
    <row r="47" spans="2:6" x14ac:dyDescent="0.25">
      <c r="B47" s="3" t="s">
        <v>45</v>
      </c>
      <c r="C47" s="6">
        <v>14822.0164149629</v>
      </c>
      <c r="D47" s="6">
        <v>19628.879000000001</v>
      </c>
      <c r="E47" s="6">
        <f t="shared" si="0"/>
        <v>19927.101338352099</v>
      </c>
      <c r="F47" s="21">
        <f t="shared" si="1"/>
        <v>14773.9941767866</v>
      </c>
    </row>
    <row r="48" spans="2:6" x14ac:dyDescent="0.25">
      <c r="B48" s="3" t="s">
        <v>46</v>
      </c>
      <c r="C48" s="6">
        <v>16546.361874835598</v>
      </c>
      <c r="D48" s="6">
        <v>21740.915000000001</v>
      </c>
      <c r="E48" s="6">
        <f t="shared" si="0"/>
        <v>19628.879000000001</v>
      </c>
      <c r="F48" s="21">
        <f t="shared" si="1"/>
        <v>14822.0164149629</v>
      </c>
    </row>
    <row r="49" spans="2:6" x14ac:dyDescent="0.25">
      <c r="B49" s="3" t="s">
        <v>47</v>
      </c>
      <c r="C49" s="6">
        <v>15779.972967408101</v>
      </c>
      <c r="D49" s="6">
        <v>21335.223999999998</v>
      </c>
      <c r="E49" s="6">
        <f t="shared" si="0"/>
        <v>21740.915000000001</v>
      </c>
      <c r="F49" s="21">
        <f t="shared" si="1"/>
        <v>16546.361874835598</v>
      </c>
    </row>
    <row r="50" spans="2:6" x14ac:dyDescent="0.25">
      <c r="B50" s="3" t="s">
        <v>48</v>
      </c>
      <c r="C50" s="6">
        <v>15841.7724247934</v>
      </c>
      <c r="D50" s="6">
        <v>21054.672999999999</v>
      </c>
      <c r="E50" s="6">
        <f t="shared" si="0"/>
        <v>21335.223999999998</v>
      </c>
      <c r="F50" s="21">
        <f t="shared" si="1"/>
        <v>15779.972967408101</v>
      </c>
    </row>
    <row r="51" spans="2:6" x14ac:dyDescent="0.25">
      <c r="B51" s="3" t="s">
        <v>49</v>
      </c>
      <c r="C51" s="6">
        <v>16246.7520848041</v>
      </c>
      <c r="D51" s="6">
        <v>20877.017</v>
      </c>
      <c r="E51" s="6">
        <f t="shared" si="0"/>
        <v>21054.672999999999</v>
      </c>
      <c r="F51" s="21">
        <f t="shared" si="1"/>
        <v>15841.7724247934</v>
      </c>
    </row>
    <row r="52" spans="2:6" x14ac:dyDescent="0.25">
      <c r="B52" s="3" t="s">
        <v>50</v>
      </c>
      <c r="C52" s="6">
        <v>16364.5611652362</v>
      </c>
      <c r="D52" s="6">
        <v>21346.073</v>
      </c>
      <c r="E52" s="6">
        <f t="shared" si="0"/>
        <v>20877.017</v>
      </c>
      <c r="F52" s="21">
        <f t="shared" si="1"/>
        <v>16246.7520848041</v>
      </c>
    </row>
    <row r="53" spans="2:6" x14ac:dyDescent="0.25">
      <c r="B53" s="3" t="s">
        <v>51</v>
      </c>
      <c r="C53" s="6">
        <v>14421.484305166399</v>
      </c>
      <c r="D53" s="6">
        <v>19945.191999999999</v>
      </c>
      <c r="E53" s="6">
        <f t="shared" si="0"/>
        <v>21346.073</v>
      </c>
      <c r="F53" s="21">
        <f t="shared" si="1"/>
        <v>16364.5611652362</v>
      </c>
    </row>
    <row r="54" spans="2:6" x14ac:dyDescent="0.25">
      <c r="B54" s="3" t="s">
        <v>52</v>
      </c>
      <c r="C54" s="6">
        <v>15754.9807027933</v>
      </c>
      <c r="D54" s="6">
        <v>21232.275000000001</v>
      </c>
      <c r="E54" s="6">
        <f t="shared" si="0"/>
        <v>19945.191999999999</v>
      </c>
      <c r="F54" s="21">
        <f t="shared" si="1"/>
        <v>14421.484305166399</v>
      </c>
    </row>
    <row r="55" spans="2:6" x14ac:dyDescent="0.25">
      <c r="B55" s="3" t="s">
        <v>53</v>
      </c>
      <c r="C55" s="6">
        <v>15190.393339471701</v>
      </c>
      <c r="D55" s="6">
        <v>20730.811000000002</v>
      </c>
      <c r="E55" s="6">
        <f t="shared" si="0"/>
        <v>21232.275000000001</v>
      </c>
      <c r="F55" s="21">
        <f t="shared" si="1"/>
        <v>15754.9807027933</v>
      </c>
    </row>
    <row r="56" spans="2:6" x14ac:dyDescent="0.25">
      <c r="B56" s="3" t="s">
        <v>54</v>
      </c>
      <c r="C56" s="6">
        <v>16795.060100017501</v>
      </c>
      <c r="D56" s="6">
        <v>22449.16</v>
      </c>
      <c r="E56" s="6">
        <f t="shared" si="0"/>
        <v>20730.811000000002</v>
      </c>
      <c r="F56" s="21">
        <f t="shared" si="1"/>
        <v>15190.393339471701</v>
      </c>
    </row>
    <row r="57" spans="2:6" x14ac:dyDescent="0.25">
      <c r="B57" s="3" t="s">
        <v>55</v>
      </c>
      <c r="C57" s="6">
        <v>16336.1149260936</v>
      </c>
      <c r="D57" s="6">
        <v>21930.117999999999</v>
      </c>
      <c r="E57" s="6">
        <f t="shared" si="0"/>
        <v>22449.16</v>
      </c>
      <c r="F57" s="21">
        <f t="shared" si="1"/>
        <v>16795.060100017501</v>
      </c>
    </row>
    <row r="58" spans="2:6" x14ac:dyDescent="0.25">
      <c r="B58" s="3" t="s">
        <v>56</v>
      </c>
      <c r="C58" s="6">
        <v>16613.1256344172</v>
      </c>
      <c r="D58" s="6">
        <v>22264.5</v>
      </c>
      <c r="E58" s="6">
        <f t="shared" si="0"/>
        <v>21930.117999999999</v>
      </c>
      <c r="F58" s="21">
        <f t="shared" si="1"/>
        <v>16336.1149260936</v>
      </c>
    </row>
    <row r="59" spans="2:6" x14ac:dyDescent="0.25">
      <c r="B59" s="3" t="s">
        <v>57</v>
      </c>
      <c r="C59" s="6">
        <v>16748.8565331143</v>
      </c>
      <c r="D59" s="6">
        <v>23126.907999999999</v>
      </c>
      <c r="E59" s="6">
        <f t="shared" si="0"/>
        <v>22264.5</v>
      </c>
      <c r="F59" s="21">
        <f t="shared" si="1"/>
        <v>16613.1256344172</v>
      </c>
    </row>
    <row r="60" spans="2:6" x14ac:dyDescent="0.25">
      <c r="B60" s="3" t="s">
        <v>58</v>
      </c>
      <c r="C60" s="6">
        <v>18525.526380097999</v>
      </c>
      <c r="D60" s="6">
        <v>25427.87</v>
      </c>
      <c r="E60" s="6">
        <f t="shared" si="0"/>
        <v>23126.907999999999</v>
      </c>
      <c r="F60" s="21">
        <f t="shared" si="1"/>
        <v>16748.8565331143</v>
      </c>
    </row>
    <row r="61" spans="2:6" x14ac:dyDescent="0.25">
      <c r="B61" s="3" t="s">
        <v>59</v>
      </c>
      <c r="C61" s="6">
        <v>17771.7495581515</v>
      </c>
      <c r="D61" s="6">
        <v>24481.67</v>
      </c>
      <c r="E61" s="6">
        <f t="shared" si="0"/>
        <v>25427.87</v>
      </c>
      <c r="F61" s="21">
        <f t="shared" si="1"/>
        <v>18525.526380097999</v>
      </c>
    </row>
    <row r="62" spans="2:6" x14ac:dyDescent="0.25">
      <c r="B62" s="3" t="s">
        <v>60</v>
      </c>
      <c r="C62" s="6">
        <v>18260.141528636301</v>
      </c>
      <c r="D62" s="6">
        <v>25540.995999999999</v>
      </c>
      <c r="E62" s="6">
        <f t="shared" si="0"/>
        <v>24481.67</v>
      </c>
      <c r="F62" s="21">
        <f t="shared" si="1"/>
        <v>17771.7495581515</v>
      </c>
    </row>
    <row r="63" spans="2:6" x14ac:dyDescent="0.25">
      <c r="B63" s="3" t="s">
        <v>61</v>
      </c>
      <c r="C63" s="6">
        <v>18640.8058686121</v>
      </c>
      <c r="D63" s="6">
        <v>25846.606285999998</v>
      </c>
      <c r="E63" s="6">
        <f t="shared" si="0"/>
        <v>25540.995999999999</v>
      </c>
      <c r="F63" s="21">
        <f t="shared" si="1"/>
        <v>18260.141528636301</v>
      </c>
    </row>
    <row r="64" spans="2:6" x14ac:dyDescent="0.25">
      <c r="B64" s="3" t="s">
        <v>62</v>
      </c>
      <c r="C64" s="6">
        <v>20374.905435476601</v>
      </c>
      <c r="D64" s="6">
        <v>28241.906728000002</v>
      </c>
      <c r="E64" s="6">
        <f t="shared" si="0"/>
        <v>25846.606285999998</v>
      </c>
      <c r="F64" s="21">
        <f t="shared" si="1"/>
        <v>18640.8058686121</v>
      </c>
    </row>
    <row r="65" spans="2:6" x14ac:dyDescent="0.25">
      <c r="B65" s="3" t="s">
        <v>63</v>
      </c>
      <c r="C65" s="6">
        <v>19543.383560315699</v>
      </c>
      <c r="D65" s="6">
        <v>26593.903999999999</v>
      </c>
      <c r="E65" s="6">
        <f t="shared" si="0"/>
        <v>28241.906728000002</v>
      </c>
      <c r="F65" s="21">
        <f t="shared" si="1"/>
        <v>20374.905435476601</v>
      </c>
    </row>
    <row r="66" spans="2:6" x14ac:dyDescent="0.25">
      <c r="B66" s="3" t="s">
        <v>64</v>
      </c>
      <c r="C66" s="6">
        <v>19664.1361355956</v>
      </c>
      <c r="D66" s="6">
        <v>26381.472000000002</v>
      </c>
      <c r="E66" s="6">
        <f t="shared" si="0"/>
        <v>26593.903999999999</v>
      </c>
      <c r="F66" s="21">
        <f t="shared" si="1"/>
        <v>19543.383560315699</v>
      </c>
    </row>
    <row r="67" spans="2:6" x14ac:dyDescent="0.25">
      <c r="B67" s="3" t="s">
        <v>65</v>
      </c>
      <c r="C67" s="6">
        <v>19369.2859324442</v>
      </c>
      <c r="D67" s="6">
        <v>25912.6339832882</v>
      </c>
      <c r="E67" s="6">
        <f t="shared" si="0"/>
        <v>26381.472000000002</v>
      </c>
      <c r="F67" s="21">
        <f t="shared" si="1"/>
        <v>19664.1361355956</v>
      </c>
    </row>
    <row r="68" spans="2:6" x14ac:dyDescent="0.25">
      <c r="B68" s="3" t="s">
        <v>66</v>
      </c>
      <c r="C68" s="6">
        <v>21155.0000253832</v>
      </c>
      <c r="D68" s="6">
        <v>28962.807218000002</v>
      </c>
      <c r="E68" s="6">
        <f t="shared" si="0"/>
        <v>25912.6339832882</v>
      </c>
      <c r="F68" s="21">
        <f t="shared" si="1"/>
        <v>19369.2859324442</v>
      </c>
    </row>
    <row r="69" spans="2:6" x14ac:dyDescent="0.25">
      <c r="B69" s="3" t="s">
        <v>67</v>
      </c>
      <c r="C69" s="6">
        <v>19969.715972877799</v>
      </c>
      <c r="D69" s="6">
        <v>27016.216</v>
      </c>
      <c r="E69" s="6">
        <f t="shared" ref="E69:E131" si="2">D68</f>
        <v>28962.807218000002</v>
      </c>
      <c r="F69" s="21">
        <f t="shared" ref="F69:F131" si="3">C68</f>
        <v>21155.0000253832</v>
      </c>
    </row>
    <row r="70" spans="2:6" x14ac:dyDescent="0.25">
      <c r="B70" s="3" t="s">
        <v>68</v>
      </c>
      <c r="C70" s="6">
        <v>20141.451069294799</v>
      </c>
      <c r="D70" s="6">
        <v>27868.337</v>
      </c>
      <c r="E70" s="6">
        <f t="shared" si="2"/>
        <v>27016.216</v>
      </c>
      <c r="F70" s="21">
        <f t="shared" si="3"/>
        <v>19969.715972877799</v>
      </c>
    </row>
    <row r="71" spans="2:6" x14ac:dyDescent="0.25">
      <c r="B71" s="3" t="s">
        <v>69</v>
      </c>
      <c r="C71" s="6">
        <v>20184.719054010598</v>
      </c>
      <c r="D71" s="6">
        <v>27430.945505006901</v>
      </c>
      <c r="E71" s="6">
        <f t="shared" si="2"/>
        <v>27868.337</v>
      </c>
      <c r="F71" s="21">
        <f t="shared" si="3"/>
        <v>20141.451069294799</v>
      </c>
    </row>
    <row r="72" spans="2:6" x14ac:dyDescent="0.25">
      <c r="B72" s="3" t="s">
        <v>70</v>
      </c>
      <c r="C72" s="6">
        <v>22425.680083891199</v>
      </c>
      <c r="D72" s="6">
        <v>31133.131000000001</v>
      </c>
      <c r="E72" s="6">
        <f t="shared" si="2"/>
        <v>27430.945505006901</v>
      </c>
      <c r="F72" s="21">
        <f t="shared" si="3"/>
        <v>20184.719054010598</v>
      </c>
    </row>
    <row r="73" spans="2:6" x14ac:dyDescent="0.25">
      <c r="B73" s="3" t="s">
        <v>71</v>
      </c>
      <c r="C73" s="6">
        <v>20871.702355972699</v>
      </c>
      <c r="D73" s="6">
        <v>28898.202860000001</v>
      </c>
      <c r="E73" s="6">
        <f t="shared" si="2"/>
        <v>31133.131000000001</v>
      </c>
      <c r="F73" s="21">
        <f t="shared" si="3"/>
        <v>22425.680083891199</v>
      </c>
    </row>
    <row r="74" spans="2:6" x14ac:dyDescent="0.25">
      <c r="B74" s="3" t="s">
        <v>72</v>
      </c>
      <c r="C74" s="6">
        <v>20783.898506125501</v>
      </c>
      <c r="D74" s="6">
        <v>29831.707999999999</v>
      </c>
      <c r="E74" s="6">
        <f t="shared" si="2"/>
        <v>28898.202860000001</v>
      </c>
      <c r="F74" s="21">
        <f t="shared" si="3"/>
        <v>20871.702355972699</v>
      </c>
    </row>
    <row r="75" spans="2:6" x14ac:dyDescent="0.25">
      <c r="B75" s="3" t="s">
        <v>73</v>
      </c>
      <c r="C75" s="6">
        <v>20848.150840063801</v>
      </c>
      <c r="D75" s="6">
        <v>28100.674999999999</v>
      </c>
      <c r="E75" s="6">
        <f t="shared" si="2"/>
        <v>29831.707999999999</v>
      </c>
      <c r="F75" s="21">
        <f t="shared" si="3"/>
        <v>20783.898506125501</v>
      </c>
    </row>
    <row r="76" spans="2:6" x14ac:dyDescent="0.25">
      <c r="B76" s="3" t="s">
        <v>74</v>
      </c>
      <c r="C76" s="6">
        <v>22412.969286731899</v>
      </c>
      <c r="D76" s="6">
        <v>30298.589</v>
      </c>
      <c r="E76" s="6">
        <f t="shared" si="2"/>
        <v>28100.674999999999</v>
      </c>
      <c r="F76" s="21">
        <f t="shared" si="3"/>
        <v>20848.150840063801</v>
      </c>
    </row>
    <row r="77" spans="2:6" x14ac:dyDescent="0.25">
      <c r="B77" s="3" t="s">
        <v>75</v>
      </c>
      <c r="C77" s="6">
        <v>20560.4993349215</v>
      </c>
      <c r="D77" s="6">
        <v>28813.898000000001</v>
      </c>
      <c r="E77" s="6">
        <f t="shared" si="2"/>
        <v>30298.589</v>
      </c>
      <c r="F77" s="21">
        <f t="shared" si="3"/>
        <v>22412.969286731899</v>
      </c>
    </row>
    <row r="78" spans="2:6" x14ac:dyDescent="0.25">
      <c r="B78" s="3" t="s">
        <v>76</v>
      </c>
      <c r="C78" s="6">
        <v>19680.719538282799</v>
      </c>
      <c r="D78" s="6">
        <v>29309.088</v>
      </c>
      <c r="E78" s="6">
        <f t="shared" si="2"/>
        <v>28813.898000000001</v>
      </c>
      <c r="F78" s="21">
        <f t="shared" si="3"/>
        <v>20560.4993349215</v>
      </c>
    </row>
    <row r="79" spans="2:6" x14ac:dyDescent="0.25">
      <c r="B79" s="3" t="s">
        <v>77</v>
      </c>
      <c r="C79" s="6">
        <v>20167.144638261401</v>
      </c>
      <c r="D79" s="6">
        <v>27724.269</v>
      </c>
      <c r="E79" s="6">
        <f t="shared" si="2"/>
        <v>29309.088</v>
      </c>
      <c r="F79" s="21">
        <f t="shared" si="3"/>
        <v>19680.719538282799</v>
      </c>
    </row>
    <row r="80" spans="2:6" x14ac:dyDescent="0.25">
      <c r="B80" s="3" t="s">
        <v>78</v>
      </c>
      <c r="C80" s="6">
        <v>21927.2214635663</v>
      </c>
      <c r="D80" s="6">
        <v>30683.671999999999</v>
      </c>
      <c r="E80" s="6">
        <f t="shared" si="2"/>
        <v>27724.269</v>
      </c>
      <c r="F80" s="21">
        <f t="shared" si="3"/>
        <v>20167.144638261401</v>
      </c>
    </row>
    <row r="81" spans="2:6" x14ac:dyDescent="0.25">
      <c r="B81" s="3" t="s">
        <v>79</v>
      </c>
      <c r="C81" s="6">
        <v>20320.3631260892</v>
      </c>
      <c r="D81" s="6">
        <v>28856.014999999999</v>
      </c>
      <c r="E81" s="6">
        <f t="shared" si="2"/>
        <v>30683.671999999999</v>
      </c>
      <c r="F81" s="21">
        <f t="shared" si="3"/>
        <v>21927.2214635663</v>
      </c>
    </row>
    <row r="82" spans="2:6" x14ac:dyDescent="0.25">
      <c r="B82" s="3" t="s">
        <v>80</v>
      </c>
      <c r="C82" s="6">
        <v>20748.893772083102</v>
      </c>
      <c r="D82" s="6">
        <v>30323.46</v>
      </c>
      <c r="E82" s="6">
        <f t="shared" si="2"/>
        <v>28856.014999999999</v>
      </c>
      <c r="F82" s="21">
        <f t="shared" si="3"/>
        <v>20320.3631260892</v>
      </c>
    </row>
    <row r="83" spans="2:6" x14ac:dyDescent="0.25">
      <c r="B83" s="3" t="s">
        <v>81</v>
      </c>
      <c r="C83" s="6">
        <v>20941.780703305802</v>
      </c>
      <c r="D83" s="6">
        <v>29721.821</v>
      </c>
      <c r="E83" s="6">
        <f t="shared" si="2"/>
        <v>30323.46</v>
      </c>
      <c r="F83" s="21">
        <f t="shared" si="3"/>
        <v>20748.893772083102</v>
      </c>
    </row>
    <row r="84" spans="2:6" x14ac:dyDescent="0.25">
      <c r="B84" s="3" t="s">
        <v>82</v>
      </c>
      <c r="C84" s="6">
        <v>22959.616189362801</v>
      </c>
      <c r="D84" s="6">
        <v>32470.707999999999</v>
      </c>
      <c r="E84" s="6">
        <f t="shared" si="2"/>
        <v>29721.821</v>
      </c>
      <c r="F84" s="21">
        <f t="shared" si="3"/>
        <v>20941.780703305802</v>
      </c>
    </row>
    <row r="85" spans="2:6" x14ac:dyDescent="0.25">
      <c r="B85" s="3" t="s">
        <v>83</v>
      </c>
      <c r="C85" s="6">
        <v>21149.973847881101</v>
      </c>
      <c r="D85" s="6">
        <v>29373.685000000001</v>
      </c>
      <c r="E85" s="6">
        <f t="shared" si="2"/>
        <v>32470.707999999999</v>
      </c>
      <c r="F85" s="21">
        <f t="shared" si="3"/>
        <v>22959.616189362801</v>
      </c>
    </row>
    <row r="86" spans="2:6" x14ac:dyDescent="0.25">
      <c r="B86" s="3" t="s">
        <v>84</v>
      </c>
      <c r="C86" s="6">
        <v>21150.695259450302</v>
      </c>
      <c r="D86" s="6">
        <v>29490.727999999999</v>
      </c>
      <c r="E86" s="6">
        <f t="shared" si="2"/>
        <v>29373.685000000001</v>
      </c>
      <c r="F86" s="21">
        <f t="shared" si="3"/>
        <v>21149.973847881101</v>
      </c>
    </row>
    <row r="87" spans="2:6" x14ac:dyDescent="0.25">
      <c r="B87" s="3" t="s">
        <v>85</v>
      </c>
      <c r="C87" s="6">
        <v>21293.156477285502</v>
      </c>
      <c r="D87" s="6">
        <v>28463.417000000001</v>
      </c>
      <c r="E87" s="6">
        <f t="shared" si="2"/>
        <v>29490.727999999999</v>
      </c>
      <c r="F87" s="21">
        <f t="shared" si="3"/>
        <v>21150.695259450302</v>
      </c>
    </row>
    <row r="88" spans="2:6" x14ac:dyDescent="0.25">
      <c r="B88" s="3" t="s">
        <v>86</v>
      </c>
      <c r="C88" s="6">
        <v>23201.872880627099</v>
      </c>
      <c r="D88" s="6">
        <v>32086.553</v>
      </c>
      <c r="E88" s="6">
        <f t="shared" si="2"/>
        <v>28463.417000000001</v>
      </c>
      <c r="F88" s="21">
        <f t="shared" si="3"/>
        <v>21293.156477285502</v>
      </c>
    </row>
    <row r="89" spans="2:6" x14ac:dyDescent="0.25">
      <c r="B89" s="3" t="s">
        <v>87</v>
      </c>
      <c r="C89" s="6">
        <v>21465.014755680801</v>
      </c>
      <c r="D89" s="6">
        <v>29914.732</v>
      </c>
      <c r="E89" s="6">
        <f t="shared" si="2"/>
        <v>32086.553</v>
      </c>
      <c r="F89" s="21">
        <f t="shared" si="3"/>
        <v>23201.872880627099</v>
      </c>
    </row>
    <row r="90" spans="2:6" x14ac:dyDescent="0.25">
      <c r="B90" s="3" t="s">
        <v>88</v>
      </c>
      <c r="C90" s="6">
        <v>21496.303886406498</v>
      </c>
      <c r="D90" s="6">
        <v>30852.384999999998</v>
      </c>
      <c r="E90" s="6">
        <f t="shared" si="2"/>
        <v>29914.732</v>
      </c>
      <c r="F90" s="21">
        <f t="shared" si="3"/>
        <v>21465.014755680801</v>
      </c>
    </row>
    <row r="91" spans="2:6" x14ac:dyDescent="0.25">
      <c r="B91" s="3" t="s">
        <v>89</v>
      </c>
      <c r="C91" s="6">
        <v>22002.496383637299</v>
      </c>
      <c r="D91" s="6">
        <v>29400.211115678201</v>
      </c>
      <c r="E91" s="6">
        <f t="shared" si="2"/>
        <v>30852.384999999998</v>
      </c>
      <c r="F91" s="21">
        <f t="shared" si="3"/>
        <v>21496.303886406498</v>
      </c>
    </row>
    <row r="92" spans="2:6" x14ac:dyDescent="0.25">
      <c r="B92" s="3" t="s">
        <v>90</v>
      </c>
      <c r="C92" s="6">
        <v>24464.364997333199</v>
      </c>
      <c r="D92" s="6">
        <v>34169.754000000001</v>
      </c>
      <c r="E92" s="6">
        <f t="shared" si="2"/>
        <v>29400.211115678201</v>
      </c>
      <c r="F92" s="21">
        <f t="shared" si="3"/>
        <v>22002.496383637299</v>
      </c>
    </row>
    <row r="93" spans="2:6" x14ac:dyDescent="0.25">
      <c r="B93" s="3" t="s">
        <v>91</v>
      </c>
      <c r="C93" s="6">
        <v>22634.939647372499</v>
      </c>
      <c r="D93" s="6">
        <v>31506.046999999999</v>
      </c>
      <c r="E93" s="6">
        <f t="shared" si="2"/>
        <v>34169.754000000001</v>
      </c>
      <c r="F93" s="21">
        <f t="shared" si="3"/>
        <v>24464.364997333199</v>
      </c>
    </row>
    <row r="94" spans="2:6" x14ac:dyDescent="0.25">
      <c r="B94" s="3" t="s">
        <v>92</v>
      </c>
      <c r="C94" s="6">
        <v>22667.566971657001</v>
      </c>
      <c r="D94" s="6">
        <v>32326.001</v>
      </c>
      <c r="E94" s="6">
        <f t="shared" si="2"/>
        <v>31506.046999999999</v>
      </c>
      <c r="F94" s="21">
        <f t="shared" si="3"/>
        <v>22634.939647372499</v>
      </c>
    </row>
    <row r="95" spans="2:6" x14ac:dyDescent="0.25">
      <c r="B95" s="3" t="s">
        <v>93</v>
      </c>
      <c r="C95" s="6">
        <v>23025.9277851925</v>
      </c>
      <c r="D95" s="6">
        <v>31370.869285573001</v>
      </c>
      <c r="E95" s="6">
        <f t="shared" si="2"/>
        <v>32326.001</v>
      </c>
      <c r="F95" s="21">
        <f t="shared" si="3"/>
        <v>22667.566971657001</v>
      </c>
    </row>
    <row r="96" spans="2:6" x14ac:dyDescent="0.25">
      <c r="B96" s="3" t="s">
        <v>94</v>
      </c>
      <c r="C96" s="6">
        <v>25227.568954177601</v>
      </c>
      <c r="D96" s="6">
        <v>35723.629999999997</v>
      </c>
      <c r="E96" s="6">
        <f t="shared" si="2"/>
        <v>31370.869285573001</v>
      </c>
      <c r="F96" s="21">
        <f t="shared" si="3"/>
        <v>23025.9277851925</v>
      </c>
    </row>
    <row r="97" spans="2:6" x14ac:dyDescent="0.25">
      <c r="B97" s="3" t="s">
        <v>95</v>
      </c>
      <c r="C97" s="6">
        <v>23322.9428441987</v>
      </c>
      <c r="D97" s="6">
        <v>32342.839</v>
      </c>
      <c r="E97" s="6">
        <f t="shared" si="2"/>
        <v>35723.629999999997</v>
      </c>
      <c r="F97" s="21">
        <f t="shared" si="3"/>
        <v>25227.568954177601</v>
      </c>
    </row>
    <row r="98" spans="2:6" x14ac:dyDescent="0.25">
      <c r="B98" s="3" t="s">
        <v>96</v>
      </c>
      <c r="C98" s="6">
        <v>23283.9414164312</v>
      </c>
      <c r="D98" s="6">
        <v>33107.502999999997</v>
      </c>
      <c r="E98" s="6">
        <f t="shared" si="2"/>
        <v>32342.839</v>
      </c>
      <c r="F98" s="21">
        <f t="shared" si="3"/>
        <v>23322.9428441987</v>
      </c>
    </row>
    <row r="99" spans="2:6" x14ac:dyDescent="0.25">
      <c r="B99" s="3" t="s">
        <v>97</v>
      </c>
      <c r="C99" s="6">
        <v>23799.8482063921</v>
      </c>
      <c r="D99" s="6">
        <v>32675.550116937498</v>
      </c>
      <c r="E99" s="6">
        <f t="shared" si="2"/>
        <v>33107.502999999997</v>
      </c>
      <c r="F99" s="21">
        <f t="shared" si="3"/>
        <v>23283.9414164312</v>
      </c>
    </row>
    <row r="100" spans="2:6" x14ac:dyDescent="0.25">
      <c r="B100" s="3" t="s">
        <v>98</v>
      </c>
      <c r="C100" s="6">
        <v>26040.220285313</v>
      </c>
      <c r="D100" s="6">
        <v>36855.406000000003</v>
      </c>
      <c r="E100" s="6">
        <f t="shared" si="2"/>
        <v>32675.550116937498</v>
      </c>
      <c r="F100" s="21">
        <f t="shared" si="3"/>
        <v>23799.8482063921</v>
      </c>
    </row>
    <row r="101" spans="2:6" x14ac:dyDescent="0.25">
      <c r="B101" s="3" t="s">
        <v>99</v>
      </c>
      <c r="C101" s="6">
        <v>24205.129858786499</v>
      </c>
      <c r="D101" s="6">
        <v>33927.633999999998</v>
      </c>
      <c r="E101" s="6">
        <f t="shared" si="2"/>
        <v>36855.406000000003</v>
      </c>
      <c r="F101" s="21">
        <f t="shared" si="3"/>
        <v>26040.220285313</v>
      </c>
    </row>
    <row r="102" spans="2:6" x14ac:dyDescent="0.25">
      <c r="B102" s="3" t="s">
        <v>100</v>
      </c>
      <c r="C102" s="6">
        <v>24267.322649508402</v>
      </c>
      <c r="D102" s="6">
        <v>35682.652000000002</v>
      </c>
      <c r="E102" s="6">
        <f t="shared" si="2"/>
        <v>33927.633999999998</v>
      </c>
      <c r="F102" s="21">
        <f t="shared" si="3"/>
        <v>24205.129858786499</v>
      </c>
    </row>
    <row r="103" spans="2:6" x14ac:dyDescent="0.25">
      <c r="B103" s="3" t="s">
        <v>101</v>
      </c>
      <c r="C103" s="6">
        <v>24794.4655261632</v>
      </c>
      <c r="D103" s="6">
        <v>34648.837875228099</v>
      </c>
      <c r="E103" s="6">
        <f t="shared" si="2"/>
        <v>35682.652000000002</v>
      </c>
      <c r="F103" s="21">
        <f t="shared" si="3"/>
        <v>24267.322649508402</v>
      </c>
    </row>
    <row r="104" spans="2:6" x14ac:dyDescent="0.25">
      <c r="B104" s="3" t="s">
        <v>102</v>
      </c>
      <c r="C104" s="6">
        <v>27256.080874967502</v>
      </c>
      <c r="D104" s="6">
        <v>39372.569000000003</v>
      </c>
      <c r="E104" s="6">
        <f t="shared" si="2"/>
        <v>34648.837875228099</v>
      </c>
      <c r="F104" s="21">
        <f t="shared" si="3"/>
        <v>24794.4655261632</v>
      </c>
    </row>
    <row r="105" spans="2:6" x14ac:dyDescent="0.25">
      <c r="B105" s="3" t="s">
        <v>103</v>
      </c>
      <c r="C105" s="6">
        <v>25354.7136599064</v>
      </c>
      <c r="D105" s="6">
        <v>36217.485000000001</v>
      </c>
      <c r="E105" s="6">
        <f t="shared" si="2"/>
        <v>39372.569000000003</v>
      </c>
      <c r="F105" s="21">
        <f t="shared" si="3"/>
        <v>27256.080874967502</v>
      </c>
    </row>
    <row r="106" spans="2:6" x14ac:dyDescent="0.25">
      <c r="B106" s="3" t="s">
        <v>104</v>
      </c>
      <c r="C106" s="6">
        <v>25451.476938962998</v>
      </c>
      <c r="D106" s="6">
        <v>38401.089999999997</v>
      </c>
      <c r="E106" s="6">
        <f t="shared" si="2"/>
        <v>36217.485000000001</v>
      </c>
      <c r="F106" s="21">
        <f t="shared" si="3"/>
        <v>25354.7136599064</v>
      </c>
    </row>
    <row r="107" spans="2:6" x14ac:dyDescent="0.25">
      <c r="B107" s="3" t="s">
        <v>105</v>
      </c>
      <c r="C107" s="6">
        <v>26123.343896161899</v>
      </c>
      <c r="D107" s="6">
        <v>37305.009091273401</v>
      </c>
      <c r="E107" s="6">
        <f t="shared" si="2"/>
        <v>38401.089999999997</v>
      </c>
      <c r="F107" s="21">
        <f t="shared" si="3"/>
        <v>25451.476938962998</v>
      </c>
    </row>
    <row r="108" spans="2:6" x14ac:dyDescent="0.25">
      <c r="B108" s="3" t="s">
        <v>106</v>
      </c>
      <c r="C108" s="6">
        <v>29112.068872247699</v>
      </c>
      <c r="D108" s="6">
        <v>41667.286</v>
      </c>
      <c r="E108" s="6">
        <f t="shared" si="2"/>
        <v>37305.009091273401</v>
      </c>
      <c r="F108" s="21">
        <f t="shared" si="3"/>
        <v>26123.343896161899</v>
      </c>
    </row>
    <row r="109" spans="2:6" x14ac:dyDescent="0.25">
      <c r="B109" s="3" t="s">
        <v>107</v>
      </c>
      <c r="C109" s="6">
        <v>26919.657866171299</v>
      </c>
      <c r="D109" s="6">
        <v>39372.866999999998</v>
      </c>
      <c r="E109" s="6">
        <f t="shared" si="2"/>
        <v>41667.286</v>
      </c>
      <c r="F109" s="21">
        <f t="shared" si="3"/>
        <v>29112.068872247699</v>
      </c>
    </row>
    <row r="110" spans="2:6" x14ac:dyDescent="0.25">
      <c r="B110" s="3" t="s">
        <v>108</v>
      </c>
      <c r="C110" s="6">
        <v>27327.671365419101</v>
      </c>
      <c r="D110" s="6">
        <v>41800.292000000001</v>
      </c>
      <c r="E110" s="6">
        <f t="shared" si="2"/>
        <v>39372.866999999998</v>
      </c>
      <c r="F110" s="21">
        <f t="shared" si="3"/>
        <v>26919.657866171299</v>
      </c>
    </row>
    <row r="111" spans="2:6" x14ac:dyDescent="0.25">
      <c r="B111" s="3" t="s">
        <v>109</v>
      </c>
      <c r="C111" s="6">
        <v>28293.024132508199</v>
      </c>
      <c r="D111" s="6">
        <v>40506.609378287103</v>
      </c>
      <c r="E111" s="6">
        <f t="shared" si="2"/>
        <v>41800.292000000001</v>
      </c>
      <c r="F111" s="21">
        <f t="shared" si="3"/>
        <v>27327.671365419101</v>
      </c>
    </row>
    <row r="112" spans="2:6" x14ac:dyDescent="0.25">
      <c r="B112" s="3" t="s">
        <v>110</v>
      </c>
      <c r="C112" s="6">
        <v>31472.188530218398</v>
      </c>
      <c r="D112" s="6">
        <v>45074.175437164602</v>
      </c>
      <c r="E112" s="6">
        <f t="shared" si="2"/>
        <v>40506.609378287103</v>
      </c>
      <c r="F112" s="21">
        <f t="shared" si="3"/>
        <v>28293.024132508199</v>
      </c>
    </row>
    <row r="113" spans="2:6" x14ac:dyDescent="0.25">
      <c r="B113" s="3" t="s">
        <v>111</v>
      </c>
      <c r="C113" s="6">
        <v>29074.139419736399</v>
      </c>
      <c r="D113" s="6">
        <v>42912.6195060346</v>
      </c>
      <c r="E113" s="6">
        <f t="shared" si="2"/>
        <v>45074.175437164602</v>
      </c>
      <c r="F113" s="21">
        <f t="shared" si="3"/>
        <v>31472.188530218398</v>
      </c>
    </row>
    <row r="114" spans="2:6" x14ac:dyDescent="0.25">
      <c r="B114" s="3" t="s">
        <v>112</v>
      </c>
      <c r="C114" s="6">
        <v>29778.180917536902</v>
      </c>
      <c r="D114" s="6">
        <v>45913.467118155597</v>
      </c>
      <c r="E114" s="6">
        <f t="shared" si="2"/>
        <v>42912.6195060346</v>
      </c>
      <c r="F114" s="21">
        <f t="shared" si="3"/>
        <v>29074.139419736399</v>
      </c>
    </row>
    <row r="115" spans="2:6" x14ac:dyDescent="0.25">
      <c r="B115" s="3" t="s">
        <v>113</v>
      </c>
      <c r="C115" s="6">
        <v>30664.785329547802</v>
      </c>
      <c r="D115" s="6">
        <v>44675.585861305</v>
      </c>
      <c r="E115" s="6">
        <f t="shared" si="2"/>
        <v>45913.467118155597</v>
      </c>
      <c r="F115" s="21">
        <f t="shared" si="3"/>
        <v>29778.180917536902</v>
      </c>
    </row>
    <row r="116" spans="2:6" x14ac:dyDescent="0.25">
      <c r="B116" s="3" t="s">
        <v>114</v>
      </c>
      <c r="C116" s="6">
        <v>34385.618141171901</v>
      </c>
      <c r="D116" s="6">
        <v>50347.093412957103</v>
      </c>
      <c r="E116" s="6">
        <f t="shared" si="2"/>
        <v>44675.585861305</v>
      </c>
      <c r="F116" s="21">
        <f t="shared" si="3"/>
        <v>30664.785329547802</v>
      </c>
    </row>
    <row r="117" spans="2:6" x14ac:dyDescent="0.25">
      <c r="B117" s="3" t="s">
        <v>115</v>
      </c>
      <c r="C117" s="6">
        <v>31739.080037086798</v>
      </c>
      <c r="D117" s="6">
        <v>47584.770630912899</v>
      </c>
      <c r="E117" s="6">
        <f t="shared" si="2"/>
        <v>50347.093412957103</v>
      </c>
      <c r="F117" s="21">
        <f t="shared" si="3"/>
        <v>34385.618141171901</v>
      </c>
    </row>
    <row r="118" spans="2:6" x14ac:dyDescent="0.25">
      <c r="B118" s="3" t="s">
        <v>116</v>
      </c>
      <c r="C118" s="6">
        <v>32171.228712729899</v>
      </c>
      <c r="D118" s="6">
        <v>48897.760422702901</v>
      </c>
      <c r="E118" s="6">
        <f t="shared" si="2"/>
        <v>47584.770630912899</v>
      </c>
      <c r="F118" s="21">
        <f t="shared" si="3"/>
        <v>31739.080037086798</v>
      </c>
    </row>
    <row r="119" spans="2:6" x14ac:dyDescent="0.25">
      <c r="B119" s="3" t="s">
        <v>117</v>
      </c>
      <c r="C119" s="6">
        <v>31913.839502369399</v>
      </c>
      <c r="D119" s="6">
        <v>45524.811919136097</v>
      </c>
      <c r="E119" s="6">
        <f t="shared" si="2"/>
        <v>48897.760422702901</v>
      </c>
      <c r="F119" s="21">
        <f t="shared" si="3"/>
        <v>32171.228712729899</v>
      </c>
    </row>
    <row r="120" spans="2:6" x14ac:dyDescent="0.25">
      <c r="B120" s="3" t="s">
        <v>118</v>
      </c>
      <c r="C120" s="6">
        <v>34943.548079611901</v>
      </c>
      <c r="D120" s="6">
        <v>49743.660432030898</v>
      </c>
      <c r="E120" s="6">
        <f t="shared" si="2"/>
        <v>45524.811919136097</v>
      </c>
      <c r="F120" s="21">
        <f t="shared" si="3"/>
        <v>31913.839502369399</v>
      </c>
    </row>
    <row r="121" spans="2:6" x14ac:dyDescent="0.25">
      <c r="B121" s="3" t="s">
        <v>119</v>
      </c>
      <c r="C121" s="6">
        <v>32057.073754192999</v>
      </c>
      <c r="D121" s="6">
        <v>47305.162226143002</v>
      </c>
      <c r="E121" s="6">
        <f t="shared" si="2"/>
        <v>49743.660432030898</v>
      </c>
      <c r="F121" s="21">
        <f t="shared" si="3"/>
        <v>34943.548079611901</v>
      </c>
    </row>
    <row r="122" spans="2:6" x14ac:dyDescent="0.25">
      <c r="B122" s="3" t="s">
        <v>120</v>
      </c>
      <c r="C122" s="6">
        <v>33077.908818794</v>
      </c>
      <c r="D122" s="6">
        <v>50581.766632972904</v>
      </c>
      <c r="E122" s="6">
        <f t="shared" si="2"/>
        <v>47305.162226143002</v>
      </c>
      <c r="F122" s="21">
        <f t="shared" si="3"/>
        <v>32057.073754192999</v>
      </c>
    </row>
    <row r="123" spans="2:6" x14ac:dyDescent="0.25">
      <c r="B123" s="3" t="s">
        <v>121</v>
      </c>
      <c r="C123" s="6">
        <v>33630.418824888999</v>
      </c>
      <c r="D123" s="6">
        <v>48330.171815003603</v>
      </c>
      <c r="E123" s="6">
        <f t="shared" si="2"/>
        <v>50581.766632972904</v>
      </c>
      <c r="F123" s="21">
        <f t="shared" si="3"/>
        <v>33077.908818794</v>
      </c>
    </row>
    <row r="124" spans="2:6" x14ac:dyDescent="0.25">
      <c r="B124" s="3" t="s">
        <v>122</v>
      </c>
      <c r="C124" s="6">
        <v>36970.273868229298</v>
      </c>
      <c r="D124" s="6">
        <v>54729.044306256503</v>
      </c>
      <c r="E124" s="6">
        <f t="shared" si="2"/>
        <v>48330.171815003603</v>
      </c>
      <c r="F124" s="21">
        <f t="shared" si="3"/>
        <v>33630.418824888999</v>
      </c>
    </row>
    <row r="125" spans="2:6" x14ac:dyDescent="0.25">
      <c r="B125" s="3" t="s">
        <v>123</v>
      </c>
      <c r="C125" s="6">
        <v>34053.316401981698</v>
      </c>
      <c r="D125" s="6">
        <v>51846.8866236006</v>
      </c>
      <c r="E125" s="6">
        <f t="shared" si="2"/>
        <v>54729.044306256503</v>
      </c>
      <c r="F125" s="21">
        <f t="shared" si="3"/>
        <v>36970.273868229298</v>
      </c>
    </row>
    <row r="126" spans="2:6" x14ac:dyDescent="0.25">
      <c r="B126" s="3" t="s">
        <v>124</v>
      </c>
      <c r="C126" s="6">
        <v>35232.832730583403</v>
      </c>
      <c r="D126" s="6">
        <v>55236.8326767537</v>
      </c>
      <c r="E126" s="6">
        <f t="shared" si="2"/>
        <v>51846.8866236006</v>
      </c>
      <c r="F126" s="21">
        <f t="shared" si="3"/>
        <v>34053.316401981698</v>
      </c>
    </row>
    <row r="127" spans="2:6" x14ac:dyDescent="0.25">
      <c r="B127" s="3" t="s">
        <v>125</v>
      </c>
      <c r="C127" s="6">
        <v>35781.7049166457</v>
      </c>
      <c r="D127" s="6">
        <v>52591.6971620533</v>
      </c>
      <c r="E127" s="6">
        <f t="shared" si="2"/>
        <v>55236.8326767537</v>
      </c>
      <c r="F127" s="21">
        <f t="shared" si="3"/>
        <v>35232.832730583403</v>
      </c>
    </row>
    <row r="128" spans="2:6" x14ac:dyDescent="0.25">
      <c r="B128" s="3" t="s">
        <v>126</v>
      </c>
      <c r="C128" s="6">
        <v>39328.837239820299</v>
      </c>
      <c r="D128" s="6">
        <v>58491.493011438703</v>
      </c>
      <c r="E128" s="6">
        <f t="shared" si="2"/>
        <v>52591.6971620533</v>
      </c>
      <c r="F128" s="21">
        <f t="shared" si="3"/>
        <v>35781.7049166457</v>
      </c>
    </row>
    <row r="129" spans="2:6" x14ac:dyDescent="0.25">
      <c r="B129" s="3" t="s">
        <v>127</v>
      </c>
      <c r="C129" s="6">
        <v>36187.724587628101</v>
      </c>
      <c r="D129" s="6">
        <v>55315.936495205897</v>
      </c>
      <c r="E129" s="6">
        <f t="shared" si="2"/>
        <v>58491.493011438703</v>
      </c>
      <c r="F129" s="21">
        <f t="shared" si="3"/>
        <v>39328.837239820299</v>
      </c>
    </row>
    <row r="130" spans="2:6" x14ac:dyDescent="0.25">
      <c r="B130" s="3" t="s">
        <v>128</v>
      </c>
      <c r="C130" s="6">
        <v>37481.589006163398</v>
      </c>
      <c r="D130" s="6">
        <v>58269.588467882902</v>
      </c>
      <c r="E130" s="6">
        <f t="shared" si="2"/>
        <v>55315.936495205897</v>
      </c>
      <c r="F130" s="21">
        <f t="shared" si="3"/>
        <v>36187.724587628101</v>
      </c>
    </row>
    <row r="131" spans="2:6" x14ac:dyDescent="0.25">
      <c r="B131" s="3" t="s">
        <v>129</v>
      </c>
      <c r="C131" s="6">
        <v>37930.741124864202</v>
      </c>
      <c r="D131" s="6">
        <v>55784.085340290403</v>
      </c>
      <c r="E131" s="6">
        <f t="shared" si="2"/>
        <v>58269.588467882902</v>
      </c>
      <c r="F131" s="21">
        <f t="shared" si="3"/>
        <v>37481.589006163398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8"/>
  <sheetViews>
    <sheetView tabSelected="1" workbookViewId="0">
      <selection activeCell="K16" sqref="K16"/>
    </sheetView>
  </sheetViews>
  <sheetFormatPr baseColWidth="10" defaultColWidth="11.42578125" defaultRowHeight="15" x14ac:dyDescent="0.25"/>
  <cols>
    <col min="18" max="18" width="12" bestFit="1" customWidth="1"/>
  </cols>
  <sheetData>
    <row r="2" spans="2:20" x14ac:dyDescent="0.25">
      <c r="B2" t="s">
        <v>132</v>
      </c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f>+G2+1</f>
        <v>5</v>
      </c>
      <c r="I2" s="7">
        <f t="shared" ref="I2:P2" si="0">+H2+1</f>
        <v>6</v>
      </c>
      <c r="J2" s="7">
        <f t="shared" si="0"/>
        <v>7</v>
      </c>
      <c r="K2" s="7">
        <f t="shared" si="0"/>
        <v>8</v>
      </c>
      <c r="L2" s="7">
        <f t="shared" si="0"/>
        <v>9</v>
      </c>
      <c r="M2" s="7">
        <f t="shared" si="0"/>
        <v>10</v>
      </c>
      <c r="N2" s="7">
        <f t="shared" si="0"/>
        <v>11</v>
      </c>
      <c r="O2" s="7">
        <f t="shared" si="0"/>
        <v>12</v>
      </c>
      <c r="P2" s="7">
        <f t="shared" si="0"/>
        <v>13</v>
      </c>
      <c r="Q2" s="8" t="s">
        <v>133</v>
      </c>
      <c r="R2">
        <v>1000</v>
      </c>
    </row>
    <row r="3" spans="2:20" x14ac:dyDescent="0.25">
      <c r="B3" s="7">
        <v>0.1</v>
      </c>
      <c r="C3" s="9">
        <f>$B$3^C2</f>
        <v>1</v>
      </c>
      <c r="D3" s="9">
        <f>$B$3^D2</f>
        <v>0.1</v>
      </c>
      <c r="E3" s="9">
        <f>$B$3^E2</f>
        <v>1.0000000000000002E-2</v>
      </c>
      <c r="F3" s="9">
        <f>$B$3^F2</f>
        <v>1.0000000000000002E-3</v>
      </c>
      <c r="G3" s="9">
        <f t="shared" ref="G3:P3" si="1">$B$3^G2</f>
        <v>1.0000000000000005E-4</v>
      </c>
      <c r="H3" s="9">
        <f>$B$3^H2</f>
        <v>1.0000000000000006E-5</v>
      </c>
      <c r="I3" s="9">
        <f t="shared" si="1"/>
        <v>1.0000000000000006E-6</v>
      </c>
      <c r="J3" s="9">
        <f>$B$3^J2</f>
        <v>1.0000000000000007E-7</v>
      </c>
      <c r="K3" s="9">
        <f>$B$3^K2</f>
        <v>1.0000000000000008E-8</v>
      </c>
      <c r="L3" s="9">
        <f>$B$3^L2</f>
        <v>1.0000000000000009E-9</v>
      </c>
      <c r="M3" s="9">
        <f>$B$3^M2</f>
        <v>1.0000000000000011E-10</v>
      </c>
      <c r="N3" s="9">
        <f t="shared" si="1"/>
        <v>1.0000000000000011E-11</v>
      </c>
      <c r="O3" s="9">
        <f t="shared" si="1"/>
        <v>1.0000000000000014E-12</v>
      </c>
      <c r="P3" s="9">
        <f t="shared" si="1"/>
        <v>1.0000000000000014E-13</v>
      </c>
      <c r="Q3" s="8" t="s">
        <v>133</v>
      </c>
      <c r="R3" s="9">
        <f>$B$3^R2</f>
        <v>0</v>
      </c>
      <c r="T3" s="7">
        <f>+(1/(1-B3))</f>
        <v>1.1111111111111112</v>
      </c>
    </row>
    <row r="4" spans="2:20" x14ac:dyDescent="0.25">
      <c r="B4" s="7">
        <v>0.5</v>
      </c>
      <c r="C4">
        <f>+$B$4^C2</f>
        <v>1</v>
      </c>
      <c r="D4">
        <f t="shared" ref="D4:P4" si="2">+$B$4^D2</f>
        <v>0.5</v>
      </c>
      <c r="E4">
        <f t="shared" si="2"/>
        <v>0.25</v>
      </c>
      <c r="F4">
        <f t="shared" si="2"/>
        <v>0.125</v>
      </c>
      <c r="G4">
        <f t="shared" si="2"/>
        <v>6.25E-2</v>
      </c>
      <c r="H4">
        <f t="shared" si="2"/>
        <v>3.125E-2</v>
      </c>
      <c r="I4">
        <f t="shared" si="2"/>
        <v>1.5625E-2</v>
      </c>
      <c r="J4">
        <f t="shared" si="2"/>
        <v>7.8125E-3</v>
      </c>
      <c r="K4">
        <f t="shared" si="2"/>
        <v>3.90625E-3</v>
      </c>
      <c r="L4">
        <f t="shared" si="2"/>
        <v>1.953125E-3</v>
      </c>
      <c r="M4">
        <f t="shared" si="2"/>
        <v>9.765625E-4</v>
      </c>
      <c r="N4">
        <f t="shared" si="2"/>
        <v>4.8828125E-4</v>
      </c>
      <c r="O4">
        <f t="shared" si="2"/>
        <v>2.44140625E-4</v>
      </c>
      <c r="P4">
        <f t="shared" si="2"/>
        <v>1.220703125E-4</v>
      </c>
      <c r="Q4" s="8" t="s">
        <v>133</v>
      </c>
      <c r="R4">
        <f>+$B$4^R2</f>
        <v>9.3326361850321888E-302</v>
      </c>
      <c r="T4" s="7">
        <f>+(1/(1-B4))</f>
        <v>2</v>
      </c>
    </row>
    <row r="5" spans="2:20" x14ac:dyDescent="0.25">
      <c r="B5" s="7">
        <v>0.9</v>
      </c>
      <c r="C5">
        <f>+$B$5^C2</f>
        <v>1</v>
      </c>
      <c r="D5">
        <f t="shared" ref="D5:P5" si="3">+$B$5^D2</f>
        <v>0.9</v>
      </c>
      <c r="E5">
        <f t="shared" si="3"/>
        <v>0.81</v>
      </c>
      <c r="F5">
        <f t="shared" si="3"/>
        <v>0.72900000000000009</v>
      </c>
      <c r="G5">
        <f t="shared" si="3"/>
        <v>0.65610000000000013</v>
      </c>
      <c r="H5">
        <f t="shared" si="3"/>
        <v>0.59049000000000018</v>
      </c>
      <c r="I5">
        <f t="shared" si="3"/>
        <v>0.53144100000000016</v>
      </c>
      <c r="J5">
        <f t="shared" si="3"/>
        <v>0.47829690000000014</v>
      </c>
      <c r="K5">
        <f t="shared" si="3"/>
        <v>0.43046721000000016</v>
      </c>
      <c r="L5">
        <f t="shared" si="3"/>
        <v>0.38742048900000015</v>
      </c>
      <c r="M5">
        <f t="shared" si="3"/>
        <v>0.34867844010000015</v>
      </c>
      <c r="N5">
        <f t="shared" si="3"/>
        <v>0.31381059609000017</v>
      </c>
      <c r="O5">
        <f t="shared" si="3"/>
        <v>0.28242953648100017</v>
      </c>
      <c r="P5">
        <f t="shared" si="3"/>
        <v>0.25418658283290019</v>
      </c>
      <c r="Q5" s="8" t="s">
        <v>133</v>
      </c>
      <c r="R5">
        <f>+$B$5^R2</f>
        <v>1.7478712517227353E-46</v>
      </c>
      <c r="T5" s="7">
        <f>+(1/(1-B5))</f>
        <v>10.000000000000002</v>
      </c>
    </row>
    <row r="7" spans="2:20" x14ac:dyDescent="0.25">
      <c r="B7" s="35" t="s">
        <v>165</v>
      </c>
      <c r="C7" s="35"/>
      <c r="D7" s="35"/>
      <c r="E7" s="35"/>
      <c r="F7" s="35"/>
      <c r="G7" s="35"/>
      <c r="H7" s="35"/>
    </row>
    <row r="8" spans="2:20" x14ac:dyDescent="0.25">
      <c r="B8" t="s">
        <v>134</v>
      </c>
    </row>
    <row r="10" spans="2:20" x14ac:dyDescent="0.25">
      <c r="B10" t="s">
        <v>135</v>
      </c>
      <c r="C10" s="10">
        <v>0.51880700000000002</v>
      </c>
    </row>
    <row r="12" spans="2:20" x14ac:dyDescent="0.25">
      <c r="B12" t="s">
        <v>136</v>
      </c>
    </row>
    <row r="18" spans="2:4" x14ac:dyDescent="0.25">
      <c r="B18" t="s">
        <v>137</v>
      </c>
      <c r="C18" s="10">
        <f>C10*T4</f>
        <v>1.037614</v>
      </c>
    </row>
    <row r="20" spans="2:4" x14ac:dyDescent="0.25">
      <c r="B20" t="s">
        <v>165</v>
      </c>
    </row>
    <row r="24" spans="2:4" x14ac:dyDescent="0.25">
      <c r="D24" s="19">
        <f>C10/C18</f>
        <v>0.5</v>
      </c>
    </row>
    <row r="27" spans="2:4" x14ac:dyDescent="0.25">
      <c r="D27" s="11"/>
    </row>
    <row r="28" spans="2:4" x14ac:dyDescent="0.25">
      <c r="B28" t="s">
        <v>137</v>
      </c>
    </row>
  </sheetData>
  <mergeCells count="1">
    <mergeCell ref="B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136"/>
  <sheetViews>
    <sheetView topLeftCell="L1" workbookViewId="0">
      <selection activeCell="R31" sqref="R31"/>
    </sheetView>
  </sheetViews>
  <sheetFormatPr baseColWidth="10" defaultColWidth="11.42578125" defaultRowHeight="15" x14ac:dyDescent="0.25"/>
  <cols>
    <col min="9" max="9" width="22" customWidth="1"/>
    <col min="10" max="10" width="19.42578125" customWidth="1"/>
    <col min="11" max="11" width="22.5703125" customWidth="1"/>
    <col min="18" max="18" width="15.85546875" customWidth="1"/>
    <col min="22" max="22" width="12" bestFit="1" customWidth="1"/>
  </cols>
  <sheetData>
    <row r="1" spans="1:144" ht="18.75" x14ac:dyDescent="0.3">
      <c r="B1" s="12" t="s">
        <v>138</v>
      </c>
    </row>
    <row r="2" spans="1:144" ht="18.75" x14ac:dyDescent="0.3">
      <c r="B2" s="12" t="s">
        <v>139</v>
      </c>
    </row>
    <row r="3" spans="1:144" ht="18.75" x14ac:dyDescent="0.3">
      <c r="B3" s="12" t="s">
        <v>140</v>
      </c>
    </row>
    <row r="6" spans="1:144" x14ac:dyDescent="0.25"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/>
      <c r="I6" s="13" t="s">
        <v>147</v>
      </c>
      <c r="J6" s="13" t="s">
        <v>148</v>
      </c>
      <c r="K6" s="13" t="s">
        <v>149</v>
      </c>
      <c r="M6" s="13" t="s">
        <v>150</v>
      </c>
      <c r="O6" s="13" t="s">
        <v>151</v>
      </c>
      <c r="P6" s="13" t="s">
        <v>152</v>
      </c>
    </row>
    <row r="7" spans="1:144" x14ac:dyDescent="0.25">
      <c r="B7" s="3" t="s">
        <v>1</v>
      </c>
      <c r="C7" s="6">
        <v>13831.1180515182</v>
      </c>
      <c r="D7" s="6">
        <v>19600.908019357099</v>
      </c>
      <c r="I7" s="8" t="s">
        <v>153</v>
      </c>
      <c r="J7" s="8" t="s">
        <v>154</v>
      </c>
      <c r="K7" s="8" t="s">
        <v>155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</row>
    <row r="8" spans="1:144" x14ac:dyDescent="0.25">
      <c r="B8" s="3" t="s">
        <v>2</v>
      </c>
      <c r="C8" s="6">
        <v>14879.802579244901</v>
      </c>
      <c r="D8" s="6">
        <v>23237.049121544002</v>
      </c>
      <c r="E8" s="14">
        <f>+D7</f>
        <v>19600.908019357099</v>
      </c>
      <c r="R8" s="13" t="s">
        <v>156</v>
      </c>
      <c r="S8">
        <v>90353.731301679902</v>
      </c>
      <c r="T8">
        <v>91774.784993984387</v>
      </c>
      <c r="U8">
        <v>93239.878631959291</v>
      </c>
      <c r="V8">
        <v>94652.755462632907</v>
      </c>
      <c r="W8">
        <v>95290.780635613904</v>
      </c>
      <c r="X8">
        <v>96048.556600988406</v>
      </c>
      <c r="Y8">
        <v>96212.854190104088</v>
      </c>
      <c r="Z8">
        <v>95588.180609316594</v>
      </c>
      <c r="AA8">
        <v>94979.385794713802</v>
      </c>
      <c r="AB8">
        <v>93041.520802640604</v>
      </c>
      <c r="AC8">
        <v>90507.192219344797</v>
      </c>
      <c r="AD8">
        <v>88185.464583888403</v>
      </c>
      <c r="AE8">
        <v>86110.837813105201</v>
      </c>
      <c r="AF8">
        <v>85640.219642883108</v>
      </c>
      <c r="AG8">
        <v>86138.573675097403</v>
      </c>
      <c r="AH8">
        <v>87489.299896898199</v>
      </c>
      <c r="AI8">
        <v>89382.462508432291</v>
      </c>
      <c r="AJ8">
        <v>91526.908124888811</v>
      </c>
      <c r="AK8">
        <v>92672.665042279608</v>
      </c>
      <c r="AL8">
        <v>92317.789419339504</v>
      </c>
      <c r="AM8">
        <v>91249.553069216796</v>
      </c>
      <c r="AN8">
        <v>91091.994534526704</v>
      </c>
      <c r="AO8">
        <v>93364.417081809806</v>
      </c>
      <c r="AP8">
        <v>97359.948393617291</v>
      </c>
      <c r="AQ8">
        <v>102300.73288581771</v>
      </c>
      <c r="AR8">
        <v>105390.3545895619</v>
      </c>
      <c r="AS8">
        <v>107172.4974317973</v>
      </c>
      <c r="AT8">
        <v>109212.94233832891</v>
      </c>
      <c r="AU8">
        <v>110222.29674283171</v>
      </c>
      <c r="AV8">
        <v>109918.01091506219</v>
      </c>
      <c r="AW8">
        <v>108959.7140794225</v>
      </c>
      <c r="AX8">
        <v>105906.5497185826</v>
      </c>
      <c r="AY8">
        <v>99839.217278201002</v>
      </c>
      <c r="AZ8">
        <v>94782.423323420007</v>
      </c>
      <c r="BA8">
        <v>89322.444893597101</v>
      </c>
      <c r="BB8">
        <v>85926.144459096002</v>
      </c>
      <c r="BC8">
        <v>86431.39762295541</v>
      </c>
      <c r="BD8">
        <v>89243.11388997591</v>
      </c>
      <c r="BE8">
        <v>89462.086687002913</v>
      </c>
      <c r="BF8">
        <v>85960.072999288896</v>
      </c>
      <c r="BG8">
        <v>82032.410625799705</v>
      </c>
      <c r="BH8">
        <v>79762.8898410783</v>
      </c>
      <c r="BI8">
        <v>79672.319205051492</v>
      </c>
      <c r="BJ8">
        <v>82632.119338352088</v>
      </c>
      <c r="BK8">
        <v>83759.690999999992</v>
      </c>
      <c r="BL8">
        <v>85007.828999999998</v>
      </c>
      <c r="BM8">
        <v>84612.986999999994</v>
      </c>
      <c r="BN8">
        <v>83222.955000000002</v>
      </c>
      <c r="BO8">
        <v>83400.557000000001</v>
      </c>
      <c r="BP8">
        <v>83254.35100000001</v>
      </c>
      <c r="BQ8">
        <v>84357.438000000009</v>
      </c>
      <c r="BR8">
        <v>86342.364000000001</v>
      </c>
      <c r="BS8">
        <v>87374.589000000007</v>
      </c>
      <c r="BT8">
        <v>89770.686000000002</v>
      </c>
      <c r="BU8">
        <v>92749.395999999993</v>
      </c>
      <c r="BV8">
        <v>95300.947999999989</v>
      </c>
      <c r="BW8">
        <v>98577.443999999989</v>
      </c>
      <c r="BX8">
        <v>101297.14228599999</v>
      </c>
      <c r="BY8">
        <v>104111.17901399999</v>
      </c>
      <c r="BZ8">
        <v>106223.41301399999</v>
      </c>
      <c r="CA8">
        <v>107063.889014</v>
      </c>
      <c r="CB8">
        <v>107129.9167112882</v>
      </c>
      <c r="CC8">
        <v>107850.8172012882</v>
      </c>
      <c r="CD8">
        <v>108273.12920128822</v>
      </c>
      <c r="CE8">
        <v>109759.99420128821</v>
      </c>
      <c r="CF8">
        <v>111278.3057230069</v>
      </c>
      <c r="CG8">
        <v>113448.6295050069</v>
      </c>
      <c r="CH8">
        <v>115330.61636500689</v>
      </c>
      <c r="CI8">
        <v>117293.98736500691</v>
      </c>
      <c r="CJ8">
        <v>117963.71686000002</v>
      </c>
      <c r="CK8">
        <v>117129.17486</v>
      </c>
      <c r="CL8">
        <v>117044.87</v>
      </c>
      <c r="CM8">
        <v>116522.25000000001</v>
      </c>
      <c r="CN8">
        <v>116145.84400000001</v>
      </c>
      <c r="CO8">
        <v>116530.927</v>
      </c>
      <c r="CP8">
        <v>116573.04400000001</v>
      </c>
      <c r="CQ8">
        <v>117587.416</v>
      </c>
      <c r="CR8">
        <v>119584.96799999999</v>
      </c>
      <c r="CS8">
        <v>121372.004</v>
      </c>
      <c r="CT8">
        <v>121889.674</v>
      </c>
      <c r="CU8">
        <v>121056.942</v>
      </c>
      <c r="CV8">
        <v>119798.538</v>
      </c>
      <c r="CW8">
        <v>119414.383</v>
      </c>
      <c r="CX8">
        <v>119955.43000000001</v>
      </c>
      <c r="CY8">
        <v>121317.087</v>
      </c>
      <c r="CZ8">
        <v>122253.8811156782</v>
      </c>
      <c r="DA8">
        <v>124337.0821156782</v>
      </c>
      <c r="DB8">
        <v>125928.39711567821</v>
      </c>
      <c r="DC8">
        <v>127402.0131156782</v>
      </c>
      <c r="DD8">
        <v>129372.671285573</v>
      </c>
      <c r="DE8">
        <v>130926.547285573</v>
      </c>
      <c r="DF8">
        <v>131763.33928557299</v>
      </c>
      <c r="DG8">
        <v>132544.841285573</v>
      </c>
      <c r="DH8">
        <v>133849.5221169375</v>
      </c>
      <c r="DI8">
        <v>134981.29811693751</v>
      </c>
      <c r="DJ8">
        <v>136566.0931169375</v>
      </c>
      <c r="DK8">
        <v>139141.2421169375</v>
      </c>
      <c r="DL8">
        <v>141114.52987522812</v>
      </c>
      <c r="DM8">
        <v>143631.69287522809</v>
      </c>
      <c r="DN8">
        <v>145921.54387522809</v>
      </c>
      <c r="DO8">
        <v>148639.98187522811</v>
      </c>
      <c r="DP8">
        <v>151296.15309127339</v>
      </c>
      <c r="DQ8">
        <v>153590.87009127339</v>
      </c>
      <c r="DR8">
        <v>156746.25209127337</v>
      </c>
      <c r="DS8">
        <v>160145.45409127342</v>
      </c>
      <c r="DT8">
        <v>163347.05437828711</v>
      </c>
      <c r="DU8">
        <v>166753.9438154517</v>
      </c>
      <c r="DV8">
        <v>170293.69632148632</v>
      </c>
      <c r="DW8">
        <v>174406.87143964189</v>
      </c>
      <c r="DX8">
        <v>178575.8479226598</v>
      </c>
      <c r="DY8">
        <v>183848.76589845229</v>
      </c>
      <c r="DZ8">
        <v>188520.91702333061</v>
      </c>
      <c r="EA8">
        <v>191505.2103278779</v>
      </c>
      <c r="EB8">
        <v>192354.43638570898</v>
      </c>
      <c r="EC8">
        <v>191751.00340478279</v>
      </c>
      <c r="ED8">
        <v>191471.39500001291</v>
      </c>
      <c r="EE8">
        <v>193155.40121028287</v>
      </c>
      <c r="EF8">
        <v>195960.7611061504</v>
      </c>
      <c r="EG8">
        <v>200946.144980376</v>
      </c>
      <c r="EH8">
        <v>205487.86937783359</v>
      </c>
      <c r="EI8">
        <v>210142.93542161444</v>
      </c>
      <c r="EJ8">
        <v>214404.46076866414</v>
      </c>
      <c r="EK8">
        <v>218166.90947384632</v>
      </c>
      <c r="EL8">
        <v>221635.95934545161</v>
      </c>
      <c r="EM8">
        <v>224668.71513658081</v>
      </c>
      <c r="EN8">
        <v>227861.10331481788</v>
      </c>
    </row>
    <row r="9" spans="1:144" x14ac:dyDescent="0.25">
      <c r="B9" s="3" t="s">
        <v>3</v>
      </c>
      <c r="C9" s="6">
        <v>15224.603513463</v>
      </c>
      <c r="D9" s="6">
        <v>22828.599918124899</v>
      </c>
      <c r="E9" s="15">
        <f t="shared" ref="E9:G47" si="0">+D8</f>
        <v>23237.049121544002</v>
      </c>
      <c r="F9" s="14">
        <f>+E8</f>
        <v>19600.908019357099</v>
      </c>
      <c r="S9">
        <v>128105.4222192842</v>
      </c>
      <c r="T9">
        <v>140055.52144353569</v>
      </c>
      <c r="U9">
        <v>138882.10995134409</v>
      </c>
      <c r="V9">
        <v>140807.58891080378</v>
      </c>
      <c r="W9">
        <v>136711.64740282111</v>
      </c>
      <c r="X9">
        <v>147914.5811917886</v>
      </c>
      <c r="Y9">
        <v>145154.5667547014</v>
      </c>
      <c r="Z9">
        <v>144401.51394961152</v>
      </c>
      <c r="AA9">
        <v>138688.8968963885</v>
      </c>
      <c r="AB9">
        <v>146549.3319829579</v>
      </c>
      <c r="AC9">
        <v>140125.09139106009</v>
      </c>
      <c r="AD9">
        <v>136165.07093836088</v>
      </c>
      <c r="AE9">
        <v>125484.91711812089</v>
      </c>
      <c r="AF9">
        <v>132228.26419137447</v>
      </c>
      <c r="AG9">
        <v>128540.0367729024</v>
      </c>
      <c r="AH9">
        <v>129498.3083177814</v>
      </c>
      <c r="AI9">
        <v>126420.496893684</v>
      </c>
      <c r="AJ9">
        <v>138317.9413431531</v>
      </c>
      <c r="AK9">
        <v>138522.98627782951</v>
      </c>
      <c r="AL9">
        <v>140612.44430268751</v>
      </c>
      <c r="AM9">
        <v>134790.47195489501</v>
      </c>
      <c r="AN9">
        <v>139977.22449932259</v>
      </c>
      <c r="AO9">
        <v>135164.32817407371</v>
      </c>
      <c r="AP9">
        <v>139365.0407302223</v>
      </c>
      <c r="AQ9">
        <v>142858.17275719839</v>
      </c>
      <c r="AR9">
        <v>159726.33925698732</v>
      </c>
      <c r="AS9">
        <v>160122.1127976412</v>
      </c>
      <c r="AT9">
        <v>162148.78045654731</v>
      </c>
      <c r="AU9">
        <v>157731.7684594334</v>
      </c>
      <c r="AV9">
        <v>170163.01200125949</v>
      </c>
      <c r="AW9">
        <v>167957.8704984721</v>
      </c>
      <c r="AX9">
        <v>163609.97517887701</v>
      </c>
      <c r="AY9">
        <v>151849.15294400562</v>
      </c>
      <c r="AZ9">
        <v>155114.46033227901</v>
      </c>
      <c r="BA9">
        <v>141606.91858040821</v>
      </c>
      <c r="BB9">
        <v>129834.4115183473</v>
      </c>
      <c r="BC9">
        <v>122362.51378551571</v>
      </c>
      <c r="BD9">
        <v>132447.1773376675</v>
      </c>
      <c r="BE9">
        <v>135240.23987164421</v>
      </c>
      <c r="BF9">
        <v>137192.57634099352</v>
      </c>
      <c r="BG9">
        <v>127733.5944929172</v>
      </c>
      <c r="BH9">
        <v>122172.4059798313</v>
      </c>
      <c r="BI9">
        <v>114609.3532768024</v>
      </c>
      <c r="BJ9">
        <v>120779.9770150563</v>
      </c>
      <c r="BK9">
        <v>123703.69100000001</v>
      </c>
      <c r="BL9">
        <v>128947.86600000001</v>
      </c>
      <c r="BM9">
        <v>126992.03499999999</v>
      </c>
      <c r="BN9">
        <v>126264.126</v>
      </c>
      <c r="BO9">
        <v>125268.389</v>
      </c>
      <c r="BP9">
        <v>125160.878</v>
      </c>
      <c r="BQ9">
        <v>123030.93700000001</v>
      </c>
      <c r="BR9">
        <v>127607.60700000002</v>
      </c>
      <c r="BS9">
        <v>129020.871</v>
      </c>
      <c r="BT9">
        <v>133472.21600000001</v>
      </c>
      <c r="BU9">
        <v>133446.26199999999</v>
      </c>
      <c r="BV9">
        <v>138475.18599999999</v>
      </c>
      <c r="BW9">
        <v>144718.13400000002</v>
      </c>
      <c r="BX9">
        <v>150787.946</v>
      </c>
      <c r="BY9">
        <v>150373.60828599997</v>
      </c>
      <c r="BZ9">
        <v>156558.10729999997</v>
      </c>
      <c r="CA9">
        <v>160617.536314</v>
      </c>
      <c r="CB9">
        <v>164295.000184</v>
      </c>
      <c r="CC9">
        <v>158457.28998328821</v>
      </c>
      <c r="CD9">
        <v>159932.49118457641</v>
      </c>
      <c r="CE9">
        <v>162679.7323858646</v>
      </c>
      <c r="CF9">
        <v>168789.19065400001</v>
      </c>
      <c r="CG9">
        <v>164216.26750500692</v>
      </c>
      <c r="CH9">
        <v>169600.03301001381</v>
      </c>
      <c r="CI9">
        <v>173457.3013750207</v>
      </c>
      <c r="CJ9">
        <v>181027.50672</v>
      </c>
      <c r="CK9">
        <v>174458.69958000001</v>
      </c>
      <c r="CL9">
        <v>175995.06299999999</v>
      </c>
      <c r="CM9">
        <v>173713.101</v>
      </c>
      <c r="CN9">
        <v>177832.65100000001</v>
      </c>
      <c r="CO9">
        <v>172784.13900000002</v>
      </c>
      <c r="CP9">
        <v>174059.47399999999</v>
      </c>
      <c r="CQ9">
        <v>173396.166</v>
      </c>
      <c r="CR9">
        <v>180086.50599999999</v>
      </c>
      <c r="CS9">
        <v>176936.78599999999</v>
      </c>
      <c r="CT9">
        <v>182884.73</v>
      </c>
      <c r="CU9">
        <v>183480.56400000001</v>
      </c>
      <c r="CV9">
        <v>185650.22200000001</v>
      </c>
      <c r="CW9">
        <v>175565.92800000001</v>
      </c>
      <c r="CX9">
        <v>177485.571</v>
      </c>
      <c r="CY9">
        <v>179478.08900000001</v>
      </c>
      <c r="CZ9">
        <v>186941.508</v>
      </c>
      <c r="DA9">
        <v>180849.17711567821</v>
      </c>
      <c r="DB9">
        <v>185527.33123135639</v>
      </c>
      <c r="DC9">
        <v>188046.18834703459</v>
      </c>
      <c r="DD9">
        <v>197847.35700000002</v>
      </c>
      <c r="DE9">
        <v>190541.012285573</v>
      </c>
      <c r="DF9">
        <v>195443.37157114601</v>
      </c>
      <c r="DG9">
        <v>197902.70685671899</v>
      </c>
      <c r="DH9">
        <v>204964.071</v>
      </c>
      <c r="DI9">
        <v>195919.07311693748</v>
      </c>
      <c r="DJ9">
        <v>201529.01523387499</v>
      </c>
      <c r="DK9">
        <v>205665.0963508125</v>
      </c>
      <c r="DL9">
        <v>214104.13800000001</v>
      </c>
      <c r="DM9">
        <v>207797.04387522809</v>
      </c>
      <c r="DN9">
        <v>215718.20075045619</v>
      </c>
      <c r="DO9">
        <v>218909.1366256843</v>
      </c>
      <c r="DP9">
        <v>228953.76699999999</v>
      </c>
      <c r="DQ9">
        <v>222759.6440912734</v>
      </c>
      <c r="DR9">
        <v>231480.57418254678</v>
      </c>
      <c r="DS9">
        <v>234622.4662738202</v>
      </c>
      <c r="DT9">
        <v>245547.88400000002</v>
      </c>
      <c r="DU9">
        <v>242225.7943782871</v>
      </c>
      <c r="DV9">
        <v>251488.2701937388</v>
      </c>
      <c r="DW9">
        <v>254580.79851522512</v>
      </c>
      <c r="DX9">
        <v>266961.23244171857</v>
      </c>
      <c r="DY9">
        <v>265240.37861571996</v>
      </c>
      <c r="DZ9">
        <v>277438.66649003391</v>
      </c>
      <c r="EA9">
        <v>282305.71504074207</v>
      </c>
      <c r="EB9">
        <v>295108.58192340005</v>
      </c>
      <c r="EC9">
        <v>286074.64465728059</v>
      </c>
      <c r="ED9">
        <v>287486.56553841179</v>
      </c>
      <c r="EE9">
        <v>283366.91884761309</v>
      </c>
      <c r="EF9">
        <v>294423.07238135161</v>
      </c>
      <c r="EG9">
        <v>291409.19175937842</v>
      </c>
      <c r="EH9">
        <v>303134.68783518241</v>
      </c>
      <c r="EI9">
        <v>306295.49068112439</v>
      </c>
      <c r="EJ9">
        <v>323117.73884272436</v>
      </c>
      <c r="EK9">
        <v>318606.02238636249</v>
      </c>
      <c r="EL9">
        <v>329385.3853658064</v>
      </c>
      <c r="EM9">
        <v>330074.01400424319</v>
      </c>
      <c r="EN9">
        <v>344375.9404926108</v>
      </c>
    </row>
    <row r="10" spans="1:144" x14ac:dyDescent="0.25">
      <c r="A10">
        <v>1</v>
      </c>
      <c r="B10" s="3" t="s">
        <v>4</v>
      </c>
      <c r="C10" s="6">
        <v>16064.188224424201</v>
      </c>
      <c r="D10" s="6">
        <v>24687.174242653899</v>
      </c>
      <c r="E10" s="16">
        <f t="shared" si="0"/>
        <v>22828.599918124899</v>
      </c>
      <c r="F10" s="16">
        <f t="shared" si="0"/>
        <v>23237.049121544002</v>
      </c>
      <c r="G10" s="14">
        <f>+F9</f>
        <v>19600.908019357099</v>
      </c>
      <c r="H10" s="16">
        <v>1</v>
      </c>
      <c r="I10" s="16">
        <f>+D10+E10+F10+G10</f>
        <v>90353.731301679902</v>
      </c>
      <c r="J10" s="17">
        <f>+E10+2*F10+3*G10</f>
        <v>128105.4222192842</v>
      </c>
      <c r="K10" s="17">
        <f>+E10+4*F10+9*G10</f>
        <v>292184.96857851476</v>
      </c>
      <c r="M10">
        <f>+$S$24+$S$25*I10+$S$26*J10+$S$27*K10</f>
        <v>17304.66682058337</v>
      </c>
      <c r="O10" s="21">
        <f>+C10-M10</f>
        <v>-1240.4785961591697</v>
      </c>
      <c r="P10">
        <f>+O10*O10</f>
        <v>1538787.1475290244</v>
      </c>
      <c r="S10">
        <v>292184.96857851499</v>
      </c>
      <c r="T10">
        <v>325135.01600904949</v>
      </c>
      <c r="U10">
        <v>325228.05794540129</v>
      </c>
      <c r="V10">
        <v>330974.5577900504</v>
      </c>
      <c r="W10">
        <v>312247.70319182851</v>
      </c>
      <c r="X10">
        <v>344610.39124649903</v>
      </c>
      <c r="Y10">
        <v>341253.82607876218</v>
      </c>
      <c r="Z10">
        <v>339912.18579749309</v>
      </c>
      <c r="AA10">
        <v>319100.2036558743</v>
      </c>
      <c r="AB10">
        <v>342981.58041078749</v>
      </c>
      <c r="AC10">
        <v>331258.7196011903</v>
      </c>
      <c r="AD10">
        <v>324147.24391447927</v>
      </c>
      <c r="AE10">
        <v>289200.37675857591</v>
      </c>
      <c r="AF10">
        <v>308811.08584851649</v>
      </c>
      <c r="AG10">
        <v>301594.04562872776</v>
      </c>
      <c r="AH10">
        <v>304091.4843287564</v>
      </c>
      <c r="AI10">
        <v>288308.95557723497</v>
      </c>
      <c r="AJ10">
        <v>320592.33963718254</v>
      </c>
      <c r="AK10">
        <v>323467.6776875279</v>
      </c>
      <c r="AL10">
        <v>330853.48721578007</v>
      </c>
      <c r="AM10">
        <v>311837.11817196658</v>
      </c>
      <c r="AN10">
        <v>328416.41305181658</v>
      </c>
      <c r="AO10">
        <v>315843.2931458861</v>
      </c>
      <c r="AP10">
        <v>322881.54847319849</v>
      </c>
      <c r="AQ10">
        <v>323504.31286069565</v>
      </c>
      <c r="AR10">
        <v>369791.12571679486</v>
      </c>
      <c r="AS10">
        <v>374655.83462469943</v>
      </c>
      <c r="AT10">
        <v>381489.23856021429</v>
      </c>
      <c r="AU10">
        <v>360479.92446986662</v>
      </c>
      <c r="AV10">
        <v>395001.5453275427</v>
      </c>
      <c r="AW10">
        <v>396752.97057372553</v>
      </c>
      <c r="AX10">
        <v>388397.98805402179</v>
      </c>
      <c r="AY10">
        <v>350855.0003165424</v>
      </c>
      <c r="AZ10">
        <v>368096.8839230442</v>
      </c>
      <c r="BA10">
        <v>339948.36760985904</v>
      </c>
      <c r="BB10">
        <v>308104.84184164047</v>
      </c>
      <c r="BC10">
        <v>280107.64056972071</v>
      </c>
      <c r="BD10">
        <v>305877.12948049308</v>
      </c>
      <c r="BE10">
        <v>314214.39262180723</v>
      </c>
      <c r="BF10">
        <v>324117.95818148414</v>
      </c>
      <c r="BG10">
        <v>302786.96447329922</v>
      </c>
      <c r="BH10">
        <v>289912.16752939089</v>
      </c>
      <c r="BI10">
        <v>264716.09915370296</v>
      </c>
      <c r="BJ10">
        <v>279600.34304516891</v>
      </c>
      <c r="BK10">
        <v>284958.79500000004</v>
      </c>
      <c r="BL10">
        <v>302063.804</v>
      </c>
      <c r="BM10">
        <v>297112.72499999998</v>
      </c>
      <c r="BN10">
        <v>294346.19799999997</v>
      </c>
      <c r="BO10">
        <v>293222.63699999999</v>
      </c>
      <c r="BP10">
        <v>293127.7</v>
      </c>
      <c r="BQ10">
        <v>285166.63900000002</v>
      </c>
      <c r="BR10">
        <v>296462.87900000002</v>
      </c>
      <c r="BS10">
        <v>298304.05700000003</v>
      </c>
      <c r="BT10">
        <v>312027.41200000001</v>
      </c>
      <c r="BU10">
        <v>309555.96999999997</v>
      </c>
      <c r="BV10">
        <v>318316.00199999998</v>
      </c>
      <c r="BW10">
        <v>334335.32199999999</v>
      </c>
      <c r="BX10">
        <v>352318.50599999999</v>
      </c>
      <c r="BY10">
        <v>348345.62028599996</v>
      </c>
      <c r="BZ10">
        <v>361497.29587199999</v>
      </c>
      <c r="CA10">
        <v>372180.987486</v>
      </c>
      <c r="CB10">
        <v>386934.24855200003</v>
      </c>
      <c r="CC10">
        <v>370783.65798328817</v>
      </c>
      <c r="CD10">
        <v>370046.59115115285</v>
      </c>
      <c r="CE10">
        <v>376081.15072159382</v>
      </c>
      <c r="CF10">
        <v>396598.46596200002</v>
      </c>
      <c r="CG10">
        <v>382050.23750500695</v>
      </c>
      <c r="CH10">
        <v>391671.94602002762</v>
      </c>
      <c r="CI10">
        <v>400309.23640506214</v>
      </c>
      <c r="CJ10">
        <v>425622.69844000001</v>
      </c>
      <c r="CK10">
        <v>407511.33273999998</v>
      </c>
      <c r="CL10">
        <v>411186.66099999996</v>
      </c>
      <c r="CM10">
        <v>402914.32900000003</v>
      </c>
      <c r="CN10">
        <v>417251.98099999997</v>
      </c>
      <c r="CO10">
        <v>404285.70299999998</v>
      </c>
      <c r="CP10">
        <v>405362.54000000004</v>
      </c>
      <c r="CQ10">
        <v>401109.12399999995</v>
      </c>
      <c r="CR10">
        <v>421900.56799999997</v>
      </c>
      <c r="CS10">
        <v>410719.79599999997</v>
      </c>
      <c r="CT10">
        <v>424269.13199999998</v>
      </c>
      <c r="CU10">
        <v>426752.90600000002</v>
      </c>
      <c r="CV10">
        <v>439221.83999999997</v>
      </c>
      <c r="CW10">
        <v>410789.49400000006</v>
      </c>
      <c r="CX10">
        <v>411356.77299999999</v>
      </c>
      <c r="CY10">
        <v>414431.69700000004</v>
      </c>
      <c r="CZ10">
        <v>439290.29000000004</v>
      </c>
      <c r="DA10">
        <v>422042.33911567822</v>
      </c>
      <c r="DB10">
        <v>429442.0634627128</v>
      </c>
      <c r="DC10">
        <v>432786.96304110379</v>
      </c>
      <c r="DD10">
        <v>465877.97499999998</v>
      </c>
      <c r="DE10">
        <v>444229.29628557304</v>
      </c>
      <c r="DF10">
        <v>452141.11614229204</v>
      </c>
      <c r="DG10">
        <v>457575.18257015699</v>
      </c>
      <c r="DH10">
        <v>483991.52899999998</v>
      </c>
      <c r="DI10">
        <v>456191.11311693746</v>
      </c>
      <c r="DJ10">
        <v>465525.13346774998</v>
      </c>
      <c r="DK10">
        <v>475429.20905243745</v>
      </c>
      <c r="DL10">
        <v>503091.84200000006</v>
      </c>
      <c r="DM10">
        <v>482728.1518752281</v>
      </c>
      <c r="DN10">
        <v>499111.78850091243</v>
      </c>
      <c r="DO10">
        <v>505547.30187705287</v>
      </c>
      <c r="DP10">
        <v>537624.15100000007</v>
      </c>
      <c r="DQ10">
        <v>516866.73409127339</v>
      </c>
      <c r="DR10">
        <v>536497.13236509357</v>
      </c>
      <c r="DS10">
        <v>541787.09282146068</v>
      </c>
      <c r="DT10">
        <v>574297.33400000003</v>
      </c>
      <c r="DU10">
        <v>562063.58037828701</v>
      </c>
      <c r="DV10">
        <v>583303.24095031305</v>
      </c>
      <c r="DW10">
        <v>587768.8056592769</v>
      </c>
      <c r="DX10">
        <v>623231.52407677541</v>
      </c>
      <c r="DY10">
        <v>614543.02988823876</v>
      </c>
      <c r="DZ10">
        <v>642270.64092157746</v>
      </c>
      <c r="EA10">
        <v>651053.41703448631</v>
      </c>
      <c r="EB10">
        <v>692360.68366296845</v>
      </c>
      <c r="EC10">
        <v>669378.78928816377</v>
      </c>
      <c r="ED10">
        <v>671922.75191290141</v>
      </c>
      <c r="EE10">
        <v>656003.1112264914</v>
      </c>
      <c r="EF10">
        <v>687495.35942582297</v>
      </c>
      <c r="EG10">
        <v>676403.69838218228</v>
      </c>
      <c r="EH10">
        <v>703285.63126302708</v>
      </c>
      <c r="EI10">
        <v>705734.61018365901</v>
      </c>
      <c r="EJ10">
        <v>755185.77792746457</v>
      </c>
      <c r="EK10">
        <v>740161.0074814735</v>
      </c>
      <c r="EL10">
        <v>765989.77575043519</v>
      </c>
      <c r="EM10">
        <v>762607.18299944047</v>
      </c>
      <c r="EN10">
        <v>805956.77155165479</v>
      </c>
    </row>
    <row r="11" spans="1:144" x14ac:dyDescent="0.25">
      <c r="A11">
        <v>2</v>
      </c>
      <c r="B11" s="3" t="s">
        <v>5</v>
      </c>
      <c r="C11" s="6">
        <v>15743.6656049754</v>
      </c>
      <c r="D11" s="6">
        <v>21021.961711661599</v>
      </c>
      <c r="E11" s="15">
        <f t="shared" si="0"/>
        <v>24687.174242653899</v>
      </c>
      <c r="F11" s="15">
        <f t="shared" si="0"/>
        <v>22828.599918124899</v>
      </c>
      <c r="G11" s="15">
        <f t="shared" si="0"/>
        <v>23237.049121544002</v>
      </c>
      <c r="H11" s="16">
        <v>1</v>
      </c>
      <c r="I11" s="16">
        <f t="shared" ref="I11:I74" si="1">+D11+E11+F11+G11</f>
        <v>91774.784993984387</v>
      </c>
      <c r="J11" s="17">
        <f t="shared" ref="J11:J45" si="2">+E11+2*F11+3*G11</f>
        <v>140055.52144353569</v>
      </c>
      <c r="K11" s="17">
        <f t="shared" ref="K11:K45" si="3">+E11+4*F11+9*G11</f>
        <v>325135.01600904949</v>
      </c>
      <c r="M11">
        <f t="shared" ref="M11:M45" si="4">+$S$24+$S$25*I11+$S$26*J11+$S$27*K11</f>
        <v>15748.036302500703</v>
      </c>
      <c r="O11">
        <f t="shared" ref="O11:O74" si="5">+C11-M11</f>
        <v>-4.370697525302603</v>
      </c>
      <c r="P11">
        <f>+O11*O11</f>
        <v>19.1029968576863</v>
      </c>
    </row>
    <row r="12" spans="1:144" x14ac:dyDescent="0.25">
      <c r="A12">
        <v>3</v>
      </c>
      <c r="B12" s="3" t="s">
        <v>6</v>
      </c>
      <c r="C12" s="6">
        <v>15687.4105227942</v>
      </c>
      <c r="D12" s="6">
        <v>24702.142759518902</v>
      </c>
      <c r="E12" s="15">
        <f t="shared" si="0"/>
        <v>21021.961711661599</v>
      </c>
      <c r="F12" s="15">
        <f t="shared" si="0"/>
        <v>24687.174242653899</v>
      </c>
      <c r="G12" s="15">
        <f t="shared" si="0"/>
        <v>22828.599918124899</v>
      </c>
      <c r="H12" s="16">
        <v>1</v>
      </c>
      <c r="I12" s="16">
        <f t="shared" si="1"/>
        <v>93239.878631959291</v>
      </c>
      <c r="J12" s="17">
        <f t="shared" si="2"/>
        <v>138882.10995134409</v>
      </c>
      <c r="K12" s="17">
        <f t="shared" si="3"/>
        <v>325228.05794540129</v>
      </c>
      <c r="M12">
        <f t="shared" si="4"/>
        <v>17439.636562103929</v>
      </c>
      <c r="O12">
        <f t="shared" si="5"/>
        <v>-1752.2260393097295</v>
      </c>
      <c r="P12">
        <f>+O12*O12</f>
        <v>3070296.0928350617</v>
      </c>
      <c r="S12" cm="1">
        <f t="array" ref="S12:V15">MMULT(S7:EN10,H10:K135)</f>
        <v>126</v>
      </c>
      <c r="T12">
        <v>15330460.825207435</v>
      </c>
      <c r="U12">
        <v>22822620.388271451</v>
      </c>
      <c r="V12">
        <v>53134640.796553224</v>
      </c>
    </row>
    <row r="13" spans="1:144" x14ac:dyDescent="0.25">
      <c r="A13">
        <v>4</v>
      </c>
      <c r="B13" s="3" t="s">
        <v>7</v>
      </c>
      <c r="C13" s="6">
        <v>15878.8739159953</v>
      </c>
      <c r="D13" s="6">
        <v>24241.476748798501</v>
      </c>
      <c r="E13">
        <f t="shared" si="0"/>
        <v>24702.142759518902</v>
      </c>
      <c r="F13">
        <f t="shared" si="0"/>
        <v>21021.961711661599</v>
      </c>
      <c r="G13" s="15">
        <f t="shared" si="0"/>
        <v>24687.174242653899</v>
      </c>
      <c r="H13" s="16">
        <v>1</v>
      </c>
      <c r="I13" s="16">
        <f t="shared" si="1"/>
        <v>94652.755462632907</v>
      </c>
      <c r="J13" s="17">
        <f t="shared" si="2"/>
        <v>140807.58891080378</v>
      </c>
      <c r="K13" s="17">
        <f t="shared" si="3"/>
        <v>330974.5577900504</v>
      </c>
      <c r="M13">
        <f t="shared" si="4"/>
        <v>17950.218238071204</v>
      </c>
      <c r="O13">
        <f t="shared" si="5"/>
        <v>-2071.3443220759036</v>
      </c>
      <c r="P13">
        <f t="shared" ref="P13:P45" si="6">+O13*O13</f>
        <v>4290467.3005960844</v>
      </c>
      <c r="S13">
        <v>15330460.825207435</v>
      </c>
      <c r="T13">
        <v>2050874250971.1768</v>
      </c>
      <c r="U13">
        <v>3049087123205.9189</v>
      </c>
      <c r="V13">
        <v>7095810713255.5156</v>
      </c>
    </row>
    <row r="14" spans="1:144" x14ac:dyDescent="0.25">
      <c r="A14">
        <v>5</v>
      </c>
      <c r="B14" s="3" t="s">
        <v>8</v>
      </c>
      <c r="C14" s="6">
        <v>15694.7250807119</v>
      </c>
      <c r="D14" s="6">
        <v>25325.199415634899</v>
      </c>
      <c r="E14">
        <f t="shared" si="0"/>
        <v>24241.476748798501</v>
      </c>
      <c r="F14">
        <f t="shared" si="0"/>
        <v>24702.142759518902</v>
      </c>
      <c r="G14" s="15">
        <f t="shared" si="0"/>
        <v>21021.961711661599</v>
      </c>
      <c r="H14" s="16">
        <v>1</v>
      </c>
      <c r="I14" s="16">
        <f t="shared" si="1"/>
        <v>95290.780635613904</v>
      </c>
      <c r="J14" s="17">
        <f t="shared" si="2"/>
        <v>136711.64740282111</v>
      </c>
      <c r="K14" s="17">
        <f t="shared" si="3"/>
        <v>312247.70319182851</v>
      </c>
      <c r="M14">
        <f t="shared" si="4"/>
        <v>17753.379938894206</v>
      </c>
      <c r="O14">
        <f t="shared" si="5"/>
        <v>-2058.6548581823063</v>
      </c>
      <c r="P14">
        <f t="shared" si="6"/>
        <v>4238059.8251176113</v>
      </c>
      <c r="R14" s="13" t="s">
        <v>157</v>
      </c>
      <c r="S14">
        <v>22822620.388271451</v>
      </c>
      <c r="T14">
        <v>3049087123205.9189</v>
      </c>
      <c r="U14">
        <v>4535339490062.1475</v>
      </c>
      <c r="V14">
        <v>10556076181009.123</v>
      </c>
    </row>
    <row r="15" spans="1:144" x14ac:dyDescent="0.25">
      <c r="A15">
        <v>6</v>
      </c>
      <c r="B15" s="3" t="s">
        <v>9</v>
      </c>
      <c r="C15" s="6">
        <v>15528.0795423567</v>
      </c>
      <c r="D15" s="6">
        <v>21779.737677036101</v>
      </c>
      <c r="E15">
        <f t="shared" si="0"/>
        <v>25325.199415634899</v>
      </c>
      <c r="F15">
        <f t="shared" si="0"/>
        <v>24241.476748798501</v>
      </c>
      <c r="G15" s="15">
        <f t="shared" si="0"/>
        <v>24702.142759518902</v>
      </c>
      <c r="H15" s="16">
        <v>1</v>
      </c>
      <c r="I15" s="16">
        <f t="shared" si="1"/>
        <v>96048.556600988406</v>
      </c>
      <c r="J15" s="17">
        <f t="shared" si="2"/>
        <v>147914.5811917886</v>
      </c>
      <c r="K15" s="17">
        <f t="shared" si="3"/>
        <v>344610.39124649903</v>
      </c>
      <c r="M15">
        <f t="shared" si="4"/>
        <v>16236.791662371965</v>
      </c>
      <c r="O15">
        <f t="shared" si="5"/>
        <v>-708.7121200152651</v>
      </c>
      <c r="P15">
        <f t="shared" si="6"/>
        <v>502272.86905653152</v>
      </c>
      <c r="S15">
        <v>53134640.796553239</v>
      </c>
      <c r="T15">
        <v>7095810713255.5156</v>
      </c>
      <c r="U15">
        <v>10556076181009.123</v>
      </c>
      <c r="V15">
        <v>24571110611865.844</v>
      </c>
    </row>
    <row r="16" spans="1:144" x14ac:dyDescent="0.25">
      <c r="A16">
        <v>7</v>
      </c>
      <c r="B16" s="3" t="s">
        <v>10</v>
      </c>
      <c r="C16" s="6">
        <v>15322.086961765101</v>
      </c>
      <c r="D16" s="6">
        <v>24866.440348634598</v>
      </c>
      <c r="E16">
        <f t="shared" si="0"/>
        <v>21779.737677036101</v>
      </c>
      <c r="F16">
        <f t="shared" si="0"/>
        <v>25325.199415634899</v>
      </c>
      <c r="G16" s="15">
        <f t="shared" si="0"/>
        <v>24241.476748798501</v>
      </c>
      <c r="H16" s="16">
        <v>1</v>
      </c>
      <c r="I16" s="20">
        <f>+D16+E16+F16+G16</f>
        <v>96212.854190104088</v>
      </c>
      <c r="J16" s="17">
        <f t="shared" si="2"/>
        <v>145154.5667547014</v>
      </c>
      <c r="K16" s="17">
        <f t="shared" si="3"/>
        <v>341253.82607876218</v>
      </c>
      <c r="M16">
        <f t="shared" si="4"/>
        <v>17667.320782128845</v>
      </c>
      <c r="O16">
        <f t="shared" si="5"/>
        <v>-2345.2338203637446</v>
      </c>
      <c r="P16">
        <f t="shared" si="6"/>
        <v>5500121.6721779248</v>
      </c>
      <c r="W16" s="8"/>
      <c r="X16" s="8"/>
      <c r="Y16" s="8"/>
    </row>
    <row r="17" spans="1:28" x14ac:dyDescent="0.25">
      <c r="A17">
        <v>8</v>
      </c>
      <c r="B17" s="3" t="s">
        <v>11</v>
      </c>
      <c r="C17" s="6">
        <v>16198.7949485225</v>
      </c>
      <c r="D17" s="6">
        <v>23616.803168011</v>
      </c>
      <c r="E17">
        <f t="shared" si="0"/>
        <v>24866.440348634598</v>
      </c>
      <c r="F17">
        <f t="shared" si="0"/>
        <v>21779.737677036101</v>
      </c>
      <c r="G17" s="15">
        <f t="shared" si="0"/>
        <v>25325.199415634899</v>
      </c>
      <c r="H17" s="16">
        <v>1</v>
      </c>
      <c r="I17" s="16">
        <f t="shared" si="1"/>
        <v>95588.180609316594</v>
      </c>
      <c r="J17" s="17">
        <f t="shared" si="2"/>
        <v>144401.51394961152</v>
      </c>
      <c r="K17" s="17">
        <f t="shared" si="3"/>
        <v>339912.18579749309</v>
      </c>
      <c r="M17">
        <f t="shared" si="4"/>
        <v>17593.996728495935</v>
      </c>
      <c r="O17">
        <f t="shared" si="5"/>
        <v>-1395.2017799734349</v>
      </c>
      <c r="P17">
        <f t="shared" si="6"/>
        <v>1946588.0068410411</v>
      </c>
      <c r="S17" cm="1">
        <f t="array" ref="S17:S20">MMULT(S7:EN10,C10:C135)</f>
        <v>2731523.149972673</v>
      </c>
      <c r="V17">
        <f t="array" ref="V17:Y20">MINVERSE(S12:V15)</f>
        <v>9.110802939872123E-2</v>
      </c>
      <c r="W17">
        <v>1.0025819197231714E-6</v>
      </c>
      <c r="X17">
        <v>-6.5838502755521508E-7</v>
      </c>
      <c r="Y17">
        <v>-2.0370106644455903E-7</v>
      </c>
    </row>
    <row r="18" spans="1:28" x14ac:dyDescent="0.25">
      <c r="A18">
        <v>9</v>
      </c>
      <c r="B18" s="3" t="s">
        <v>12</v>
      </c>
      <c r="C18" s="6">
        <v>15409.690024077399</v>
      </c>
      <c r="D18" s="6">
        <v>24716.4046010321</v>
      </c>
      <c r="E18">
        <f t="shared" si="0"/>
        <v>23616.803168011</v>
      </c>
      <c r="F18">
        <f t="shared" si="0"/>
        <v>24866.440348634598</v>
      </c>
      <c r="G18" s="15">
        <f t="shared" si="0"/>
        <v>21779.737677036101</v>
      </c>
      <c r="H18" s="16">
        <v>1</v>
      </c>
      <c r="I18" s="16">
        <f t="shared" si="1"/>
        <v>94979.385794713802</v>
      </c>
      <c r="J18" s="17">
        <f t="shared" si="2"/>
        <v>138688.8968963885</v>
      </c>
      <c r="K18" s="17">
        <f t="shared" si="3"/>
        <v>319100.2036558743</v>
      </c>
      <c r="M18">
        <f t="shared" si="4"/>
        <v>17441.204653304645</v>
      </c>
      <c r="O18">
        <f t="shared" si="5"/>
        <v>-2031.5146292272457</v>
      </c>
      <c r="P18">
        <f t="shared" si="6"/>
        <v>4127051.6887643137</v>
      </c>
      <c r="S18">
        <v>362756324849.17633</v>
      </c>
      <c r="V18">
        <v>1.0025819197226319E-6</v>
      </c>
      <c r="W18">
        <v>2.4949816370645365E-9</v>
      </c>
      <c r="X18">
        <v>-5.0965402558576091E-9</v>
      </c>
      <c r="Y18">
        <v>1.466855874360651E-9</v>
      </c>
    </row>
    <row r="19" spans="1:28" x14ac:dyDescent="0.25">
      <c r="A19">
        <v>10</v>
      </c>
      <c r="B19" s="3" t="s">
        <v>13</v>
      </c>
      <c r="C19" s="6">
        <v>15645.5610002101</v>
      </c>
      <c r="D19" s="6">
        <v>19841.872684962898</v>
      </c>
      <c r="E19">
        <f t="shared" si="0"/>
        <v>24716.4046010321</v>
      </c>
      <c r="F19">
        <f t="shared" si="0"/>
        <v>23616.803168011</v>
      </c>
      <c r="G19" s="15">
        <f t="shared" si="0"/>
        <v>24866.440348634598</v>
      </c>
      <c r="H19" s="16">
        <v>1</v>
      </c>
      <c r="I19" s="16">
        <f t="shared" si="1"/>
        <v>93041.520802640604</v>
      </c>
      <c r="J19" s="17">
        <f t="shared" si="2"/>
        <v>146549.3319829579</v>
      </c>
      <c r="K19" s="17">
        <f t="shared" si="3"/>
        <v>342981.58041078749</v>
      </c>
      <c r="M19">
        <f t="shared" si="4"/>
        <v>15175.440591537525</v>
      </c>
      <c r="O19">
        <f t="shared" si="5"/>
        <v>470.12040867257565</v>
      </c>
      <c r="P19">
        <f t="shared" si="6"/>
        <v>221013.19865046954</v>
      </c>
      <c r="R19" s="13" t="s">
        <v>158</v>
      </c>
      <c r="S19">
        <v>539048691628.9718</v>
      </c>
      <c r="U19" s="18" t="s">
        <v>159</v>
      </c>
      <c r="V19">
        <v>-6.5838502755349127E-7</v>
      </c>
      <c r="W19">
        <v>-5.0965402558601808E-9</v>
      </c>
      <c r="X19">
        <v>1.3671965952632047E-8</v>
      </c>
      <c r="Y19">
        <v>-4.4004216108944047E-9</v>
      </c>
    </row>
    <row r="20" spans="1:28" x14ac:dyDescent="0.25">
      <c r="A20">
        <v>11</v>
      </c>
      <c r="B20" s="3" t="s">
        <v>14</v>
      </c>
      <c r="C20" s="6">
        <v>15896.0828542338</v>
      </c>
      <c r="D20" s="6">
        <v>22332.111765338799</v>
      </c>
      <c r="E20">
        <f t="shared" si="0"/>
        <v>19841.872684962898</v>
      </c>
      <c r="F20">
        <f t="shared" si="0"/>
        <v>24716.4046010321</v>
      </c>
      <c r="G20" s="15">
        <f t="shared" si="0"/>
        <v>23616.803168011</v>
      </c>
      <c r="H20" s="16">
        <v>1</v>
      </c>
      <c r="I20" s="16">
        <f t="shared" si="1"/>
        <v>90507.192219344797</v>
      </c>
      <c r="J20" s="17">
        <f t="shared" si="2"/>
        <v>140125.09139106009</v>
      </c>
      <c r="K20" s="17">
        <f t="shared" si="3"/>
        <v>331258.7196011903</v>
      </c>
      <c r="M20">
        <f t="shared" si="4"/>
        <v>16104.611956974193</v>
      </c>
      <c r="O20">
        <f t="shared" si="5"/>
        <v>-208.52910274039277</v>
      </c>
      <c r="P20">
        <f t="shared" si="6"/>
        <v>43484.386689713283</v>
      </c>
      <c r="S20">
        <v>1254417103914.3718</v>
      </c>
      <c r="V20">
        <v>-2.0370106644505796E-7</v>
      </c>
      <c r="W20">
        <v>1.4668558743617549E-9</v>
      </c>
      <c r="X20">
        <v>-4.4004216108951442E-9</v>
      </c>
      <c r="Y20">
        <v>1.4673523829506574E-9</v>
      </c>
    </row>
    <row r="21" spans="1:28" x14ac:dyDescent="0.25">
      <c r="A21">
        <v>12</v>
      </c>
      <c r="B21" s="3" t="s">
        <v>15</v>
      </c>
      <c r="C21" s="6">
        <v>15006.7056990049</v>
      </c>
      <c r="D21" s="6">
        <v>21295.075532554602</v>
      </c>
      <c r="E21">
        <f t="shared" si="0"/>
        <v>22332.111765338799</v>
      </c>
      <c r="F21">
        <f t="shared" si="0"/>
        <v>19841.872684962898</v>
      </c>
      <c r="G21" s="15">
        <f t="shared" si="0"/>
        <v>24716.4046010321</v>
      </c>
      <c r="H21" s="16">
        <v>1</v>
      </c>
      <c r="I21" s="16">
        <f t="shared" si="1"/>
        <v>88185.464583888403</v>
      </c>
      <c r="J21" s="17">
        <f t="shared" si="2"/>
        <v>136165.07093836088</v>
      </c>
      <c r="K21" s="17">
        <f t="shared" si="3"/>
        <v>324147.24391447927</v>
      </c>
      <c r="M21">
        <f t="shared" si="4"/>
        <v>16262.134437727196</v>
      </c>
      <c r="O21">
        <f t="shared" si="5"/>
        <v>-1255.4287387222957</v>
      </c>
      <c r="P21">
        <f t="shared" si="6"/>
        <v>1576101.3180098543</v>
      </c>
    </row>
    <row r="22" spans="1:28" x14ac:dyDescent="0.25">
      <c r="A22">
        <v>13</v>
      </c>
      <c r="B22" s="3" t="s">
        <v>16</v>
      </c>
      <c r="C22" s="6">
        <v>14345.112576273499</v>
      </c>
      <c r="D22" s="6">
        <v>22641.777830248899</v>
      </c>
      <c r="E22">
        <f t="shared" si="0"/>
        <v>21295.075532554602</v>
      </c>
      <c r="F22">
        <f t="shared" si="0"/>
        <v>22332.111765338799</v>
      </c>
      <c r="G22" s="15">
        <f t="shared" si="0"/>
        <v>19841.872684962898</v>
      </c>
      <c r="H22" s="16">
        <v>1</v>
      </c>
      <c r="I22" s="16">
        <f t="shared" si="1"/>
        <v>86110.837813105201</v>
      </c>
      <c r="J22" s="17">
        <f t="shared" si="2"/>
        <v>125484.91711812089</v>
      </c>
      <c r="K22" s="17">
        <f t="shared" si="3"/>
        <v>289200.37675857591</v>
      </c>
      <c r="M22">
        <f t="shared" si="4"/>
        <v>16172.386565834298</v>
      </c>
      <c r="O22">
        <f t="shared" si="5"/>
        <v>-1827.2739895607992</v>
      </c>
      <c r="P22">
        <f t="shared" si="6"/>
        <v>3338930.2329254397</v>
      </c>
    </row>
    <row r="23" spans="1:28" x14ac:dyDescent="0.25">
      <c r="A23">
        <v>14</v>
      </c>
      <c r="B23" s="3" t="s">
        <v>17</v>
      </c>
      <c r="C23" s="6">
        <v>15092.851403230999</v>
      </c>
      <c r="D23" s="6">
        <v>19371.254514740798</v>
      </c>
      <c r="E23">
        <f t="shared" si="0"/>
        <v>22641.777830248899</v>
      </c>
      <c r="F23">
        <f t="shared" si="0"/>
        <v>21295.075532554602</v>
      </c>
      <c r="G23" s="15">
        <f t="shared" si="0"/>
        <v>22332.111765338799</v>
      </c>
      <c r="H23" s="16">
        <v>1</v>
      </c>
      <c r="I23" s="16">
        <f t="shared" si="1"/>
        <v>85640.219642883108</v>
      </c>
      <c r="J23" s="17">
        <f t="shared" si="2"/>
        <v>132228.26419137447</v>
      </c>
      <c r="K23" s="17">
        <f t="shared" si="3"/>
        <v>308811.08584851649</v>
      </c>
      <c r="M23">
        <f t="shared" si="4"/>
        <v>14751.143161434309</v>
      </c>
      <c r="O23">
        <f t="shared" si="5"/>
        <v>341.70824179669034</v>
      </c>
      <c r="P23">
        <f t="shared" si="6"/>
        <v>116764.5225117854</v>
      </c>
    </row>
    <row r="24" spans="1:28" x14ac:dyDescent="0.25">
      <c r="A24">
        <v>15</v>
      </c>
      <c r="B24" s="3" t="s">
        <v>18</v>
      </c>
      <c r="C24" s="6">
        <v>15546.976418996799</v>
      </c>
      <c r="D24" s="6">
        <v>22830.465797553101</v>
      </c>
      <c r="E24">
        <f t="shared" si="0"/>
        <v>19371.254514740798</v>
      </c>
      <c r="F24">
        <f t="shared" si="0"/>
        <v>22641.777830248899</v>
      </c>
      <c r="G24" s="15">
        <f t="shared" si="0"/>
        <v>21295.075532554602</v>
      </c>
      <c r="H24" s="16">
        <v>1</v>
      </c>
      <c r="I24" s="16">
        <f t="shared" si="1"/>
        <v>86138.573675097403</v>
      </c>
      <c r="J24" s="17">
        <f t="shared" si="2"/>
        <v>128540.0367729024</v>
      </c>
      <c r="K24" s="17">
        <f t="shared" si="3"/>
        <v>301594.04562872776</v>
      </c>
      <c r="M24">
        <f t="shared" si="4"/>
        <v>16316.966739567768</v>
      </c>
      <c r="O24">
        <f t="shared" si="5"/>
        <v>-769.99032057096883</v>
      </c>
      <c r="P24">
        <f t="shared" si="6"/>
        <v>592885.09377298329</v>
      </c>
      <c r="S24" s="22">
        <f t="array" ref="S24:S27">MMULT(V17:Y20,S17:S20)</f>
        <v>2128.9344846114982</v>
      </c>
      <c r="T24" s="8" t="s">
        <v>160</v>
      </c>
      <c r="V24" s="22"/>
      <c r="W24" s="23"/>
      <c r="X24" s="25"/>
      <c r="Y24" s="25"/>
    </row>
    <row r="25" spans="1:28" x14ac:dyDescent="0.25">
      <c r="A25">
        <v>16</v>
      </c>
      <c r="B25" s="3" t="s">
        <v>19</v>
      </c>
      <c r="C25" s="6">
        <v>16064.1309619977</v>
      </c>
      <c r="D25" s="6">
        <v>22645.801754355401</v>
      </c>
      <c r="E25">
        <f t="shared" si="0"/>
        <v>22830.465797553101</v>
      </c>
      <c r="F25">
        <f t="shared" si="0"/>
        <v>19371.254514740798</v>
      </c>
      <c r="G25" s="15">
        <f t="shared" si="0"/>
        <v>22641.777830248899</v>
      </c>
      <c r="H25" s="16">
        <v>1</v>
      </c>
      <c r="I25" s="16">
        <f t="shared" si="1"/>
        <v>87489.299896898199</v>
      </c>
      <c r="J25" s="17">
        <f t="shared" si="2"/>
        <v>129498.3083177814</v>
      </c>
      <c r="K25" s="17">
        <f t="shared" si="3"/>
        <v>304091.4843287564</v>
      </c>
      <c r="M25">
        <f t="shared" si="4"/>
        <v>16876.072472940388</v>
      </c>
      <c r="O25">
        <f t="shared" si="5"/>
        <v>-811.94151094268818</v>
      </c>
      <c r="P25">
        <f t="shared" si="6"/>
        <v>659249.0171918954</v>
      </c>
      <c r="R25" s="24" t="s">
        <v>161</v>
      </c>
      <c r="S25" s="22">
        <v>0.57468597202114324</v>
      </c>
      <c r="T25" s="8" t="s">
        <v>162</v>
      </c>
      <c r="V25" s="25"/>
      <c r="W25" s="22"/>
      <c r="X25" s="22"/>
      <c r="Y25" s="22"/>
    </row>
    <row r="26" spans="1:28" x14ac:dyDescent="0.25">
      <c r="A26">
        <v>17</v>
      </c>
      <c r="B26" s="3" t="s">
        <v>20</v>
      </c>
      <c r="C26" s="6">
        <v>16553.520555279702</v>
      </c>
      <c r="D26" s="6">
        <v>24534.940441783001</v>
      </c>
      <c r="E26">
        <f t="shared" si="0"/>
        <v>22645.801754355401</v>
      </c>
      <c r="F26">
        <f t="shared" si="0"/>
        <v>22830.465797553101</v>
      </c>
      <c r="G26" s="15">
        <f t="shared" si="0"/>
        <v>19371.254514740798</v>
      </c>
      <c r="H26" s="16">
        <v>1</v>
      </c>
      <c r="I26" s="16">
        <f t="shared" si="1"/>
        <v>89382.462508432291</v>
      </c>
      <c r="J26" s="17">
        <f t="shared" si="2"/>
        <v>126420.496893684</v>
      </c>
      <c r="K26" s="17">
        <f t="shared" si="3"/>
        <v>288308.95557723497</v>
      </c>
      <c r="M26">
        <f t="shared" si="4"/>
        <v>17223.728172597737</v>
      </c>
      <c r="O26">
        <f t="shared" si="5"/>
        <v>-670.20761731803577</v>
      </c>
      <c r="P26">
        <f t="shared" si="6"/>
        <v>449178.25031111867</v>
      </c>
      <c r="S26" s="22">
        <v>-0.70938098429633101</v>
      </c>
      <c r="T26" s="8" t="s">
        <v>163</v>
      </c>
      <c r="V26" s="25"/>
      <c r="W26" s="22"/>
      <c r="X26" s="22"/>
      <c r="Y26" s="22"/>
    </row>
    <row r="27" spans="1:28" x14ac:dyDescent="0.25">
      <c r="A27">
        <v>18</v>
      </c>
      <c r="B27" s="3" t="s">
        <v>21</v>
      </c>
      <c r="C27" s="6">
        <v>16809.723393554501</v>
      </c>
      <c r="D27" s="6">
        <v>21515.7001311973</v>
      </c>
      <c r="E27">
        <f t="shared" si="0"/>
        <v>24534.940441783001</v>
      </c>
      <c r="F27">
        <f t="shared" si="0"/>
        <v>22645.801754355401</v>
      </c>
      <c r="G27" s="15">
        <f t="shared" si="0"/>
        <v>22830.465797553101</v>
      </c>
      <c r="H27" s="16">
        <v>1</v>
      </c>
      <c r="I27" s="16">
        <f t="shared" si="1"/>
        <v>91526.908124888811</v>
      </c>
      <c r="J27" s="17">
        <f t="shared" si="2"/>
        <v>138317.9413431531</v>
      </c>
      <c r="K27" s="17">
        <f t="shared" si="3"/>
        <v>320592.33963718254</v>
      </c>
      <c r="M27">
        <f t="shared" si="4"/>
        <v>15996.676044040694</v>
      </c>
      <c r="O27">
        <f t="shared" si="5"/>
        <v>813.04734951380669</v>
      </c>
      <c r="P27">
        <f t="shared" si="6"/>
        <v>661045.99255142617</v>
      </c>
      <c r="S27" s="22">
        <v>0.18524656216254698</v>
      </c>
      <c r="T27" s="8" t="s">
        <v>164</v>
      </c>
      <c r="V27" s="25"/>
      <c r="W27" s="22"/>
      <c r="X27" s="22"/>
      <c r="Y27" s="22"/>
    </row>
    <row r="28" spans="1:28" x14ac:dyDescent="0.25">
      <c r="A28">
        <v>19</v>
      </c>
      <c r="B28" s="3" t="s">
        <v>22</v>
      </c>
      <c r="C28" s="6">
        <v>16425.179582856901</v>
      </c>
      <c r="D28" s="6">
        <v>23976.222714943899</v>
      </c>
      <c r="E28">
        <f t="shared" si="0"/>
        <v>21515.7001311973</v>
      </c>
      <c r="F28">
        <f t="shared" si="0"/>
        <v>24534.940441783001</v>
      </c>
      <c r="G28" s="15">
        <f t="shared" si="0"/>
        <v>22645.801754355401</v>
      </c>
      <c r="H28" s="16">
        <v>1</v>
      </c>
      <c r="I28" s="16">
        <f t="shared" si="1"/>
        <v>92672.665042279608</v>
      </c>
      <c r="J28" s="17">
        <f t="shared" si="2"/>
        <v>138522.98627782951</v>
      </c>
      <c r="K28" s="17">
        <f t="shared" si="3"/>
        <v>323467.6776875279</v>
      </c>
      <c r="M28">
        <f t="shared" si="4"/>
        <v>17042.317983107278</v>
      </c>
      <c r="O28">
        <f t="shared" si="5"/>
        <v>-617.13840025037643</v>
      </c>
      <c r="P28">
        <f t="shared" si="6"/>
        <v>380859.80506359384</v>
      </c>
      <c r="V28" s="25"/>
      <c r="W28" s="22"/>
      <c r="X28" s="22"/>
      <c r="Y28" s="22"/>
    </row>
    <row r="29" spans="1:28" x14ac:dyDescent="0.25">
      <c r="A29">
        <v>20</v>
      </c>
      <c r="B29" s="3" t="s">
        <v>23</v>
      </c>
      <c r="C29" s="6">
        <v>15797.8924345086</v>
      </c>
      <c r="D29" s="6">
        <v>22290.926131415301</v>
      </c>
      <c r="E29">
        <f t="shared" si="0"/>
        <v>23976.222714943899</v>
      </c>
      <c r="F29">
        <f t="shared" si="0"/>
        <v>21515.7001311973</v>
      </c>
      <c r="G29" s="15">
        <f t="shared" si="0"/>
        <v>24534.940441783001</v>
      </c>
      <c r="H29" s="16">
        <v>1</v>
      </c>
      <c r="I29" s="16">
        <f t="shared" si="1"/>
        <v>92317.789419339504</v>
      </c>
      <c r="J29" s="17">
        <f t="shared" si="2"/>
        <v>140612.44430268751</v>
      </c>
      <c r="K29" s="17">
        <f t="shared" si="3"/>
        <v>330853.48721578007</v>
      </c>
      <c r="M29">
        <f t="shared" si="4"/>
        <v>16724.349974367789</v>
      </c>
      <c r="O29">
        <f t="shared" si="5"/>
        <v>-926.45753985918964</v>
      </c>
      <c r="P29">
        <f t="shared" si="6"/>
        <v>858323.57316194195</v>
      </c>
      <c r="R29" s="22"/>
      <c r="S29" s="22"/>
      <c r="T29" s="22"/>
      <c r="U29" s="22"/>
      <c r="V29" s="22"/>
      <c r="W29" s="22"/>
      <c r="X29" s="22"/>
      <c r="Y29" s="22" t="s">
        <v>197</v>
      </c>
      <c r="Z29" s="22"/>
      <c r="AA29" s="22"/>
      <c r="AB29" s="22"/>
    </row>
    <row r="30" spans="1:28" x14ac:dyDescent="0.25">
      <c r="A30">
        <v>21</v>
      </c>
      <c r="B30" s="3" t="s">
        <v>24</v>
      </c>
      <c r="C30" s="6">
        <v>16066.3478206811</v>
      </c>
      <c r="D30" s="6">
        <v>23466.7040916603</v>
      </c>
      <c r="E30">
        <f t="shared" si="0"/>
        <v>22290.926131415301</v>
      </c>
      <c r="F30">
        <f t="shared" si="0"/>
        <v>23976.222714943899</v>
      </c>
      <c r="G30" s="15">
        <f t="shared" si="0"/>
        <v>21515.7001311973</v>
      </c>
      <c r="H30" s="16">
        <v>1</v>
      </c>
      <c r="I30" s="16">
        <f t="shared" si="1"/>
        <v>91249.553069216796</v>
      </c>
      <c r="J30" s="17">
        <f t="shared" si="2"/>
        <v>134790.47195489501</v>
      </c>
      <c r="K30" s="17">
        <f t="shared" si="3"/>
        <v>311837.11817196658</v>
      </c>
      <c r="M30">
        <f t="shared" si="4"/>
        <v>16717.729013591546</v>
      </c>
      <c r="O30">
        <f t="shared" si="5"/>
        <v>-651.38119291044677</v>
      </c>
      <c r="P30">
        <f t="shared" si="6"/>
        <v>424297.45847743668</v>
      </c>
      <c r="R30" s="22"/>
      <c r="S30" s="22"/>
      <c r="T30" s="26"/>
      <c r="U30" s="26"/>
      <c r="V30" s="26"/>
      <c r="W30" s="26"/>
      <c r="X30" s="22"/>
      <c r="Y30" s="22"/>
      <c r="Z30" s="22"/>
      <c r="AA30" s="22"/>
      <c r="AB30" s="22"/>
    </row>
    <row r="31" spans="1:28" x14ac:dyDescent="0.25">
      <c r="A31">
        <v>22</v>
      </c>
      <c r="B31" s="3" t="s">
        <v>25</v>
      </c>
      <c r="C31" s="6">
        <v>17162.214838004398</v>
      </c>
      <c r="D31" s="6">
        <v>21358.141596507201</v>
      </c>
      <c r="E31">
        <f t="shared" si="0"/>
        <v>23466.7040916603</v>
      </c>
      <c r="F31">
        <f t="shared" si="0"/>
        <v>22290.926131415301</v>
      </c>
      <c r="G31" s="15">
        <f t="shared" si="0"/>
        <v>23976.222714943899</v>
      </c>
      <c r="H31" s="16">
        <v>1</v>
      </c>
      <c r="I31" s="16">
        <f t="shared" si="1"/>
        <v>91091.994534526704</v>
      </c>
      <c r="J31" s="17">
        <f>+E31+2*F31+3*G31</f>
        <v>139977.22449932259</v>
      </c>
      <c r="K31" s="17">
        <f t="shared" si="3"/>
        <v>328416.41305181658</v>
      </c>
      <c r="M31">
        <f t="shared" si="4"/>
        <v>16019.056088236728</v>
      </c>
      <c r="O31">
        <f t="shared" si="5"/>
        <v>1143.1587497676701</v>
      </c>
      <c r="P31">
        <f t="shared" si="6"/>
        <v>1306811.9271703826</v>
      </c>
      <c r="R31" s="22"/>
      <c r="S31" s="26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>
        <v>23</v>
      </c>
      <c r="B32" s="3" t="s">
        <v>26</v>
      </c>
      <c r="C32" s="6">
        <v>18177.4290021288</v>
      </c>
      <c r="D32" s="6">
        <v>26248.645262227001</v>
      </c>
      <c r="E32">
        <f t="shared" si="0"/>
        <v>21358.141596507201</v>
      </c>
      <c r="F32">
        <f t="shared" si="0"/>
        <v>23466.7040916603</v>
      </c>
      <c r="G32" s="15">
        <f t="shared" si="0"/>
        <v>22290.926131415301</v>
      </c>
      <c r="H32" s="16">
        <v>1</v>
      </c>
      <c r="I32" s="16">
        <f t="shared" si="1"/>
        <v>93364.417081809806</v>
      </c>
      <c r="J32" s="17">
        <f t="shared" si="2"/>
        <v>135164.32817407371</v>
      </c>
      <c r="K32" s="17">
        <f t="shared" si="3"/>
        <v>315843.2931458861</v>
      </c>
      <c r="M32">
        <f t="shared" si="4"/>
        <v>18410.035342955016</v>
      </c>
      <c r="O32">
        <f t="shared" si="5"/>
        <v>-232.60634082621618</v>
      </c>
      <c r="P32">
        <f t="shared" si="6"/>
        <v>54105.709792561844</v>
      </c>
      <c r="R32" s="27"/>
      <c r="S32" s="26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>
        <v>24</v>
      </c>
      <c r="B33" s="3" t="s">
        <v>27</v>
      </c>
      <c r="C33" s="6">
        <v>19278.822704878199</v>
      </c>
      <c r="D33" s="6">
        <v>26286.4574432228</v>
      </c>
      <c r="E33">
        <f t="shared" si="0"/>
        <v>26248.645262227001</v>
      </c>
      <c r="F33">
        <f t="shared" si="0"/>
        <v>21358.141596507201</v>
      </c>
      <c r="G33" s="15">
        <f t="shared" si="0"/>
        <v>23466.7040916603</v>
      </c>
      <c r="H33" s="16">
        <v>1</v>
      </c>
      <c r="I33" s="16">
        <f t="shared" si="1"/>
        <v>97359.948393617291</v>
      </c>
      <c r="J33" s="17">
        <f t="shared" si="2"/>
        <v>139365.0407302223</v>
      </c>
      <c r="K33" s="17">
        <f t="shared" si="3"/>
        <v>322881.54847319849</v>
      </c>
      <c r="M33">
        <f t="shared" si="4"/>
        <v>19030.118133802222</v>
      </c>
      <c r="O33">
        <f t="shared" si="5"/>
        <v>248.70457107597758</v>
      </c>
      <c r="P33">
        <f t="shared" si="6"/>
        <v>61853.963674085986</v>
      </c>
      <c r="R33" s="22"/>
      <c r="S33" s="26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>
        <v>25</v>
      </c>
      <c r="B34" s="3" t="s">
        <v>28</v>
      </c>
      <c r="C34" s="6">
        <v>20351.8400923056</v>
      </c>
      <c r="D34" s="6">
        <v>28407.488583860701</v>
      </c>
      <c r="E34">
        <f t="shared" si="0"/>
        <v>26286.4574432228</v>
      </c>
      <c r="F34">
        <f t="shared" si="0"/>
        <v>26248.645262227001</v>
      </c>
      <c r="G34" s="15">
        <f t="shared" si="0"/>
        <v>21358.141596507201</v>
      </c>
      <c r="H34" s="16">
        <v>1</v>
      </c>
      <c r="I34" s="16">
        <f t="shared" si="1"/>
        <v>102300.73288581771</v>
      </c>
      <c r="J34" s="17">
        <f t="shared" si="2"/>
        <v>142858.17275719839</v>
      </c>
      <c r="K34" s="17">
        <f t="shared" si="3"/>
        <v>323504.31286069565</v>
      </c>
      <c r="M34">
        <f t="shared" si="4"/>
        <v>19506.921198497184</v>
      </c>
      <c r="O34">
        <f t="shared" si="5"/>
        <v>844.91889380841531</v>
      </c>
      <c r="P34">
        <f t="shared" si="6"/>
        <v>713887.93711443618</v>
      </c>
      <c r="R34" s="22"/>
      <c r="S34" s="26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>
        <v>26</v>
      </c>
      <c r="B35" s="3" t="s">
        <v>29</v>
      </c>
      <c r="C35" s="6">
        <v>20671.044619762401</v>
      </c>
      <c r="D35" s="6">
        <v>24447.763300251401</v>
      </c>
      <c r="E35">
        <f t="shared" si="0"/>
        <v>28407.488583860701</v>
      </c>
      <c r="F35">
        <f t="shared" si="0"/>
        <v>26286.4574432228</v>
      </c>
      <c r="G35" s="15">
        <f t="shared" si="0"/>
        <v>26248.645262227001</v>
      </c>
      <c r="H35" s="16">
        <v>1</v>
      </c>
      <c r="I35" s="16">
        <f t="shared" si="1"/>
        <v>105390.3545895619</v>
      </c>
      <c r="J35" s="17">
        <f t="shared" si="2"/>
        <v>159726.33925698732</v>
      </c>
      <c r="K35" s="17">
        <f t="shared" si="3"/>
        <v>369791.12571679486</v>
      </c>
      <c r="M35">
        <f t="shared" si="4"/>
        <v>17890.99985064994</v>
      </c>
      <c r="O35">
        <f t="shared" si="5"/>
        <v>2780.0447691124609</v>
      </c>
      <c r="P35">
        <f t="shared" si="6"/>
        <v>7728648.918269556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>
        <v>27</v>
      </c>
      <c r="B36" s="3" t="s">
        <v>30</v>
      </c>
      <c r="C36" s="6">
        <v>19193.588912425599</v>
      </c>
      <c r="D36" s="6">
        <v>28030.788104462401</v>
      </c>
      <c r="E36">
        <f t="shared" si="0"/>
        <v>24447.763300251401</v>
      </c>
      <c r="F36">
        <f t="shared" si="0"/>
        <v>28407.488583860701</v>
      </c>
      <c r="G36" s="15">
        <f t="shared" si="0"/>
        <v>26286.4574432228</v>
      </c>
      <c r="H36" s="16">
        <v>1</v>
      </c>
      <c r="I36" s="16">
        <f t="shared" si="1"/>
        <v>107172.4974317973</v>
      </c>
      <c r="J36" s="17">
        <f t="shared" si="2"/>
        <v>160122.1127976412</v>
      </c>
      <c r="K36" s="17">
        <f t="shared" si="3"/>
        <v>374655.83462469943</v>
      </c>
      <c r="M36">
        <f t="shared" si="4"/>
        <v>19535.588719503852</v>
      </c>
      <c r="O36">
        <f t="shared" si="5"/>
        <v>-341.99980707825307</v>
      </c>
      <c r="P36">
        <f t="shared" si="6"/>
        <v>116963.86804156232</v>
      </c>
      <c r="R36" s="22"/>
      <c r="S36" s="28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>
        <v>28</v>
      </c>
      <c r="B37" s="3" t="s">
        <v>31</v>
      </c>
      <c r="C37" s="6">
        <v>20438.2966268706</v>
      </c>
      <c r="D37" s="6">
        <v>28326.9023497544</v>
      </c>
      <c r="E37">
        <f t="shared" si="0"/>
        <v>28030.788104462401</v>
      </c>
      <c r="F37">
        <f t="shared" si="0"/>
        <v>24447.763300251401</v>
      </c>
      <c r="G37" s="15">
        <f t="shared" si="0"/>
        <v>28407.488583860701</v>
      </c>
      <c r="H37" s="16">
        <v>1</v>
      </c>
      <c r="I37" s="16">
        <f t="shared" si="1"/>
        <v>109212.94233832891</v>
      </c>
      <c r="J37" s="17">
        <f t="shared" si="2"/>
        <v>162148.78045654731</v>
      </c>
      <c r="K37" s="17">
        <f t="shared" si="3"/>
        <v>381489.23856021429</v>
      </c>
      <c r="M37">
        <f t="shared" si="4"/>
        <v>20536.388872175354</v>
      </c>
      <c r="O37">
        <f t="shared" si="5"/>
        <v>-98.092245304753305</v>
      </c>
      <c r="P37">
        <f t="shared" si="6"/>
        <v>9622.0885889278961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>
        <v>29</v>
      </c>
      <c r="B38" s="3" t="s">
        <v>32</v>
      </c>
      <c r="C38" s="6">
        <v>19842.037471731699</v>
      </c>
      <c r="D38" s="6">
        <v>29416.8429883635</v>
      </c>
      <c r="E38">
        <f t="shared" si="0"/>
        <v>28326.9023497544</v>
      </c>
      <c r="F38">
        <f t="shared" si="0"/>
        <v>28030.788104462401</v>
      </c>
      <c r="G38" s="15">
        <f t="shared" si="0"/>
        <v>24447.763300251401</v>
      </c>
      <c r="H38" s="16">
        <v>1</v>
      </c>
      <c r="I38" s="16">
        <f t="shared" si="1"/>
        <v>110222.29674283171</v>
      </c>
      <c r="J38" s="17">
        <f t="shared" si="2"/>
        <v>157731.7684594334</v>
      </c>
      <c r="K38" s="17">
        <f t="shared" si="3"/>
        <v>360479.92446986662</v>
      </c>
      <c r="M38">
        <f t="shared" si="4"/>
        <v>20357.891798772165</v>
      </c>
      <c r="O38">
        <f t="shared" si="5"/>
        <v>-515.85432704046616</v>
      </c>
      <c r="P38">
        <f t="shared" si="6"/>
        <v>266105.68672637222</v>
      </c>
      <c r="R38" s="22"/>
      <c r="S38" s="22"/>
      <c r="T38" s="22"/>
      <c r="U38" s="22"/>
      <c r="V38" s="22"/>
      <c r="W38" s="22"/>
      <c r="X38" s="22"/>
      <c r="Y38" s="22"/>
      <c r="Z38" s="28"/>
      <c r="AA38" s="22"/>
      <c r="AB38" s="22"/>
    </row>
    <row r="39" spans="1:28" x14ac:dyDescent="0.25">
      <c r="A39">
        <v>30</v>
      </c>
      <c r="B39" s="3" t="s">
        <v>33</v>
      </c>
      <c r="C39" s="6">
        <v>19645.797664714701</v>
      </c>
      <c r="D39" s="6">
        <v>24143.4774724819</v>
      </c>
      <c r="E39">
        <f t="shared" si="0"/>
        <v>29416.8429883635</v>
      </c>
      <c r="F39">
        <f t="shared" si="0"/>
        <v>28326.9023497544</v>
      </c>
      <c r="G39" s="15">
        <f t="shared" si="0"/>
        <v>28030.788104462401</v>
      </c>
      <c r="H39" s="16">
        <v>1</v>
      </c>
      <c r="I39" s="16">
        <f t="shared" si="1"/>
        <v>109918.01091506219</v>
      </c>
      <c r="J39" s="17">
        <f t="shared" si="2"/>
        <v>170163.01200125949</v>
      </c>
      <c r="K39" s="17">
        <f t="shared" si="3"/>
        <v>395001.5453275427</v>
      </c>
      <c r="M39">
        <f t="shared" si="4"/>
        <v>17759.546806503567</v>
      </c>
      <c r="O39">
        <f t="shared" si="5"/>
        <v>1886.2508582111332</v>
      </c>
      <c r="P39">
        <f t="shared" si="6"/>
        <v>3557942.3001022362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>
        <v>31</v>
      </c>
      <c r="B40" s="3" t="s">
        <v>34</v>
      </c>
      <c r="C40" s="6">
        <v>18918.620415051399</v>
      </c>
      <c r="D40" s="6">
        <v>27072.491268822701</v>
      </c>
      <c r="E40">
        <f t="shared" si="0"/>
        <v>24143.4774724819</v>
      </c>
      <c r="F40">
        <f t="shared" si="0"/>
        <v>29416.8429883635</v>
      </c>
      <c r="G40" s="15">
        <f t="shared" si="0"/>
        <v>28326.9023497544</v>
      </c>
      <c r="H40" s="16">
        <v>1</v>
      </c>
      <c r="I40" s="16">
        <f t="shared" si="1"/>
        <v>108959.7140794225</v>
      </c>
      <c r="J40" s="17">
        <f t="shared" si="2"/>
        <v>167957.8704984721</v>
      </c>
      <c r="K40" s="17">
        <f t="shared" si="3"/>
        <v>396752.97057372553</v>
      </c>
      <c r="M40">
        <f t="shared" si="4"/>
        <v>19097.558013529248</v>
      </c>
      <c r="O40">
        <f t="shared" si="5"/>
        <v>-178.93759847784895</v>
      </c>
      <c r="P40">
        <f t="shared" si="6"/>
        <v>32018.664149019893</v>
      </c>
      <c r="R40" s="22"/>
      <c r="S40" s="22"/>
      <c r="T40" s="22"/>
      <c r="U40" s="22"/>
      <c r="V40" s="22"/>
      <c r="W40" s="22"/>
      <c r="X40" s="22"/>
      <c r="Y40" s="22"/>
      <c r="Z40" s="28"/>
      <c r="AA40" s="22"/>
      <c r="AB40" s="22"/>
    </row>
    <row r="41" spans="1:28" x14ac:dyDescent="0.25">
      <c r="A41">
        <v>32</v>
      </c>
      <c r="B41" s="3" t="s">
        <v>35</v>
      </c>
      <c r="C41" s="6">
        <v>18915.992520392199</v>
      </c>
      <c r="D41" s="6">
        <v>25273.737988914501</v>
      </c>
      <c r="E41">
        <f t="shared" si="0"/>
        <v>27072.491268822701</v>
      </c>
      <c r="F41">
        <f t="shared" si="0"/>
        <v>24143.4774724819</v>
      </c>
      <c r="G41" s="15">
        <f t="shared" si="0"/>
        <v>29416.8429883635</v>
      </c>
      <c r="H41" s="16">
        <v>1</v>
      </c>
      <c r="I41" s="16">
        <f t="shared" si="1"/>
        <v>105906.5497185826</v>
      </c>
      <c r="J41" s="17">
        <f t="shared" si="2"/>
        <v>163609.97517887701</v>
      </c>
      <c r="K41" s="17">
        <f t="shared" si="3"/>
        <v>388397.98805402179</v>
      </c>
      <c r="M41">
        <f t="shared" si="4"/>
        <v>18879.529757808144</v>
      </c>
      <c r="O41">
        <f t="shared" si="5"/>
        <v>36.462762584054872</v>
      </c>
      <c r="P41">
        <f t="shared" si="6"/>
        <v>1329.533055261152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>
        <v>33</v>
      </c>
      <c r="B42" s="3" t="s">
        <v>36</v>
      </c>
      <c r="C42" s="6">
        <v>16035.6172922609</v>
      </c>
      <c r="D42" s="6">
        <v>23349.510547981899</v>
      </c>
      <c r="E42">
        <f t="shared" si="0"/>
        <v>25273.737988914501</v>
      </c>
      <c r="F42">
        <f t="shared" si="0"/>
        <v>27072.491268822701</v>
      </c>
      <c r="G42" s="15">
        <f t="shared" si="0"/>
        <v>24143.4774724819</v>
      </c>
      <c r="H42" s="16">
        <v>1</v>
      </c>
      <c r="I42" s="16">
        <f t="shared" si="1"/>
        <v>99839.217278201002</v>
      </c>
      <c r="J42" s="17">
        <f t="shared" si="2"/>
        <v>151849.15294400562</v>
      </c>
      <c r="K42" s="17">
        <f t="shared" si="3"/>
        <v>350855.0003165424</v>
      </c>
      <c r="M42">
        <f t="shared" si="4"/>
        <v>16780.913158160547</v>
      </c>
      <c r="O42">
        <f t="shared" si="5"/>
        <v>-745.29586589964674</v>
      </c>
      <c r="P42">
        <f t="shared" si="6"/>
        <v>555465.92772710416</v>
      </c>
      <c r="R42" s="22"/>
      <c r="S42" s="22"/>
      <c r="T42" s="22"/>
      <c r="U42" s="22"/>
      <c r="V42" s="22"/>
      <c r="W42" s="22"/>
      <c r="X42" s="22"/>
      <c r="Y42" s="22"/>
      <c r="Z42" s="28"/>
      <c r="AA42" s="22"/>
      <c r="AB42" s="22"/>
    </row>
    <row r="43" spans="1:28" x14ac:dyDescent="0.25">
      <c r="A43">
        <v>34</v>
      </c>
      <c r="B43" s="3" t="s">
        <v>37</v>
      </c>
      <c r="C43" s="6">
        <v>14546.366213589799</v>
      </c>
      <c r="D43" s="6">
        <v>19086.683517700902</v>
      </c>
      <c r="E43">
        <f t="shared" si="0"/>
        <v>23349.510547981899</v>
      </c>
      <c r="F43">
        <f t="shared" si="0"/>
        <v>25273.737988914501</v>
      </c>
      <c r="G43" s="15">
        <f t="shared" si="0"/>
        <v>27072.491268822701</v>
      </c>
      <c r="H43" s="16">
        <v>1</v>
      </c>
      <c r="I43" s="16">
        <f t="shared" si="1"/>
        <v>94782.423323420007</v>
      </c>
      <c r="J43" s="17">
        <f t="shared" si="2"/>
        <v>155114.46033227901</v>
      </c>
      <c r="K43" s="17">
        <f t="shared" si="3"/>
        <v>368096.8839230442</v>
      </c>
      <c r="M43">
        <f t="shared" si="4"/>
        <v>14752.497303134376</v>
      </c>
      <c r="O43">
        <f t="shared" si="5"/>
        <v>-206.13108954457675</v>
      </c>
      <c r="P43">
        <f t="shared" si="6"/>
        <v>42490.026076834321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>
        <v>35</v>
      </c>
      <c r="B44" s="3" t="s">
        <v>38</v>
      </c>
      <c r="C44" s="6">
        <v>14540.7869472153</v>
      </c>
      <c r="D44" s="6">
        <v>21612.512838999799</v>
      </c>
      <c r="E44">
        <f t="shared" si="0"/>
        <v>19086.683517700902</v>
      </c>
      <c r="F44">
        <f t="shared" si="0"/>
        <v>23349.510547981899</v>
      </c>
      <c r="G44" s="15">
        <f t="shared" si="0"/>
        <v>25273.737988914501</v>
      </c>
      <c r="H44" s="16">
        <v>1</v>
      </c>
      <c r="I44" s="16">
        <f t="shared" si="1"/>
        <v>89322.444893597101</v>
      </c>
      <c r="J44" s="17">
        <f t="shared" si="2"/>
        <v>141606.91858040821</v>
      </c>
      <c r="K44" s="17">
        <f t="shared" si="3"/>
        <v>339948.36760985904</v>
      </c>
      <c r="M44">
        <f t="shared" si="4"/>
        <v>15982.301678349097</v>
      </c>
      <c r="O44">
        <f t="shared" si="5"/>
        <v>-1441.5147311337969</v>
      </c>
      <c r="P44">
        <f t="shared" si="6"/>
        <v>2077964.7200757428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>
        <v>36</v>
      </c>
      <c r="B45" s="3" t="s">
        <v>39</v>
      </c>
      <c r="C45" s="6">
        <v>15738.402133418</v>
      </c>
      <c r="D45" s="6">
        <v>21877.437554413402</v>
      </c>
      <c r="E45">
        <f t="shared" si="0"/>
        <v>21612.512838999799</v>
      </c>
      <c r="F45">
        <f t="shared" si="0"/>
        <v>19086.683517700902</v>
      </c>
      <c r="G45" s="15">
        <f t="shared" si="0"/>
        <v>23349.510547981899</v>
      </c>
      <c r="H45" s="16">
        <v>1</v>
      </c>
      <c r="I45" s="16">
        <f t="shared" si="1"/>
        <v>85926.144459096002</v>
      </c>
      <c r="J45" s="17">
        <f t="shared" si="2"/>
        <v>129834.4115183473</v>
      </c>
      <c r="K45" s="17">
        <f t="shared" si="3"/>
        <v>308104.84184164047</v>
      </c>
      <c r="M45">
        <f t="shared" si="4"/>
        <v>16482.784433495312</v>
      </c>
      <c r="O45">
        <f t="shared" si="5"/>
        <v>-744.38230007731181</v>
      </c>
      <c r="P45">
        <f t="shared" si="6"/>
        <v>554105.00866838905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>
        <v>37</v>
      </c>
      <c r="B46" s="3" t="s">
        <v>40</v>
      </c>
      <c r="C46" s="6">
        <v>17474.731328162801</v>
      </c>
      <c r="D46" s="6">
        <v>23854.7637118413</v>
      </c>
      <c r="E46">
        <f t="shared" si="0"/>
        <v>21877.437554413402</v>
      </c>
      <c r="F46">
        <f>+E45</f>
        <v>21612.512838999799</v>
      </c>
      <c r="G46" s="15">
        <f>+F45</f>
        <v>19086.683517700902</v>
      </c>
      <c r="H46" s="16">
        <v>1</v>
      </c>
      <c r="I46" s="16">
        <f t="shared" si="1"/>
        <v>86431.39762295541</v>
      </c>
      <c r="J46" s="17">
        <f>+E46+2*F46+3*G46</f>
        <v>122362.51378551571</v>
      </c>
      <c r="K46" s="17">
        <f>+E46+4*F46+9*G46</f>
        <v>280107.64056972071</v>
      </c>
      <c r="M46">
        <f>+$S$24+$S$25*I46+$S$26*J46+$S$27*K46</f>
        <v>16887.183221566185</v>
      </c>
      <c r="O46">
        <f t="shared" si="5"/>
        <v>587.54810659661598</v>
      </c>
      <c r="P46">
        <f>+O46*O46</f>
        <v>345212.77756526839</v>
      </c>
      <c r="R46" s="26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B47" s="3" t="s">
        <v>41</v>
      </c>
      <c r="C47" s="6">
        <v>16239.4386709766</v>
      </c>
      <c r="D47" s="6">
        <v>21898.399784721401</v>
      </c>
      <c r="E47">
        <f t="shared" si="0"/>
        <v>23854.7637118413</v>
      </c>
      <c r="F47">
        <f t="shared" ref="F47:G110" si="7">+E46</f>
        <v>21877.437554413402</v>
      </c>
      <c r="G47" s="15">
        <f t="shared" si="7"/>
        <v>21612.512838999799</v>
      </c>
      <c r="H47" s="16">
        <v>1</v>
      </c>
      <c r="I47" s="16">
        <f t="shared" si="1"/>
        <v>89243.11388997591</v>
      </c>
      <c r="J47" s="17">
        <f t="shared" ref="J47:J110" si="8">+E47+2*F47+3*G47</f>
        <v>132447.1773376675</v>
      </c>
      <c r="K47" s="17">
        <f t="shared" ref="K47:K110" si="9">+E47+4*F47+9*G47</f>
        <v>305877.12948049308</v>
      </c>
      <c r="M47">
        <f t="shared" ref="M47:M110" si="10">+$S$24+$S$25*I47+$S$26*J47+$S$27*K47</f>
        <v>16122.877790010214</v>
      </c>
      <c r="O47">
        <f t="shared" si="5"/>
        <v>116.56088096638632</v>
      </c>
      <c r="P47">
        <f t="shared" ref="P47:P110" si="11">+O47*O47</f>
        <v>13586.438971660082</v>
      </c>
      <c r="R47" s="27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B48" s="3" t="s">
        <v>42</v>
      </c>
      <c r="C48" s="6">
        <v>16121.505042193199</v>
      </c>
      <c r="D48" s="6">
        <v>21831.485636026799</v>
      </c>
      <c r="E48">
        <f t="shared" ref="E48:E111" si="12">+D47</f>
        <v>21898.399784721401</v>
      </c>
      <c r="F48">
        <f t="shared" si="7"/>
        <v>23854.7637118413</v>
      </c>
      <c r="G48" s="15">
        <f t="shared" si="7"/>
        <v>21877.437554413402</v>
      </c>
      <c r="H48" s="16">
        <v>1</v>
      </c>
      <c r="I48" s="16">
        <f t="shared" si="1"/>
        <v>89462.086687002913</v>
      </c>
      <c r="J48" s="17">
        <f t="shared" si="8"/>
        <v>135240.23987164421</v>
      </c>
      <c r="K48" s="17">
        <f t="shared" si="9"/>
        <v>314214.39262180723</v>
      </c>
      <c r="M48">
        <f t="shared" si="10"/>
        <v>15811.822269935219</v>
      </c>
      <c r="O48">
        <f t="shared" si="5"/>
        <v>309.6827722579801</v>
      </c>
      <c r="P48">
        <f t="shared" si="11"/>
        <v>95903.419433387971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2:28" x14ac:dyDescent="0.25">
      <c r="B49" s="3" t="s">
        <v>43</v>
      </c>
      <c r="C49" s="6">
        <v>13761.2907570436</v>
      </c>
      <c r="D49" s="6">
        <v>18375.423866699399</v>
      </c>
      <c r="E49">
        <f t="shared" si="12"/>
        <v>21831.485636026799</v>
      </c>
      <c r="F49">
        <f t="shared" si="7"/>
        <v>21898.399784721401</v>
      </c>
      <c r="G49" s="15">
        <f t="shared" si="7"/>
        <v>23854.7637118413</v>
      </c>
      <c r="H49" s="16">
        <v>1</v>
      </c>
      <c r="I49" s="16">
        <f t="shared" si="1"/>
        <v>85960.072999288896</v>
      </c>
      <c r="J49" s="17">
        <f t="shared" si="8"/>
        <v>137192.57634099352</v>
      </c>
      <c r="K49" s="17">
        <f t="shared" si="9"/>
        <v>324117.95818148414</v>
      </c>
      <c r="M49">
        <f t="shared" si="10"/>
        <v>14248.915236556852</v>
      </c>
      <c r="O49">
        <f t="shared" si="5"/>
        <v>-487.62447951325157</v>
      </c>
      <c r="P49">
        <f t="shared" si="11"/>
        <v>237777.63302056951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2:28" x14ac:dyDescent="0.25">
      <c r="B50" s="3" t="s">
        <v>44</v>
      </c>
      <c r="C50" s="6">
        <v>14773.9941767866</v>
      </c>
      <c r="D50" s="6">
        <v>19927.101338352099</v>
      </c>
      <c r="E50">
        <f t="shared" si="12"/>
        <v>18375.423866699399</v>
      </c>
      <c r="F50">
        <f t="shared" si="7"/>
        <v>21831.485636026799</v>
      </c>
      <c r="G50" s="15">
        <f t="shared" si="7"/>
        <v>21898.399784721401</v>
      </c>
      <c r="H50" s="16">
        <v>1</v>
      </c>
      <c r="I50" s="16">
        <f t="shared" si="1"/>
        <v>82032.410625799705</v>
      </c>
      <c r="J50" s="17">
        <f t="shared" si="8"/>
        <v>127733.5944929172</v>
      </c>
      <c r="K50" s="17">
        <f t="shared" si="9"/>
        <v>302786.96447329922</v>
      </c>
      <c r="M50">
        <f t="shared" si="10"/>
        <v>14750.271369554684</v>
      </c>
      <c r="O50">
        <f t="shared" si="5"/>
        <v>23.722807231915795</v>
      </c>
      <c r="P50">
        <f t="shared" si="11"/>
        <v>562.77158296263633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2:28" x14ac:dyDescent="0.25">
      <c r="B51" s="3" t="s">
        <v>45</v>
      </c>
      <c r="C51" s="6">
        <v>14822.0164149629</v>
      </c>
      <c r="D51" s="6">
        <v>19628.879000000001</v>
      </c>
      <c r="E51">
        <f t="shared" si="12"/>
        <v>19927.101338352099</v>
      </c>
      <c r="F51">
        <f t="shared" si="7"/>
        <v>18375.423866699399</v>
      </c>
      <c r="G51" s="15">
        <f t="shared" si="7"/>
        <v>21831.485636026799</v>
      </c>
      <c r="H51" s="16">
        <v>1</v>
      </c>
      <c r="I51" s="16">
        <f t="shared" si="1"/>
        <v>79762.8898410783</v>
      </c>
      <c r="J51" s="17">
        <f t="shared" si="8"/>
        <v>122172.4059798313</v>
      </c>
      <c r="K51" s="17">
        <f t="shared" si="9"/>
        <v>289912.16752939089</v>
      </c>
      <c r="M51">
        <f t="shared" si="10"/>
        <v>15005.999120235319</v>
      </c>
      <c r="O51">
        <f t="shared" si="5"/>
        <v>-183.98270527241948</v>
      </c>
      <c r="P51">
        <f t="shared" si="11"/>
        <v>33849.635839357972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2:28" x14ac:dyDescent="0.25">
      <c r="B52" s="3" t="s">
        <v>46</v>
      </c>
      <c r="C52" s="6">
        <v>16546.361874835598</v>
      </c>
      <c r="D52" s="6">
        <v>21740.915000000001</v>
      </c>
      <c r="E52">
        <f t="shared" si="12"/>
        <v>19628.879000000001</v>
      </c>
      <c r="F52">
        <f t="shared" si="7"/>
        <v>19927.101338352099</v>
      </c>
      <c r="G52" s="15">
        <f t="shared" si="7"/>
        <v>18375.423866699399</v>
      </c>
      <c r="H52" s="16">
        <v>1</v>
      </c>
      <c r="I52" s="16">
        <f t="shared" si="1"/>
        <v>79672.319205051492</v>
      </c>
      <c r="J52" s="17">
        <f t="shared" si="8"/>
        <v>114609.3532768024</v>
      </c>
      <c r="K52" s="17">
        <f t="shared" si="9"/>
        <v>264716.09915370296</v>
      </c>
      <c r="M52">
        <f t="shared" si="10"/>
        <v>15651.550170384682</v>
      </c>
      <c r="O52">
        <f t="shared" si="5"/>
        <v>894.8117044509163</v>
      </c>
      <c r="P52">
        <f t="shared" si="11"/>
        <v>800687.98642235401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2:28" x14ac:dyDescent="0.25">
      <c r="B53" s="3" t="s">
        <v>47</v>
      </c>
      <c r="C53" s="6">
        <v>15779.972967408101</v>
      </c>
      <c r="D53" s="6">
        <v>21335.223999999998</v>
      </c>
      <c r="E53">
        <f t="shared" si="12"/>
        <v>21740.915000000001</v>
      </c>
      <c r="F53">
        <f t="shared" si="7"/>
        <v>19628.879000000001</v>
      </c>
      <c r="G53" s="15">
        <f t="shared" si="7"/>
        <v>19927.101338352099</v>
      </c>
      <c r="H53" s="16">
        <v>1</v>
      </c>
      <c r="I53" s="16">
        <f t="shared" si="1"/>
        <v>82632.119338352088</v>
      </c>
      <c r="J53" s="17">
        <f t="shared" si="8"/>
        <v>120779.9770150563</v>
      </c>
      <c r="K53" s="17">
        <f t="shared" si="9"/>
        <v>279600.34304516891</v>
      </c>
      <c r="M53">
        <f t="shared" si="10"/>
        <v>15732.437657096954</v>
      </c>
      <c r="O53">
        <f t="shared" si="5"/>
        <v>47.535310311146532</v>
      </c>
      <c r="P53">
        <f t="shared" si="11"/>
        <v>2259.605726376994</v>
      </c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2:28" x14ac:dyDescent="0.25">
      <c r="B54" s="3" t="s">
        <v>48</v>
      </c>
      <c r="C54" s="6">
        <v>15841.7724247934</v>
      </c>
      <c r="D54" s="6">
        <v>21054.672999999999</v>
      </c>
      <c r="E54">
        <f t="shared" si="12"/>
        <v>21335.223999999998</v>
      </c>
      <c r="F54">
        <f t="shared" si="7"/>
        <v>21740.915000000001</v>
      </c>
      <c r="G54" s="15">
        <f t="shared" si="7"/>
        <v>19628.879000000001</v>
      </c>
      <c r="H54" s="16">
        <v>1</v>
      </c>
      <c r="I54" s="16">
        <f t="shared" si="1"/>
        <v>83759.690999999992</v>
      </c>
      <c r="J54" s="17">
        <f t="shared" si="8"/>
        <v>123703.69100000001</v>
      </c>
      <c r="K54" s="17">
        <f t="shared" si="9"/>
        <v>284958.79500000004</v>
      </c>
      <c r="M54">
        <f t="shared" si="10"/>
        <v>15299.044972199896</v>
      </c>
      <c r="O54">
        <f t="shared" si="5"/>
        <v>542.72745259350449</v>
      </c>
      <c r="P54">
        <f t="shared" si="11"/>
        <v>294553.08779863466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2:28" x14ac:dyDescent="0.25">
      <c r="B55" s="3" t="s">
        <v>49</v>
      </c>
      <c r="C55" s="6">
        <v>16246.7520848041</v>
      </c>
      <c r="D55" s="6">
        <v>20877.017</v>
      </c>
      <c r="E55">
        <f t="shared" si="12"/>
        <v>21054.672999999999</v>
      </c>
      <c r="F55">
        <f t="shared" si="7"/>
        <v>21335.223999999998</v>
      </c>
      <c r="G55" s="15">
        <f t="shared" si="7"/>
        <v>21740.915000000001</v>
      </c>
      <c r="H55" s="16">
        <v>1</v>
      </c>
      <c r="I55" s="16">
        <f t="shared" si="1"/>
        <v>85007.828999999998</v>
      </c>
      <c r="J55" s="17">
        <f t="shared" si="8"/>
        <v>128947.86600000001</v>
      </c>
      <c r="K55" s="17">
        <f t="shared" si="9"/>
        <v>302063.804</v>
      </c>
      <c r="M55">
        <f t="shared" si="10"/>
        <v>15464.858461633637</v>
      </c>
      <c r="O55">
        <f t="shared" si="5"/>
        <v>781.89362317046289</v>
      </c>
      <c r="P55">
        <f t="shared" si="11"/>
        <v>611357.6379546338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2:28" x14ac:dyDescent="0.25">
      <c r="B56" s="3" t="s">
        <v>50</v>
      </c>
      <c r="C56" s="6">
        <v>16364.5611652362</v>
      </c>
      <c r="D56" s="6">
        <v>21346.073</v>
      </c>
      <c r="E56">
        <f t="shared" si="12"/>
        <v>20877.017</v>
      </c>
      <c r="F56">
        <f t="shared" si="7"/>
        <v>21054.672999999999</v>
      </c>
      <c r="G56" s="15">
        <f t="shared" si="7"/>
        <v>21335.223999999998</v>
      </c>
      <c r="H56" s="16">
        <v>1</v>
      </c>
      <c r="I56" s="16">
        <f t="shared" si="1"/>
        <v>84612.986999999994</v>
      </c>
      <c r="J56" s="17">
        <f t="shared" si="8"/>
        <v>126992.03499999999</v>
      </c>
      <c r="K56" s="17">
        <f t="shared" si="9"/>
        <v>297112.72499999998</v>
      </c>
      <c r="M56">
        <f t="shared" si="10"/>
        <v>15708.207259220966</v>
      </c>
      <c r="O56">
        <f t="shared" si="5"/>
        <v>656.35390601523432</v>
      </c>
      <c r="P56">
        <f t="shared" si="11"/>
        <v>430800.44994145504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2:28" x14ac:dyDescent="0.25">
      <c r="B57" s="3" t="s">
        <v>51</v>
      </c>
      <c r="C57" s="6">
        <v>14421.484305166399</v>
      </c>
      <c r="D57" s="6">
        <v>19945.191999999999</v>
      </c>
      <c r="E57">
        <f t="shared" si="12"/>
        <v>21346.073</v>
      </c>
      <c r="F57">
        <f t="shared" si="7"/>
        <v>20877.017</v>
      </c>
      <c r="G57" s="15">
        <f t="shared" si="7"/>
        <v>21054.672999999999</v>
      </c>
      <c r="H57" s="16">
        <v>1</v>
      </c>
      <c r="I57" s="16">
        <f t="shared" si="1"/>
        <v>83222.955000000002</v>
      </c>
      <c r="J57" s="17">
        <f t="shared" si="8"/>
        <v>126264.126</v>
      </c>
      <c r="K57" s="17">
        <f t="shared" si="9"/>
        <v>294346.19799999997</v>
      </c>
      <c r="M57">
        <f t="shared" si="10"/>
        <v>14913.250555178754</v>
      </c>
      <c r="O57">
        <f t="shared" si="5"/>
        <v>-491.76625001235516</v>
      </c>
      <c r="P57">
        <f t="shared" si="11"/>
        <v>241834.04465121421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2:28" x14ac:dyDescent="0.25">
      <c r="B58" s="3" t="s">
        <v>52</v>
      </c>
      <c r="C58" s="6">
        <v>15754.9807027933</v>
      </c>
      <c r="D58" s="6">
        <v>21232.275000000001</v>
      </c>
      <c r="E58">
        <f t="shared" si="12"/>
        <v>19945.191999999999</v>
      </c>
      <c r="F58">
        <f t="shared" si="7"/>
        <v>21346.073</v>
      </c>
      <c r="G58" s="15">
        <f t="shared" si="7"/>
        <v>20877.017</v>
      </c>
      <c r="H58" s="16">
        <v>1</v>
      </c>
      <c r="I58" s="16">
        <f t="shared" si="1"/>
        <v>83400.557000000001</v>
      </c>
      <c r="J58" s="17">
        <f t="shared" si="8"/>
        <v>125268.389</v>
      </c>
      <c r="K58" s="17">
        <f t="shared" si="9"/>
        <v>293222.63699999999</v>
      </c>
      <c r="M58">
        <f t="shared" si="10"/>
        <v>15513.537013712026</v>
      </c>
      <c r="O58">
        <f t="shared" si="5"/>
        <v>241.44368908127399</v>
      </c>
      <c r="P58">
        <f t="shared" si="11"/>
        <v>58295.054997174906</v>
      </c>
    </row>
    <row r="59" spans="2:28" x14ac:dyDescent="0.25">
      <c r="B59" s="3" t="s">
        <v>53</v>
      </c>
      <c r="C59" s="6">
        <v>15190.393339471701</v>
      </c>
      <c r="D59" s="6">
        <v>20730.811000000002</v>
      </c>
      <c r="E59">
        <f t="shared" si="12"/>
        <v>21232.275000000001</v>
      </c>
      <c r="F59">
        <f t="shared" si="7"/>
        <v>19945.191999999999</v>
      </c>
      <c r="G59" s="15">
        <f t="shared" si="7"/>
        <v>21346.073</v>
      </c>
      <c r="H59" s="16">
        <v>1</v>
      </c>
      <c r="I59" s="16">
        <f t="shared" si="1"/>
        <v>83254.35100000001</v>
      </c>
      <c r="J59" s="17">
        <f t="shared" si="8"/>
        <v>125160.878</v>
      </c>
      <c r="K59" s="17">
        <f t="shared" si="9"/>
        <v>293127.7</v>
      </c>
      <c r="M59">
        <f t="shared" si="10"/>
        <v>15488.193982617362</v>
      </c>
      <c r="O59">
        <f t="shared" si="5"/>
        <v>-297.80064314566152</v>
      </c>
      <c r="P59">
        <f t="shared" si="11"/>
        <v>88685.223057969633</v>
      </c>
    </row>
    <row r="60" spans="2:28" x14ac:dyDescent="0.25">
      <c r="B60" s="3" t="s">
        <v>54</v>
      </c>
      <c r="C60" s="6">
        <v>16795.060100017501</v>
      </c>
      <c r="D60" s="6">
        <v>22449.16</v>
      </c>
      <c r="E60">
        <f t="shared" si="12"/>
        <v>20730.811000000002</v>
      </c>
      <c r="F60">
        <f t="shared" si="7"/>
        <v>21232.275000000001</v>
      </c>
      <c r="G60" s="15">
        <f t="shared" si="7"/>
        <v>19945.191999999999</v>
      </c>
      <c r="H60" s="16">
        <v>1</v>
      </c>
      <c r="I60" s="16">
        <f t="shared" si="1"/>
        <v>84357.438000000009</v>
      </c>
      <c r="J60" s="17">
        <f t="shared" si="8"/>
        <v>123030.93700000001</v>
      </c>
      <c r="K60" s="17">
        <f t="shared" si="9"/>
        <v>285166.63900000002</v>
      </c>
      <c r="M60">
        <f t="shared" si="10"/>
        <v>16158.303069093039</v>
      </c>
      <c r="O60">
        <f t="shared" si="5"/>
        <v>636.75703092446201</v>
      </c>
      <c r="P60">
        <f t="shared" si="11"/>
        <v>405459.51643173629</v>
      </c>
    </row>
    <row r="61" spans="2:28" x14ac:dyDescent="0.25">
      <c r="B61" s="3" t="s">
        <v>55</v>
      </c>
      <c r="C61" s="6">
        <v>16336.1149260936</v>
      </c>
      <c r="D61" s="6">
        <v>21930.117999999999</v>
      </c>
      <c r="E61">
        <f t="shared" si="12"/>
        <v>22449.16</v>
      </c>
      <c r="F61">
        <f t="shared" si="7"/>
        <v>20730.811000000002</v>
      </c>
      <c r="G61" s="15">
        <f t="shared" si="7"/>
        <v>21232.275000000001</v>
      </c>
      <c r="H61" s="16">
        <v>1</v>
      </c>
      <c r="I61" s="16">
        <f t="shared" si="1"/>
        <v>86342.364000000001</v>
      </c>
      <c r="J61" s="17">
        <f t="shared" si="8"/>
        <v>127607.60700000002</v>
      </c>
      <c r="K61" s="17">
        <f t="shared" si="9"/>
        <v>296462.87900000002</v>
      </c>
      <c r="M61">
        <f t="shared" si="10"/>
        <v>16144.999152756616</v>
      </c>
      <c r="O61">
        <f t="shared" si="5"/>
        <v>191.11577333698369</v>
      </c>
      <c r="P61">
        <f t="shared" si="11"/>
        <v>36525.238818193327</v>
      </c>
    </row>
    <row r="62" spans="2:28" x14ac:dyDescent="0.25">
      <c r="B62" s="3" t="s">
        <v>56</v>
      </c>
      <c r="C62" s="6">
        <v>16613.1256344172</v>
      </c>
      <c r="D62" s="6">
        <v>22264.5</v>
      </c>
      <c r="E62">
        <f t="shared" si="12"/>
        <v>21930.117999999999</v>
      </c>
      <c r="F62">
        <f t="shared" si="7"/>
        <v>22449.16</v>
      </c>
      <c r="G62" s="15">
        <f t="shared" si="7"/>
        <v>20730.811000000002</v>
      </c>
      <c r="H62" s="16">
        <v>1</v>
      </c>
      <c r="I62" s="16">
        <f t="shared" si="1"/>
        <v>87374.589000000007</v>
      </c>
      <c r="J62" s="17">
        <f t="shared" si="8"/>
        <v>129020.871</v>
      </c>
      <c r="K62" s="17">
        <f t="shared" si="9"/>
        <v>298304.05700000003</v>
      </c>
      <c r="M62">
        <f t="shared" si="10"/>
        <v>16076.733667664907</v>
      </c>
      <c r="O62">
        <f t="shared" si="5"/>
        <v>536.39196675229323</v>
      </c>
      <c r="P62">
        <f t="shared" si="11"/>
        <v>287716.34199639322</v>
      </c>
    </row>
    <row r="63" spans="2:28" x14ac:dyDescent="0.25">
      <c r="B63" s="3" t="s">
        <v>57</v>
      </c>
      <c r="C63" s="6">
        <v>16748.8565331143</v>
      </c>
      <c r="D63" s="6">
        <v>23126.907999999999</v>
      </c>
      <c r="E63">
        <f t="shared" si="12"/>
        <v>22264.5</v>
      </c>
      <c r="F63">
        <f t="shared" si="7"/>
        <v>21930.117999999999</v>
      </c>
      <c r="G63" s="15">
        <f t="shared" si="7"/>
        <v>22449.16</v>
      </c>
      <c r="H63" s="16">
        <v>1</v>
      </c>
      <c r="I63" s="16">
        <f t="shared" si="1"/>
        <v>89770.686000000002</v>
      </c>
      <c r="J63" s="17">
        <f t="shared" si="8"/>
        <v>133472.21600000001</v>
      </c>
      <c r="K63" s="17">
        <f t="shared" si="9"/>
        <v>312027.41200000001</v>
      </c>
      <c r="M63">
        <f t="shared" si="10"/>
        <v>16838.241838710484</v>
      </c>
      <c r="O63">
        <f t="shared" si="5"/>
        <v>-89.38530559618448</v>
      </c>
      <c r="P63">
        <f t="shared" si="11"/>
        <v>7989.7328565232883</v>
      </c>
    </row>
    <row r="64" spans="2:28" x14ac:dyDescent="0.25">
      <c r="B64" s="3" t="s">
        <v>58</v>
      </c>
      <c r="C64" s="6">
        <v>18525.526380097999</v>
      </c>
      <c r="D64" s="6">
        <v>25427.87</v>
      </c>
      <c r="E64">
        <f t="shared" si="12"/>
        <v>23126.907999999999</v>
      </c>
      <c r="F64">
        <f t="shared" si="7"/>
        <v>22264.5</v>
      </c>
      <c r="G64" s="15">
        <f t="shared" si="7"/>
        <v>21930.117999999999</v>
      </c>
      <c r="H64" s="16">
        <v>1</v>
      </c>
      <c r="I64" s="16">
        <f t="shared" si="1"/>
        <v>92749.395999999993</v>
      </c>
      <c r="J64" s="17">
        <f t="shared" si="8"/>
        <v>133446.26199999999</v>
      </c>
      <c r="K64" s="17">
        <f t="shared" si="9"/>
        <v>309555.96999999997</v>
      </c>
      <c r="M64">
        <f t="shared" si="10"/>
        <v>18110.64983041188</v>
      </c>
      <c r="O64">
        <f t="shared" si="5"/>
        <v>414.87654968611969</v>
      </c>
      <c r="P64">
        <f t="shared" si="11"/>
        <v>172122.55147945933</v>
      </c>
    </row>
    <row r="65" spans="2:16" x14ac:dyDescent="0.25">
      <c r="B65" s="3" t="s">
        <v>59</v>
      </c>
      <c r="C65" s="6">
        <v>17771.7495581515</v>
      </c>
      <c r="D65" s="6">
        <v>24481.67</v>
      </c>
      <c r="E65">
        <f t="shared" si="12"/>
        <v>25427.87</v>
      </c>
      <c r="F65">
        <f t="shared" si="7"/>
        <v>23126.907999999999</v>
      </c>
      <c r="G65" s="15">
        <f t="shared" si="7"/>
        <v>22264.5</v>
      </c>
      <c r="H65" s="16">
        <v>1</v>
      </c>
      <c r="I65" s="16">
        <f t="shared" si="1"/>
        <v>95300.947999999989</v>
      </c>
      <c r="J65" s="17">
        <f t="shared" si="8"/>
        <v>138475.18599999999</v>
      </c>
      <c r="K65" s="17">
        <f t="shared" si="9"/>
        <v>318316.00199999998</v>
      </c>
      <c r="M65">
        <f t="shared" si="10"/>
        <v>17632.333727056837</v>
      </c>
      <c r="O65">
        <f t="shared" si="5"/>
        <v>139.41583109466228</v>
      </c>
      <c r="P65">
        <f t="shared" si="11"/>
        <v>19436.7739598154</v>
      </c>
    </row>
    <row r="66" spans="2:16" x14ac:dyDescent="0.25">
      <c r="B66" s="3" t="s">
        <v>60</v>
      </c>
      <c r="C66" s="6">
        <v>18260.141528636301</v>
      </c>
      <c r="D66" s="6">
        <v>25540.995999999999</v>
      </c>
      <c r="E66">
        <f t="shared" si="12"/>
        <v>24481.67</v>
      </c>
      <c r="F66">
        <f t="shared" si="7"/>
        <v>25427.87</v>
      </c>
      <c r="G66" s="15">
        <f t="shared" si="7"/>
        <v>23126.907999999999</v>
      </c>
      <c r="H66" s="16">
        <v>1</v>
      </c>
      <c r="I66" s="16">
        <f t="shared" si="1"/>
        <v>98577.443999999989</v>
      </c>
      <c r="J66" s="17">
        <f t="shared" si="8"/>
        <v>144718.13400000002</v>
      </c>
      <c r="K66" s="17">
        <f t="shared" si="9"/>
        <v>334335.32199999999</v>
      </c>
      <c r="M66">
        <f t="shared" si="10"/>
        <v>18054.185376671121</v>
      </c>
      <c r="O66">
        <f t="shared" si="5"/>
        <v>205.95615196517974</v>
      </c>
      <c r="P66">
        <f t="shared" si="11"/>
        <v>42417.936532304215</v>
      </c>
    </row>
    <row r="67" spans="2:16" x14ac:dyDescent="0.25">
      <c r="B67" s="3" t="s">
        <v>61</v>
      </c>
      <c r="C67" s="6">
        <v>18640.8058686121</v>
      </c>
      <c r="D67" s="6">
        <v>25846.606285999998</v>
      </c>
      <c r="E67">
        <f t="shared" si="12"/>
        <v>25540.995999999999</v>
      </c>
      <c r="F67">
        <f t="shared" si="7"/>
        <v>24481.67</v>
      </c>
      <c r="G67" s="15">
        <f t="shared" si="7"/>
        <v>25427.87</v>
      </c>
      <c r="H67" s="16">
        <v>1</v>
      </c>
      <c r="I67" s="16">
        <f t="shared" si="1"/>
        <v>101297.14228599999</v>
      </c>
      <c r="J67" s="17">
        <f t="shared" si="8"/>
        <v>150787.946</v>
      </c>
      <c r="K67" s="17">
        <f t="shared" si="9"/>
        <v>352318.50599999999</v>
      </c>
      <c r="M67">
        <f t="shared" si="10"/>
        <v>18642.671631448124</v>
      </c>
      <c r="O67">
        <f t="shared" si="5"/>
        <v>-1.8657628360233502</v>
      </c>
      <c r="P67">
        <f t="shared" si="11"/>
        <v>3.4810709602858951</v>
      </c>
    </row>
    <row r="68" spans="2:16" x14ac:dyDescent="0.25">
      <c r="B68" s="3" t="s">
        <v>62</v>
      </c>
      <c r="C68" s="6">
        <v>20374.905435476601</v>
      </c>
      <c r="D68" s="6">
        <v>28241.906728000002</v>
      </c>
      <c r="E68">
        <f t="shared" si="12"/>
        <v>25846.606285999998</v>
      </c>
      <c r="F68">
        <f t="shared" si="7"/>
        <v>25540.995999999999</v>
      </c>
      <c r="G68" s="15">
        <f t="shared" si="7"/>
        <v>24481.67</v>
      </c>
      <c r="H68" s="16">
        <v>1</v>
      </c>
      <c r="I68" s="16">
        <f t="shared" si="1"/>
        <v>104111.17901399999</v>
      </c>
      <c r="J68" s="17">
        <f t="shared" si="8"/>
        <v>150373.60828599997</v>
      </c>
      <c r="K68" s="17">
        <f t="shared" si="9"/>
        <v>348345.62028599996</v>
      </c>
      <c r="M68">
        <f t="shared" si="10"/>
        <v>19817.818938787233</v>
      </c>
      <c r="O68">
        <f t="shared" si="5"/>
        <v>557.08649668936778</v>
      </c>
      <c r="P68">
        <f t="shared" si="11"/>
        <v>310345.36479363299</v>
      </c>
    </row>
    <row r="69" spans="2:16" x14ac:dyDescent="0.25">
      <c r="B69" s="3" t="s">
        <v>63</v>
      </c>
      <c r="C69" s="6">
        <v>19543.383560315699</v>
      </c>
      <c r="D69" s="6">
        <v>26593.903999999999</v>
      </c>
      <c r="E69">
        <f t="shared" si="12"/>
        <v>28241.906728000002</v>
      </c>
      <c r="F69">
        <f t="shared" si="7"/>
        <v>25846.606285999998</v>
      </c>
      <c r="G69" s="15">
        <f t="shared" si="7"/>
        <v>25540.995999999999</v>
      </c>
      <c r="H69" s="16">
        <v>1</v>
      </c>
      <c r="I69" s="16">
        <f t="shared" si="1"/>
        <v>106223.41301399999</v>
      </c>
      <c r="J69" s="17">
        <f t="shared" si="8"/>
        <v>156558.10729999997</v>
      </c>
      <c r="K69" s="17">
        <f t="shared" si="9"/>
        <v>361497.29587199999</v>
      </c>
      <c r="M69">
        <f t="shared" si="10"/>
        <v>19080.826879265936</v>
      </c>
      <c r="O69">
        <f t="shared" si="5"/>
        <v>462.55668104976212</v>
      </c>
      <c r="P69">
        <f t="shared" si="11"/>
        <v>213958.68318377135</v>
      </c>
    </row>
    <row r="70" spans="2:16" x14ac:dyDescent="0.25">
      <c r="B70" s="3" t="s">
        <v>64</v>
      </c>
      <c r="C70" s="6">
        <v>19664.1361355956</v>
      </c>
      <c r="D70" s="6">
        <v>26381.472000000002</v>
      </c>
      <c r="E70">
        <f t="shared" si="12"/>
        <v>26593.903999999999</v>
      </c>
      <c r="F70">
        <f t="shared" si="7"/>
        <v>28241.906728000002</v>
      </c>
      <c r="G70" s="15">
        <f t="shared" si="7"/>
        <v>25846.606285999998</v>
      </c>
      <c r="H70" s="16">
        <v>1</v>
      </c>
      <c r="I70" s="16">
        <f t="shared" si="1"/>
        <v>107063.889014</v>
      </c>
      <c r="J70" s="17">
        <f t="shared" si="8"/>
        <v>160617.536314</v>
      </c>
      <c r="K70" s="17">
        <f t="shared" si="9"/>
        <v>372180.987486</v>
      </c>
      <c r="M70">
        <f t="shared" si="10"/>
        <v>18663.272039352298</v>
      </c>
      <c r="O70">
        <f t="shared" si="5"/>
        <v>1000.8640962433019</v>
      </c>
      <c r="P70">
        <f t="shared" si="11"/>
        <v>1001728.9391489215</v>
      </c>
    </row>
    <row r="71" spans="2:16" x14ac:dyDescent="0.25">
      <c r="B71" s="3" t="s">
        <v>65</v>
      </c>
      <c r="C71" s="6">
        <v>19369.2859324442</v>
      </c>
      <c r="D71" s="6">
        <v>25912.6339832882</v>
      </c>
      <c r="E71">
        <f t="shared" si="12"/>
        <v>26381.472000000002</v>
      </c>
      <c r="F71">
        <f t="shared" si="7"/>
        <v>26593.903999999999</v>
      </c>
      <c r="G71" s="15">
        <f t="shared" si="7"/>
        <v>28241.906728000002</v>
      </c>
      <c r="H71" s="16">
        <v>1</v>
      </c>
      <c r="I71" s="16">
        <f t="shared" si="1"/>
        <v>107129.9167112882</v>
      </c>
      <c r="J71" s="17">
        <f t="shared" si="8"/>
        <v>164295.000184</v>
      </c>
      <c r="K71" s="17">
        <f t="shared" si="9"/>
        <v>386934.24855200003</v>
      </c>
      <c r="M71">
        <f t="shared" si="10"/>
        <v>18825.485184096942</v>
      </c>
      <c r="O71">
        <f t="shared" si="5"/>
        <v>543.80074834725747</v>
      </c>
      <c r="P71">
        <f t="shared" si="11"/>
        <v>295719.25390303723</v>
      </c>
    </row>
    <row r="72" spans="2:16" x14ac:dyDescent="0.25">
      <c r="B72" s="3" t="s">
        <v>66</v>
      </c>
      <c r="C72" s="6">
        <v>21155.0000253832</v>
      </c>
      <c r="D72" s="6">
        <v>28962.807218000002</v>
      </c>
      <c r="E72">
        <f t="shared" si="12"/>
        <v>25912.6339832882</v>
      </c>
      <c r="F72">
        <f t="shared" si="7"/>
        <v>26381.472000000002</v>
      </c>
      <c r="G72" s="15">
        <f t="shared" si="7"/>
        <v>26593.903999999999</v>
      </c>
      <c r="H72" s="16">
        <v>1</v>
      </c>
      <c r="I72" s="16">
        <f t="shared" si="1"/>
        <v>107850.8172012882</v>
      </c>
      <c r="J72" s="17">
        <f t="shared" si="8"/>
        <v>158457.28998328821</v>
      </c>
      <c r="K72" s="17">
        <f t="shared" si="9"/>
        <v>370783.65798328817</v>
      </c>
      <c r="M72">
        <f t="shared" si="10"/>
        <v>20389.095811392057</v>
      </c>
      <c r="O72">
        <f t="shared" si="5"/>
        <v>765.90421399114348</v>
      </c>
      <c r="P72">
        <f t="shared" si="11"/>
        <v>586609.26500939135</v>
      </c>
    </row>
    <row r="73" spans="2:16" x14ac:dyDescent="0.25">
      <c r="B73" s="3" t="s">
        <v>67</v>
      </c>
      <c r="C73" s="6">
        <v>19969.715972877799</v>
      </c>
      <c r="D73" s="6">
        <v>27016.216</v>
      </c>
      <c r="E73">
        <f t="shared" si="12"/>
        <v>28962.807218000002</v>
      </c>
      <c r="F73">
        <f t="shared" si="7"/>
        <v>25912.6339832882</v>
      </c>
      <c r="G73" s="15">
        <f t="shared" si="7"/>
        <v>26381.472000000002</v>
      </c>
      <c r="H73" s="16">
        <v>1</v>
      </c>
      <c r="I73" s="16">
        <f t="shared" si="1"/>
        <v>108273.12920128822</v>
      </c>
      <c r="J73" s="17">
        <f t="shared" si="8"/>
        <v>159932.49118457641</v>
      </c>
      <c r="K73" s="17">
        <f t="shared" si="9"/>
        <v>370046.59115115285</v>
      </c>
      <c r="M73">
        <f t="shared" si="10"/>
        <v>19448.773816666187</v>
      </c>
      <c r="O73">
        <f t="shared" si="5"/>
        <v>520.94215621161129</v>
      </c>
      <c r="P73">
        <f t="shared" si="11"/>
        <v>271380.7301184028</v>
      </c>
    </row>
    <row r="74" spans="2:16" x14ac:dyDescent="0.25">
      <c r="B74" s="3" t="s">
        <v>68</v>
      </c>
      <c r="C74" s="6">
        <v>20141.451069294799</v>
      </c>
      <c r="D74" s="6">
        <v>27868.337</v>
      </c>
      <c r="E74">
        <f t="shared" si="12"/>
        <v>27016.216</v>
      </c>
      <c r="F74">
        <f t="shared" si="7"/>
        <v>28962.807218000002</v>
      </c>
      <c r="G74" s="15">
        <f t="shared" si="7"/>
        <v>25912.6339832882</v>
      </c>
      <c r="H74" s="16">
        <v>1</v>
      </c>
      <c r="I74" s="16">
        <f t="shared" si="1"/>
        <v>109759.99420128821</v>
      </c>
      <c r="J74" s="17">
        <f t="shared" si="8"/>
        <v>162679.7323858646</v>
      </c>
      <c r="K74" s="17">
        <f t="shared" si="9"/>
        <v>376081.15072159382</v>
      </c>
      <c r="M74">
        <f t="shared" si="10"/>
        <v>19472.295021575446</v>
      </c>
      <c r="O74">
        <f t="shared" si="5"/>
        <v>669.1560477193525</v>
      </c>
      <c r="P74">
        <f t="shared" si="11"/>
        <v>447769.81619938434</v>
      </c>
    </row>
    <row r="75" spans="2:16" x14ac:dyDescent="0.25">
      <c r="B75" s="3" t="s">
        <v>69</v>
      </c>
      <c r="C75" s="6">
        <v>20184.719054010598</v>
      </c>
      <c r="D75" s="6">
        <v>27430.945505006901</v>
      </c>
      <c r="E75">
        <f t="shared" si="12"/>
        <v>27868.337</v>
      </c>
      <c r="F75">
        <f t="shared" si="7"/>
        <v>27016.216</v>
      </c>
      <c r="G75" s="15">
        <f t="shared" si="7"/>
        <v>28962.807218000002</v>
      </c>
      <c r="H75" s="16">
        <v>1</v>
      </c>
      <c r="I75" s="16">
        <f t="shared" ref="I75:I135" si="13">+D75+E75+F75+G75</f>
        <v>111278.3057230069</v>
      </c>
      <c r="J75" s="17">
        <f t="shared" si="8"/>
        <v>168789.19065400001</v>
      </c>
      <c r="K75" s="17">
        <f t="shared" si="9"/>
        <v>396598.46596200002</v>
      </c>
      <c r="M75">
        <f t="shared" si="10"/>
        <v>19811.675947588476</v>
      </c>
      <c r="O75">
        <f t="shared" ref="O75:O135" si="14">+C75-M75</f>
        <v>373.04310642212295</v>
      </c>
      <c r="P75">
        <f t="shared" si="11"/>
        <v>139161.15924906734</v>
      </c>
    </row>
    <row r="76" spans="2:16" x14ac:dyDescent="0.25">
      <c r="B76" s="3" t="s">
        <v>70</v>
      </c>
      <c r="C76" s="6">
        <v>22425.680083891199</v>
      </c>
      <c r="D76" s="6">
        <v>31133.131000000001</v>
      </c>
      <c r="E76">
        <f t="shared" si="12"/>
        <v>27430.945505006901</v>
      </c>
      <c r="F76">
        <f t="shared" si="7"/>
        <v>27868.337</v>
      </c>
      <c r="G76" s="15">
        <f t="shared" si="7"/>
        <v>27016.216</v>
      </c>
      <c r="H76" s="16">
        <v>1</v>
      </c>
      <c r="I76" s="16">
        <f t="shared" si="13"/>
        <v>113448.6295050069</v>
      </c>
      <c r="J76" s="17">
        <f t="shared" si="8"/>
        <v>164216.26750500692</v>
      </c>
      <c r="K76" s="17">
        <f t="shared" si="9"/>
        <v>382050.23750500695</v>
      </c>
      <c r="M76">
        <f t="shared" si="10"/>
        <v>21607.865997178655</v>
      </c>
      <c r="O76">
        <f t="shared" si="14"/>
        <v>817.81408671254394</v>
      </c>
      <c r="P76">
        <f t="shared" si="11"/>
        <v>668819.88042547239</v>
      </c>
    </row>
    <row r="77" spans="2:16" x14ac:dyDescent="0.25">
      <c r="B77" s="3" t="s">
        <v>71</v>
      </c>
      <c r="C77" s="6">
        <v>20871.702355972699</v>
      </c>
      <c r="D77" s="6">
        <v>28898.202860000001</v>
      </c>
      <c r="E77">
        <f t="shared" si="12"/>
        <v>31133.131000000001</v>
      </c>
      <c r="F77">
        <f t="shared" si="7"/>
        <v>27430.945505006901</v>
      </c>
      <c r="G77" s="15">
        <f t="shared" si="7"/>
        <v>27868.337</v>
      </c>
      <c r="H77" s="16">
        <v>1</v>
      </c>
      <c r="I77" s="16">
        <f t="shared" si="13"/>
        <v>115330.61636500689</v>
      </c>
      <c r="J77" s="17">
        <f t="shared" si="8"/>
        <v>169600.03301001381</v>
      </c>
      <c r="K77" s="17">
        <f t="shared" si="9"/>
        <v>391671.94602002762</v>
      </c>
      <c r="M77">
        <f t="shared" si="10"/>
        <v>20652.664996524021</v>
      </c>
      <c r="O77">
        <f t="shared" si="14"/>
        <v>219.03735944867731</v>
      </c>
      <c r="P77">
        <f t="shared" si="11"/>
        <v>47977.364834249063</v>
      </c>
    </row>
    <row r="78" spans="2:16" x14ac:dyDescent="0.25">
      <c r="B78" s="3" t="s">
        <v>72</v>
      </c>
      <c r="C78" s="6">
        <v>20783.898506125501</v>
      </c>
      <c r="D78" s="6">
        <v>29831.707999999999</v>
      </c>
      <c r="E78">
        <f t="shared" si="12"/>
        <v>28898.202860000001</v>
      </c>
      <c r="F78">
        <f t="shared" si="7"/>
        <v>31133.131000000001</v>
      </c>
      <c r="G78" s="15">
        <f t="shared" si="7"/>
        <v>27430.945505006901</v>
      </c>
      <c r="H78" s="16">
        <v>1</v>
      </c>
      <c r="I78" s="16">
        <f t="shared" si="13"/>
        <v>117293.98736500691</v>
      </c>
      <c r="J78" s="17">
        <f t="shared" si="8"/>
        <v>173457.3013750207</v>
      </c>
      <c r="K78" s="17">
        <f t="shared" si="9"/>
        <v>400309.23640506214</v>
      </c>
      <c r="M78">
        <f t="shared" si="10"/>
        <v>20644.742288860725</v>
      </c>
      <c r="O78">
        <f t="shared" si="14"/>
        <v>139.15621726477548</v>
      </c>
      <c r="P78">
        <f t="shared" si="11"/>
        <v>19364.452803441396</v>
      </c>
    </row>
    <row r="79" spans="2:16" x14ac:dyDescent="0.25">
      <c r="B79" s="3" t="s">
        <v>73</v>
      </c>
      <c r="C79" s="6">
        <v>20848.150840063801</v>
      </c>
      <c r="D79" s="6">
        <v>28100.674999999999</v>
      </c>
      <c r="E79">
        <f t="shared" si="12"/>
        <v>29831.707999999999</v>
      </c>
      <c r="F79">
        <f t="shared" si="7"/>
        <v>28898.202860000001</v>
      </c>
      <c r="G79" s="15">
        <f t="shared" si="7"/>
        <v>31133.131000000001</v>
      </c>
      <c r="H79" s="16">
        <v>1</v>
      </c>
      <c r="I79" s="16">
        <f t="shared" si="13"/>
        <v>117963.71686000002</v>
      </c>
      <c r="J79" s="17">
        <f t="shared" si="8"/>
        <v>181027.50672</v>
      </c>
      <c r="K79" s="17">
        <f t="shared" si="9"/>
        <v>425622.69844000001</v>
      </c>
      <c r="M79">
        <f t="shared" si="10"/>
        <v>20348.698534139694</v>
      </c>
      <c r="O79">
        <f t="shared" si="14"/>
        <v>499.45230592410735</v>
      </c>
      <c r="P79">
        <f t="shared" si="11"/>
        <v>249452.60589290812</v>
      </c>
    </row>
    <row r="80" spans="2:16" x14ac:dyDescent="0.25">
      <c r="B80" s="3" t="s">
        <v>74</v>
      </c>
      <c r="C80" s="6">
        <v>22412.969286731899</v>
      </c>
      <c r="D80" s="6">
        <v>30298.589</v>
      </c>
      <c r="E80">
        <f t="shared" si="12"/>
        <v>28100.674999999999</v>
      </c>
      <c r="F80">
        <f t="shared" si="7"/>
        <v>29831.707999999999</v>
      </c>
      <c r="G80" s="15">
        <f t="shared" si="7"/>
        <v>28898.202860000001</v>
      </c>
      <c r="H80" s="16">
        <v>1</v>
      </c>
      <c r="I80" s="16">
        <f t="shared" si="13"/>
        <v>117129.17486</v>
      </c>
      <c r="J80" s="17">
        <f t="shared" si="8"/>
        <v>174458.69958000001</v>
      </c>
      <c r="K80" s="17">
        <f t="shared" si="9"/>
        <v>407511.33273999998</v>
      </c>
      <c r="M80">
        <f t="shared" si="10"/>
        <v>21173.817596309498</v>
      </c>
      <c r="O80">
        <f t="shared" si="14"/>
        <v>1239.1516904224009</v>
      </c>
      <c r="P80">
        <f t="shared" si="11"/>
        <v>1535496.9118766936</v>
      </c>
    </row>
    <row r="81" spans="2:16" x14ac:dyDescent="0.25">
      <c r="B81" s="3" t="s">
        <v>75</v>
      </c>
      <c r="C81" s="6">
        <v>20560.4993349215</v>
      </c>
      <c r="D81" s="6">
        <v>28813.898000000001</v>
      </c>
      <c r="E81">
        <f t="shared" si="12"/>
        <v>30298.589</v>
      </c>
      <c r="F81">
        <f t="shared" si="7"/>
        <v>28100.674999999999</v>
      </c>
      <c r="G81" s="15">
        <f t="shared" si="7"/>
        <v>29831.707999999999</v>
      </c>
      <c r="H81" s="16">
        <v>1</v>
      </c>
      <c r="I81" s="16">
        <f t="shared" si="13"/>
        <v>117044.87</v>
      </c>
      <c r="J81" s="17">
        <f t="shared" si="8"/>
        <v>175995.06299999999</v>
      </c>
      <c r="K81" s="17">
        <f t="shared" si="9"/>
        <v>411186.66099999996</v>
      </c>
      <c r="M81">
        <f t="shared" si="10"/>
        <v>20716.343705761697</v>
      </c>
      <c r="O81">
        <f t="shared" si="14"/>
        <v>-155.84437084019737</v>
      </c>
      <c r="P81">
        <f t="shared" si="11"/>
        <v>24287.467922576961</v>
      </c>
    </row>
    <row r="82" spans="2:16" x14ac:dyDescent="0.25">
      <c r="B82" s="3" t="s">
        <v>76</v>
      </c>
      <c r="C82" s="6">
        <v>19680.719538282799</v>
      </c>
      <c r="D82" s="6">
        <v>29309.088</v>
      </c>
      <c r="E82">
        <f t="shared" si="12"/>
        <v>28813.898000000001</v>
      </c>
      <c r="F82">
        <f t="shared" si="7"/>
        <v>30298.589</v>
      </c>
      <c r="G82" s="15">
        <f t="shared" si="7"/>
        <v>28100.674999999999</v>
      </c>
      <c r="H82" s="16">
        <v>1</v>
      </c>
      <c r="I82" s="16">
        <f t="shared" si="13"/>
        <v>116522.25000000001</v>
      </c>
      <c r="J82" s="17">
        <f t="shared" si="8"/>
        <v>173713.101</v>
      </c>
      <c r="K82" s="17">
        <f t="shared" si="9"/>
        <v>402914.32900000003</v>
      </c>
      <c r="M82">
        <f t="shared" si="10"/>
        <v>20502.360708683613</v>
      </c>
      <c r="O82">
        <f t="shared" si="14"/>
        <v>-821.64117040081328</v>
      </c>
      <c r="P82">
        <f t="shared" si="11"/>
        <v>675094.2128976183</v>
      </c>
    </row>
    <row r="83" spans="2:16" x14ac:dyDescent="0.25">
      <c r="B83" s="3" t="s">
        <v>77</v>
      </c>
      <c r="C83" s="6">
        <v>20167.144638261401</v>
      </c>
      <c r="D83" s="6">
        <v>27724.269</v>
      </c>
      <c r="E83">
        <f t="shared" si="12"/>
        <v>29309.088</v>
      </c>
      <c r="F83">
        <f t="shared" si="7"/>
        <v>28813.898000000001</v>
      </c>
      <c r="G83" s="15">
        <f t="shared" si="7"/>
        <v>30298.589</v>
      </c>
      <c r="H83" s="16">
        <v>1</v>
      </c>
      <c r="I83" s="16">
        <f t="shared" si="13"/>
        <v>116145.84400000001</v>
      </c>
      <c r="J83" s="17">
        <f t="shared" si="8"/>
        <v>177832.65100000001</v>
      </c>
      <c r="K83" s="17">
        <f t="shared" si="9"/>
        <v>417251.98099999997</v>
      </c>
      <c r="M83">
        <f t="shared" si="10"/>
        <v>20019.715769324015</v>
      </c>
      <c r="O83">
        <f t="shared" si="14"/>
        <v>147.42886893738614</v>
      </c>
      <c r="P83">
        <f t="shared" si="11"/>
        <v>21735.271396156979</v>
      </c>
    </row>
    <row r="84" spans="2:16" x14ac:dyDescent="0.25">
      <c r="B84" s="3" t="s">
        <v>78</v>
      </c>
      <c r="C84" s="6">
        <v>21927.2214635663</v>
      </c>
      <c r="D84" s="6">
        <v>30683.671999999999</v>
      </c>
      <c r="E84">
        <f t="shared" si="12"/>
        <v>27724.269</v>
      </c>
      <c r="F84">
        <f t="shared" si="7"/>
        <v>29309.088</v>
      </c>
      <c r="G84" s="15">
        <f t="shared" si="7"/>
        <v>28813.898000000001</v>
      </c>
      <c r="H84" s="16">
        <v>1</v>
      </c>
      <c r="I84" s="16">
        <f t="shared" si="13"/>
        <v>116530.927</v>
      </c>
      <c r="J84" s="17">
        <f t="shared" si="8"/>
        <v>172784.13900000002</v>
      </c>
      <c r="K84" s="17">
        <f t="shared" si="9"/>
        <v>404285.70299999998</v>
      </c>
      <c r="M84">
        <f t="shared" si="10"/>
        <v>21420.377555735788</v>
      </c>
      <c r="O84">
        <f t="shared" si="14"/>
        <v>506.84390783051276</v>
      </c>
      <c r="P84">
        <f t="shared" si="11"/>
        <v>256890.7469049053</v>
      </c>
    </row>
    <row r="85" spans="2:16" x14ac:dyDescent="0.25">
      <c r="B85" s="3" t="s">
        <v>79</v>
      </c>
      <c r="C85" s="6">
        <v>20320.3631260892</v>
      </c>
      <c r="D85" s="6">
        <v>28856.014999999999</v>
      </c>
      <c r="E85">
        <f t="shared" si="12"/>
        <v>30683.671999999999</v>
      </c>
      <c r="F85">
        <f t="shared" si="7"/>
        <v>27724.269</v>
      </c>
      <c r="G85" s="15">
        <f t="shared" si="7"/>
        <v>29309.088</v>
      </c>
      <c r="H85" s="16">
        <v>1</v>
      </c>
      <c r="I85" s="16">
        <f t="shared" si="13"/>
        <v>116573.04400000001</v>
      </c>
      <c r="J85" s="17">
        <f t="shared" si="8"/>
        <v>174059.47399999999</v>
      </c>
      <c r="K85" s="17">
        <f t="shared" si="9"/>
        <v>405362.54000000004</v>
      </c>
      <c r="M85">
        <f t="shared" si="10"/>
        <v>20739.363559471312</v>
      </c>
      <c r="O85">
        <f t="shared" si="14"/>
        <v>-419.00043338211253</v>
      </c>
      <c r="P85">
        <f t="shared" si="11"/>
        <v>175561.36317439811</v>
      </c>
    </row>
    <row r="86" spans="2:16" x14ac:dyDescent="0.25">
      <c r="B86" s="3" t="s">
        <v>80</v>
      </c>
      <c r="C86" s="6">
        <v>20748.893772083102</v>
      </c>
      <c r="D86" s="6">
        <v>30323.46</v>
      </c>
      <c r="E86">
        <f t="shared" si="12"/>
        <v>28856.014999999999</v>
      </c>
      <c r="F86">
        <f t="shared" si="7"/>
        <v>30683.671999999999</v>
      </c>
      <c r="G86" s="15">
        <f t="shared" si="7"/>
        <v>27724.269</v>
      </c>
      <c r="H86" s="16">
        <v>1</v>
      </c>
      <c r="I86" s="16">
        <f t="shared" si="13"/>
        <v>117587.416</v>
      </c>
      <c r="J86" s="17">
        <f t="shared" si="8"/>
        <v>173396.166</v>
      </c>
      <c r="K86" s="17">
        <f t="shared" si="9"/>
        <v>401109.12399999995</v>
      </c>
      <c r="M86">
        <f t="shared" si="10"/>
        <v>21004.916308766784</v>
      </c>
      <c r="O86">
        <f t="shared" si="14"/>
        <v>-256.02253668368212</v>
      </c>
      <c r="P86">
        <f t="shared" si="11"/>
        <v>65547.539289947352</v>
      </c>
    </row>
    <row r="87" spans="2:16" x14ac:dyDescent="0.25">
      <c r="B87" s="3" t="s">
        <v>81</v>
      </c>
      <c r="C87" s="6">
        <v>20941.780703305802</v>
      </c>
      <c r="D87" s="6">
        <v>29721.821</v>
      </c>
      <c r="E87">
        <f t="shared" si="12"/>
        <v>30323.46</v>
      </c>
      <c r="F87">
        <f t="shared" si="7"/>
        <v>28856.014999999999</v>
      </c>
      <c r="G87" s="15">
        <f t="shared" si="7"/>
        <v>30683.671999999999</v>
      </c>
      <c r="H87" s="16">
        <v>1</v>
      </c>
      <c r="I87" s="16">
        <f t="shared" si="13"/>
        <v>119584.96799999999</v>
      </c>
      <c r="J87" s="17">
        <f t="shared" si="8"/>
        <v>180086.50599999999</v>
      </c>
      <c r="K87" s="17">
        <f t="shared" si="9"/>
        <v>421900.56799999997</v>
      </c>
      <c r="M87">
        <f t="shared" si="10"/>
        <v>21258.424970467546</v>
      </c>
      <c r="O87">
        <f t="shared" si="14"/>
        <v>-316.64426716174421</v>
      </c>
      <c r="P87">
        <f t="shared" si="11"/>
        <v>100263.59192639805</v>
      </c>
    </row>
    <row r="88" spans="2:16" x14ac:dyDescent="0.25">
      <c r="B88" s="3" t="s">
        <v>82</v>
      </c>
      <c r="C88" s="6">
        <v>22959.616189362801</v>
      </c>
      <c r="D88" s="6">
        <v>32470.707999999999</v>
      </c>
      <c r="E88">
        <f t="shared" si="12"/>
        <v>29721.821</v>
      </c>
      <c r="F88">
        <f t="shared" si="7"/>
        <v>30323.46</v>
      </c>
      <c r="G88" s="15">
        <f t="shared" si="7"/>
        <v>28856.014999999999</v>
      </c>
      <c r="H88" s="16">
        <v>1</v>
      </c>
      <c r="I88" s="16">
        <f t="shared" si="13"/>
        <v>121372.004</v>
      </c>
      <c r="J88" s="17">
        <f t="shared" si="8"/>
        <v>176936.78599999999</v>
      </c>
      <c r="K88" s="17">
        <f t="shared" si="9"/>
        <v>410719.79599999997</v>
      </c>
      <c r="M88">
        <f t="shared" si="10"/>
        <v>22448.561389698923</v>
      </c>
      <c r="O88">
        <f t="shared" si="14"/>
        <v>511.05479966387793</v>
      </c>
      <c r="P88">
        <f t="shared" si="11"/>
        <v>261177.00825948641</v>
      </c>
    </row>
    <row r="89" spans="2:16" x14ac:dyDescent="0.25">
      <c r="B89" s="3" t="s">
        <v>83</v>
      </c>
      <c r="C89" s="6">
        <v>21149.973847881101</v>
      </c>
      <c r="D89" s="6">
        <v>29373.685000000001</v>
      </c>
      <c r="E89">
        <f t="shared" si="12"/>
        <v>32470.707999999999</v>
      </c>
      <c r="F89">
        <f t="shared" si="7"/>
        <v>29721.821</v>
      </c>
      <c r="G89" s="15">
        <f t="shared" si="7"/>
        <v>30323.46</v>
      </c>
      <c r="H89" s="16">
        <v>1</v>
      </c>
      <c r="I89" s="16">
        <f t="shared" si="13"/>
        <v>121889.674</v>
      </c>
      <c r="J89" s="17">
        <f t="shared" si="8"/>
        <v>182884.73</v>
      </c>
      <c r="K89" s="17">
        <f t="shared" si="9"/>
        <v>424269.13199999998</v>
      </c>
      <c r="M89">
        <f t="shared" si="10"/>
        <v>21036.668621160876</v>
      </c>
      <c r="O89">
        <f t="shared" si="14"/>
        <v>113.30522672022562</v>
      </c>
      <c r="P89">
        <f t="shared" si="11"/>
        <v>12838.074402121729</v>
      </c>
    </row>
    <row r="90" spans="2:16" x14ac:dyDescent="0.25">
      <c r="B90" s="3" t="s">
        <v>84</v>
      </c>
      <c r="C90" s="6">
        <v>21150.695259450302</v>
      </c>
      <c r="D90" s="6">
        <v>29490.727999999999</v>
      </c>
      <c r="E90">
        <f t="shared" si="12"/>
        <v>29373.685000000001</v>
      </c>
      <c r="F90">
        <f t="shared" si="7"/>
        <v>32470.707999999999</v>
      </c>
      <c r="G90" s="15">
        <f t="shared" si="7"/>
        <v>29721.821</v>
      </c>
      <c r="H90" s="16">
        <v>1</v>
      </c>
      <c r="I90" s="16">
        <f t="shared" si="13"/>
        <v>121056.942</v>
      </c>
      <c r="J90" s="17">
        <f t="shared" si="8"/>
        <v>183480.56400000001</v>
      </c>
      <c r="K90" s="17">
        <f t="shared" si="9"/>
        <v>426752.90600000002</v>
      </c>
      <c r="M90">
        <f t="shared" si="10"/>
        <v>20595.546507599254</v>
      </c>
      <c r="O90">
        <f t="shared" si="14"/>
        <v>555.14875185104756</v>
      </c>
      <c r="P90">
        <f t="shared" si="11"/>
        <v>308190.13668177597</v>
      </c>
    </row>
    <row r="91" spans="2:16" x14ac:dyDescent="0.25">
      <c r="B91" s="3" t="s">
        <v>85</v>
      </c>
      <c r="C91" s="6">
        <v>21293.156477285502</v>
      </c>
      <c r="D91" s="6">
        <v>28463.417000000001</v>
      </c>
      <c r="E91">
        <f t="shared" si="12"/>
        <v>29490.727999999999</v>
      </c>
      <c r="F91">
        <f t="shared" si="7"/>
        <v>29373.685000000001</v>
      </c>
      <c r="G91" s="15">
        <f t="shared" si="7"/>
        <v>32470.707999999999</v>
      </c>
      <c r="H91" s="16">
        <v>1</v>
      </c>
      <c r="I91" s="16">
        <f t="shared" si="13"/>
        <v>119798.538</v>
      </c>
      <c r="J91" s="17">
        <f t="shared" si="8"/>
        <v>185650.22200000001</v>
      </c>
      <c r="K91" s="17">
        <f t="shared" si="9"/>
        <v>439221.83999999997</v>
      </c>
      <c r="M91">
        <f t="shared" si="10"/>
        <v>20643.072411369256</v>
      </c>
      <c r="O91">
        <f t="shared" si="14"/>
        <v>650.08406591624589</v>
      </c>
      <c r="P91">
        <f t="shared" si="11"/>
        <v>422609.29275819793</v>
      </c>
    </row>
    <row r="92" spans="2:16" x14ac:dyDescent="0.25">
      <c r="B92" s="3" t="s">
        <v>86</v>
      </c>
      <c r="C92" s="6">
        <v>23201.872880627099</v>
      </c>
      <c r="D92" s="6">
        <v>32086.553</v>
      </c>
      <c r="E92">
        <f t="shared" si="12"/>
        <v>28463.417000000001</v>
      </c>
      <c r="F92">
        <f t="shared" si="7"/>
        <v>29490.727999999999</v>
      </c>
      <c r="G92" s="15">
        <f t="shared" si="7"/>
        <v>29373.685000000001</v>
      </c>
      <c r="H92" s="16">
        <v>1</v>
      </c>
      <c r="I92" s="16">
        <f t="shared" si="13"/>
        <v>119414.383</v>
      </c>
      <c r="J92" s="17">
        <f t="shared" si="8"/>
        <v>175565.92800000001</v>
      </c>
      <c r="K92" s="17">
        <f t="shared" si="9"/>
        <v>410789.49400000006</v>
      </c>
      <c r="M92">
        <f t="shared" si="10"/>
        <v>22308.915974725023</v>
      </c>
      <c r="O92">
        <f t="shared" si="14"/>
        <v>892.95690590207596</v>
      </c>
      <c r="P92">
        <f t="shared" si="11"/>
        <v>797372.0357982089</v>
      </c>
    </row>
    <row r="93" spans="2:16" x14ac:dyDescent="0.25">
      <c r="B93" s="3" t="s">
        <v>87</v>
      </c>
      <c r="C93" s="6">
        <v>21465.014755680801</v>
      </c>
      <c r="D93" s="6">
        <v>29914.732</v>
      </c>
      <c r="E93">
        <f t="shared" si="12"/>
        <v>32086.553</v>
      </c>
      <c r="F93">
        <f t="shared" si="7"/>
        <v>28463.417000000001</v>
      </c>
      <c r="G93" s="15">
        <f t="shared" si="7"/>
        <v>29490.727999999999</v>
      </c>
      <c r="H93" s="16">
        <v>1</v>
      </c>
      <c r="I93" s="16">
        <f t="shared" si="13"/>
        <v>119955.43000000001</v>
      </c>
      <c r="J93" s="17">
        <f t="shared" si="8"/>
        <v>177485.571</v>
      </c>
      <c r="K93" s="17">
        <f t="shared" si="9"/>
        <v>411356.77299999999</v>
      </c>
      <c r="M93">
        <f t="shared" si="10"/>
        <v>21363.176339528596</v>
      </c>
      <c r="O93">
        <f t="shared" si="14"/>
        <v>101.83841615220445</v>
      </c>
      <c r="P93">
        <f t="shared" si="11"/>
        <v>10371.063004389574</v>
      </c>
    </row>
    <row r="94" spans="2:16" x14ac:dyDescent="0.25">
      <c r="B94" s="3" t="s">
        <v>88</v>
      </c>
      <c r="C94" s="6">
        <v>21496.303886406498</v>
      </c>
      <c r="D94" s="6">
        <v>30852.384999999998</v>
      </c>
      <c r="E94">
        <f t="shared" si="12"/>
        <v>29914.732</v>
      </c>
      <c r="F94">
        <f t="shared" si="7"/>
        <v>32086.553</v>
      </c>
      <c r="G94" s="15">
        <f t="shared" si="7"/>
        <v>28463.417000000001</v>
      </c>
      <c r="H94" s="16">
        <v>1</v>
      </c>
      <c r="I94" s="16">
        <f t="shared" si="13"/>
        <v>121317.087</v>
      </c>
      <c r="J94" s="17">
        <f t="shared" si="8"/>
        <v>179478.08900000001</v>
      </c>
      <c r="K94" s="17">
        <f t="shared" si="9"/>
        <v>414431.69700000004</v>
      </c>
      <c r="M94">
        <f t="shared" si="10"/>
        <v>21301.866235975947</v>
      </c>
      <c r="O94">
        <f t="shared" si="14"/>
        <v>194.437650430551</v>
      </c>
      <c r="P94">
        <f t="shared" si="11"/>
        <v>37805.999904953147</v>
      </c>
    </row>
    <row r="95" spans="2:16" x14ac:dyDescent="0.25">
      <c r="B95" s="3" t="s">
        <v>89</v>
      </c>
      <c r="C95" s="6">
        <v>22002.496383637299</v>
      </c>
      <c r="D95" s="6">
        <v>29400.211115678201</v>
      </c>
      <c r="E95">
        <f t="shared" si="12"/>
        <v>30852.384999999998</v>
      </c>
      <c r="F95">
        <f t="shared" si="7"/>
        <v>29914.732</v>
      </c>
      <c r="G95" s="15">
        <f t="shared" si="7"/>
        <v>32086.553</v>
      </c>
      <c r="H95" s="16">
        <v>1</v>
      </c>
      <c r="I95" s="16">
        <f t="shared" si="13"/>
        <v>122253.8811156782</v>
      </c>
      <c r="J95" s="17">
        <f t="shared" si="8"/>
        <v>186941.508</v>
      </c>
      <c r="K95" s="17">
        <f t="shared" si="9"/>
        <v>439290.29000000004</v>
      </c>
      <c r="M95">
        <f t="shared" si="10"/>
        <v>21150.790049940173</v>
      </c>
      <c r="O95">
        <f t="shared" si="14"/>
        <v>851.70633369712596</v>
      </c>
      <c r="P95">
        <f t="shared" si="11"/>
        <v>725403.6788598001</v>
      </c>
    </row>
    <row r="96" spans="2:16" x14ac:dyDescent="0.25">
      <c r="B96" s="3" t="s">
        <v>90</v>
      </c>
      <c r="C96" s="6">
        <v>24464.364997333199</v>
      </c>
      <c r="D96" s="6">
        <v>34169.754000000001</v>
      </c>
      <c r="E96">
        <f t="shared" si="12"/>
        <v>29400.211115678201</v>
      </c>
      <c r="F96">
        <f t="shared" si="7"/>
        <v>30852.384999999998</v>
      </c>
      <c r="G96" s="15">
        <f t="shared" si="7"/>
        <v>29914.732</v>
      </c>
      <c r="H96" s="16">
        <v>1</v>
      </c>
      <c r="I96" s="16">
        <f t="shared" si="13"/>
        <v>124337.0821156782</v>
      </c>
      <c r="J96" s="17">
        <f t="shared" si="8"/>
        <v>180849.17711567821</v>
      </c>
      <c r="K96" s="17">
        <f t="shared" si="9"/>
        <v>422042.33911567822</v>
      </c>
      <c r="M96">
        <f t="shared" si="10"/>
        <v>23474.636515250662</v>
      </c>
      <c r="O96">
        <f t="shared" si="14"/>
        <v>989.72848208253708</v>
      </c>
      <c r="P96">
        <f t="shared" si="11"/>
        <v>979562.46824540291</v>
      </c>
    </row>
    <row r="97" spans="2:16" x14ac:dyDescent="0.25">
      <c r="B97" s="3" t="s">
        <v>91</v>
      </c>
      <c r="C97" s="6">
        <v>22634.939647372499</v>
      </c>
      <c r="D97" s="6">
        <v>31506.046999999999</v>
      </c>
      <c r="E97">
        <f t="shared" si="12"/>
        <v>34169.754000000001</v>
      </c>
      <c r="F97">
        <f t="shared" si="7"/>
        <v>29400.211115678201</v>
      </c>
      <c r="G97" s="15">
        <f t="shared" si="7"/>
        <v>30852.384999999998</v>
      </c>
      <c r="H97" s="16">
        <v>1</v>
      </c>
      <c r="I97" s="16">
        <f t="shared" si="13"/>
        <v>125928.39711567821</v>
      </c>
      <c r="J97" s="17">
        <f t="shared" si="8"/>
        <v>185527.33123135639</v>
      </c>
      <c r="K97" s="17">
        <f t="shared" si="9"/>
        <v>429442.0634627128</v>
      </c>
      <c r="M97">
        <f t="shared" si="10"/>
        <v>22441.322847786403</v>
      </c>
      <c r="O97">
        <f t="shared" si="14"/>
        <v>193.61679958609602</v>
      </c>
      <c r="P97">
        <f t="shared" si="11"/>
        <v>37487.465081962473</v>
      </c>
    </row>
    <row r="98" spans="2:16" x14ac:dyDescent="0.25">
      <c r="B98" s="3" t="s">
        <v>92</v>
      </c>
      <c r="C98" s="6">
        <v>22667.566971657001</v>
      </c>
      <c r="D98" s="6">
        <v>32326.001</v>
      </c>
      <c r="E98">
        <f t="shared" si="12"/>
        <v>31506.046999999999</v>
      </c>
      <c r="F98">
        <f t="shared" si="7"/>
        <v>34169.754000000001</v>
      </c>
      <c r="G98" s="15">
        <f t="shared" si="7"/>
        <v>29400.211115678201</v>
      </c>
      <c r="H98" s="16">
        <v>1</v>
      </c>
      <c r="I98" s="16">
        <f t="shared" si="13"/>
        <v>127402.0131156782</v>
      </c>
      <c r="J98" s="17">
        <f t="shared" si="8"/>
        <v>188046.18834703459</v>
      </c>
      <c r="K98" s="17">
        <f t="shared" si="9"/>
        <v>432786.96304110379</v>
      </c>
      <c r="M98">
        <f t="shared" si="10"/>
        <v>22120.991098786573</v>
      </c>
      <c r="O98">
        <f t="shared" si="14"/>
        <v>546.5758728704277</v>
      </c>
      <c r="P98">
        <f t="shared" si="11"/>
        <v>298745.18480406993</v>
      </c>
    </row>
    <row r="99" spans="2:16" x14ac:dyDescent="0.25">
      <c r="B99" s="3" t="s">
        <v>93</v>
      </c>
      <c r="C99" s="6">
        <v>23025.9277851925</v>
      </c>
      <c r="D99" s="6">
        <v>31370.869285573001</v>
      </c>
      <c r="E99">
        <f t="shared" si="12"/>
        <v>32326.001</v>
      </c>
      <c r="F99">
        <f t="shared" si="7"/>
        <v>31506.046999999999</v>
      </c>
      <c r="G99" s="15">
        <f t="shared" si="7"/>
        <v>34169.754000000001</v>
      </c>
      <c r="H99" s="16">
        <v>1</v>
      </c>
      <c r="I99" s="16">
        <f t="shared" si="13"/>
        <v>129372.671285573</v>
      </c>
      <c r="J99" s="17">
        <f t="shared" si="8"/>
        <v>197847.35700000002</v>
      </c>
      <c r="K99" s="17">
        <f t="shared" si="9"/>
        <v>465877.97499999998</v>
      </c>
      <c r="M99">
        <f t="shared" si="10"/>
        <v>22430.73424224426</v>
      </c>
      <c r="O99">
        <f t="shared" si="14"/>
        <v>595.19354294824007</v>
      </c>
      <c r="P99">
        <f t="shared" si="11"/>
        <v>354255.35356727848</v>
      </c>
    </row>
    <row r="100" spans="2:16" x14ac:dyDescent="0.25">
      <c r="B100" s="3" t="s">
        <v>94</v>
      </c>
      <c r="C100" s="6">
        <v>25227.568954177601</v>
      </c>
      <c r="D100" s="6">
        <v>35723.629999999997</v>
      </c>
      <c r="E100">
        <f t="shared" si="12"/>
        <v>31370.869285573001</v>
      </c>
      <c r="F100">
        <f t="shared" si="7"/>
        <v>32326.001</v>
      </c>
      <c r="G100" s="15">
        <f t="shared" si="7"/>
        <v>31506.046999999999</v>
      </c>
      <c r="H100" s="16">
        <v>1</v>
      </c>
      <c r="I100" s="16">
        <f t="shared" si="13"/>
        <v>130926.547285573</v>
      </c>
      <c r="J100" s="17">
        <f t="shared" si="8"/>
        <v>190541.012285573</v>
      </c>
      <c r="K100" s="17">
        <f t="shared" si="9"/>
        <v>444229.29628557304</v>
      </c>
      <c r="M100">
        <f t="shared" si="10"/>
        <v>24496.363679624003</v>
      </c>
      <c r="O100">
        <f t="shared" si="14"/>
        <v>731.20527455359843</v>
      </c>
      <c r="P100">
        <f t="shared" si="11"/>
        <v>534661.15353500331</v>
      </c>
    </row>
    <row r="101" spans="2:16" x14ac:dyDescent="0.25">
      <c r="B101" s="3" t="s">
        <v>95</v>
      </c>
      <c r="C101" s="6">
        <v>23322.9428441987</v>
      </c>
      <c r="D101" s="6">
        <v>32342.839</v>
      </c>
      <c r="E101">
        <f t="shared" si="12"/>
        <v>35723.629999999997</v>
      </c>
      <c r="F101">
        <f t="shared" si="7"/>
        <v>31370.869285573001</v>
      </c>
      <c r="G101" s="15">
        <f t="shared" si="7"/>
        <v>32326.001</v>
      </c>
      <c r="H101" s="16">
        <v>1</v>
      </c>
      <c r="I101" s="16">
        <f t="shared" si="13"/>
        <v>131763.33928557299</v>
      </c>
      <c r="J101" s="17">
        <f t="shared" si="8"/>
        <v>195443.37157114601</v>
      </c>
      <c r="K101" s="17">
        <f t="shared" si="9"/>
        <v>452141.11614229204</v>
      </c>
      <c r="M101">
        <f t="shared" si="10"/>
        <v>22965.253277056065</v>
      </c>
      <c r="O101">
        <f t="shared" si="14"/>
        <v>357.6895671426355</v>
      </c>
      <c r="P101">
        <f t="shared" si="11"/>
        <v>127941.82644268595</v>
      </c>
    </row>
    <row r="102" spans="2:16" x14ac:dyDescent="0.25">
      <c r="B102" s="3" t="s">
        <v>96</v>
      </c>
      <c r="C102" s="6">
        <v>23283.9414164312</v>
      </c>
      <c r="D102" s="6">
        <v>33107.502999999997</v>
      </c>
      <c r="E102">
        <f t="shared" si="12"/>
        <v>32342.839</v>
      </c>
      <c r="F102">
        <f t="shared" si="7"/>
        <v>35723.629999999997</v>
      </c>
      <c r="G102" s="15">
        <f t="shared" si="7"/>
        <v>31370.869285573001</v>
      </c>
      <c r="H102" s="16">
        <v>1</v>
      </c>
      <c r="I102" s="16">
        <f t="shared" si="13"/>
        <v>132544.841285573</v>
      </c>
      <c r="J102" s="17">
        <f t="shared" si="8"/>
        <v>197902.70685671899</v>
      </c>
      <c r="K102" s="17">
        <f t="shared" si="9"/>
        <v>457575.18257015699</v>
      </c>
      <c r="M102">
        <f t="shared" si="10"/>
        <v>22676.407952292953</v>
      </c>
      <c r="O102">
        <f t="shared" si="14"/>
        <v>607.53346413824693</v>
      </c>
      <c r="P102">
        <f t="shared" si="11"/>
        <v>369096.91004781856</v>
      </c>
    </row>
    <row r="103" spans="2:16" x14ac:dyDescent="0.25">
      <c r="B103" s="3" t="s">
        <v>97</v>
      </c>
      <c r="C103" s="6">
        <v>23799.8482063921</v>
      </c>
      <c r="D103" s="6">
        <v>32675.550116937498</v>
      </c>
      <c r="E103">
        <f t="shared" si="12"/>
        <v>33107.502999999997</v>
      </c>
      <c r="F103">
        <f t="shared" si="7"/>
        <v>32342.839</v>
      </c>
      <c r="G103" s="15">
        <f t="shared" si="7"/>
        <v>35723.629999999997</v>
      </c>
      <c r="H103" s="16">
        <v>1</v>
      </c>
      <c r="I103" s="16">
        <f t="shared" si="13"/>
        <v>133849.5221169375</v>
      </c>
      <c r="J103" s="17">
        <f t="shared" si="8"/>
        <v>204964.071</v>
      </c>
      <c r="K103" s="17">
        <f t="shared" si="9"/>
        <v>483991.52899999998</v>
      </c>
      <c r="M103">
        <f t="shared" si="10"/>
        <v>23310.529638630833</v>
      </c>
      <c r="O103">
        <f t="shared" si="14"/>
        <v>489.31856776126733</v>
      </c>
      <c r="P103">
        <f t="shared" si="11"/>
        <v>239432.66075593798</v>
      </c>
    </row>
    <row r="104" spans="2:16" x14ac:dyDescent="0.25">
      <c r="B104" s="3" t="s">
        <v>98</v>
      </c>
      <c r="C104" s="6">
        <v>26040.220285313</v>
      </c>
      <c r="D104" s="6">
        <v>36855.406000000003</v>
      </c>
      <c r="E104">
        <f t="shared" si="12"/>
        <v>32675.550116937498</v>
      </c>
      <c r="F104">
        <f t="shared" si="7"/>
        <v>33107.502999999997</v>
      </c>
      <c r="G104" s="15">
        <f t="shared" si="7"/>
        <v>32342.839</v>
      </c>
      <c r="H104" s="16">
        <v>1</v>
      </c>
      <c r="I104" s="16">
        <f t="shared" si="13"/>
        <v>134981.29811693751</v>
      </c>
      <c r="J104" s="17">
        <f t="shared" si="8"/>
        <v>195919.07311693748</v>
      </c>
      <c r="K104" s="17">
        <f t="shared" si="9"/>
        <v>456191.11311693746</v>
      </c>
      <c r="M104">
        <f t="shared" si="10"/>
        <v>25227.363461519737</v>
      </c>
      <c r="O104">
        <f t="shared" si="14"/>
        <v>812.85682379326317</v>
      </c>
      <c r="P104">
        <f t="shared" si="11"/>
        <v>660736.21598727209</v>
      </c>
    </row>
    <row r="105" spans="2:16" x14ac:dyDescent="0.25">
      <c r="B105" s="3" t="s">
        <v>99</v>
      </c>
      <c r="C105" s="6">
        <v>24205.129858786499</v>
      </c>
      <c r="D105" s="6">
        <v>33927.633999999998</v>
      </c>
      <c r="E105">
        <f t="shared" si="12"/>
        <v>36855.406000000003</v>
      </c>
      <c r="F105">
        <f t="shared" si="7"/>
        <v>32675.550116937498</v>
      </c>
      <c r="G105" s="15">
        <f t="shared" si="7"/>
        <v>33107.502999999997</v>
      </c>
      <c r="H105" s="16">
        <v>1</v>
      </c>
      <c r="I105" s="16">
        <f t="shared" si="13"/>
        <v>136566.0931169375</v>
      </c>
      <c r="J105" s="17">
        <f t="shared" si="8"/>
        <v>201529.01523387499</v>
      </c>
      <c r="K105" s="17">
        <f t="shared" si="9"/>
        <v>465525.13346774998</v>
      </c>
      <c r="M105">
        <f t="shared" si="10"/>
        <v>23887.63183693368</v>
      </c>
      <c r="O105">
        <f t="shared" si="14"/>
        <v>317.49802185281806</v>
      </c>
      <c r="P105">
        <f t="shared" si="11"/>
        <v>100804.99388045253</v>
      </c>
    </row>
    <row r="106" spans="2:16" x14ac:dyDescent="0.25">
      <c r="B106" s="3" t="s">
        <v>100</v>
      </c>
      <c r="C106" s="6">
        <v>24267.322649508402</v>
      </c>
      <c r="D106" s="6">
        <v>35682.652000000002</v>
      </c>
      <c r="E106">
        <f t="shared" si="12"/>
        <v>33927.633999999998</v>
      </c>
      <c r="F106">
        <f t="shared" si="7"/>
        <v>36855.406000000003</v>
      </c>
      <c r="G106" s="15">
        <f t="shared" si="7"/>
        <v>32675.550116937498</v>
      </c>
      <c r="H106" s="16">
        <v>1</v>
      </c>
      <c r="I106" s="16">
        <f t="shared" si="13"/>
        <v>139141.2421169375</v>
      </c>
      <c r="J106" s="17">
        <f t="shared" si="8"/>
        <v>205665.0963508125</v>
      </c>
      <c r="K106" s="17">
        <f t="shared" si="9"/>
        <v>475429.20905243745</v>
      </c>
      <c r="M106">
        <f t="shared" si="10"/>
        <v>24268.172502696732</v>
      </c>
      <c r="O106">
        <f t="shared" si="14"/>
        <v>-0.84985318833059864</v>
      </c>
      <c r="P106">
        <f t="shared" si="11"/>
        <v>0.72225044171568398</v>
      </c>
    </row>
    <row r="107" spans="2:16" x14ac:dyDescent="0.25">
      <c r="B107" s="3" t="s">
        <v>101</v>
      </c>
      <c r="C107" s="6">
        <v>24794.4655261632</v>
      </c>
      <c r="D107" s="6">
        <v>34648.837875228099</v>
      </c>
      <c r="E107">
        <f t="shared" si="12"/>
        <v>35682.652000000002</v>
      </c>
      <c r="F107">
        <f t="shared" si="7"/>
        <v>33927.633999999998</v>
      </c>
      <c r="G107" s="15">
        <f t="shared" si="7"/>
        <v>36855.406000000003</v>
      </c>
      <c r="H107" s="16">
        <v>1</v>
      </c>
      <c r="I107" s="16">
        <f t="shared" si="13"/>
        <v>141114.52987522812</v>
      </c>
      <c r="J107" s="17">
        <f t="shared" si="8"/>
        <v>214104.13800000001</v>
      </c>
      <c r="K107" s="17">
        <f t="shared" si="9"/>
        <v>503091.84200000006</v>
      </c>
      <c r="M107">
        <f t="shared" si="10"/>
        <v>24540.105278429415</v>
      </c>
      <c r="O107">
        <f t="shared" si="14"/>
        <v>254.36024773378449</v>
      </c>
      <c r="P107">
        <f t="shared" si="11"/>
        <v>64699.13562719222</v>
      </c>
    </row>
    <row r="108" spans="2:16" x14ac:dyDescent="0.25">
      <c r="B108" s="3" t="s">
        <v>102</v>
      </c>
      <c r="C108" s="6">
        <v>27256.080874967502</v>
      </c>
      <c r="D108" s="6">
        <v>39372.569000000003</v>
      </c>
      <c r="E108">
        <f t="shared" si="12"/>
        <v>34648.837875228099</v>
      </c>
      <c r="F108">
        <f t="shared" si="7"/>
        <v>35682.652000000002</v>
      </c>
      <c r="G108" s="15">
        <f t="shared" si="7"/>
        <v>33927.633999999998</v>
      </c>
      <c r="H108" s="16">
        <v>1</v>
      </c>
      <c r="I108" s="16">
        <f t="shared" si="13"/>
        <v>143631.69287522809</v>
      </c>
      <c r="J108" s="17">
        <f t="shared" si="8"/>
        <v>207797.04387522809</v>
      </c>
      <c r="K108" s="17">
        <f t="shared" si="9"/>
        <v>482728.1518752281</v>
      </c>
      <c r="M108">
        <f t="shared" si="10"/>
        <v>26688.512593542953</v>
      </c>
      <c r="O108">
        <f t="shared" si="14"/>
        <v>567.56828142454833</v>
      </c>
      <c r="P108">
        <f t="shared" si="11"/>
        <v>322133.75407921529</v>
      </c>
    </row>
    <row r="109" spans="2:16" x14ac:dyDescent="0.25">
      <c r="B109" s="3" t="s">
        <v>103</v>
      </c>
      <c r="C109" s="6">
        <v>25354.7136599064</v>
      </c>
      <c r="D109" s="6">
        <v>36217.485000000001</v>
      </c>
      <c r="E109">
        <f t="shared" si="12"/>
        <v>39372.569000000003</v>
      </c>
      <c r="F109">
        <f t="shared" si="7"/>
        <v>34648.837875228099</v>
      </c>
      <c r="G109" s="15">
        <f t="shared" si="7"/>
        <v>35682.652000000002</v>
      </c>
      <c r="H109" s="16">
        <v>1</v>
      </c>
      <c r="I109" s="16">
        <f t="shared" si="13"/>
        <v>145921.54387522809</v>
      </c>
      <c r="J109" s="17">
        <f t="shared" si="8"/>
        <v>215718.20075045619</v>
      </c>
      <c r="K109" s="17">
        <f t="shared" si="9"/>
        <v>499111.78850091243</v>
      </c>
      <c r="M109">
        <f t="shared" si="10"/>
        <v>25420.352140974981</v>
      </c>
      <c r="O109">
        <f t="shared" si="14"/>
        <v>-65.638481068581314</v>
      </c>
      <c r="P109">
        <f t="shared" si="11"/>
        <v>4308.4101969905078</v>
      </c>
    </row>
    <row r="110" spans="2:16" x14ac:dyDescent="0.25">
      <c r="B110" s="3" t="s">
        <v>104</v>
      </c>
      <c r="C110" s="6">
        <v>25451.476938962998</v>
      </c>
      <c r="D110" s="6">
        <v>38401.089999999997</v>
      </c>
      <c r="E110">
        <f t="shared" si="12"/>
        <v>36217.485000000001</v>
      </c>
      <c r="F110">
        <f t="shared" si="7"/>
        <v>39372.569000000003</v>
      </c>
      <c r="G110" s="15">
        <f t="shared" si="7"/>
        <v>34648.837875228099</v>
      </c>
      <c r="H110" s="16">
        <v>1</v>
      </c>
      <c r="I110" s="16">
        <f t="shared" si="13"/>
        <v>148639.98187522811</v>
      </c>
      <c r="J110" s="17">
        <f t="shared" si="8"/>
        <v>218909.1366256843</v>
      </c>
      <c r="K110" s="17">
        <f t="shared" si="9"/>
        <v>505547.30187705287</v>
      </c>
      <c r="M110">
        <f t="shared" si="10"/>
        <v>25911.167822069532</v>
      </c>
      <c r="O110">
        <f t="shared" si="14"/>
        <v>-459.69088310653387</v>
      </c>
      <c r="P110">
        <f t="shared" si="11"/>
        <v>211315.708011265</v>
      </c>
    </row>
    <row r="111" spans="2:16" x14ac:dyDescent="0.25">
      <c r="B111" s="3" t="s">
        <v>105</v>
      </c>
      <c r="C111" s="6">
        <v>26123.343896161899</v>
      </c>
      <c r="D111" s="6">
        <v>37305.009091273401</v>
      </c>
      <c r="E111">
        <f t="shared" si="12"/>
        <v>38401.089999999997</v>
      </c>
      <c r="F111">
        <f t="shared" ref="F111:G135" si="15">+E110</f>
        <v>36217.485000000001</v>
      </c>
      <c r="G111" s="15">
        <f t="shared" si="15"/>
        <v>39372.569000000003</v>
      </c>
      <c r="H111" s="16">
        <v>1</v>
      </c>
      <c r="I111" s="16">
        <f t="shared" si="13"/>
        <v>151296.15309127339</v>
      </c>
      <c r="J111" s="17">
        <f t="shared" ref="J111:J135" si="16">+E111+2*F111+3*G111</f>
        <v>228953.76699999999</v>
      </c>
      <c r="K111" s="17">
        <f t="shared" ref="K111:K135" si="17">+E111+4*F111+9*G111</f>
        <v>537624.15100000007</v>
      </c>
      <c r="M111">
        <f t="shared" ref="M111:M135" si="18">+$S$24+$S$25*I111+$S$26*J111+$S$27*K111</f>
        <v>26254.288402424878</v>
      </c>
      <c r="O111">
        <f t="shared" si="14"/>
        <v>-130.94450626297839</v>
      </c>
      <c r="P111">
        <f t="shared" ref="P111:P135" si="19">+O111*O111</f>
        <v>17146.463720455187</v>
      </c>
    </row>
    <row r="112" spans="2:16" x14ac:dyDescent="0.25">
      <c r="B112" s="3" t="s">
        <v>106</v>
      </c>
      <c r="C112" s="6">
        <v>29112.068872247699</v>
      </c>
      <c r="D112" s="6">
        <v>41667.286</v>
      </c>
      <c r="E112">
        <f t="shared" ref="E112:E135" si="20">+D111</f>
        <v>37305.009091273401</v>
      </c>
      <c r="F112">
        <f t="shared" si="15"/>
        <v>38401.089999999997</v>
      </c>
      <c r="G112" s="15">
        <f t="shared" si="15"/>
        <v>36217.485000000001</v>
      </c>
      <c r="H112" s="16">
        <v>1</v>
      </c>
      <c r="I112" s="16">
        <f t="shared" si="13"/>
        <v>153590.87009127339</v>
      </c>
      <c r="J112" s="17">
        <f t="shared" si="16"/>
        <v>222759.6440912734</v>
      </c>
      <c r="K112" s="17">
        <f t="shared" si="17"/>
        <v>516866.73409127339</v>
      </c>
      <c r="M112">
        <f t="shared" si="18"/>
        <v>28121.7829562119</v>
      </c>
      <c r="O112">
        <f t="shared" si="14"/>
        <v>990.28591603579844</v>
      </c>
      <c r="P112">
        <f t="shared" si="19"/>
        <v>980666.19549886044</v>
      </c>
    </row>
    <row r="113" spans="2:16" x14ac:dyDescent="0.25">
      <c r="B113" s="3" t="s">
        <v>107</v>
      </c>
      <c r="C113" s="6">
        <v>26919.657866171299</v>
      </c>
      <c r="D113" s="6">
        <v>39372.866999999998</v>
      </c>
      <c r="E113">
        <f t="shared" si="20"/>
        <v>41667.286</v>
      </c>
      <c r="F113">
        <f t="shared" si="15"/>
        <v>37305.009091273401</v>
      </c>
      <c r="G113" s="15">
        <f t="shared" si="15"/>
        <v>38401.089999999997</v>
      </c>
      <c r="H113" s="16">
        <v>1</v>
      </c>
      <c r="I113" s="16">
        <f t="shared" si="13"/>
        <v>156746.25209127337</v>
      </c>
      <c r="J113" s="17">
        <f t="shared" si="16"/>
        <v>231480.57418254678</v>
      </c>
      <c r="K113" s="17">
        <f t="shared" si="17"/>
        <v>536497.13236509357</v>
      </c>
      <c r="M113">
        <f t="shared" si="18"/>
        <v>27385.138549959695</v>
      </c>
      <c r="O113">
        <f t="shared" si="14"/>
        <v>-465.48068378839525</v>
      </c>
      <c r="P113">
        <f t="shared" si="19"/>
        <v>216672.26698011201</v>
      </c>
    </row>
    <row r="114" spans="2:16" x14ac:dyDescent="0.25">
      <c r="B114" s="3" t="s">
        <v>108</v>
      </c>
      <c r="C114" s="6">
        <v>27327.671365419101</v>
      </c>
      <c r="D114" s="6">
        <v>41800.292000000001</v>
      </c>
      <c r="E114">
        <f t="shared" si="20"/>
        <v>39372.866999999998</v>
      </c>
      <c r="F114">
        <f t="shared" si="15"/>
        <v>41667.286</v>
      </c>
      <c r="G114" s="15">
        <f t="shared" si="15"/>
        <v>37305.009091273401</v>
      </c>
      <c r="H114" s="16">
        <v>1</v>
      </c>
      <c r="I114" s="16">
        <f t="shared" si="13"/>
        <v>160145.45409127342</v>
      </c>
      <c r="J114" s="17">
        <f t="shared" si="16"/>
        <v>234622.4662738202</v>
      </c>
      <c r="K114" s="17">
        <f t="shared" si="17"/>
        <v>541787.09282146068</v>
      </c>
      <c r="M114">
        <f t="shared" si="18"/>
        <v>28089.760739683363</v>
      </c>
      <c r="O114">
        <f t="shared" si="14"/>
        <v>-762.08937426426201</v>
      </c>
      <c r="P114">
        <f t="shared" si="19"/>
        <v>580780.21436649445</v>
      </c>
    </row>
    <row r="115" spans="2:16" x14ac:dyDescent="0.25">
      <c r="B115" s="3" t="s">
        <v>109</v>
      </c>
      <c r="C115" s="6">
        <v>28293.024132508199</v>
      </c>
      <c r="D115" s="6">
        <v>40506.609378287103</v>
      </c>
      <c r="E115">
        <f t="shared" si="20"/>
        <v>41800.292000000001</v>
      </c>
      <c r="F115">
        <f t="shared" si="15"/>
        <v>39372.866999999998</v>
      </c>
      <c r="G115" s="15">
        <f t="shared" si="15"/>
        <v>41667.286</v>
      </c>
      <c r="H115" s="16">
        <v>1</v>
      </c>
      <c r="I115" s="16">
        <f t="shared" si="13"/>
        <v>163347.05437828711</v>
      </c>
      <c r="J115" s="17">
        <f t="shared" si="16"/>
        <v>245547.88400000002</v>
      </c>
      <c r="K115" s="17">
        <f t="shared" si="17"/>
        <v>574297.33400000003</v>
      </c>
      <c r="M115">
        <f t="shared" si="18"/>
        <v>28201.802345602642</v>
      </c>
      <c r="O115">
        <f t="shared" si="14"/>
        <v>91.221786905556655</v>
      </c>
      <c r="P115">
        <f t="shared" si="19"/>
        <v>8321.4144062427877</v>
      </c>
    </row>
    <row r="116" spans="2:16" x14ac:dyDescent="0.25">
      <c r="B116" s="3" t="s">
        <v>110</v>
      </c>
      <c r="C116" s="6">
        <v>31472.188530218398</v>
      </c>
      <c r="D116" s="6">
        <v>45074.175437164602</v>
      </c>
      <c r="E116">
        <f t="shared" si="20"/>
        <v>40506.609378287103</v>
      </c>
      <c r="F116">
        <f t="shared" si="15"/>
        <v>41800.292000000001</v>
      </c>
      <c r="G116" s="15">
        <f t="shared" si="15"/>
        <v>39372.866999999998</v>
      </c>
      <c r="H116" s="16">
        <v>1</v>
      </c>
      <c r="I116" s="16">
        <f t="shared" si="13"/>
        <v>166753.9438154517</v>
      </c>
      <c r="J116" s="17">
        <f t="shared" si="16"/>
        <v>242225.7943782871</v>
      </c>
      <c r="K116" s="17">
        <f t="shared" si="17"/>
        <v>562063.58037828701</v>
      </c>
      <c r="M116">
        <f t="shared" si="18"/>
        <v>30250.060318373537</v>
      </c>
      <c r="O116">
        <f t="shared" si="14"/>
        <v>1222.1282118448617</v>
      </c>
      <c r="P116">
        <f t="shared" si="19"/>
        <v>1493597.3661871192</v>
      </c>
    </row>
    <row r="117" spans="2:16" x14ac:dyDescent="0.25">
      <c r="B117" s="3" t="s">
        <v>111</v>
      </c>
      <c r="C117" s="6">
        <v>29074.139419736399</v>
      </c>
      <c r="D117" s="6">
        <v>42912.6195060346</v>
      </c>
      <c r="E117">
        <f t="shared" si="20"/>
        <v>45074.175437164602</v>
      </c>
      <c r="F117">
        <f t="shared" si="15"/>
        <v>40506.609378287103</v>
      </c>
      <c r="G117" s="15">
        <f t="shared" si="15"/>
        <v>41800.292000000001</v>
      </c>
      <c r="H117" s="16">
        <v>1</v>
      </c>
      <c r="I117" s="16">
        <f t="shared" si="13"/>
        <v>170293.69632148632</v>
      </c>
      <c r="J117" s="17">
        <f t="shared" si="16"/>
        <v>251488.2701937388</v>
      </c>
      <c r="K117" s="17">
        <f t="shared" si="17"/>
        <v>583303.24095031305</v>
      </c>
      <c r="M117">
        <f t="shared" si="18"/>
        <v>29648.256319499458</v>
      </c>
      <c r="O117">
        <f t="shared" si="14"/>
        <v>-574.11689976305934</v>
      </c>
      <c r="P117">
        <f t="shared" si="19"/>
        <v>329610.2145935467</v>
      </c>
    </row>
    <row r="118" spans="2:16" x14ac:dyDescent="0.25">
      <c r="B118" s="3" t="s">
        <v>112</v>
      </c>
      <c r="C118" s="6">
        <v>29778.180917536902</v>
      </c>
      <c r="D118" s="6">
        <v>45913.467118155597</v>
      </c>
      <c r="E118">
        <f t="shared" si="20"/>
        <v>42912.6195060346</v>
      </c>
      <c r="F118">
        <f t="shared" si="15"/>
        <v>45074.175437164602</v>
      </c>
      <c r="G118" s="15">
        <f t="shared" si="15"/>
        <v>40506.609378287103</v>
      </c>
      <c r="H118" s="16">
        <v>1</v>
      </c>
      <c r="I118" s="16">
        <f t="shared" si="13"/>
        <v>174406.87143964189</v>
      </c>
      <c r="J118" s="17">
        <f t="shared" si="16"/>
        <v>254580.79851522512</v>
      </c>
      <c r="K118" s="17">
        <f t="shared" si="17"/>
        <v>587768.8056592769</v>
      </c>
      <c r="M118">
        <f t="shared" si="18"/>
        <v>30645.490086159567</v>
      </c>
      <c r="O118">
        <f t="shared" si="14"/>
        <v>-867.30916862266531</v>
      </c>
      <c r="P118">
        <f t="shared" si="19"/>
        <v>752225.19397693884</v>
      </c>
    </row>
    <row r="119" spans="2:16" x14ac:dyDescent="0.25">
      <c r="B119" s="3" t="s">
        <v>113</v>
      </c>
      <c r="C119" s="6">
        <v>30664.785329547802</v>
      </c>
      <c r="D119" s="6">
        <v>44675.585861305</v>
      </c>
      <c r="E119">
        <f t="shared" si="20"/>
        <v>45913.467118155597</v>
      </c>
      <c r="F119">
        <f t="shared" si="15"/>
        <v>42912.6195060346</v>
      </c>
      <c r="G119" s="15">
        <f t="shared" si="15"/>
        <v>45074.175437164602</v>
      </c>
      <c r="H119" s="16">
        <v>1</v>
      </c>
      <c r="I119" s="16">
        <f t="shared" si="13"/>
        <v>178575.8479226598</v>
      </c>
      <c r="J119" s="17">
        <f t="shared" si="16"/>
        <v>266961.23244171857</v>
      </c>
      <c r="K119" s="17">
        <f t="shared" si="17"/>
        <v>623231.52407677541</v>
      </c>
      <c r="M119">
        <f t="shared" si="18"/>
        <v>30828.244655624439</v>
      </c>
      <c r="O119">
        <f t="shared" si="14"/>
        <v>-163.45932607663781</v>
      </c>
      <c r="P119">
        <f t="shared" si="19"/>
        <v>26718.951281428606</v>
      </c>
    </row>
    <row r="120" spans="2:16" x14ac:dyDescent="0.25">
      <c r="B120" s="3" t="s">
        <v>114</v>
      </c>
      <c r="C120" s="6">
        <v>34385.618141171901</v>
      </c>
      <c r="D120" s="6">
        <v>50347.093412957103</v>
      </c>
      <c r="E120">
        <f t="shared" si="20"/>
        <v>44675.585861305</v>
      </c>
      <c r="F120">
        <f t="shared" si="15"/>
        <v>45913.467118155597</v>
      </c>
      <c r="G120" s="15">
        <f t="shared" si="15"/>
        <v>42912.6195060346</v>
      </c>
      <c r="H120" s="16">
        <v>1</v>
      </c>
      <c r="I120" s="16">
        <f t="shared" si="13"/>
        <v>183848.76589845229</v>
      </c>
      <c r="J120" s="17">
        <f t="shared" si="16"/>
        <v>265240.37861571996</v>
      </c>
      <c r="K120" s="17">
        <f t="shared" si="17"/>
        <v>614543.02988823876</v>
      </c>
      <c r="M120">
        <f t="shared" si="18"/>
        <v>33469.743950051823</v>
      </c>
      <c r="O120">
        <f t="shared" si="14"/>
        <v>915.87419112007774</v>
      </c>
      <c r="P120">
        <f t="shared" si="19"/>
        <v>838825.53395985672</v>
      </c>
    </row>
    <row r="121" spans="2:16" x14ac:dyDescent="0.25">
      <c r="B121" s="3" t="s">
        <v>115</v>
      </c>
      <c r="C121" s="6">
        <v>31739.080037086798</v>
      </c>
      <c r="D121" s="6">
        <v>47584.770630912899</v>
      </c>
      <c r="E121">
        <f t="shared" si="20"/>
        <v>50347.093412957103</v>
      </c>
      <c r="F121">
        <f t="shared" si="15"/>
        <v>44675.585861305</v>
      </c>
      <c r="G121" s="15">
        <f t="shared" si="15"/>
        <v>45913.467118155597</v>
      </c>
      <c r="H121" s="16">
        <v>1</v>
      </c>
      <c r="I121" s="16">
        <f t="shared" si="13"/>
        <v>188520.91702333061</v>
      </c>
      <c r="J121" s="17">
        <f t="shared" si="16"/>
        <v>277438.66649003391</v>
      </c>
      <c r="K121" s="17">
        <f t="shared" si="17"/>
        <v>642270.64092157746</v>
      </c>
      <c r="M121">
        <f t="shared" si="18"/>
        <v>32637.974822577671</v>
      </c>
      <c r="O121">
        <f t="shared" si="14"/>
        <v>-898.89478549087289</v>
      </c>
      <c r="P121">
        <f t="shared" si="19"/>
        <v>808011.83538268239</v>
      </c>
    </row>
    <row r="122" spans="2:16" x14ac:dyDescent="0.25">
      <c r="B122" s="3" t="s">
        <v>116</v>
      </c>
      <c r="C122" s="6">
        <v>32171.228712729899</v>
      </c>
      <c r="D122" s="6">
        <v>48897.760422702901</v>
      </c>
      <c r="E122">
        <f t="shared" si="20"/>
        <v>47584.770630912899</v>
      </c>
      <c r="F122">
        <f t="shared" si="15"/>
        <v>50347.093412957103</v>
      </c>
      <c r="G122" s="15">
        <f t="shared" si="15"/>
        <v>44675.585861305</v>
      </c>
      <c r="H122" s="16">
        <v>1</v>
      </c>
      <c r="I122" s="16">
        <f t="shared" si="13"/>
        <v>191505.2103278779</v>
      </c>
      <c r="J122" s="17">
        <f t="shared" si="16"/>
        <v>282305.71504074207</v>
      </c>
      <c r="K122" s="17">
        <f t="shared" si="17"/>
        <v>651053.41703448631</v>
      </c>
      <c r="M122">
        <f t="shared" si="18"/>
        <v>32527.393710737932</v>
      </c>
      <c r="O122">
        <f t="shared" si="14"/>
        <v>-356.16499800803285</v>
      </c>
      <c r="P122">
        <f t="shared" si="19"/>
        <v>126853.50580606205</v>
      </c>
    </row>
    <row r="123" spans="2:16" x14ac:dyDescent="0.25">
      <c r="B123" s="3" t="s">
        <v>117</v>
      </c>
      <c r="C123" s="6">
        <v>31913.839502369399</v>
      </c>
      <c r="D123" s="6">
        <v>45524.811919136097</v>
      </c>
      <c r="E123">
        <f t="shared" si="20"/>
        <v>48897.760422702901</v>
      </c>
      <c r="F123">
        <f t="shared" si="15"/>
        <v>47584.770630912899</v>
      </c>
      <c r="G123" s="15">
        <f t="shared" si="15"/>
        <v>50347.093412957103</v>
      </c>
      <c r="H123" s="16">
        <v>1</v>
      </c>
      <c r="I123" s="16">
        <f t="shared" si="13"/>
        <v>192354.43638570898</v>
      </c>
      <c r="J123" s="17">
        <f t="shared" si="16"/>
        <v>295108.58192340005</v>
      </c>
      <c r="K123" s="17">
        <f t="shared" si="17"/>
        <v>692360.68366296845</v>
      </c>
      <c r="M123">
        <f t="shared" si="18"/>
        <v>31585.350837471473</v>
      </c>
      <c r="O123">
        <f t="shared" si="14"/>
        <v>328.48866489792636</v>
      </c>
      <c r="P123">
        <f t="shared" si="19"/>
        <v>107904.80296642215</v>
      </c>
    </row>
    <row r="124" spans="2:16" x14ac:dyDescent="0.25">
      <c r="B124" s="3" t="s">
        <v>118</v>
      </c>
      <c r="C124" s="6">
        <v>34943.548079611901</v>
      </c>
      <c r="D124" s="6">
        <v>49743.660432030898</v>
      </c>
      <c r="E124">
        <f t="shared" si="20"/>
        <v>45524.811919136097</v>
      </c>
      <c r="F124">
        <f t="shared" si="15"/>
        <v>48897.760422702901</v>
      </c>
      <c r="G124" s="15">
        <f t="shared" si="15"/>
        <v>47584.770630912899</v>
      </c>
      <c r="H124" s="16">
        <v>1</v>
      </c>
      <c r="I124" s="16">
        <f t="shared" si="13"/>
        <v>191751.00340478279</v>
      </c>
      <c r="J124" s="17">
        <f t="shared" si="16"/>
        <v>286074.64465728059</v>
      </c>
      <c r="K124" s="17">
        <f t="shared" si="17"/>
        <v>669378.78928816377</v>
      </c>
      <c r="M124">
        <f t="shared" si="18"/>
        <v>33389.752753274064</v>
      </c>
      <c r="O124">
        <f t="shared" si="14"/>
        <v>1553.7953263378367</v>
      </c>
      <c r="P124">
        <f t="shared" si="19"/>
        <v>2414279.9161493047</v>
      </c>
    </row>
    <row r="125" spans="2:16" x14ac:dyDescent="0.25">
      <c r="B125" s="3" t="s">
        <v>119</v>
      </c>
      <c r="C125" s="6">
        <v>32057.073754192999</v>
      </c>
      <c r="D125" s="6">
        <v>47305.162226143002</v>
      </c>
      <c r="E125">
        <f t="shared" si="20"/>
        <v>49743.660432030898</v>
      </c>
      <c r="F125">
        <f t="shared" si="15"/>
        <v>45524.811919136097</v>
      </c>
      <c r="G125" s="15">
        <f t="shared" si="15"/>
        <v>48897.760422702901</v>
      </c>
      <c r="H125" s="16">
        <v>1</v>
      </c>
      <c r="I125" s="16">
        <f t="shared" si="13"/>
        <v>191471.39500001291</v>
      </c>
      <c r="J125" s="17">
        <f t="shared" si="16"/>
        <v>287486.56553841179</v>
      </c>
      <c r="K125" s="17">
        <f t="shared" si="17"/>
        <v>671922.75191290141</v>
      </c>
      <c r="M125">
        <f t="shared" si="18"/>
        <v>32698.736231490882</v>
      </c>
      <c r="O125">
        <f t="shared" si="14"/>
        <v>-641.66247729788302</v>
      </c>
      <c r="P125">
        <f t="shared" si="19"/>
        <v>411730.73477205622</v>
      </c>
    </row>
    <row r="126" spans="2:16" x14ac:dyDescent="0.25">
      <c r="B126" s="3" t="s">
        <v>120</v>
      </c>
      <c r="C126" s="6">
        <v>33077.908818794</v>
      </c>
      <c r="D126" s="6">
        <v>50581.766632972904</v>
      </c>
      <c r="E126">
        <f t="shared" si="20"/>
        <v>47305.162226143002</v>
      </c>
      <c r="F126">
        <f t="shared" si="15"/>
        <v>49743.660432030898</v>
      </c>
      <c r="G126" s="15">
        <f t="shared" si="15"/>
        <v>45524.811919136097</v>
      </c>
      <c r="H126" s="16">
        <v>1</v>
      </c>
      <c r="I126" s="16">
        <f t="shared" si="13"/>
        <v>193155.40121028287</v>
      </c>
      <c r="J126" s="17">
        <f t="shared" si="16"/>
        <v>283366.91884761309</v>
      </c>
      <c r="K126" s="17">
        <f t="shared" si="17"/>
        <v>656003.1112264914</v>
      </c>
      <c r="M126">
        <f t="shared" si="18"/>
        <v>33639.851293780957</v>
      </c>
      <c r="O126">
        <f t="shared" si="14"/>
        <v>-561.94247498695768</v>
      </c>
      <c r="P126">
        <f t="shared" si="19"/>
        <v>315779.34519446758</v>
      </c>
    </row>
    <row r="127" spans="2:16" x14ac:dyDescent="0.25">
      <c r="B127" s="3" t="s">
        <v>121</v>
      </c>
      <c r="C127" s="6">
        <v>33630.418824888999</v>
      </c>
      <c r="D127" s="6">
        <v>48330.171815003603</v>
      </c>
      <c r="E127">
        <f t="shared" si="20"/>
        <v>50581.766632972904</v>
      </c>
      <c r="F127">
        <f t="shared" si="15"/>
        <v>47305.162226143002</v>
      </c>
      <c r="G127" s="15">
        <f t="shared" si="15"/>
        <v>49743.660432030898</v>
      </c>
      <c r="H127" s="16">
        <v>1</v>
      </c>
      <c r="I127" s="16">
        <f t="shared" si="13"/>
        <v>195960.7611061504</v>
      </c>
      <c r="J127" s="17">
        <f t="shared" si="16"/>
        <v>294423.07238135161</v>
      </c>
      <c r="K127" s="17">
        <f t="shared" si="17"/>
        <v>687495.35942582297</v>
      </c>
      <c r="M127">
        <f t="shared" si="18"/>
        <v>33242.857909807761</v>
      </c>
      <c r="O127">
        <f t="shared" si="14"/>
        <v>387.56091508123791</v>
      </c>
      <c r="P127">
        <f t="shared" si="19"/>
        <v>150203.46289860649</v>
      </c>
    </row>
    <row r="128" spans="2:16" x14ac:dyDescent="0.25">
      <c r="B128" s="3" t="s">
        <v>122</v>
      </c>
      <c r="C128" s="6">
        <v>36970.273868229298</v>
      </c>
      <c r="D128" s="6">
        <v>54729.044306256503</v>
      </c>
      <c r="E128">
        <f t="shared" si="20"/>
        <v>48330.171815003603</v>
      </c>
      <c r="F128">
        <f t="shared" si="15"/>
        <v>50581.766632972904</v>
      </c>
      <c r="G128" s="15">
        <f t="shared" si="15"/>
        <v>47305.162226143002</v>
      </c>
      <c r="H128" s="16">
        <v>1</v>
      </c>
      <c r="I128" s="16">
        <f t="shared" si="13"/>
        <v>200946.144980376</v>
      </c>
      <c r="J128" s="17">
        <f t="shared" si="16"/>
        <v>291409.19175937842</v>
      </c>
      <c r="K128" s="17">
        <f t="shared" si="17"/>
        <v>676403.69838218228</v>
      </c>
      <c r="M128">
        <f t="shared" si="18"/>
        <v>36191.185612625952</v>
      </c>
      <c r="O128">
        <f t="shared" si="14"/>
        <v>779.08825560334662</v>
      </c>
      <c r="P128">
        <f t="shared" si="19"/>
        <v>606978.51001906558</v>
      </c>
    </row>
    <row r="129" spans="2:16" x14ac:dyDescent="0.25">
      <c r="B129" s="3" t="s">
        <v>123</v>
      </c>
      <c r="C129" s="6">
        <v>34053.316401981698</v>
      </c>
      <c r="D129" s="6">
        <v>51846.8866236006</v>
      </c>
      <c r="E129">
        <f t="shared" si="20"/>
        <v>54729.044306256503</v>
      </c>
      <c r="F129">
        <f t="shared" si="15"/>
        <v>48330.171815003603</v>
      </c>
      <c r="G129" s="15">
        <f t="shared" si="15"/>
        <v>50581.766632972904</v>
      </c>
      <c r="H129" s="16">
        <v>1</v>
      </c>
      <c r="I129" s="16">
        <f t="shared" si="13"/>
        <v>205487.86937783359</v>
      </c>
      <c r="J129" s="17">
        <f t="shared" si="16"/>
        <v>303134.68783518241</v>
      </c>
      <c r="K129" s="17">
        <f t="shared" si="17"/>
        <v>703285.63126302708</v>
      </c>
      <c r="M129">
        <f t="shared" si="18"/>
        <v>35463.192615475215</v>
      </c>
      <c r="O129">
        <f t="shared" si="14"/>
        <v>-1409.8762134935168</v>
      </c>
      <c r="P129">
        <f t="shared" si="19"/>
        <v>1987750.9373748167</v>
      </c>
    </row>
    <row r="130" spans="2:16" x14ac:dyDescent="0.25">
      <c r="B130" s="3" t="s">
        <v>124</v>
      </c>
      <c r="C130" s="6">
        <v>35232.832730583403</v>
      </c>
      <c r="D130" s="6">
        <v>55236.8326767537</v>
      </c>
      <c r="E130">
        <f t="shared" si="20"/>
        <v>51846.8866236006</v>
      </c>
      <c r="F130">
        <f t="shared" si="15"/>
        <v>54729.044306256503</v>
      </c>
      <c r="G130" s="15">
        <f t="shared" si="15"/>
        <v>48330.171815003603</v>
      </c>
      <c r="H130" s="16">
        <v>1</v>
      </c>
      <c r="I130" s="16">
        <f t="shared" si="13"/>
        <v>210142.93542161444</v>
      </c>
      <c r="J130" s="17">
        <f t="shared" si="16"/>
        <v>306295.49068112439</v>
      </c>
      <c r="K130" s="17">
        <f t="shared" si="17"/>
        <v>705734.61018365901</v>
      </c>
      <c r="M130">
        <f t="shared" si="18"/>
        <v>36349.845261502691</v>
      </c>
      <c r="O130">
        <f t="shared" si="14"/>
        <v>-1117.0125309192881</v>
      </c>
      <c r="P130">
        <f t="shared" si="19"/>
        <v>1247716.9942307135</v>
      </c>
    </row>
    <row r="131" spans="2:16" x14ac:dyDescent="0.25">
      <c r="B131" s="3" t="s">
        <v>125</v>
      </c>
      <c r="C131" s="6">
        <v>35781.7049166457</v>
      </c>
      <c r="D131" s="6">
        <v>52591.6971620533</v>
      </c>
      <c r="E131">
        <f t="shared" si="20"/>
        <v>55236.8326767537</v>
      </c>
      <c r="F131">
        <f t="shared" si="15"/>
        <v>51846.8866236006</v>
      </c>
      <c r="G131" s="15">
        <f t="shared" si="15"/>
        <v>54729.044306256503</v>
      </c>
      <c r="H131" s="16">
        <v>1</v>
      </c>
      <c r="I131" s="16">
        <f t="shared" si="13"/>
        <v>214404.46076866414</v>
      </c>
      <c r="J131" s="17">
        <f t="shared" si="16"/>
        <v>323117.73884272436</v>
      </c>
      <c r="K131" s="17">
        <f t="shared" si="17"/>
        <v>755185.77792746457</v>
      </c>
      <c r="M131">
        <f t="shared" si="18"/>
        <v>36026.159958375152</v>
      </c>
      <c r="O131">
        <f t="shared" si="14"/>
        <v>-244.4550417294522</v>
      </c>
      <c r="P131">
        <f t="shared" si="19"/>
        <v>59758.267426948216</v>
      </c>
    </row>
    <row r="132" spans="2:16" x14ac:dyDescent="0.25">
      <c r="B132" s="3" t="s">
        <v>126</v>
      </c>
      <c r="C132" s="6">
        <v>39328.837239820299</v>
      </c>
      <c r="D132" s="6">
        <v>58491.493011438703</v>
      </c>
      <c r="E132">
        <f t="shared" si="20"/>
        <v>52591.6971620533</v>
      </c>
      <c r="F132">
        <f t="shared" si="15"/>
        <v>55236.8326767537</v>
      </c>
      <c r="G132" s="15">
        <f t="shared" si="15"/>
        <v>51846.8866236006</v>
      </c>
      <c r="H132" s="16">
        <v>1</v>
      </c>
      <c r="I132" s="16">
        <f t="shared" si="13"/>
        <v>218166.90947384632</v>
      </c>
      <c r="J132" s="17">
        <f t="shared" si="16"/>
        <v>318606.02238636249</v>
      </c>
      <c r="K132" s="17">
        <f t="shared" si="17"/>
        <v>740161.0074814735</v>
      </c>
      <c r="M132">
        <f t="shared" si="18"/>
        <v>38605.625237971122</v>
      </c>
      <c r="O132">
        <f t="shared" si="14"/>
        <v>723.21200184917689</v>
      </c>
      <c r="P132">
        <f t="shared" si="19"/>
        <v>523035.59961869381</v>
      </c>
    </row>
    <row r="133" spans="2:16" x14ac:dyDescent="0.25">
      <c r="B133" s="3" t="s">
        <v>127</v>
      </c>
      <c r="C133" s="6">
        <v>36187.724587628101</v>
      </c>
      <c r="D133" s="6">
        <v>55315.936495205897</v>
      </c>
      <c r="E133">
        <f t="shared" si="20"/>
        <v>58491.493011438703</v>
      </c>
      <c r="F133">
        <f t="shared" si="15"/>
        <v>52591.6971620533</v>
      </c>
      <c r="G133" s="15">
        <f t="shared" si="15"/>
        <v>55236.8326767537</v>
      </c>
      <c r="H133" s="16">
        <v>1</v>
      </c>
      <c r="I133" s="16">
        <f t="shared" si="13"/>
        <v>221635.95934545161</v>
      </c>
      <c r="J133" s="17">
        <f t="shared" si="16"/>
        <v>329385.3853658064</v>
      </c>
      <c r="K133" s="17">
        <f t="shared" si="17"/>
        <v>765989.77575043519</v>
      </c>
      <c r="M133">
        <f t="shared" si="18"/>
        <v>37737.254941697334</v>
      </c>
      <c r="O133">
        <f t="shared" si="14"/>
        <v>-1549.530354069233</v>
      </c>
      <c r="P133">
        <f t="shared" si="19"/>
        <v>2401044.3181819227</v>
      </c>
    </row>
    <row r="134" spans="2:16" x14ac:dyDescent="0.25">
      <c r="B134" s="3" t="s">
        <v>128</v>
      </c>
      <c r="C134" s="6">
        <v>37481.589006163398</v>
      </c>
      <c r="D134" s="6">
        <v>58269.588467882902</v>
      </c>
      <c r="E134">
        <f t="shared" si="20"/>
        <v>55315.936495205897</v>
      </c>
      <c r="F134">
        <f t="shared" si="15"/>
        <v>58491.493011438703</v>
      </c>
      <c r="G134" s="15">
        <f t="shared" si="15"/>
        <v>52591.6971620533</v>
      </c>
      <c r="H134" s="16">
        <v>1</v>
      </c>
      <c r="I134" s="16">
        <f t="shared" si="13"/>
        <v>224668.71513658081</v>
      </c>
      <c r="J134" s="17">
        <f t="shared" si="16"/>
        <v>330074.01400424319</v>
      </c>
      <c r="K134" s="17">
        <f t="shared" si="17"/>
        <v>762607.18299944047</v>
      </c>
      <c r="M134">
        <f t="shared" si="18"/>
        <v>38365.023411758477</v>
      </c>
      <c r="O134">
        <f t="shared" si="14"/>
        <v>-883.43440559507872</v>
      </c>
      <c r="P134">
        <f t="shared" si="19"/>
        <v>780456.34898913</v>
      </c>
    </row>
    <row r="135" spans="2:16" x14ac:dyDescent="0.25">
      <c r="B135" s="3" t="s">
        <v>129</v>
      </c>
      <c r="C135" s="6">
        <v>37930.741124864202</v>
      </c>
      <c r="D135" s="6">
        <v>55784.085340290403</v>
      </c>
      <c r="E135">
        <f t="shared" si="20"/>
        <v>58269.588467882902</v>
      </c>
      <c r="F135">
        <f t="shared" si="15"/>
        <v>55315.936495205897</v>
      </c>
      <c r="G135" s="15">
        <f t="shared" si="15"/>
        <v>58491.493011438703</v>
      </c>
      <c r="H135" s="16">
        <v>1</v>
      </c>
      <c r="I135" s="16">
        <f t="shared" si="13"/>
        <v>227861.10331481788</v>
      </c>
      <c r="J135" s="17">
        <f t="shared" si="16"/>
        <v>344375.9404926108</v>
      </c>
      <c r="K135" s="17">
        <f t="shared" si="17"/>
        <v>805956.77155165479</v>
      </c>
      <c r="M135">
        <f t="shared" si="18"/>
        <v>38084.491675844096</v>
      </c>
      <c r="O135">
        <f t="shared" si="14"/>
        <v>-153.75055097989389</v>
      </c>
      <c r="P135">
        <f t="shared" si="19"/>
        <v>23639.231926620949</v>
      </c>
    </row>
    <row r="136" spans="2:16" x14ac:dyDescent="0.25">
      <c r="P136" s="7">
        <f>SUM(P10:P135)</f>
        <v>87039971.673613831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745E-A35B-4AA9-A1AA-712D309DE4B9}">
  <dimension ref="B2:U303"/>
  <sheetViews>
    <sheetView workbookViewId="0">
      <selection activeCell="O21" sqref="O21"/>
    </sheetView>
  </sheetViews>
  <sheetFormatPr baseColWidth="10" defaultColWidth="9.140625" defaultRowHeight="15" x14ac:dyDescent="0.25"/>
  <cols>
    <col min="3" max="4" width="11.7109375" customWidth="1"/>
  </cols>
  <sheetData>
    <row r="2" spans="2:21" x14ac:dyDescent="0.25">
      <c r="M2" t="s">
        <v>167</v>
      </c>
    </row>
    <row r="3" spans="2:21" s="29" customFormat="1" ht="15.75" thickBot="1" x14ac:dyDescent="0.3">
      <c r="M3"/>
      <c r="N3"/>
      <c r="O3"/>
      <c r="P3"/>
      <c r="Q3"/>
      <c r="R3"/>
      <c r="S3"/>
      <c r="T3"/>
      <c r="U3"/>
    </row>
    <row r="4" spans="2:21" s="29" customFormat="1" x14ac:dyDescent="0.25">
      <c r="M4" s="34" t="s">
        <v>168</v>
      </c>
      <c r="N4" s="34"/>
      <c r="O4"/>
      <c r="P4"/>
      <c r="Q4"/>
      <c r="R4"/>
      <c r="S4"/>
      <c r="T4"/>
      <c r="U4"/>
    </row>
    <row r="5" spans="2:21" ht="57" x14ac:dyDescent="0.25">
      <c r="B5" s="2" t="s">
        <v>0</v>
      </c>
      <c r="C5" s="4" t="s">
        <v>130</v>
      </c>
      <c r="D5" s="5" t="s">
        <v>131</v>
      </c>
      <c r="E5" s="30" t="s">
        <v>193</v>
      </c>
      <c r="F5" s="30" t="s">
        <v>194</v>
      </c>
      <c r="G5" s="30" t="s">
        <v>195</v>
      </c>
      <c r="H5" s="30" t="s">
        <v>147</v>
      </c>
      <c r="I5" s="30" t="s">
        <v>148</v>
      </c>
      <c r="J5" s="30" t="s">
        <v>149</v>
      </c>
      <c r="M5" s="31" t="s">
        <v>169</v>
      </c>
      <c r="N5" s="31">
        <v>0.99150155488078962</v>
      </c>
    </row>
    <row r="6" spans="2:21" x14ac:dyDescent="0.25">
      <c r="B6" s="3" t="s">
        <v>1</v>
      </c>
      <c r="C6" s="6">
        <v>13831.1180515182</v>
      </c>
      <c r="D6" s="6">
        <v>19600.908019357099</v>
      </c>
      <c r="M6" s="31" t="s">
        <v>170</v>
      </c>
      <c r="N6" s="31">
        <v>0.98307533333102337</v>
      </c>
    </row>
    <row r="7" spans="2:21" x14ac:dyDescent="0.25">
      <c r="B7" s="3" t="s">
        <v>2</v>
      </c>
      <c r="C7" s="6">
        <v>14879.802579244901</v>
      </c>
      <c r="D7" s="6">
        <v>23237.049121544002</v>
      </c>
      <c r="E7" s="21">
        <f>D6</f>
        <v>19600.908019357099</v>
      </c>
      <c r="M7" s="31" t="s">
        <v>171</v>
      </c>
      <c r="N7" s="31">
        <v>0.9826591530030977</v>
      </c>
    </row>
    <row r="8" spans="2:21" x14ac:dyDescent="0.25">
      <c r="B8" s="3" t="s">
        <v>3</v>
      </c>
      <c r="C8" s="6">
        <v>15224.603513463</v>
      </c>
      <c r="D8" s="6">
        <v>22828.599918124899</v>
      </c>
      <c r="E8" s="21">
        <f t="shared" ref="E8:G71" si="0">D7</f>
        <v>23237.049121544002</v>
      </c>
      <c r="F8" s="21">
        <f>E7</f>
        <v>19600.908019357099</v>
      </c>
      <c r="M8" s="31" t="s">
        <v>172</v>
      </c>
      <c r="N8" s="31">
        <v>844.65519045781457</v>
      </c>
    </row>
    <row r="9" spans="2:21" ht="15.75" thickBot="1" x14ac:dyDescent="0.3">
      <c r="B9" s="3" t="s">
        <v>4</v>
      </c>
      <c r="C9" s="6">
        <v>16064.188224424201</v>
      </c>
      <c r="D9" s="6">
        <v>24687.174242653899</v>
      </c>
      <c r="E9" s="21">
        <f t="shared" si="0"/>
        <v>22828.599918124899</v>
      </c>
      <c r="F9" s="21">
        <f t="shared" si="0"/>
        <v>23237.049121544002</v>
      </c>
      <c r="G9" s="21">
        <f>F8</f>
        <v>19600.908019357099</v>
      </c>
      <c r="H9" s="21">
        <f>D9+E9+F9+G9</f>
        <v>90353.731301679902</v>
      </c>
      <c r="I9">
        <f>E9+2*F9+3*G9</f>
        <v>128105.4222192842</v>
      </c>
      <c r="J9">
        <f>E9+4*F9+9*G9</f>
        <v>292184.96857851476</v>
      </c>
      <c r="M9" s="32" t="s">
        <v>173</v>
      </c>
      <c r="N9" s="32">
        <v>126</v>
      </c>
    </row>
    <row r="10" spans="2:21" x14ac:dyDescent="0.25">
      <c r="B10" s="3" t="s">
        <v>5</v>
      </c>
      <c r="C10" s="6">
        <v>15743.6656049754</v>
      </c>
      <c r="D10" s="6">
        <v>21021.961711661599</v>
      </c>
      <c r="E10" s="21">
        <f t="shared" si="0"/>
        <v>24687.174242653899</v>
      </c>
      <c r="F10" s="21">
        <f t="shared" si="0"/>
        <v>22828.599918124899</v>
      </c>
      <c r="G10" s="21">
        <f t="shared" si="0"/>
        <v>23237.049121544002</v>
      </c>
      <c r="H10" s="21">
        <f t="shared" ref="H10:H73" si="1">D10+E10+F10+G10</f>
        <v>91774.784993984387</v>
      </c>
      <c r="I10" s="29">
        <f t="shared" ref="I10:I73" si="2">E10+2*F10+3*G10</f>
        <v>140055.52144353569</v>
      </c>
      <c r="J10" s="29">
        <f t="shared" ref="J10:J73" si="3">E10+4*F10+9*G10</f>
        <v>325135.01600904949</v>
      </c>
    </row>
    <row r="11" spans="2:21" ht="15.75" thickBot="1" x14ac:dyDescent="0.3">
      <c r="B11" s="3" t="s">
        <v>6</v>
      </c>
      <c r="C11" s="6">
        <v>15687.4105227942</v>
      </c>
      <c r="D11" s="6">
        <v>24702.142759518902</v>
      </c>
      <c r="E11" s="21">
        <f t="shared" si="0"/>
        <v>21021.961711661599</v>
      </c>
      <c r="F11" s="21">
        <f t="shared" si="0"/>
        <v>24687.174242653899</v>
      </c>
      <c r="G11" s="21">
        <f t="shared" si="0"/>
        <v>22828.599918124899</v>
      </c>
      <c r="H11" s="21">
        <f t="shared" si="1"/>
        <v>93239.878631959291</v>
      </c>
      <c r="I11" s="29">
        <f t="shared" si="2"/>
        <v>138882.10995134409</v>
      </c>
      <c r="J11" s="29">
        <f t="shared" si="3"/>
        <v>325228.05794540129</v>
      </c>
      <c r="M11" t="s">
        <v>174</v>
      </c>
    </row>
    <row r="12" spans="2:21" x14ac:dyDescent="0.25">
      <c r="B12" s="3" t="s">
        <v>7</v>
      </c>
      <c r="C12" s="6">
        <v>15878.8739159953</v>
      </c>
      <c r="D12" s="6">
        <v>24241.476748798501</v>
      </c>
      <c r="E12" s="21">
        <f t="shared" si="0"/>
        <v>24702.142759518902</v>
      </c>
      <c r="F12" s="21">
        <f t="shared" si="0"/>
        <v>21021.961711661599</v>
      </c>
      <c r="G12" s="21">
        <f t="shared" si="0"/>
        <v>24687.174242653899</v>
      </c>
      <c r="H12" s="21">
        <f t="shared" si="1"/>
        <v>94652.755462632907</v>
      </c>
      <c r="I12" s="29">
        <f t="shared" si="2"/>
        <v>140807.58891080378</v>
      </c>
      <c r="J12" s="29">
        <f t="shared" si="3"/>
        <v>330974.5577900504</v>
      </c>
      <c r="M12" s="33"/>
      <c r="N12" s="33" t="s">
        <v>179</v>
      </c>
      <c r="O12" s="33" t="s">
        <v>180</v>
      </c>
      <c r="P12" s="33" t="s">
        <v>181</v>
      </c>
      <c r="Q12" s="33" t="s">
        <v>182</v>
      </c>
      <c r="R12" s="33" t="s">
        <v>183</v>
      </c>
    </row>
    <row r="13" spans="2:21" x14ac:dyDescent="0.25">
      <c r="B13" s="3" t="s">
        <v>8</v>
      </c>
      <c r="C13" s="6">
        <v>15694.7250807119</v>
      </c>
      <c r="D13" s="6">
        <v>25325.199415634899</v>
      </c>
      <c r="E13" s="21">
        <f t="shared" si="0"/>
        <v>24241.476748798501</v>
      </c>
      <c r="F13" s="21">
        <f t="shared" si="0"/>
        <v>24702.142759518902</v>
      </c>
      <c r="G13" s="21">
        <f t="shared" si="0"/>
        <v>21021.961711661599</v>
      </c>
      <c r="H13" s="21">
        <f t="shared" si="1"/>
        <v>95290.780635613904</v>
      </c>
      <c r="I13" s="29">
        <f t="shared" si="2"/>
        <v>136711.64740282111</v>
      </c>
      <c r="J13" s="29">
        <f t="shared" si="3"/>
        <v>312247.70319182851</v>
      </c>
      <c r="M13" s="31" t="s">
        <v>175</v>
      </c>
      <c r="N13" s="31">
        <v>3</v>
      </c>
      <c r="O13" s="31">
        <v>5055747970.682744</v>
      </c>
      <c r="P13" s="31">
        <v>1685249323.5609148</v>
      </c>
      <c r="Q13" s="31">
        <v>2362.1379180292083</v>
      </c>
      <c r="R13" s="31">
        <v>7.6534380151583766E-108</v>
      </c>
    </row>
    <row r="14" spans="2:21" x14ac:dyDescent="0.25">
      <c r="B14" s="3" t="s">
        <v>9</v>
      </c>
      <c r="C14" s="6">
        <v>15528.0795423567</v>
      </c>
      <c r="D14" s="6">
        <v>21779.737677036101</v>
      </c>
      <c r="E14" s="21">
        <f t="shared" si="0"/>
        <v>25325.199415634899</v>
      </c>
      <c r="F14" s="21">
        <f t="shared" si="0"/>
        <v>24241.476748798501</v>
      </c>
      <c r="G14" s="21">
        <f t="shared" si="0"/>
        <v>24702.142759518902</v>
      </c>
      <c r="H14" s="21">
        <f t="shared" si="1"/>
        <v>96048.556600988406</v>
      </c>
      <c r="I14" s="29">
        <f t="shared" si="2"/>
        <v>147914.5811917886</v>
      </c>
      <c r="J14" s="29">
        <f t="shared" si="3"/>
        <v>344610.39124649903</v>
      </c>
      <c r="M14" s="31" t="s">
        <v>176</v>
      </c>
      <c r="N14" s="31">
        <v>122</v>
      </c>
      <c r="O14" s="31">
        <v>87039971.673613906</v>
      </c>
      <c r="P14" s="31">
        <v>713442.39076732704</v>
      </c>
      <c r="Q14" s="31"/>
      <c r="R14" s="31"/>
    </row>
    <row r="15" spans="2:21" ht="15.75" thickBot="1" x14ac:dyDescent="0.3">
      <c r="B15" s="3" t="s">
        <v>10</v>
      </c>
      <c r="C15" s="6">
        <v>15322.086961765101</v>
      </c>
      <c r="D15" s="6">
        <v>24866.440348634598</v>
      </c>
      <c r="E15" s="21">
        <f t="shared" si="0"/>
        <v>21779.737677036101</v>
      </c>
      <c r="F15" s="21">
        <f t="shared" si="0"/>
        <v>25325.199415634899</v>
      </c>
      <c r="G15" s="21">
        <f t="shared" si="0"/>
        <v>24241.476748798501</v>
      </c>
      <c r="H15" s="21">
        <f t="shared" si="1"/>
        <v>96212.854190104088</v>
      </c>
      <c r="I15" s="29">
        <f t="shared" si="2"/>
        <v>145154.5667547014</v>
      </c>
      <c r="J15" s="29">
        <f t="shared" si="3"/>
        <v>341253.82607876218</v>
      </c>
      <c r="M15" s="32" t="s">
        <v>177</v>
      </c>
      <c r="N15" s="32">
        <v>125</v>
      </c>
      <c r="O15" s="32">
        <v>5142787942.3563576</v>
      </c>
      <c r="P15" s="32"/>
      <c r="Q15" s="32"/>
      <c r="R15" s="32"/>
    </row>
    <row r="16" spans="2:21" ht="15.75" thickBot="1" x14ac:dyDescent="0.3">
      <c r="B16" s="3" t="s">
        <v>11</v>
      </c>
      <c r="C16" s="6">
        <v>16198.7949485225</v>
      </c>
      <c r="D16" s="6">
        <v>23616.803168011</v>
      </c>
      <c r="E16" s="21">
        <f t="shared" si="0"/>
        <v>24866.440348634598</v>
      </c>
      <c r="F16" s="21">
        <f t="shared" si="0"/>
        <v>21779.737677036101</v>
      </c>
      <c r="G16" s="21">
        <f t="shared" si="0"/>
        <v>25325.199415634899</v>
      </c>
      <c r="H16" s="21">
        <f t="shared" si="1"/>
        <v>95588.180609316594</v>
      </c>
      <c r="I16" s="29">
        <f t="shared" si="2"/>
        <v>144401.51394961152</v>
      </c>
      <c r="J16" s="29">
        <f t="shared" si="3"/>
        <v>339912.18579749309</v>
      </c>
    </row>
    <row r="17" spans="2:21" x14ac:dyDescent="0.25">
      <c r="B17" s="3" t="s">
        <v>12</v>
      </c>
      <c r="C17" s="6">
        <v>15409.690024077399</v>
      </c>
      <c r="D17" s="6">
        <v>24716.4046010321</v>
      </c>
      <c r="E17" s="21">
        <f t="shared" si="0"/>
        <v>23616.803168011</v>
      </c>
      <c r="F17" s="21">
        <f t="shared" si="0"/>
        <v>24866.440348634598</v>
      </c>
      <c r="G17" s="21">
        <f t="shared" si="0"/>
        <v>21779.737677036101</v>
      </c>
      <c r="H17" s="21">
        <f t="shared" si="1"/>
        <v>94979.385794713802</v>
      </c>
      <c r="I17" s="29">
        <f t="shared" si="2"/>
        <v>138688.8968963885</v>
      </c>
      <c r="J17" s="29">
        <f t="shared" si="3"/>
        <v>319100.2036558743</v>
      </c>
      <c r="M17" s="33"/>
      <c r="N17" s="33" t="s">
        <v>184</v>
      </c>
      <c r="O17" s="33" t="s">
        <v>172</v>
      </c>
      <c r="P17" s="33" t="s">
        <v>185</v>
      </c>
      <c r="Q17" s="33" t="s">
        <v>186</v>
      </c>
      <c r="R17" s="33" t="s">
        <v>187</v>
      </c>
      <c r="S17" s="33" t="s">
        <v>188</v>
      </c>
      <c r="T17" s="33" t="s">
        <v>189</v>
      </c>
      <c r="U17" s="33" t="s">
        <v>190</v>
      </c>
    </row>
    <row r="18" spans="2:21" x14ac:dyDescent="0.25">
      <c r="B18" s="3" t="s">
        <v>13</v>
      </c>
      <c r="C18" s="6">
        <v>15645.5610002101</v>
      </c>
      <c r="D18" s="6">
        <v>19841.872684962898</v>
      </c>
      <c r="E18" s="21">
        <f t="shared" si="0"/>
        <v>24716.4046010321</v>
      </c>
      <c r="F18" s="21">
        <f t="shared" si="0"/>
        <v>23616.803168011</v>
      </c>
      <c r="G18" s="21">
        <f t="shared" si="0"/>
        <v>24866.440348634598</v>
      </c>
      <c r="H18" s="21">
        <f t="shared" si="1"/>
        <v>93041.520802640604</v>
      </c>
      <c r="I18" s="29">
        <f t="shared" si="2"/>
        <v>146549.3319829579</v>
      </c>
      <c r="J18" s="29">
        <f t="shared" si="3"/>
        <v>342981.58041078749</v>
      </c>
      <c r="M18" s="31" t="s">
        <v>178</v>
      </c>
      <c r="N18" s="31">
        <v>2128.9344847197499</v>
      </c>
      <c r="O18" s="31">
        <v>254.95162347455582</v>
      </c>
      <c r="P18" s="31">
        <v>8.3503468450445766</v>
      </c>
      <c r="Q18" s="31">
        <v>1.2464391794855764E-13</v>
      </c>
      <c r="R18" s="31">
        <v>1624.2322818695475</v>
      </c>
      <c r="S18" s="31">
        <v>2633.6366875699523</v>
      </c>
      <c r="T18" s="31">
        <v>1624.2322818695475</v>
      </c>
      <c r="U18" s="31">
        <v>2633.6366875699523</v>
      </c>
    </row>
    <row r="19" spans="2:21" x14ac:dyDescent="0.25">
      <c r="B19" s="3" t="s">
        <v>14</v>
      </c>
      <c r="C19" s="6">
        <v>15896.0828542338</v>
      </c>
      <c r="D19" s="6">
        <v>22332.111765338799</v>
      </c>
      <c r="E19" s="21">
        <f t="shared" si="0"/>
        <v>19841.872684962898</v>
      </c>
      <c r="F19" s="21">
        <f t="shared" si="0"/>
        <v>24716.4046010321</v>
      </c>
      <c r="G19" s="21">
        <f t="shared" si="0"/>
        <v>23616.803168011</v>
      </c>
      <c r="H19" s="21">
        <f t="shared" si="1"/>
        <v>90507.192219344797</v>
      </c>
      <c r="I19" s="29">
        <f t="shared" si="2"/>
        <v>140125.09139106009</v>
      </c>
      <c r="J19" s="29">
        <f t="shared" si="3"/>
        <v>331258.7196011903</v>
      </c>
      <c r="M19" s="31" t="s">
        <v>191</v>
      </c>
      <c r="N19" s="31">
        <v>0.57468597202581362</v>
      </c>
      <c r="O19" s="31">
        <v>4.2190350367001889E-2</v>
      </c>
      <c r="P19" s="31">
        <v>13.621265692908056</v>
      </c>
      <c r="Q19" s="31">
        <v>2.9605815457371077E-26</v>
      </c>
      <c r="R19" s="31">
        <v>0.49116595956598791</v>
      </c>
      <c r="S19" s="31">
        <v>0.65820598448563938</v>
      </c>
      <c r="T19" s="31">
        <v>0.49116595956598791</v>
      </c>
      <c r="U19" s="31">
        <v>0.65820598448563938</v>
      </c>
    </row>
    <row r="20" spans="2:21" x14ac:dyDescent="0.25">
      <c r="B20" s="3" t="s">
        <v>15</v>
      </c>
      <c r="C20" s="6">
        <v>15006.7056990049</v>
      </c>
      <c r="D20" s="6">
        <v>21295.075532554602</v>
      </c>
      <c r="E20" s="21">
        <f t="shared" si="0"/>
        <v>22332.111765338799</v>
      </c>
      <c r="F20" s="21">
        <f t="shared" si="0"/>
        <v>19841.872684962898</v>
      </c>
      <c r="G20" s="21">
        <f t="shared" si="0"/>
        <v>24716.4046010321</v>
      </c>
      <c r="H20" s="21">
        <f t="shared" si="1"/>
        <v>88185.464583888403</v>
      </c>
      <c r="I20" s="29">
        <f t="shared" si="2"/>
        <v>136165.07093836088</v>
      </c>
      <c r="J20" s="29">
        <f t="shared" si="3"/>
        <v>324147.24391447927</v>
      </c>
      <c r="M20" s="31" t="s">
        <v>192</v>
      </c>
      <c r="N20" s="31">
        <v>-0.70938098430859331</v>
      </c>
      <c r="O20" s="31">
        <v>9.8763151407276581E-2</v>
      </c>
      <c r="P20" s="31">
        <v>-7.1826483278492086</v>
      </c>
      <c r="Q20" s="31">
        <v>5.8924831596755034E-11</v>
      </c>
      <c r="R20" s="31">
        <v>-0.90489250683339573</v>
      </c>
      <c r="S20" s="31">
        <v>-0.51386946178379089</v>
      </c>
      <c r="T20" s="31">
        <v>-0.90489250683339573</v>
      </c>
      <c r="U20" s="31">
        <v>-0.51386946178379089</v>
      </c>
    </row>
    <row r="21" spans="2:21" ht="15.75" thickBot="1" x14ac:dyDescent="0.3">
      <c r="B21" s="3" t="s">
        <v>16</v>
      </c>
      <c r="C21" s="6">
        <v>14345.112576273499</v>
      </c>
      <c r="D21" s="6">
        <v>22641.777830248899</v>
      </c>
      <c r="E21" s="21">
        <f t="shared" si="0"/>
        <v>21295.075532554602</v>
      </c>
      <c r="F21" s="21">
        <f t="shared" si="0"/>
        <v>22332.111765338799</v>
      </c>
      <c r="G21" s="21">
        <f t="shared" si="0"/>
        <v>19841.872684962898</v>
      </c>
      <c r="H21" s="21">
        <f t="shared" si="1"/>
        <v>86110.837813105201</v>
      </c>
      <c r="I21" s="29">
        <f t="shared" si="2"/>
        <v>125484.91711812089</v>
      </c>
      <c r="J21" s="29">
        <f t="shared" si="3"/>
        <v>289200.37675857591</v>
      </c>
      <c r="M21" s="32" t="s">
        <v>196</v>
      </c>
      <c r="N21" s="32">
        <v>0.18524656216612401</v>
      </c>
      <c r="O21" s="32">
        <v>3.2355392011336095E-2</v>
      </c>
      <c r="P21" s="32">
        <v>5.7253691162579852</v>
      </c>
      <c r="Q21" s="32">
        <v>7.5527172159016976E-8</v>
      </c>
      <c r="R21" s="32">
        <v>0.12119583207209546</v>
      </c>
      <c r="S21" s="32">
        <v>0.24929729226015257</v>
      </c>
      <c r="T21" s="32">
        <v>0.12119583207209546</v>
      </c>
      <c r="U21" s="32">
        <v>0.24929729226015257</v>
      </c>
    </row>
    <row r="22" spans="2:21" x14ac:dyDescent="0.25">
      <c r="B22" s="3" t="s">
        <v>17</v>
      </c>
      <c r="C22" s="6">
        <v>15092.851403230999</v>
      </c>
      <c r="D22" s="6">
        <v>19371.254514740798</v>
      </c>
      <c r="E22" s="21">
        <f t="shared" si="0"/>
        <v>22641.777830248899</v>
      </c>
      <c r="F22" s="21">
        <f t="shared" si="0"/>
        <v>21295.075532554602</v>
      </c>
      <c r="G22" s="21">
        <f t="shared" si="0"/>
        <v>22332.111765338799</v>
      </c>
      <c r="H22" s="21">
        <f t="shared" si="1"/>
        <v>85640.219642883108</v>
      </c>
      <c r="I22" s="29">
        <f t="shared" si="2"/>
        <v>132228.26419137447</v>
      </c>
      <c r="J22" s="29">
        <f t="shared" si="3"/>
        <v>308811.08584851649</v>
      </c>
    </row>
    <row r="23" spans="2:21" x14ac:dyDescent="0.25">
      <c r="B23" s="3" t="s">
        <v>18</v>
      </c>
      <c r="C23" s="6">
        <v>15546.976418996799</v>
      </c>
      <c r="D23" s="6">
        <v>22830.465797553101</v>
      </c>
      <c r="E23" s="21">
        <f t="shared" si="0"/>
        <v>19371.254514740798</v>
      </c>
      <c r="F23" s="21">
        <f t="shared" si="0"/>
        <v>22641.777830248899</v>
      </c>
      <c r="G23" s="21">
        <f t="shared" si="0"/>
        <v>21295.075532554602</v>
      </c>
      <c r="H23" s="21">
        <f t="shared" si="1"/>
        <v>86138.573675097403</v>
      </c>
      <c r="I23" s="29">
        <f t="shared" si="2"/>
        <v>128540.0367729024</v>
      </c>
      <c r="J23" s="29">
        <f t="shared" si="3"/>
        <v>301594.04562872776</v>
      </c>
    </row>
    <row r="24" spans="2:21" x14ac:dyDescent="0.25">
      <c r="B24" s="3" t="s">
        <v>19</v>
      </c>
      <c r="C24" s="6">
        <v>16064.1309619977</v>
      </c>
      <c r="D24" s="6">
        <v>22645.801754355401</v>
      </c>
      <c r="E24" s="21">
        <f t="shared" si="0"/>
        <v>22830.465797553101</v>
      </c>
      <c r="F24" s="21">
        <f t="shared" si="0"/>
        <v>19371.254514740798</v>
      </c>
      <c r="G24" s="21">
        <f t="shared" si="0"/>
        <v>22641.777830248899</v>
      </c>
      <c r="H24" s="21">
        <f t="shared" si="1"/>
        <v>87489.299896898199</v>
      </c>
      <c r="I24" s="29">
        <f t="shared" si="2"/>
        <v>129498.3083177814</v>
      </c>
      <c r="J24" s="29">
        <f t="shared" si="3"/>
        <v>304091.4843287564</v>
      </c>
    </row>
    <row r="25" spans="2:21" x14ac:dyDescent="0.25">
      <c r="B25" s="3" t="s">
        <v>20</v>
      </c>
      <c r="C25" s="6">
        <v>16553.520555279702</v>
      </c>
      <c r="D25" s="6">
        <v>24534.940441783001</v>
      </c>
      <c r="E25" s="21">
        <f t="shared" si="0"/>
        <v>22645.801754355401</v>
      </c>
      <c r="F25" s="21">
        <f t="shared" si="0"/>
        <v>22830.465797553101</v>
      </c>
      <c r="G25" s="21">
        <f t="shared" si="0"/>
        <v>19371.254514740798</v>
      </c>
      <c r="H25" s="21">
        <f t="shared" si="1"/>
        <v>89382.462508432291</v>
      </c>
      <c r="I25" s="29">
        <f t="shared" si="2"/>
        <v>126420.496893684</v>
      </c>
      <c r="J25" s="29">
        <f t="shared" si="3"/>
        <v>288308.95557723497</v>
      </c>
    </row>
    <row r="26" spans="2:21" x14ac:dyDescent="0.25">
      <c r="B26" s="3" t="s">
        <v>21</v>
      </c>
      <c r="C26" s="6">
        <v>16809.723393554501</v>
      </c>
      <c r="D26" s="6">
        <v>21515.7001311973</v>
      </c>
      <c r="E26" s="21">
        <f t="shared" si="0"/>
        <v>24534.940441783001</v>
      </c>
      <c r="F26" s="21">
        <f t="shared" si="0"/>
        <v>22645.801754355401</v>
      </c>
      <c r="G26" s="21">
        <f t="shared" si="0"/>
        <v>22830.465797553101</v>
      </c>
      <c r="H26" s="21">
        <f t="shared" si="1"/>
        <v>91526.908124888811</v>
      </c>
      <c r="I26" s="29">
        <f t="shared" si="2"/>
        <v>138317.9413431531</v>
      </c>
      <c r="J26" s="29">
        <f t="shared" si="3"/>
        <v>320592.33963718254</v>
      </c>
    </row>
    <row r="27" spans="2:21" x14ac:dyDescent="0.25">
      <c r="B27" s="3" t="s">
        <v>22</v>
      </c>
      <c r="C27" s="6">
        <v>16425.179582856901</v>
      </c>
      <c r="D27" s="6">
        <v>23976.222714943899</v>
      </c>
      <c r="E27" s="21">
        <f t="shared" si="0"/>
        <v>21515.7001311973</v>
      </c>
      <c r="F27" s="21">
        <f t="shared" si="0"/>
        <v>24534.940441783001</v>
      </c>
      <c r="G27" s="21">
        <f t="shared" si="0"/>
        <v>22645.801754355401</v>
      </c>
      <c r="H27" s="21">
        <f t="shared" si="1"/>
        <v>92672.665042279608</v>
      </c>
      <c r="I27" s="29">
        <f t="shared" si="2"/>
        <v>138522.98627782951</v>
      </c>
      <c r="J27" s="29">
        <f t="shared" si="3"/>
        <v>323467.6776875279</v>
      </c>
    </row>
    <row r="28" spans="2:21" x14ac:dyDescent="0.25">
      <c r="B28" s="3" t="s">
        <v>23</v>
      </c>
      <c r="C28" s="6">
        <v>15797.8924345086</v>
      </c>
      <c r="D28" s="6">
        <v>22290.926131415301</v>
      </c>
      <c r="E28" s="21">
        <f t="shared" si="0"/>
        <v>23976.222714943899</v>
      </c>
      <c r="F28" s="21">
        <f t="shared" si="0"/>
        <v>21515.7001311973</v>
      </c>
      <c r="G28" s="21">
        <f t="shared" si="0"/>
        <v>24534.940441783001</v>
      </c>
      <c r="H28" s="21">
        <f t="shared" si="1"/>
        <v>92317.789419339504</v>
      </c>
      <c r="I28" s="29">
        <f t="shared" si="2"/>
        <v>140612.44430268751</v>
      </c>
      <c r="J28" s="29">
        <f t="shared" si="3"/>
        <v>330853.48721578007</v>
      </c>
    </row>
    <row r="29" spans="2:21" x14ac:dyDescent="0.25">
      <c r="B29" s="3" t="s">
        <v>24</v>
      </c>
      <c r="C29" s="6">
        <v>16066.3478206811</v>
      </c>
      <c r="D29" s="6">
        <v>23466.7040916603</v>
      </c>
      <c r="E29" s="21">
        <f t="shared" si="0"/>
        <v>22290.926131415301</v>
      </c>
      <c r="F29" s="21">
        <f t="shared" si="0"/>
        <v>23976.222714943899</v>
      </c>
      <c r="G29" s="21">
        <f t="shared" si="0"/>
        <v>21515.7001311973</v>
      </c>
      <c r="H29" s="21">
        <f t="shared" si="1"/>
        <v>91249.553069216796</v>
      </c>
      <c r="I29" s="29">
        <f t="shared" si="2"/>
        <v>134790.47195489501</v>
      </c>
      <c r="J29" s="29">
        <f t="shared" si="3"/>
        <v>311837.11817196658</v>
      </c>
    </row>
    <row r="30" spans="2:21" x14ac:dyDescent="0.25">
      <c r="B30" s="3" t="s">
        <v>25</v>
      </c>
      <c r="C30" s="6">
        <v>17162.214838004398</v>
      </c>
      <c r="D30" s="6">
        <v>21358.141596507201</v>
      </c>
      <c r="E30" s="21">
        <f t="shared" si="0"/>
        <v>23466.7040916603</v>
      </c>
      <c r="F30" s="21">
        <f t="shared" si="0"/>
        <v>22290.926131415301</v>
      </c>
      <c r="G30" s="21">
        <f t="shared" si="0"/>
        <v>23976.222714943899</v>
      </c>
      <c r="H30" s="21">
        <f t="shared" si="1"/>
        <v>91091.994534526704</v>
      </c>
      <c r="I30" s="29">
        <f t="shared" si="2"/>
        <v>139977.22449932259</v>
      </c>
      <c r="J30" s="29">
        <f t="shared" si="3"/>
        <v>328416.41305181658</v>
      </c>
    </row>
    <row r="31" spans="2:21" x14ac:dyDescent="0.25">
      <c r="B31" s="3" t="s">
        <v>26</v>
      </c>
      <c r="C31" s="6">
        <v>18177.4290021288</v>
      </c>
      <c r="D31" s="6">
        <v>26248.645262227001</v>
      </c>
      <c r="E31" s="21">
        <f t="shared" si="0"/>
        <v>21358.141596507201</v>
      </c>
      <c r="F31" s="21">
        <f t="shared" si="0"/>
        <v>23466.7040916603</v>
      </c>
      <c r="G31" s="21">
        <f t="shared" si="0"/>
        <v>22290.926131415301</v>
      </c>
      <c r="H31" s="21">
        <f t="shared" si="1"/>
        <v>93364.417081809806</v>
      </c>
      <c r="I31" s="29">
        <f t="shared" si="2"/>
        <v>135164.32817407371</v>
      </c>
      <c r="J31" s="29">
        <f t="shared" si="3"/>
        <v>315843.2931458861</v>
      </c>
    </row>
    <row r="32" spans="2:21" x14ac:dyDescent="0.25">
      <c r="B32" s="3" t="s">
        <v>27</v>
      </c>
      <c r="C32" s="6">
        <v>19278.822704878199</v>
      </c>
      <c r="D32" s="6">
        <v>26286.4574432228</v>
      </c>
      <c r="E32" s="21">
        <f t="shared" si="0"/>
        <v>26248.645262227001</v>
      </c>
      <c r="F32" s="21">
        <f t="shared" si="0"/>
        <v>21358.141596507201</v>
      </c>
      <c r="G32" s="21">
        <f t="shared" si="0"/>
        <v>23466.7040916603</v>
      </c>
      <c r="H32" s="21">
        <f t="shared" si="1"/>
        <v>97359.948393617291</v>
      </c>
      <c r="I32" s="29">
        <f t="shared" si="2"/>
        <v>139365.0407302223</v>
      </c>
      <c r="J32" s="29">
        <f t="shared" si="3"/>
        <v>322881.54847319849</v>
      </c>
    </row>
    <row r="33" spans="2:10" x14ac:dyDescent="0.25">
      <c r="B33" s="3" t="s">
        <v>28</v>
      </c>
      <c r="C33" s="6">
        <v>20351.8400923056</v>
      </c>
      <c r="D33" s="6">
        <v>28407.488583860701</v>
      </c>
      <c r="E33" s="21">
        <f t="shared" si="0"/>
        <v>26286.4574432228</v>
      </c>
      <c r="F33" s="21">
        <f t="shared" si="0"/>
        <v>26248.645262227001</v>
      </c>
      <c r="G33" s="21">
        <f t="shared" si="0"/>
        <v>21358.141596507201</v>
      </c>
      <c r="H33" s="21">
        <f t="shared" si="1"/>
        <v>102300.73288581771</v>
      </c>
      <c r="I33" s="29">
        <f t="shared" si="2"/>
        <v>142858.17275719839</v>
      </c>
      <c r="J33" s="29">
        <f t="shared" si="3"/>
        <v>323504.31286069565</v>
      </c>
    </row>
    <row r="34" spans="2:10" x14ac:dyDescent="0.25">
      <c r="B34" s="3" t="s">
        <v>29</v>
      </c>
      <c r="C34" s="6">
        <v>20671.044619762401</v>
      </c>
      <c r="D34" s="6">
        <v>24447.763300251401</v>
      </c>
      <c r="E34" s="21">
        <f t="shared" si="0"/>
        <v>28407.488583860701</v>
      </c>
      <c r="F34" s="21">
        <f t="shared" si="0"/>
        <v>26286.4574432228</v>
      </c>
      <c r="G34" s="21">
        <f t="shared" si="0"/>
        <v>26248.645262227001</v>
      </c>
      <c r="H34" s="21">
        <f t="shared" si="1"/>
        <v>105390.3545895619</v>
      </c>
      <c r="I34" s="29">
        <f t="shared" si="2"/>
        <v>159726.33925698732</v>
      </c>
      <c r="J34" s="29">
        <f t="shared" si="3"/>
        <v>369791.12571679486</v>
      </c>
    </row>
    <row r="35" spans="2:10" x14ac:dyDescent="0.25">
      <c r="B35" s="3" t="s">
        <v>30</v>
      </c>
      <c r="C35" s="6">
        <v>19193.588912425599</v>
      </c>
      <c r="D35" s="6">
        <v>28030.788104462401</v>
      </c>
      <c r="E35" s="21">
        <f t="shared" si="0"/>
        <v>24447.763300251401</v>
      </c>
      <c r="F35" s="21">
        <f t="shared" si="0"/>
        <v>28407.488583860701</v>
      </c>
      <c r="G35" s="21">
        <f t="shared" si="0"/>
        <v>26286.4574432228</v>
      </c>
      <c r="H35" s="21">
        <f t="shared" si="1"/>
        <v>107172.4974317973</v>
      </c>
      <c r="I35" s="29">
        <f t="shared" si="2"/>
        <v>160122.1127976412</v>
      </c>
      <c r="J35" s="29">
        <f t="shared" si="3"/>
        <v>374655.83462469943</v>
      </c>
    </row>
    <row r="36" spans="2:10" x14ac:dyDescent="0.25">
      <c r="B36" s="3" t="s">
        <v>31</v>
      </c>
      <c r="C36" s="6">
        <v>20438.2966268706</v>
      </c>
      <c r="D36" s="6">
        <v>28326.9023497544</v>
      </c>
      <c r="E36" s="21">
        <f t="shared" si="0"/>
        <v>28030.788104462401</v>
      </c>
      <c r="F36" s="21">
        <f t="shared" si="0"/>
        <v>24447.763300251401</v>
      </c>
      <c r="G36" s="21">
        <f t="shared" si="0"/>
        <v>28407.488583860701</v>
      </c>
      <c r="H36" s="21">
        <f t="shared" si="1"/>
        <v>109212.94233832891</v>
      </c>
      <c r="I36" s="29">
        <f t="shared" si="2"/>
        <v>162148.78045654731</v>
      </c>
      <c r="J36" s="29">
        <f t="shared" si="3"/>
        <v>381489.23856021429</v>
      </c>
    </row>
    <row r="37" spans="2:10" x14ac:dyDescent="0.25">
      <c r="B37" s="3" t="s">
        <v>32</v>
      </c>
      <c r="C37" s="6">
        <v>19842.037471731699</v>
      </c>
      <c r="D37" s="6">
        <v>29416.8429883635</v>
      </c>
      <c r="E37" s="21">
        <f t="shared" si="0"/>
        <v>28326.9023497544</v>
      </c>
      <c r="F37" s="21">
        <f t="shared" si="0"/>
        <v>28030.788104462401</v>
      </c>
      <c r="G37" s="21">
        <f t="shared" si="0"/>
        <v>24447.763300251401</v>
      </c>
      <c r="H37" s="21">
        <f t="shared" si="1"/>
        <v>110222.29674283171</v>
      </c>
      <c r="I37" s="29">
        <f t="shared" si="2"/>
        <v>157731.7684594334</v>
      </c>
      <c r="J37" s="29">
        <f t="shared" si="3"/>
        <v>360479.92446986662</v>
      </c>
    </row>
    <row r="38" spans="2:10" x14ac:dyDescent="0.25">
      <c r="B38" s="3" t="s">
        <v>33</v>
      </c>
      <c r="C38" s="6">
        <v>19645.797664714701</v>
      </c>
      <c r="D38" s="6">
        <v>24143.4774724819</v>
      </c>
      <c r="E38" s="21">
        <f t="shared" si="0"/>
        <v>29416.8429883635</v>
      </c>
      <c r="F38" s="21">
        <f t="shared" si="0"/>
        <v>28326.9023497544</v>
      </c>
      <c r="G38" s="21">
        <f t="shared" si="0"/>
        <v>28030.788104462401</v>
      </c>
      <c r="H38" s="21">
        <f t="shared" si="1"/>
        <v>109918.01091506219</v>
      </c>
      <c r="I38" s="29">
        <f t="shared" si="2"/>
        <v>170163.01200125949</v>
      </c>
      <c r="J38" s="29">
        <f t="shared" si="3"/>
        <v>395001.5453275427</v>
      </c>
    </row>
    <row r="39" spans="2:10" x14ac:dyDescent="0.25">
      <c r="B39" s="3" t="s">
        <v>34</v>
      </c>
      <c r="C39" s="6">
        <v>18918.620415051399</v>
      </c>
      <c r="D39" s="6">
        <v>27072.491268822701</v>
      </c>
      <c r="E39" s="21">
        <f t="shared" si="0"/>
        <v>24143.4774724819</v>
      </c>
      <c r="F39" s="21">
        <f t="shared" si="0"/>
        <v>29416.8429883635</v>
      </c>
      <c r="G39" s="21">
        <f t="shared" si="0"/>
        <v>28326.9023497544</v>
      </c>
      <c r="H39" s="21">
        <f t="shared" si="1"/>
        <v>108959.7140794225</v>
      </c>
      <c r="I39" s="29">
        <f t="shared" si="2"/>
        <v>167957.8704984721</v>
      </c>
      <c r="J39" s="29">
        <f t="shared" si="3"/>
        <v>396752.97057372553</v>
      </c>
    </row>
    <row r="40" spans="2:10" x14ac:dyDescent="0.25">
      <c r="B40" s="3" t="s">
        <v>35</v>
      </c>
      <c r="C40" s="6">
        <v>18915.992520392199</v>
      </c>
      <c r="D40" s="6">
        <v>25273.737988914501</v>
      </c>
      <c r="E40" s="21">
        <f t="shared" si="0"/>
        <v>27072.491268822701</v>
      </c>
      <c r="F40" s="21">
        <f t="shared" si="0"/>
        <v>24143.4774724819</v>
      </c>
      <c r="G40" s="21">
        <f t="shared" si="0"/>
        <v>29416.8429883635</v>
      </c>
      <c r="H40" s="21">
        <f t="shared" si="1"/>
        <v>105906.5497185826</v>
      </c>
      <c r="I40" s="29">
        <f t="shared" si="2"/>
        <v>163609.97517887701</v>
      </c>
      <c r="J40" s="29">
        <f t="shared" si="3"/>
        <v>388397.98805402179</v>
      </c>
    </row>
    <row r="41" spans="2:10" x14ac:dyDescent="0.25">
      <c r="B41" s="3" t="s">
        <v>36</v>
      </c>
      <c r="C41" s="6">
        <v>16035.6172922609</v>
      </c>
      <c r="D41" s="6">
        <v>23349.510547981899</v>
      </c>
      <c r="E41" s="21">
        <f t="shared" si="0"/>
        <v>25273.737988914501</v>
      </c>
      <c r="F41" s="21">
        <f t="shared" si="0"/>
        <v>27072.491268822701</v>
      </c>
      <c r="G41" s="21">
        <f t="shared" si="0"/>
        <v>24143.4774724819</v>
      </c>
      <c r="H41" s="21">
        <f t="shared" si="1"/>
        <v>99839.217278201002</v>
      </c>
      <c r="I41" s="29">
        <f t="shared" si="2"/>
        <v>151849.15294400562</v>
      </c>
      <c r="J41" s="29">
        <f t="shared" si="3"/>
        <v>350855.0003165424</v>
      </c>
    </row>
    <row r="42" spans="2:10" x14ac:dyDescent="0.25">
      <c r="B42" s="3" t="s">
        <v>37</v>
      </c>
      <c r="C42" s="6">
        <v>14546.366213589799</v>
      </c>
      <c r="D42" s="6">
        <v>19086.683517700902</v>
      </c>
      <c r="E42" s="21">
        <f t="shared" si="0"/>
        <v>23349.510547981899</v>
      </c>
      <c r="F42" s="21">
        <f t="shared" si="0"/>
        <v>25273.737988914501</v>
      </c>
      <c r="G42" s="21">
        <f t="shared" si="0"/>
        <v>27072.491268822701</v>
      </c>
      <c r="H42" s="21">
        <f t="shared" si="1"/>
        <v>94782.423323420007</v>
      </c>
      <c r="I42" s="29">
        <f t="shared" si="2"/>
        <v>155114.46033227901</v>
      </c>
      <c r="J42" s="29">
        <f t="shared" si="3"/>
        <v>368096.8839230442</v>
      </c>
    </row>
    <row r="43" spans="2:10" x14ac:dyDescent="0.25">
      <c r="B43" s="3" t="s">
        <v>38</v>
      </c>
      <c r="C43" s="6">
        <v>14540.7869472153</v>
      </c>
      <c r="D43" s="6">
        <v>21612.512838999799</v>
      </c>
      <c r="E43" s="21">
        <f t="shared" si="0"/>
        <v>19086.683517700902</v>
      </c>
      <c r="F43" s="21">
        <f t="shared" si="0"/>
        <v>23349.510547981899</v>
      </c>
      <c r="G43" s="21">
        <f t="shared" si="0"/>
        <v>25273.737988914501</v>
      </c>
      <c r="H43" s="21">
        <f t="shared" si="1"/>
        <v>89322.444893597101</v>
      </c>
      <c r="I43" s="29">
        <f t="shared" si="2"/>
        <v>141606.91858040821</v>
      </c>
      <c r="J43" s="29">
        <f t="shared" si="3"/>
        <v>339948.36760985904</v>
      </c>
    </row>
    <row r="44" spans="2:10" x14ac:dyDescent="0.25">
      <c r="B44" s="3" t="s">
        <v>39</v>
      </c>
      <c r="C44" s="6">
        <v>15738.402133418</v>
      </c>
      <c r="D44" s="6">
        <v>21877.437554413402</v>
      </c>
      <c r="E44" s="21">
        <f t="shared" si="0"/>
        <v>21612.512838999799</v>
      </c>
      <c r="F44" s="21">
        <f t="shared" si="0"/>
        <v>19086.683517700902</v>
      </c>
      <c r="G44" s="21">
        <f t="shared" si="0"/>
        <v>23349.510547981899</v>
      </c>
      <c r="H44" s="21">
        <f t="shared" si="1"/>
        <v>85926.144459096002</v>
      </c>
      <c r="I44" s="29">
        <f t="shared" si="2"/>
        <v>129834.4115183473</v>
      </c>
      <c r="J44" s="29">
        <f t="shared" si="3"/>
        <v>308104.84184164047</v>
      </c>
    </row>
    <row r="45" spans="2:10" x14ac:dyDescent="0.25">
      <c r="B45" s="3" t="s">
        <v>40</v>
      </c>
      <c r="C45" s="6">
        <v>17474.731328162801</v>
      </c>
      <c r="D45" s="6">
        <v>23854.7637118413</v>
      </c>
      <c r="E45" s="21">
        <f t="shared" si="0"/>
        <v>21877.437554413402</v>
      </c>
      <c r="F45" s="21">
        <f t="shared" si="0"/>
        <v>21612.512838999799</v>
      </c>
      <c r="G45" s="21">
        <f t="shared" si="0"/>
        <v>19086.683517700902</v>
      </c>
      <c r="H45" s="21">
        <f t="shared" si="1"/>
        <v>86431.39762295541</v>
      </c>
      <c r="I45" s="29">
        <f t="shared" si="2"/>
        <v>122362.51378551571</v>
      </c>
      <c r="J45" s="29">
        <f t="shared" si="3"/>
        <v>280107.64056972071</v>
      </c>
    </row>
    <row r="46" spans="2:10" x14ac:dyDescent="0.25">
      <c r="B46" s="3" t="s">
        <v>41</v>
      </c>
      <c r="C46" s="6">
        <v>16239.4386709766</v>
      </c>
      <c r="D46" s="6">
        <v>21898.399784721401</v>
      </c>
      <c r="E46" s="21">
        <f t="shared" si="0"/>
        <v>23854.7637118413</v>
      </c>
      <c r="F46" s="21">
        <f t="shared" si="0"/>
        <v>21877.437554413402</v>
      </c>
      <c r="G46" s="21">
        <f t="shared" si="0"/>
        <v>21612.512838999799</v>
      </c>
      <c r="H46" s="21">
        <f t="shared" si="1"/>
        <v>89243.11388997591</v>
      </c>
      <c r="I46" s="29">
        <f t="shared" si="2"/>
        <v>132447.1773376675</v>
      </c>
      <c r="J46" s="29">
        <f t="shared" si="3"/>
        <v>305877.12948049308</v>
      </c>
    </row>
    <row r="47" spans="2:10" x14ac:dyDescent="0.25">
      <c r="B47" s="3" t="s">
        <v>42</v>
      </c>
      <c r="C47" s="6">
        <v>16121.505042193199</v>
      </c>
      <c r="D47" s="6">
        <v>21831.485636026799</v>
      </c>
      <c r="E47" s="21">
        <f t="shared" si="0"/>
        <v>21898.399784721401</v>
      </c>
      <c r="F47" s="21">
        <f t="shared" si="0"/>
        <v>23854.7637118413</v>
      </c>
      <c r="G47" s="21">
        <f t="shared" si="0"/>
        <v>21877.437554413402</v>
      </c>
      <c r="H47" s="21">
        <f t="shared" si="1"/>
        <v>89462.086687002913</v>
      </c>
      <c r="I47" s="29">
        <f t="shared" si="2"/>
        <v>135240.23987164421</v>
      </c>
      <c r="J47" s="29">
        <f t="shared" si="3"/>
        <v>314214.39262180723</v>
      </c>
    </row>
    <row r="48" spans="2:10" x14ac:dyDescent="0.25">
      <c r="B48" s="3" t="s">
        <v>43</v>
      </c>
      <c r="C48" s="6">
        <v>13761.2907570436</v>
      </c>
      <c r="D48" s="6">
        <v>18375.423866699399</v>
      </c>
      <c r="E48" s="21">
        <f t="shared" si="0"/>
        <v>21831.485636026799</v>
      </c>
      <c r="F48" s="21">
        <f t="shared" si="0"/>
        <v>21898.399784721401</v>
      </c>
      <c r="G48" s="21">
        <f t="shared" si="0"/>
        <v>23854.7637118413</v>
      </c>
      <c r="H48" s="21">
        <f t="shared" si="1"/>
        <v>85960.072999288896</v>
      </c>
      <c r="I48" s="29">
        <f t="shared" si="2"/>
        <v>137192.57634099352</v>
      </c>
      <c r="J48" s="29">
        <f t="shared" si="3"/>
        <v>324117.95818148414</v>
      </c>
    </row>
    <row r="49" spans="2:10" x14ac:dyDescent="0.25">
      <c r="B49" s="3" t="s">
        <v>44</v>
      </c>
      <c r="C49" s="6">
        <v>14773.9941767866</v>
      </c>
      <c r="D49" s="6">
        <v>19927.101338352099</v>
      </c>
      <c r="E49" s="21">
        <f t="shared" si="0"/>
        <v>18375.423866699399</v>
      </c>
      <c r="F49" s="21">
        <f t="shared" si="0"/>
        <v>21831.485636026799</v>
      </c>
      <c r="G49" s="21">
        <f t="shared" si="0"/>
        <v>21898.399784721401</v>
      </c>
      <c r="H49" s="21">
        <f t="shared" si="1"/>
        <v>82032.410625799705</v>
      </c>
      <c r="I49" s="29">
        <f t="shared" si="2"/>
        <v>127733.5944929172</v>
      </c>
      <c r="J49" s="29">
        <f t="shared" si="3"/>
        <v>302786.96447329922</v>
      </c>
    </row>
    <row r="50" spans="2:10" x14ac:dyDescent="0.25">
      <c r="B50" s="3" t="s">
        <v>45</v>
      </c>
      <c r="C50" s="6">
        <v>14822.0164149629</v>
      </c>
      <c r="D50" s="6">
        <v>19628.879000000001</v>
      </c>
      <c r="E50" s="21">
        <f t="shared" si="0"/>
        <v>19927.101338352099</v>
      </c>
      <c r="F50" s="21">
        <f t="shared" si="0"/>
        <v>18375.423866699399</v>
      </c>
      <c r="G50" s="21">
        <f t="shared" si="0"/>
        <v>21831.485636026799</v>
      </c>
      <c r="H50" s="21">
        <f t="shared" si="1"/>
        <v>79762.8898410783</v>
      </c>
      <c r="I50" s="29">
        <f t="shared" si="2"/>
        <v>122172.4059798313</v>
      </c>
      <c r="J50" s="29">
        <f t="shared" si="3"/>
        <v>289912.16752939089</v>
      </c>
    </row>
    <row r="51" spans="2:10" x14ac:dyDescent="0.25">
      <c r="B51" s="3" t="s">
        <v>46</v>
      </c>
      <c r="C51" s="6">
        <v>16546.361874835598</v>
      </c>
      <c r="D51" s="6">
        <v>21740.915000000001</v>
      </c>
      <c r="E51" s="21">
        <f t="shared" si="0"/>
        <v>19628.879000000001</v>
      </c>
      <c r="F51" s="21">
        <f t="shared" si="0"/>
        <v>19927.101338352099</v>
      </c>
      <c r="G51" s="21">
        <f t="shared" si="0"/>
        <v>18375.423866699399</v>
      </c>
      <c r="H51" s="21">
        <f t="shared" si="1"/>
        <v>79672.319205051492</v>
      </c>
      <c r="I51" s="29">
        <f t="shared" si="2"/>
        <v>114609.3532768024</v>
      </c>
      <c r="J51" s="29">
        <f t="shared" si="3"/>
        <v>264716.09915370296</v>
      </c>
    </row>
    <row r="52" spans="2:10" x14ac:dyDescent="0.25">
      <c r="B52" s="3" t="s">
        <v>47</v>
      </c>
      <c r="C52" s="6">
        <v>15779.972967408101</v>
      </c>
      <c r="D52" s="6">
        <v>21335.223999999998</v>
      </c>
      <c r="E52" s="21">
        <f t="shared" si="0"/>
        <v>21740.915000000001</v>
      </c>
      <c r="F52" s="21">
        <f t="shared" si="0"/>
        <v>19628.879000000001</v>
      </c>
      <c r="G52" s="21">
        <f t="shared" si="0"/>
        <v>19927.101338352099</v>
      </c>
      <c r="H52" s="21">
        <f t="shared" si="1"/>
        <v>82632.119338352088</v>
      </c>
      <c r="I52" s="29">
        <f t="shared" si="2"/>
        <v>120779.9770150563</v>
      </c>
      <c r="J52" s="29">
        <f t="shared" si="3"/>
        <v>279600.34304516891</v>
      </c>
    </row>
    <row r="53" spans="2:10" x14ac:dyDescent="0.25">
      <c r="B53" s="3" t="s">
        <v>48</v>
      </c>
      <c r="C53" s="6">
        <v>15841.7724247934</v>
      </c>
      <c r="D53" s="6">
        <v>21054.672999999999</v>
      </c>
      <c r="E53" s="21">
        <f t="shared" si="0"/>
        <v>21335.223999999998</v>
      </c>
      <c r="F53" s="21">
        <f t="shared" si="0"/>
        <v>21740.915000000001</v>
      </c>
      <c r="G53" s="21">
        <f t="shared" si="0"/>
        <v>19628.879000000001</v>
      </c>
      <c r="H53" s="21">
        <f t="shared" si="1"/>
        <v>83759.690999999992</v>
      </c>
      <c r="I53" s="29">
        <f t="shared" si="2"/>
        <v>123703.69100000001</v>
      </c>
      <c r="J53" s="29">
        <f t="shared" si="3"/>
        <v>284958.79500000004</v>
      </c>
    </row>
    <row r="54" spans="2:10" x14ac:dyDescent="0.25">
      <c r="B54" s="3" t="s">
        <v>49</v>
      </c>
      <c r="C54" s="6">
        <v>16246.7520848041</v>
      </c>
      <c r="D54" s="6">
        <v>20877.017</v>
      </c>
      <c r="E54" s="21">
        <f t="shared" si="0"/>
        <v>21054.672999999999</v>
      </c>
      <c r="F54" s="21">
        <f t="shared" si="0"/>
        <v>21335.223999999998</v>
      </c>
      <c r="G54" s="21">
        <f t="shared" si="0"/>
        <v>21740.915000000001</v>
      </c>
      <c r="H54" s="21">
        <f t="shared" si="1"/>
        <v>85007.828999999998</v>
      </c>
      <c r="I54" s="29">
        <f t="shared" si="2"/>
        <v>128947.86600000001</v>
      </c>
      <c r="J54" s="29">
        <f t="shared" si="3"/>
        <v>302063.804</v>
      </c>
    </row>
    <row r="55" spans="2:10" x14ac:dyDescent="0.25">
      <c r="B55" s="3" t="s">
        <v>50</v>
      </c>
      <c r="C55" s="6">
        <v>16364.5611652362</v>
      </c>
      <c r="D55" s="6">
        <v>21346.073</v>
      </c>
      <c r="E55" s="21">
        <f t="shared" si="0"/>
        <v>20877.017</v>
      </c>
      <c r="F55" s="21">
        <f t="shared" si="0"/>
        <v>21054.672999999999</v>
      </c>
      <c r="G55" s="21">
        <f t="shared" si="0"/>
        <v>21335.223999999998</v>
      </c>
      <c r="H55" s="21">
        <f t="shared" si="1"/>
        <v>84612.986999999994</v>
      </c>
      <c r="I55" s="29">
        <f t="shared" si="2"/>
        <v>126992.03499999999</v>
      </c>
      <c r="J55" s="29">
        <f t="shared" si="3"/>
        <v>297112.72499999998</v>
      </c>
    </row>
    <row r="56" spans="2:10" x14ac:dyDescent="0.25">
      <c r="B56" s="3" t="s">
        <v>51</v>
      </c>
      <c r="C56" s="6">
        <v>14421.484305166399</v>
      </c>
      <c r="D56" s="6">
        <v>19945.191999999999</v>
      </c>
      <c r="E56" s="21">
        <f t="shared" si="0"/>
        <v>21346.073</v>
      </c>
      <c r="F56" s="21">
        <f t="shared" si="0"/>
        <v>20877.017</v>
      </c>
      <c r="G56" s="21">
        <f t="shared" si="0"/>
        <v>21054.672999999999</v>
      </c>
      <c r="H56" s="21">
        <f t="shared" si="1"/>
        <v>83222.955000000002</v>
      </c>
      <c r="I56" s="29">
        <f t="shared" si="2"/>
        <v>126264.126</v>
      </c>
      <c r="J56" s="29">
        <f t="shared" si="3"/>
        <v>294346.19799999997</v>
      </c>
    </row>
    <row r="57" spans="2:10" x14ac:dyDescent="0.25">
      <c r="B57" s="3" t="s">
        <v>52</v>
      </c>
      <c r="C57" s="6">
        <v>15754.9807027933</v>
      </c>
      <c r="D57" s="6">
        <v>21232.275000000001</v>
      </c>
      <c r="E57" s="21">
        <f t="shared" si="0"/>
        <v>19945.191999999999</v>
      </c>
      <c r="F57" s="21">
        <f t="shared" si="0"/>
        <v>21346.073</v>
      </c>
      <c r="G57" s="21">
        <f t="shared" si="0"/>
        <v>20877.017</v>
      </c>
      <c r="H57" s="21">
        <f t="shared" si="1"/>
        <v>83400.557000000001</v>
      </c>
      <c r="I57" s="29">
        <f t="shared" si="2"/>
        <v>125268.389</v>
      </c>
      <c r="J57" s="29">
        <f t="shared" si="3"/>
        <v>293222.63699999999</v>
      </c>
    </row>
    <row r="58" spans="2:10" x14ac:dyDescent="0.25">
      <c r="B58" s="3" t="s">
        <v>53</v>
      </c>
      <c r="C58" s="6">
        <v>15190.393339471701</v>
      </c>
      <c r="D58" s="6">
        <v>20730.811000000002</v>
      </c>
      <c r="E58" s="21">
        <f t="shared" si="0"/>
        <v>21232.275000000001</v>
      </c>
      <c r="F58" s="21">
        <f t="shared" si="0"/>
        <v>19945.191999999999</v>
      </c>
      <c r="G58" s="21">
        <f t="shared" si="0"/>
        <v>21346.073</v>
      </c>
      <c r="H58" s="21">
        <f t="shared" si="1"/>
        <v>83254.35100000001</v>
      </c>
      <c r="I58" s="29">
        <f t="shared" si="2"/>
        <v>125160.878</v>
      </c>
      <c r="J58" s="29">
        <f t="shared" si="3"/>
        <v>293127.7</v>
      </c>
    </row>
    <row r="59" spans="2:10" x14ac:dyDescent="0.25">
      <c r="B59" s="3" t="s">
        <v>54</v>
      </c>
      <c r="C59" s="6">
        <v>16795.060100017501</v>
      </c>
      <c r="D59" s="6">
        <v>22449.16</v>
      </c>
      <c r="E59" s="21">
        <f t="shared" si="0"/>
        <v>20730.811000000002</v>
      </c>
      <c r="F59" s="21">
        <f t="shared" si="0"/>
        <v>21232.275000000001</v>
      </c>
      <c r="G59" s="21">
        <f t="shared" si="0"/>
        <v>19945.191999999999</v>
      </c>
      <c r="H59" s="21">
        <f t="shared" si="1"/>
        <v>84357.438000000009</v>
      </c>
      <c r="I59" s="29">
        <f t="shared" si="2"/>
        <v>123030.93700000001</v>
      </c>
      <c r="J59" s="29">
        <f t="shared" si="3"/>
        <v>285166.63900000002</v>
      </c>
    </row>
    <row r="60" spans="2:10" x14ac:dyDescent="0.25">
      <c r="B60" s="3" t="s">
        <v>55</v>
      </c>
      <c r="C60" s="6">
        <v>16336.1149260936</v>
      </c>
      <c r="D60" s="6">
        <v>21930.117999999999</v>
      </c>
      <c r="E60" s="21">
        <f t="shared" si="0"/>
        <v>22449.16</v>
      </c>
      <c r="F60" s="21">
        <f t="shared" si="0"/>
        <v>20730.811000000002</v>
      </c>
      <c r="G60" s="21">
        <f t="shared" si="0"/>
        <v>21232.275000000001</v>
      </c>
      <c r="H60" s="21">
        <f t="shared" si="1"/>
        <v>86342.364000000001</v>
      </c>
      <c r="I60" s="29">
        <f t="shared" si="2"/>
        <v>127607.60700000002</v>
      </c>
      <c r="J60" s="29">
        <f t="shared" si="3"/>
        <v>296462.87900000002</v>
      </c>
    </row>
    <row r="61" spans="2:10" x14ac:dyDescent="0.25">
      <c r="B61" s="3" t="s">
        <v>56</v>
      </c>
      <c r="C61" s="6">
        <v>16613.1256344172</v>
      </c>
      <c r="D61" s="6">
        <v>22264.5</v>
      </c>
      <c r="E61" s="21">
        <f t="shared" si="0"/>
        <v>21930.117999999999</v>
      </c>
      <c r="F61" s="21">
        <f t="shared" si="0"/>
        <v>22449.16</v>
      </c>
      <c r="G61" s="21">
        <f t="shared" si="0"/>
        <v>20730.811000000002</v>
      </c>
      <c r="H61" s="21">
        <f t="shared" si="1"/>
        <v>87374.589000000007</v>
      </c>
      <c r="I61" s="29">
        <f t="shared" si="2"/>
        <v>129020.871</v>
      </c>
      <c r="J61" s="29">
        <f t="shared" si="3"/>
        <v>298304.05700000003</v>
      </c>
    </row>
    <row r="62" spans="2:10" x14ac:dyDescent="0.25">
      <c r="B62" s="3" t="s">
        <v>57</v>
      </c>
      <c r="C62" s="6">
        <v>16748.8565331143</v>
      </c>
      <c r="D62" s="6">
        <v>23126.907999999999</v>
      </c>
      <c r="E62" s="21">
        <f t="shared" si="0"/>
        <v>22264.5</v>
      </c>
      <c r="F62" s="21">
        <f t="shared" si="0"/>
        <v>21930.117999999999</v>
      </c>
      <c r="G62" s="21">
        <f t="shared" si="0"/>
        <v>22449.16</v>
      </c>
      <c r="H62" s="21">
        <f t="shared" si="1"/>
        <v>89770.686000000002</v>
      </c>
      <c r="I62" s="29">
        <f t="shared" si="2"/>
        <v>133472.21600000001</v>
      </c>
      <c r="J62" s="29">
        <f t="shared" si="3"/>
        <v>312027.41200000001</v>
      </c>
    </row>
    <row r="63" spans="2:10" x14ac:dyDescent="0.25">
      <c r="B63" s="3" t="s">
        <v>58</v>
      </c>
      <c r="C63" s="6">
        <v>18525.526380097999</v>
      </c>
      <c r="D63" s="6">
        <v>25427.87</v>
      </c>
      <c r="E63" s="21">
        <f t="shared" si="0"/>
        <v>23126.907999999999</v>
      </c>
      <c r="F63" s="21">
        <f t="shared" si="0"/>
        <v>22264.5</v>
      </c>
      <c r="G63" s="21">
        <f t="shared" si="0"/>
        <v>21930.117999999999</v>
      </c>
      <c r="H63" s="21">
        <f t="shared" si="1"/>
        <v>92749.395999999993</v>
      </c>
      <c r="I63" s="29">
        <f t="shared" si="2"/>
        <v>133446.26199999999</v>
      </c>
      <c r="J63" s="29">
        <f t="shared" si="3"/>
        <v>309555.96999999997</v>
      </c>
    </row>
    <row r="64" spans="2:10" x14ac:dyDescent="0.25">
      <c r="B64" s="3" t="s">
        <v>59</v>
      </c>
      <c r="C64" s="6">
        <v>17771.7495581515</v>
      </c>
      <c r="D64" s="6">
        <v>24481.67</v>
      </c>
      <c r="E64" s="21">
        <f t="shared" si="0"/>
        <v>25427.87</v>
      </c>
      <c r="F64" s="21">
        <f t="shared" si="0"/>
        <v>23126.907999999999</v>
      </c>
      <c r="G64" s="21">
        <f t="shared" si="0"/>
        <v>22264.5</v>
      </c>
      <c r="H64" s="21">
        <f t="shared" si="1"/>
        <v>95300.947999999989</v>
      </c>
      <c r="I64" s="29">
        <f t="shared" si="2"/>
        <v>138475.18599999999</v>
      </c>
      <c r="J64" s="29">
        <f t="shared" si="3"/>
        <v>318316.00199999998</v>
      </c>
    </row>
    <row r="65" spans="2:10" x14ac:dyDescent="0.25">
      <c r="B65" s="3" t="s">
        <v>60</v>
      </c>
      <c r="C65" s="6">
        <v>18260.141528636301</v>
      </c>
      <c r="D65" s="6">
        <v>25540.995999999999</v>
      </c>
      <c r="E65" s="21">
        <f t="shared" si="0"/>
        <v>24481.67</v>
      </c>
      <c r="F65" s="21">
        <f t="shared" si="0"/>
        <v>25427.87</v>
      </c>
      <c r="G65" s="21">
        <f t="shared" si="0"/>
        <v>23126.907999999999</v>
      </c>
      <c r="H65" s="21">
        <f t="shared" si="1"/>
        <v>98577.443999999989</v>
      </c>
      <c r="I65" s="29">
        <f t="shared" si="2"/>
        <v>144718.13400000002</v>
      </c>
      <c r="J65" s="29">
        <f t="shared" si="3"/>
        <v>334335.32199999999</v>
      </c>
    </row>
    <row r="66" spans="2:10" x14ac:dyDescent="0.25">
      <c r="B66" s="3" t="s">
        <v>61</v>
      </c>
      <c r="C66" s="6">
        <v>18640.8058686121</v>
      </c>
      <c r="D66" s="6">
        <v>25846.606285999998</v>
      </c>
      <c r="E66" s="21">
        <f t="shared" si="0"/>
        <v>25540.995999999999</v>
      </c>
      <c r="F66" s="21">
        <f t="shared" si="0"/>
        <v>24481.67</v>
      </c>
      <c r="G66" s="21">
        <f t="shared" si="0"/>
        <v>25427.87</v>
      </c>
      <c r="H66" s="21">
        <f t="shared" si="1"/>
        <v>101297.14228599999</v>
      </c>
      <c r="I66" s="29">
        <f t="shared" si="2"/>
        <v>150787.946</v>
      </c>
      <c r="J66" s="29">
        <f t="shared" si="3"/>
        <v>352318.50599999999</v>
      </c>
    </row>
    <row r="67" spans="2:10" x14ac:dyDescent="0.25">
      <c r="B67" s="3" t="s">
        <v>62</v>
      </c>
      <c r="C67" s="6">
        <v>20374.905435476601</v>
      </c>
      <c r="D67" s="6">
        <v>28241.906728000002</v>
      </c>
      <c r="E67" s="21">
        <f t="shared" si="0"/>
        <v>25846.606285999998</v>
      </c>
      <c r="F67" s="21">
        <f t="shared" si="0"/>
        <v>25540.995999999999</v>
      </c>
      <c r="G67" s="21">
        <f t="shared" si="0"/>
        <v>24481.67</v>
      </c>
      <c r="H67" s="21">
        <f t="shared" si="1"/>
        <v>104111.17901399999</v>
      </c>
      <c r="I67" s="29">
        <f t="shared" si="2"/>
        <v>150373.60828599997</v>
      </c>
      <c r="J67" s="29">
        <f t="shared" si="3"/>
        <v>348345.62028599996</v>
      </c>
    </row>
    <row r="68" spans="2:10" x14ac:dyDescent="0.25">
      <c r="B68" s="3" t="s">
        <v>63</v>
      </c>
      <c r="C68" s="6">
        <v>19543.383560315699</v>
      </c>
      <c r="D68" s="6">
        <v>26593.903999999999</v>
      </c>
      <c r="E68" s="21">
        <f t="shared" si="0"/>
        <v>28241.906728000002</v>
      </c>
      <c r="F68" s="21">
        <f t="shared" si="0"/>
        <v>25846.606285999998</v>
      </c>
      <c r="G68" s="21">
        <f t="shared" si="0"/>
        <v>25540.995999999999</v>
      </c>
      <c r="H68" s="21">
        <f t="shared" si="1"/>
        <v>106223.41301399999</v>
      </c>
      <c r="I68" s="29">
        <f t="shared" si="2"/>
        <v>156558.10729999997</v>
      </c>
      <c r="J68" s="29">
        <f t="shared" si="3"/>
        <v>361497.29587199999</v>
      </c>
    </row>
    <row r="69" spans="2:10" x14ac:dyDescent="0.25">
      <c r="B69" s="3" t="s">
        <v>64</v>
      </c>
      <c r="C69" s="6">
        <v>19664.1361355956</v>
      </c>
      <c r="D69" s="6">
        <v>26381.472000000002</v>
      </c>
      <c r="E69" s="21">
        <f t="shared" si="0"/>
        <v>26593.903999999999</v>
      </c>
      <c r="F69" s="21">
        <f t="shared" si="0"/>
        <v>28241.906728000002</v>
      </c>
      <c r="G69" s="21">
        <f t="shared" si="0"/>
        <v>25846.606285999998</v>
      </c>
      <c r="H69" s="21">
        <f t="shared" si="1"/>
        <v>107063.889014</v>
      </c>
      <c r="I69" s="29">
        <f t="shared" si="2"/>
        <v>160617.536314</v>
      </c>
      <c r="J69" s="29">
        <f t="shared" si="3"/>
        <v>372180.987486</v>
      </c>
    </row>
    <row r="70" spans="2:10" x14ac:dyDescent="0.25">
      <c r="B70" s="3" t="s">
        <v>65</v>
      </c>
      <c r="C70" s="6">
        <v>19369.2859324442</v>
      </c>
      <c r="D70" s="6">
        <v>25912.6339832882</v>
      </c>
      <c r="E70" s="21">
        <f t="shared" si="0"/>
        <v>26381.472000000002</v>
      </c>
      <c r="F70" s="21">
        <f t="shared" si="0"/>
        <v>26593.903999999999</v>
      </c>
      <c r="G70" s="21">
        <f t="shared" si="0"/>
        <v>28241.906728000002</v>
      </c>
      <c r="H70" s="21">
        <f t="shared" si="1"/>
        <v>107129.9167112882</v>
      </c>
      <c r="I70" s="29">
        <f t="shared" si="2"/>
        <v>164295.000184</v>
      </c>
      <c r="J70" s="29">
        <f t="shared" si="3"/>
        <v>386934.24855200003</v>
      </c>
    </row>
    <row r="71" spans="2:10" x14ac:dyDescent="0.25">
      <c r="B71" s="3" t="s">
        <v>66</v>
      </c>
      <c r="C71" s="6">
        <v>21155.0000253832</v>
      </c>
      <c r="D71" s="6">
        <v>28962.807218000002</v>
      </c>
      <c r="E71" s="21">
        <f t="shared" si="0"/>
        <v>25912.6339832882</v>
      </c>
      <c r="F71" s="21">
        <f t="shared" si="0"/>
        <v>26381.472000000002</v>
      </c>
      <c r="G71" s="21">
        <f t="shared" si="0"/>
        <v>26593.903999999999</v>
      </c>
      <c r="H71" s="21">
        <f t="shared" si="1"/>
        <v>107850.8172012882</v>
      </c>
      <c r="I71" s="29">
        <f t="shared" si="2"/>
        <v>158457.28998328821</v>
      </c>
      <c r="J71" s="29">
        <f t="shared" si="3"/>
        <v>370783.65798328817</v>
      </c>
    </row>
    <row r="72" spans="2:10" x14ac:dyDescent="0.25">
      <c r="B72" s="3" t="s">
        <v>67</v>
      </c>
      <c r="C72" s="6">
        <v>19969.715972877799</v>
      </c>
      <c r="D72" s="6">
        <v>27016.216</v>
      </c>
      <c r="E72" s="21">
        <f t="shared" ref="E72:G134" si="4">D71</f>
        <v>28962.807218000002</v>
      </c>
      <c r="F72" s="21">
        <f t="shared" si="4"/>
        <v>25912.6339832882</v>
      </c>
      <c r="G72" s="21">
        <f t="shared" si="4"/>
        <v>26381.472000000002</v>
      </c>
      <c r="H72" s="21">
        <f t="shared" si="1"/>
        <v>108273.12920128822</v>
      </c>
      <c r="I72" s="29">
        <f t="shared" si="2"/>
        <v>159932.49118457641</v>
      </c>
      <c r="J72" s="29">
        <f t="shared" si="3"/>
        <v>370046.59115115285</v>
      </c>
    </row>
    <row r="73" spans="2:10" x14ac:dyDescent="0.25">
      <c r="B73" s="3" t="s">
        <v>68</v>
      </c>
      <c r="C73" s="6">
        <v>20141.451069294799</v>
      </c>
      <c r="D73" s="6">
        <v>27868.337</v>
      </c>
      <c r="E73" s="21">
        <f t="shared" si="4"/>
        <v>27016.216</v>
      </c>
      <c r="F73" s="21">
        <f t="shared" si="4"/>
        <v>28962.807218000002</v>
      </c>
      <c r="G73" s="21">
        <f t="shared" si="4"/>
        <v>25912.6339832882</v>
      </c>
      <c r="H73" s="21">
        <f t="shared" si="1"/>
        <v>109759.99420128821</v>
      </c>
      <c r="I73" s="29">
        <f t="shared" si="2"/>
        <v>162679.7323858646</v>
      </c>
      <c r="J73" s="29">
        <f t="shared" si="3"/>
        <v>376081.15072159382</v>
      </c>
    </row>
    <row r="74" spans="2:10" x14ac:dyDescent="0.25">
      <c r="B74" s="3" t="s">
        <v>69</v>
      </c>
      <c r="C74" s="6">
        <v>20184.719054010598</v>
      </c>
      <c r="D74" s="6">
        <v>27430.945505006901</v>
      </c>
      <c r="E74" s="21">
        <f t="shared" si="4"/>
        <v>27868.337</v>
      </c>
      <c r="F74" s="21">
        <f t="shared" si="4"/>
        <v>27016.216</v>
      </c>
      <c r="G74" s="21">
        <f t="shared" si="4"/>
        <v>28962.807218000002</v>
      </c>
      <c r="H74" s="21">
        <f t="shared" ref="H74:H134" si="5">D74+E74+F74+G74</f>
        <v>111278.3057230069</v>
      </c>
      <c r="I74" s="29">
        <f t="shared" ref="I74:I134" si="6">E74+2*F74+3*G74</f>
        <v>168789.19065400001</v>
      </c>
      <c r="J74" s="29">
        <f t="shared" ref="J74:J134" si="7">E74+4*F74+9*G74</f>
        <v>396598.46596200002</v>
      </c>
    </row>
    <row r="75" spans="2:10" x14ac:dyDescent="0.25">
      <c r="B75" s="3" t="s">
        <v>70</v>
      </c>
      <c r="C75" s="6">
        <v>22425.680083891199</v>
      </c>
      <c r="D75" s="6">
        <v>31133.131000000001</v>
      </c>
      <c r="E75" s="21">
        <f t="shared" si="4"/>
        <v>27430.945505006901</v>
      </c>
      <c r="F75" s="21">
        <f t="shared" si="4"/>
        <v>27868.337</v>
      </c>
      <c r="G75" s="21">
        <f t="shared" si="4"/>
        <v>27016.216</v>
      </c>
      <c r="H75" s="21">
        <f t="shared" si="5"/>
        <v>113448.6295050069</v>
      </c>
      <c r="I75" s="29">
        <f t="shared" si="6"/>
        <v>164216.26750500692</v>
      </c>
      <c r="J75" s="29">
        <f t="shared" si="7"/>
        <v>382050.23750500695</v>
      </c>
    </row>
    <row r="76" spans="2:10" x14ac:dyDescent="0.25">
      <c r="B76" s="3" t="s">
        <v>71</v>
      </c>
      <c r="C76" s="6">
        <v>20871.702355972699</v>
      </c>
      <c r="D76" s="6">
        <v>28898.202860000001</v>
      </c>
      <c r="E76" s="21">
        <f t="shared" si="4"/>
        <v>31133.131000000001</v>
      </c>
      <c r="F76" s="21">
        <f t="shared" si="4"/>
        <v>27430.945505006901</v>
      </c>
      <c r="G76" s="21">
        <f t="shared" si="4"/>
        <v>27868.337</v>
      </c>
      <c r="H76" s="21">
        <f t="shared" si="5"/>
        <v>115330.61636500689</v>
      </c>
      <c r="I76" s="29">
        <f t="shared" si="6"/>
        <v>169600.03301001381</v>
      </c>
      <c r="J76" s="29">
        <f t="shared" si="7"/>
        <v>391671.94602002762</v>
      </c>
    </row>
    <row r="77" spans="2:10" x14ac:dyDescent="0.25">
      <c r="B77" s="3" t="s">
        <v>72</v>
      </c>
      <c r="C77" s="6">
        <v>20783.898506125501</v>
      </c>
      <c r="D77" s="6">
        <v>29831.707999999999</v>
      </c>
      <c r="E77" s="21">
        <f t="shared" si="4"/>
        <v>28898.202860000001</v>
      </c>
      <c r="F77" s="21">
        <f t="shared" si="4"/>
        <v>31133.131000000001</v>
      </c>
      <c r="G77" s="21">
        <f t="shared" si="4"/>
        <v>27430.945505006901</v>
      </c>
      <c r="H77" s="21">
        <f t="shared" si="5"/>
        <v>117293.98736500691</v>
      </c>
      <c r="I77" s="29">
        <f t="shared" si="6"/>
        <v>173457.3013750207</v>
      </c>
      <c r="J77" s="29">
        <f t="shared" si="7"/>
        <v>400309.23640506214</v>
      </c>
    </row>
    <row r="78" spans="2:10" x14ac:dyDescent="0.25">
      <c r="B78" s="3" t="s">
        <v>73</v>
      </c>
      <c r="C78" s="6">
        <v>20848.150840063801</v>
      </c>
      <c r="D78" s="6">
        <v>28100.674999999999</v>
      </c>
      <c r="E78" s="21">
        <f t="shared" si="4"/>
        <v>29831.707999999999</v>
      </c>
      <c r="F78" s="21">
        <f t="shared" si="4"/>
        <v>28898.202860000001</v>
      </c>
      <c r="G78" s="21">
        <f t="shared" si="4"/>
        <v>31133.131000000001</v>
      </c>
      <c r="H78" s="21">
        <f t="shared" si="5"/>
        <v>117963.71686000002</v>
      </c>
      <c r="I78" s="29">
        <f t="shared" si="6"/>
        <v>181027.50672</v>
      </c>
      <c r="J78" s="29">
        <f t="shared" si="7"/>
        <v>425622.69844000001</v>
      </c>
    </row>
    <row r="79" spans="2:10" x14ac:dyDescent="0.25">
      <c r="B79" s="3" t="s">
        <v>74</v>
      </c>
      <c r="C79" s="6">
        <v>22412.969286731899</v>
      </c>
      <c r="D79" s="6">
        <v>30298.589</v>
      </c>
      <c r="E79" s="21">
        <f t="shared" si="4"/>
        <v>28100.674999999999</v>
      </c>
      <c r="F79" s="21">
        <f t="shared" si="4"/>
        <v>29831.707999999999</v>
      </c>
      <c r="G79" s="21">
        <f t="shared" si="4"/>
        <v>28898.202860000001</v>
      </c>
      <c r="H79" s="21">
        <f t="shared" si="5"/>
        <v>117129.17486</v>
      </c>
      <c r="I79" s="29">
        <f t="shared" si="6"/>
        <v>174458.69958000001</v>
      </c>
      <c r="J79" s="29">
        <f t="shared" si="7"/>
        <v>407511.33273999998</v>
      </c>
    </row>
    <row r="80" spans="2:10" x14ac:dyDescent="0.25">
      <c r="B80" s="3" t="s">
        <v>75</v>
      </c>
      <c r="C80" s="6">
        <v>20560.4993349215</v>
      </c>
      <c r="D80" s="6">
        <v>28813.898000000001</v>
      </c>
      <c r="E80" s="21">
        <f t="shared" si="4"/>
        <v>30298.589</v>
      </c>
      <c r="F80" s="21">
        <f t="shared" si="4"/>
        <v>28100.674999999999</v>
      </c>
      <c r="G80" s="21">
        <f t="shared" si="4"/>
        <v>29831.707999999999</v>
      </c>
      <c r="H80" s="21">
        <f t="shared" si="5"/>
        <v>117044.87</v>
      </c>
      <c r="I80" s="29">
        <f t="shared" si="6"/>
        <v>175995.06299999999</v>
      </c>
      <c r="J80" s="29">
        <f t="shared" si="7"/>
        <v>411186.66099999996</v>
      </c>
    </row>
    <row r="81" spans="2:10" x14ac:dyDescent="0.25">
      <c r="B81" s="3" t="s">
        <v>76</v>
      </c>
      <c r="C81" s="6">
        <v>19680.719538282799</v>
      </c>
      <c r="D81" s="6">
        <v>29309.088</v>
      </c>
      <c r="E81" s="21">
        <f t="shared" si="4"/>
        <v>28813.898000000001</v>
      </c>
      <c r="F81" s="21">
        <f t="shared" si="4"/>
        <v>30298.589</v>
      </c>
      <c r="G81" s="21">
        <f t="shared" si="4"/>
        <v>28100.674999999999</v>
      </c>
      <c r="H81" s="21">
        <f t="shared" si="5"/>
        <v>116522.25000000001</v>
      </c>
      <c r="I81" s="29">
        <f t="shared" si="6"/>
        <v>173713.101</v>
      </c>
      <c r="J81" s="29">
        <f t="shared" si="7"/>
        <v>402914.32900000003</v>
      </c>
    </row>
    <row r="82" spans="2:10" x14ac:dyDescent="0.25">
      <c r="B82" s="3" t="s">
        <v>77</v>
      </c>
      <c r="C82" s="6">
        <v>20167.144638261401</v>
      </c>
      <c r="D82" s="6">
        <v>27724.269</v>
      </c>
      <c r="E82" s="21">
        <f t="shared" si="4"/>
        <v>29309.088</v>
      </c>
      <c r="F82" s="21">
        <f t="shared" si="4"/>
        <v>28813.898000000001</v>
      </c>
      <c r="G82" s="21">
        <f t="shared" si="4"/>
        <v>30298.589</v>
      </c>
      <c r="H82" s="21">
        <f t="shared" si="5"/>
        <v>116145.84400000001</v>
      </c>
      <c r="I82" s="29">
        <f t="shared" si="6"/>
        <v>177832.65100000001</v>
      </c>
      <c r="J82" s="29">
        <f t="shared" si="7"/>
        <v>417251.98099999997</v>
      </c>
    </row>
    <row r="83" spans="2:10" x14ac:dyDescent="0.25">
      <c r="B83" s="3" t="s">
        <v>78</v>
      </c>
      <c r="C83" s="6">
        <v>21927.2214635663</v>
      </c>
      <c r="D83" s="6">
        <v>30683.671999999999</v>
      </c>
      <c r="E83" s="21">
        <f t="shared" si="4"/>
        <v>27724.269</v>
      </c>
      <c r="F83" s="21">
        <f t="shared" si="4"/>
        <v>29309.088</v>
      </c>
      <c r="G83" s="21">
        <f t="shared" si="4"/>
        <v>28813.898000000001</v>
      </c>
      <c r="H83" s="21">
        <f t="shared" si="5"/>
        <v>116530.927</v>
      </c>
      <c r="I83" s="29">
        <f t="shared" si="6"/>
        <v>172784.13900000002</v>
      </c>
      <c r="J83" s="29">
        <f t="shared" si="7"/>
        <v>404285.70299999998</v>
      </c>
    </row>
    <row r="84" spans="2:10" x14ac:dyDescent="0.25">
      <c r="B84" s="3" t="s">
        <v>79</v>
      </c>
      <c r="C84" s="6">
        <v>20320.3631260892</v>
      </c>
      <c r="D84" s="6">
        <v>28856.014999999999</v>
      </c>
      <c r="E84" s="21">
        <f t="shared" si="4"/>
        <v>30683.671999999999</v>
      </c>
      <c r="F84" s="21">
        <f t="shared" si="4"/>
        <v>27724.269</v>
      </c>
      <c r="G84" s="21">
        <f t="shared" si="4"/>
        <v>29309.088</v>
      </c>
      <c r="H84" s="21">
        <f t="shared" si="5"/>
        <v>116573.04400000001</v>
      </c>
      <c r="I84" s="29">
        <f t="shared" si="6"/>
        <v>174059.47399999999</v>
      </c>
      <c r="J84" s="29">
        <f t="shared" si="7"/>
        <v>405362.54000000004</v>
      </c>
    </row>
    <row r="85" spans="2:10" x14ac:dyDescent="0.25">
      <c r="B85" s="3" t="s">
        <v>80</v>
      </c>
      <c r="C85" s="6">
        <v>20748.893772083102</v>
      </c>
      <c r="D85" s="6">
        <v>30323.46</v>
      </c>
      <c r="E85" s="21">
        <f t="shared" si="4"/>
        <v>28856.014999999999</v>
      </c>
      <c r="F85" s="21">
        <f t="shared" si="4"/>
        <v>30683.671999999999</v>
      </c>
      <c r="G85" s="21">
        <f t="shared" si="4"/>
        <v>27724.269</v>
      </c>
      <c r="H85" s="21">
        <f t="shared" si="5"/>
        <v>117587.416</v>
      </c>
      <c r="I85" s="29">
        <f t="shared" si="6"/>
        <v>173396.166</v>
      </c>
      <c r="J85" s="29">
        <f t="shared" si="7"/>
        <v>401109.12399999995</v>
      </c>
    </row>
    <row r="86" spans="2:10" x14ac:dyDescent="0.25">
      <c r="B86" s="3" t="s">
        <v>81</v>
      </c>
      <c r="C86" s="6">
        <v>20941.780703305802</v>
      </c>
      <c r="D86" s="6">
        <v>29721.821</v>
      </c>
      <c r="E86" s="21">
        <f t="shared" si="4"/>
        <v>30323.46</v>
      </c>
      <c r="F86" s="21">
        <f t="shared" si="4"/>
        <v>28856.014999999999</v>
      </c>
      <c r="G86" s="21">
        <f t="shared" si="4"/>
        <v>30683.671999999999</v>
      </c>
      <c r="H86" s="21">
        <f t="shared" si="5"/>
        <v>119584.96799999999</v>
      </c>
      <c r="I86" s="29">
        <f t="shared" si="6"/>
        <v>180086.50599999999</v>
      </c>
      <c r="J86" s="29">
        <f t="shared" si="7"/>
        <v>421900.56799999997</v>
      </c>
    </row>
    <row r="87" spans="2:10" x14ac:dyDescent="0.25">
      <c r="B87" s="3" t="s">
        <v>82</v>
      </c>
      <c r="C87" s="6">
        <v>22959.616189362801</v>
      </c>
      <c r="D87" s="6">
        <v>32470.707999999999</v>
      </c>
      <c r="E87" s="21">
        <f t="shared" si="4"/>
        <v>29721.821</v>
      </c>
      <c r="F87" s="21">
        <f t="shared" si="4"/>
        <v>30323.46</v>
      </c>
      <c r="G87" s="21">
        <f t="shared" si="4"/>
        <v>28856.014999999999</v>
      </c>
      <c r="H87" s="21">
        <f t="shared" si="5"/>
        <v>121372.004</v>
      </c>
      <c r="I87" s="29">
        <f t="shared" si="6"/>
        <v>176936.78599999999</v>
      </c>
      <c r="J87" s="29">
        <f t="shared" si="7"/>
        <v>410719.79599999997</v>
      </c>
    </row>
    <row r="88" spans="2:10" x14ac:dyDescent="0.25">
      <c r="B88" s="3" t="s">
        <v>83</v>
      </c>
      <c r="C88" s="6">
        <v>21149.973847881101</v>
      </c>
      <c r="D88" s="6">
        <v>29373.685000000001</v>
      </c>
      <c r="E88" s="21">
        <f t="shared" si="4"/>
        <v>32470.707999999999</v>
      </c>
      <c r="F88" s="21">
        <f t="shared" si="4"/>
        <v>29721.821</v>
      </c>
      <c r="G88" s="21">
        <f t="shared" si="4"/>
        <v>30323.46</v>
      </c>
      <c r="H88" s="21">
        <f t="shared" si="5"/>
        <v>121889.674</v>
      </c>
      <c r="I88" s="29">
        <f t="shared" si="6"/>
        <v>182884.73</v>
      </c>
      <c r="J88" s="29">
        <f t="shared" si="7"/>
        <v>424269.13199999998</v>
      </c>
    </row>
    <row r="89" spans="2:10" x14ac:dyDescent="0.25">
      <c r="B89" s="3" t="s">
        <v>84</v>
      </c>
      <c r="C89" s="6">
        <v>21150.695259450302</v>
      </c>
      <c r="D89" s="6">
        <v>29490.727999999999</v>
      </c>
      <c r="E89" s="21">
        <f t="shared" si="4"/>
        <v>29373.685000000001</v>
      </c>
      <c r="F89" s="21">
        <f t="shared" si="4"/>
        <v>32470.707999999999</v>
      </c>
      <c r="G89" s="21">
        <f t="shared" si="4"/>
        <v>29721.821</v>
      </c>
      <c r="H89" s="21">
        <f t="shared" si="5"/>
        <v>121056.942</v>
      </c>
      <c r="I89" s="29">
        <f t="shared" si="6"/>
        <v>183480.56400000001</v>
      </c>
      <c r="J89" s="29">
        <f t="shared" si="7"/>
        <v>426752.90600000002</v>
      </c>
    </row>
    <row r="90" spans="2:10" x14ac:dyDescent="0.25">
      <c r="B90" s="3" t="s">
        <v>85</v>
      </c>
      <c r="C90" s="6">
        <v>21293.156477285502</v>
      </c>
      <c r="D90" s="6">
        <v>28463.417000000001</v>
      </c>
      <c r="E90" s="21">
        <f t="shared" si="4"/>
        <v>29490.727999999999</v>
      </c>
      <c r="F90" s="21">
        <f t="shared" si="4"/>
        <v>29373.685000000001</v>
      </c>
      <c r="G90" s="21">
        <f t="shared" si="4"/>
        <v>32470.707999999999</v>
      </c>
      <c r="H90" s="21">
        <f t="shared" si="5"/>
        <v>119798.538</v>
      </c>
      <c r="I90" s="29">
        <f t="shared" si="6"/>
        <v>185650.22200000001</v>
      </c>
      <c r="J90" s="29">
        <f t="shared" si="7"/>
        <v>439221.83999999997</v>
      </c>
    </row>
    <row r="91" spans="2:10" x14ac:dyDescent="0.25">
      <c r="B91" s="3" t="s">
        <v>86</v>
      </c>
      <c r="C91" s="6">
        <v>23201.872880627099</v>
      </c>
      <c r="D91" s="6">
        <v>32086.553</v>
      </c>
      <c r="E91" s="21">
        <f t="shared" si="4"/>
        <v>28463.417000000001</v>
      </c>
      <c r="F91" s="21">
        <f t="shared" si="4"/>
        <v>29490.727999999999</v>
      </c>
      <c r="G91" s="21">
        <f t="shared" si="4"/>
        <v>29373.685000000001</v>
      </c>
      <c r="H91" s="21">
        <f t="shared" si="5"/>
        <v>119414.383</v>
      </c>
      <c r="I91" s="29">
        <f t="shared" si="6"/>
        <v>175565.92800000001</v>
      </c>
      <c r="J91" s="29">
        <f t="shared" si="7"/>
        <v>410789.49400000006</v>
      </c>
    </row>
    <row r="92" spans="2:10" x14ac:dyDescent="0.25">
      <c r="B92" s="3" t="s">
        <v>87</v>
      </c>
      <c r="C92" s="6">
        <v>21465.014755680801</v>
      </c>
      <c r="D92" s="6">
        <v>29914.732</v>
      </c>
      <c r="E92" s="21">
        <f t="shared" si="4"/>
        <v>32086.553</v>
      </c>
      <c r="F92" s="21">
        <f t="shared" si="4"/>
        <v>28463.417000000001</v>
      </c>
      <c r="G92" s="21">
        <f t="shared" si="4"/>
        <v>29490.727999999999</v>
      </c>
      <c r="H92" s="21">
        <f t="shared" si="5"/>
        <v>119955.43000000001</v>
      </c>
      <c r="I92" s="29">
        <f t="shared" si="6"/>
        <v>177485.571</v>
      </c>
      <c r="J92" s="29">
        <f t="shared" si="7"/>
        <v>411356.77299999999</v>
      </c>
    </row>
    <row r="93" spans="2:10" x14ac:dyDescent="0.25">
      <c r="B93" s="3" t="s">
        <v>88</v>
      </c>
      <c r="C93" s="6">
        <v>21496.303886406498</v>
      </c>
      <c r="D93" s="6">
        <v>30852.384999999998</v>
      </c>
      <c r="E93" s="21">
        <f t="shared" si="4"/>
        <v>29914.732</v>
      </c>
      <c r="F93" s="21">
        <f t="shared" si="4"/>
        <v>32086.553</v>
      </c>
      <c r="G93" s="21">
        <f t="shared" si="4"/>
        <v>28463.417000000001</v>
      </c>
      <c r="H93" s="21">
        <f t="shared" si="5"/>
        <v>121317.087</v>
      </c>
      <c r="I93" s="29">
        <f t="shared" si="6"/>
        <v>179478.08900000001</v>
      </c>
      <c r="J93" s="29">
        <f t="shared" si="7"/>
        <v>414431.69700000004</v>
      </c>
    </row>
    <row r="94" spans="2:10" x14ac:dyDescent="0.25">
      <c r="B94" s="3" t="s">
        <v>89</v>
      </c>
      <c r="C94" s="6">
        <v>22002.496383637299</v>
      </c>
      <c r="D94" s="6">
        <v>29400.211115678201</v>
      </c>
      <c r="E94" s="21">
        <f t="shared" si="4"/>
        <v>30852.384999999998</v>
      </c>
      <c r="F94" s="21">
        <f t="shared" si="4"/>
        <v>29914.732</v>
      </c>
      <c r="G94" s="21">
        <f t="shared" si="4"/>
        <v>32086.553</v>
      </c>
      <c r="H94" s="21">
        <f t="shared" si="5"/>
        <v>122253.8811156782</v>
      </c>
      <c r="I94" s="29">
        <f t="shared" si="6"/>
        <v>186941.508</v>
      </c>
      <c r="J94" s="29">
        <f t="shared" si="7"/>
        <v>439290.29000000004</v>
      </c>
    </row>
    <row r="95" spans="2:10" x14ac:dyDescent="0.25">
      <c r="B95" s="3" t="s">
        <v>90</v>
      </c>
      <c r="C95" s="6">
        <v>24464.364997333199</v>
      </c>
      <c r="D95" s="6">
        <v>34169.754000000001</v>
      </c>
      <c r="E95" s="21">
        <f t="shared" si="4"/>
        <v>29400.211115678201</v>
      </c>
      <c r="F95" s="21">
        <f t="shared" si="4"/>
        <v>30852.384999999998</v>
      </c>
      <c r="G95" s="21">
        <f t="shared" si="4"/>
        <v>29914.732</v>
      </c>
      <c r="H95" s="21">
        <f t="shared" si="5"/>
        <v>124337.0821156782</v>
      </c>
      <c r="I95" s="29">
        <f t="shared" si="6"/>
        <v>180849.17711567821</v>
      </c>
      <c r="J95" s="29">
        <f t="shared" si="7"/>
        <v>422042.33911567822</v>
      </c>
    </row>
    <row r="96" spans="2:10" x14ac:dyDescent="0.25">
      <c r="B96" s="3" t="s">
        <v>91</v>
      </c>
      <c r="C96" s="6">
        <v>22634.939647372499</v>
      </c>
      <c r="D96" s="6">
        <v>31506.046999999999</v>
      </c>
      <c r="E96" s="21">
        <f t="shared" si="4"/>
        <v>34169.754000000001</v>
      </c>
      <c r="F96" s="21">
        <f t="shared" si="4"/>
        <v>29400.211115678201</v>
      </c>
      <c r="G96" s="21">
        <f t="shared" si="4"/>
        <v>30852.384999999998</v>
      </c>
      <c r="H96" s="21">
        <f t="shared" si="5"/>
        <v>125928.39711567821</v>
      </c>
      <c r="I96" s="29">
        <f t="shared" si="6"/>
        <v>185527.33123135639</v>
      </c>
      <c r="J96" s="29">
        <f t="shared" si="7"/>
        <v>429442.0634627128</v>
      </c>
    </row>
    <row r="97" spans="2:10" x14ac:dyDescent="0.25">
      <c r="B97" s="3" t="s">
        <v>92</v>
      </c>
      <c r="C97" s="6">
        <v>22667.566971657001</v>
      </c>
      <c r="D97" s="6">
        <v>32326.001</v>
      </c>
      <c r="E97" s="21">
        <f t="shared" si="4"/>
        <v>31506.046999999999</v>
      </c>
      <c r="F97" s="21">
        <f t="shared" si="4"/>
        <v>34169.754000000001</v>
      </c>
      <c r="G97" s="21">
        <f t="shared" si="4"/>
        <v>29400.211115678201</v>
      </c>
      <c r="H97" s="21">
        <f t="shared" si="5"/>
        <v>127402.0131156782</v>
      </c>
      <c r="I97" s="29">
        <f t="shared" si="6"/>
        <v>188046.18834703459</v>
      </c>
      <c r="J97" s="29">
        <f t="shared" si="7"/>
        <v>432786.96304110379</v>
      </c>
    </row>
    <row r="98" spans="2:10" x14ac:dyDescent="0.25">
      <c r="B98" s="3" t="s">
        <v>93</v>
      </c>
      <c r="C98" s="6">
        <v>23025.9277851925</v>
      </c>
      <c r="D98" s="6">
        <v>31370.869285573001</v>
      </c>
      <c r="E98" s="21">
        <f t="shared" si="4"/>
        <v>32326.001</v>
      </c>
      <c r="F98" s="21">
        <f t="shared" si="4"/>
        <v>31506.046999999999</v>
      </c>
      <c r="G98" s="21">
        <f t="shared" si="4"/>
        <v>34169.754000000001</v>
      </c>
      <c r="H98" s="21">
        <f t="shared" si="5"/>
        <v>129372.671285573</v>
      </c>
      <c r="I98" s="29">
        <f t="shared" si="6"/>
        <v>197847.35700000002</v>
      </c>
      <c r="J98" s="29">
        <f t="shared" si="7"/>
        <v>465877.97499999998</v>
      </c>
    </row>
    <row r="99" spans="2:10" x14ac:dyDescent="0.25">
      <c r="B99" s="3" t="s">
        <v>94</v>
      </c>
      <c r="C99" s="6">
        <v>25227.568954177601</v>
      </c>
      <c r="D99" s="6">
        <v>35723.629999999997</v>
      </c>
      <c r="E99" s="21">
        <f t="shared" si="4"/>
        <v>31370.869285573001</v>
      </c>
      <c r="F99" s="21">
        <f t="shared" si="4"/>
        <v>32326.001</v>
      </c>
      <c r="G99" s="21">
        <f t="shared" si="4"/>
        <v>31506.046999999999</v>
      </c>
      <c r="H99" s="21">
        <f t="shared" si="5"/>
        <v>130926.547285573</v>
      </c>
      <c r="I99" s="29">
        <f t="shared" si="6"/>
        <v>190541.012285573</v>
      </c>
      <c r="J99" s="29">
        <f t="shared" si="7"/>
        <v>444229.29628557304</v>
      </c>
    </row>
    <row r="100" spans="2:10" x14ac:dyDescent="0.25">
      <c r="B100" s="3" t="s">
        <v>95</v>
      </c>
      <c r="C100" s="6">
        <v>23322.9428441987</v>
      </c>
      <c r="D100" s="6">
        <v>32342.839</v>
      </c>
      <c r="E100" s="21">
        <f t="shared" si="4"/>
        <v>35723.629999999997</v>
      </c>
      <c r="F100" s="21">
        <f t="shared" si="4"/>
        <v>31370.869285573001</v>
      </c>
      <c r="G100" s="21">
        <f t="shared" si="4"/>
        <v>32326.001</v>
      </c>
      <c r="H100" s="21">
        <f t="shared" si="5"/>
        <v>131763.33928557299</v>
      </c>
      <c r="I100" s="29">
        <f t="shared" si="6"/>
        <v>195443.37157114601</v>
      </c>
      <c r="J100" s="29">
        <f t="shared" si="7"/>
        <v>452141.11614229204</v>
      </c>
    </row>
    <row r="101" spans="2:10" x14ac:dyDescent="0.25">
      <c r="B101" s="3" t="s">
        <v>96</v>
      </c>
      <c r="C101" s="6">
        <v>23283.9414164312</v>
      </c>
      <c r="D101" s="6">
        <v>33107.502999999997</v>
      </c>
      <c r="E101" s="21">
        <f t="shared" si="4"/>
        <v>32342.839</v>
      </c>
      <c r="F101" s="21">
        <f t="shared" si="4"/>
        <v>35723.629999999997</v>
      </c>
      <c r="G101" s="21">
        <f t="shared" si="4"/>
        <v>31370.869285573001</v>
      </c>
      <c r="H101" s="21">
        <f t="shared" si="5"/>
        <v>132544.841285573</v>
      </c>
      <c r="I101" s="29">
        <f t="shared" si="6"/>
        <v>197902.70685671899</v>
      </c>
      <c r="J101" s="29">
        <f t="shared" si="7"/>
        <v>457575.18257015699</v>
      </c>
    </row>
    <row r="102" spans="2:10" x14ac:dyDescent="0.25">
      <c r="B102" s="3" t="s">
        <v>97</v>
      </c>
      <c r="C102" s="6">
        <v>23799.8482063921</v>
      </c>
      <c r="D102" s="6">
        <v>32675.550116937498</v>
      </c>
      <c r="E102" s="21">
        <f t="shared" si="4"/>
        <v>33107.502999999997</v>
      </c>
      <c r="F102" s="21">
        <f t="shared" si="4"/>
        <v>32342.839</v>
      </c>
      <c r="G102" s="21">
        <f t="shared" si="4"/>
        <v>35723.629999999997</v>
      </c>
      <c r="H102" s="21">
        <f t="shared" si="5"/>
        <v>133849.5221169375</v>
      </c>
      <c r="I102" s="29">
        <f t="shared" si="6"/>
        <v>204964.071</v>
      </c>
      <c r="J102" s="29">
        <f t="shared" si="7"/>
        <v>483991.52899999998</v>
      </c>
    </row>
    <row r="103" spans="2:10" x14ac:dyDescent="0.25">
      <c r="B103" s="3" t="s">
        <v>98</v>
      </c>
      <c r="C103" s="6">
        <v>26040.220285313</v>
      </c>
      <c r="D103" s="6">
        <v>36855.406000000003</v>
      </c>
      <c r="E103" s="21">
        <f t="shared" si="4"/>
        <v>32675.550116937498</v>
      </c>
      <c r="F103" s="21">
        <f t="shared" si="4"/>
        <v>33107.502999999997</v>
      </c>
      <c r="G103" s="21">
        <f t="shared" si="4"/>
        <v>32342.839</v>
      </c>
      <c r="H103" s="21">
        <f t="shared" si="5"/>
        <v>134981.29811693751</v>
      </c>
      <c r="I103" s="29">
        <f t="shared" si="6"/>
        <v>195919.07311693748</v>
      </c>
      <c r="J103" s="29">
        <f t="shared" si="7"/>
        <v>456191.11311693746</v>
      </c>
    </row>
    <row r="104" spans="2:10" x14ac:dyDescent="0.25">
      <c r="B104" s="3" t="s">
        <v>99</v>
      </c>
      <c r="C104" s="6">
        <v>24205.129858786499</v>
      </c>
      <c r="D104" s="6">
        <v>33927.633999999998</v>
      </c>
      <c r="E104" s="21">
        <f t="shared" si="4"/>
        <v>36855.406000000003</v>
      </c>
      <c r="F104" s="21">
        <f t="shared" si="4"/>
        <v>32675.550116937498</v>
      </c>
      <c r="G104" s="21">
        <f t="shared" si="4"/>
        <v>33107.502999999997</v>
      </c>
      <c r="H104" s="21">
        <f t="shared" si="5"/>
        <v>136566.0931169375</v>
      </c>
      <c r="I104" s="29">
        <f t="shared" si="6"/>
        <v>201529.01523387499</v>
      </c>
      <c r="J104" s="29">
        <f t="shared" si="7"/>
        <v>465525.13346774998</v>
      </c>
    </row>
    <row r="105" spans="2:10" x14ac:dyDescent="0.25">
      <c r="B105" s="3" t="s">
        <v>100</v>
      </c>
      <c r="C105" s="6">
        <v>24267.322649508402</v>
      </c>
      <c r="D105" s="6">
        <v>35682.652000000002</v>
      </c>
      <c r="E105" s="21">
        <f t="shared" si="4"/>
        <v>33927.633999999998</v>
      </c>
      <c r="F105" s="21">
        <f t="shared" si="4"/>
        <v>36855.406000000003</v>
      </c>
      <c r="G105" s="21">
        <f t="shared" si="4"/>
        <v>32675.550116937498</v>
      </c>
      <c r="H105" s="21">
        <f t="shared" si="5"/>
        <v>139141.2421169375</v>
      </c>
      <c r="I105" s="29">
        <f t="shared" si="6"/>
        <v>205665.0963508125</v>
      </c>
      <c r="J105" s="29">
        <f t="shared" si="7"/>
        <v>475429.20905243745</v>
      </c>
    </row>
    <row r="106" spans="2:10" x14ac:dyDescent="0.25">
      <c r="B106" s="3" t="s">
        <v>101</v>
      </c>
      <c r="C106" s="6">
        <v>24794.4655261632</v>
      </c>
      <c r="D106" s="6">
        <v>34648.837875228099</v>
      </c>
      <c r="E106" s="21">
        <f t="shared" si="4"/>
        <v>35682.652000000002</v>
      </c>
      <c r="F106" s="21">
        <f t="shared" si="4"/>
        <v>33927.633999999998</v>
      </c>
      <c r="G106" s="21">
        <f t="shared" si="4"/>
        <v>36855.406000000003</v>
      </c>
      <c r="H106" s="21">
        <f t="shared" si="5"/>
        <v>141114.52987522812</v>
      </c>
      <c r="I106" s="29">
        <f t="shared" si="6"/>
        <v>214104.13800000001</v>
      </c>
      <c r="J106" s="29">
        <f t="shared" si="7"/>
        <v>503091.84200000006</v>
      </c>
    </row>
    <row r="107" spans="2:10" x14ac:dyDescent="0.25">
      <c r="B107" s="3" t="s">
        <v>102</v>
      </c>
      <c r="C107" s="6">
        <v>27256.080874967502</v>
      </c>
      <c r="D107" s="6">
        <v>39372.569000000003</v>
      </c>
      <c r="E107" s="21">
        <f t="shared" si="4"/>
        <v>34648.837875228099</v>
      </c>
      <c r="F107" s="21">
        <f t="shared" si="4"/>
        <v>35682.652000000002</v>
      </c>
      <c r="G107" s="21">
        <f t="shared" si="4"/>
        <v>33927.633999999998</v>
      </c>
      <c r="H107" s="21">
        <f t="shared" si="5"/>
        <v>143631.69287522809</v>
      </c>
      <c r="I107" s="29">
        <f t="shared" si="6"/>
        <v>207797.04387522809</v>
      </c>
      <c r="J107" s="29">
        <f t="shared" si="7"/>
        <v>482728.1518752281</v>
      </c>
    </row>
    <row r="108" spans="2:10" x14ac:dyDescent="0.25">
      <c r="B108" s="3" t="s">
        <v>103</v>
      </c>
      <c r="C108" s="6">
        <v>25354.7136599064</v>
      </c>
      <c r="D108" s="6">
        <v>36217.485000000001</v>
      </c>
      <c r="E108" s="21">
        <f t="shared" si="4"/>
        <v>39372.569000000003</v>
      </c>
      <c r="F108" s="21">
        <f t="shared" si="4"/>
        <v>34648.837875228099</v>
      </c>
      <c r="G108" s="21">
        <f t="shared" si="4"/>
        <v>35682.652000000002</v>
      </c>
      <c r="H108" s="21">
        <f t="shared" si="5"/>
        <v>145921.54387522809</v>
      </c>
      <c r="I108" s="29">
        <f t="shared" si="6"/>
        <v>215718.20075045619</v>
      </c>
      <c r="J108" s="29">
        <f t="shared" si="7"/>
        <v>499111.78850091243</v>
      </c>
    </row>
    <row r="109" spans="2:10" x14ac:dyDescent="0.25">
      <c r="B109" s="3" t="s">
        <v>104</v>
      </c>
      <c r="C109" s="6">
        <v>25451.476938962998</v>
      </c>
      <c r="D109" s="6">
        <v>38401.089999999997</v>
      </c>
      <c r="E109" s="21">
        <f t="shared" si="4"/>
        <v>36217.485000000001</v>
      </c>
      <c r="F109" s="21">
        <f t="shared" si="4"/>
        <v>39372.569000000003</v>
      </c>
      <c r="G109" s="21">
        <f t="shared" si="4"/>
        <v>34648.837875228099</v>
      </c>
      <c r="H109" s="21">
        <f t="shared" si="5"/>
        <v>148639.98187522811</v>
      </c>
      <c r="I109" s="29">
        <f t="shared" si="6"/>
        <v>218909.1366256843</v>
      </c>
      <c r="J109" s="29">
        <f t="shared" si="7"/>
        <v>505547.30187705287</v>
      </c>
    </row>
    <row r="110" spans="2:10" x14ac:dyDescent="0.25">
      <c r="B110" s="3" t="s">
        <v>105</v>
      </c>
      <c r="C110" s="6">
        <v>26123.343896161899</v>
      </c>
      <c r="D110" s="6">
        <v>37305.009091273401</v>
      </c>
      <c r="E110" s="21">
        <f t="shared" si="4"/>
        <v>38401.089999999997</v>
      </c>
      <c r="F110" s="21">
        <f t="shared" si="4"/>
        <v>36217.485000000001</v>
      </c>
      <c r="G110" s="21">
        <f t="shared" si="4"/>
        <v>39372.569000000003</v>
      </c>
      <c r="H110" s="21">
        <f t="shared" si="5"/>
        <v>151296.15309127339</v>
      </c>
      <c r="I110" s="29">
        <f t="shared" si="6"/>
        <v>228953.76699999999</v>
      </c>
      <c r="J110" s="29">
        <f t="shared" si="7"/>
        <v>537624.15100000007</v>
      </c>
    </row>
    <row r="111" spans="2:10" x14ac:dyDescent="0.25">
      <c r="B111" s="3" t="s">
        <v>106</v>
      </c>
      <c r="C111" s="6">
        <v>29112.068872247699</v>
      </c>
      <c r="D111" s="6">
        <v>41667.286</v>
      </c>
      <c r="E111" s="21">
        <f t="shared" si="4"/>
        <v>37305.009091273401</v>
      </c>
      <c r="F111" s="21">
        <f t="shared" si="4"/>
        <v>38401.089999999997</v>
      </c>
      <c r="G111" s="21">
        <f t="shared" si="4"/>
        <v>36217.485000000001</v>
      </c>
      <c r="H111" s="21">
        <f t="shared" si="5"/>
        <v>153590.87009127339</v>
      </c>
      <c r="I111" s="29">
        <f t="shared" si="6"/>
        <v>222759.6440912734</v>
      </c>
      <c r="J111" s="29">
        <f t="shared" si="7"/>
        <v>516866.73409127339</v>
      </c>
    </row>
    <row r="112" spans="2:10" x14ac:dyDescent="0.25">
      <c r="B112" s="3" t="s">
        <v>107</v>
      </c>
      <c r="C112" s="6">
        <v>26919.657866171299</v>
      </c>
      <c r="D112" s="6">
        <v>39372.866999999998</v>
      </c>
      <c r="E112" s="21">
        <f t="shared" si="4"/>
        <v>41667.286</v>
      </c>
      <c r="F112" s="21">
        <f t="shared" si="4"/>
        <v>37305.009091273401</v>
      </c>
      <c r="G112" s="21">
        <f t="shared" si="4"/>
        <v>38401.089999999997</v>
      </c>
      <c r="H112" s="21">
        <f t="shared" si="5"/>
        <v>156746.25209127337</v>
      </c>
      <c r="I112" s="29">
        <f t="shared" si="6"/>
        <v>231480.57418254678</v>
      </c>
      <c r="J112" s="29">
        <f t="shared" si="7"/>
        <v>536497.13236509357</v>
      </c>
    </row>
    <row r="113" spans="2:10" x14ac:dyDescent="0.25">
      <c r="B113" s="3" t="s">
        <v>108</v>
      </c>
      <c r="C113" s="6">
        <v>27327.671365419101</v>
      </c>
      <c r="D113" s="6">
        <v>41800.292000000001</v>
      </c>
      <c r="E113" s="21">
        <f t="shared" si="4"/>
        <v>39372.866999999998</v>
      </c>
      <c r="F113" s="21">
        <f t="shared" si="4"/>
        <v>41667.286</v>
      </c>
      <c r="G113" s="21">
        <f t="shared" si="4"/>
        <v>37305.009091273401</v>
      </c>
      <c r="H113" s="21">
        <f t="shared" si="5"/>
        <v>160145.45409127342</v>
      </c>
      <c r="I113" s="29">
        <f t="shared" si="6"/>
        <v>234622.4662738202</v>
      </c>
      <c r="J113" s="29">
        <f t="shared" si="7"/>
        <v>541787.09282146068</v>
      </c>
    </row>
    <row r="114" spans="2:10" x14ac:dyDescent="0.25">
      <c r="B114" s="3" t="s">
        <v>109</v>
      </c>
      <c r="C114" s="6">
        <v>28293.024132508199</v>
      </c>
      <c r="D114" s="6">
        <v>40506.609378287103</v>
      </c>
      <c r="E114" s="21">
        <f t="shared" si="4"/>
        <v>41800.292000000001</v>
      </c>
      <c r="F114" s="21">
        <f t="shared" si="4"/>
        <v>39372.866999999998</v>
      </c>
      <c r="G114" s="21">
        <f t="shared" si="4"/>
        <v>41667.286</v>
      </c>
      <c r="H114" s="21">
        <f t="shared" si="5"/>
        <v>163347.05437828711</v>
      </c>
      <c r="I114" s="29">
        <f t="shared" si="6"/>
        <v>245547.88400000002</v>
      </c>
      <c r="J114" s="29">
        <f t="shared" si="7"/>
        <v>574297.33400000003</v>
      </c>
    </row>
    <row r="115" spans="2:10" x14ac:dyDescent="0.25">
      <c r="B115" s="3" t="s">
        <v>110</v>
      </c>
      <c r="C115" s="6">
        <v>31472.188530218398</v>
      </c>
      <c r="D115" s="6">
        <v>45074.175437164602</v>
      </c>
      <c r="E115" s="21">
        <f t="shared" si="4"/>
        <v>40506.609378287103</v>
      </c>
      <c r="F115" s="21">
        <f t="shared" si="4"/>
        <v>41800.292000000001</v>
      </c>
      <c r="G115" s="21">
        <f t="shared" si="4"/>
        <v>39372.866999999998</v>
      </c>
      <c r="H115" s="21">
        <f t="shared" si="5"/>
        <v>166753.9438154517</v>
      </c>
      <c r="I115" s="29">
        <f t="shared" si="6"/>
        <v>242225.7943782871</v>
      </c>
      <c r="J115" s="29">
        <f t="shared" si="7"/>
        <v>562063.58037828701</v>
      </c>
    </row>
    <row r="116" spans="2:10" x14ac:dyDescent="0.25">
      <c r="B116" s="3" t="s">
        <v>111</v>
      </c>
      <c r="C116" s="6">
        <v>29074.139419736399</v>
      </c>
      <c r="D116" s="6">
        <v>42912.6195060346</v>
      </c>
      <c r="E116" s="21">
        <f t="shared" si="4"/>
        <v>45074.175437164602</v>
      </c>
      <c r="F116" s="21">
        <f t="shared" si="4"/>
        <v>40506.609378287103</v>
      </c>
      <c r="G116" s="21">
        <f t="shared" si="4"/>
        <v>41800.292000000001</v>
      </c>
      <c r="H116" s="21">
        <f t="shared" si="5"/>
        <v>170293.69632148632</v>
      </c>
      <c r="I116" s="29">
        <f t="shared" si="6"/>
        <v>251488.2701937388</v>
      </c>
      <c r="J116" s="29">
        <f t="shared" si="7"/>
        <v>583303.24095031305</v>
      </c>
    </row>
    <row r="117" spans="2:10" x14ac:dyDescent="0.25">
      <c r="B117" s="3" t="s">
        <v>112</v>
      </c>
      <c r="C117" s="6">
        <v>29778.180917536902</v>
      </c>
      <c r="D117" s="6">
        <v>45913.467118155597</v>
      </c>
      <c r="E117" s="21">
        <f t="shared" si="4"/>
        <v>42912.6195060346</v>
      </c>
      <c r="F117" s="21">
        <f t="shared" si="4"/>
        <v>45074.175437164602</v>
      </c>
      <c r="G117" s="21">
        <f t="shared" si="4"/>
        <v>40506.609378287103</v>
      </c>
      <c r="H117" s="21">
        <f t="shared" si="5"/>
        <v>174406.87143964189</v>
      </c>
      <c r="I117" s="29">
        <f t="shared" si="6"/>
        <v>254580.79851522512</v>
      </c>
      <c r="J117" s="29">
        <f t="shared" si="7"/>
        <v>587768.8056592769</v>
      </c>
    </row>
    <row r="118" spans="2:10" x14ac:dyDescent="0.25">
      <c r="B118" s="3" t="s">
        <v>113</v>
      </c>
      <c r="C118" s="6">
        <v>30664.785329547802</v>
      </c>
      <c r="D118" s="6">
        <v>44675.585861305</v>
      </c>
      <c r="E118" s="21">
        <f t="shared" si="4"/>
        <v>45913.467118155597</v>
      </c>
      <c r="F118" s="21">
        <f t="shared" si="4"/>
        <v>42912.6195060346</v>
      </c>
      <c r="G118" s="21">
        <f t="shared" si="4"/>
        <v>45074.175437164602</v>
      </c>
      <c r="H118" s="21">
        <f t="shared" si="5"/>
        <v>178575.8479226598</v>
      </c>
      <c r="I118" s="29">
        <f t="shared" si="6"/>
        <v>266961.23244171857</v>
      </c>
      <c r="J118" s="29">
        <f t="shared" si="7"/>
        <v>623231.52407677541</v>
      </c>
    </row>
    <row r="119" spans="2:10" x14ac:dyDescent="0.25">
      <c r="B119" s="3" t="s">
        <v>114</v>
      </c>
      <c r="C119" s="6">
        <v>34385.618141171901</v>
      </c>
      <c r="D119" s="6">
        <v>50347.093412957103</v>
      </c>
      <c r="E119" s="21">
        <f t="shared" si="4"/>
        <v>44675.585861305</v>
      </c>
      <c r="F119" s="21">
        <f t="shared" si="4"/>
        <v>45913.467118155597</v>
      </c>
      <c r="G119" s="21">
        <f t="shared" si="4"/>
        <v>42912.6195060346</v>
      </c>
      <c r="H119" s="21">
        <f t="shared" si="5"/>
        <v>183848.76589845229</v>
      </c>
      <c r="I119" s="29">
        <f t="shared" si="6"/>
        <v>265240.37861571996</v>
      </c>
      <c r="J119" s="29">
        <f t="shared" si="7"/>
        <v>614543.02988823876</v>
      </c>
    </row>
    <row r="120" spans="2:10" x14ac:dyDescent="0.25">
      <c r="B120" s="3" t="s">
        <v>115</v>
      </c>
      <c r="C120" s="6">
        <v>31739.080037086798</v>
      </c>
      <c r="D120" s="6">
        <v>47584.770630912899</v>
      </c>
      <c r="E120" s="21">
        <f t="shared" si="4"/>
        <v>50347.093412957103</v>
      </c>
      <c r="F120" s="21">
        <f t="shared" si="4"/>
        <v>44675.585861305</v>
      </c>
      <c r="G120" s="21">
        <f t="shared" si="4"/>
        <v>45913.467118155597</v>
      </c>
      <c r="H120" s="21">
        <f t="shared" si="5"/>
        <v>188520.91702333061</v>
      </c>
      <c r="I120" s="29">
        <f t="shared" si="6"/>
        <v>277438.66649003391</v>
      </c>
      <c r="J120" s="29">
        <f t="shared" si="7"/>
        <v>642270.64092157746</v>
      </c>
    </row>
    <row r="121" spans="2:10" x14ac:dyDescent="0.25">
      <c r="B121" s="3" t="s">
        <v>116</v>
      </c>
      <c r="C121" s="6">
        <v>32171.228712729899</v>
      </c>
      <c r="D121" s="6">
        <v>48897.760422702901</v>
      </c>
      <c r="E121" s="21">
        <f t="shared" si="4"/>
        <v>47584.770630912899</v>
      </c>
      <c r="F121" s="21">
        <f t="shared" si="4"/>
        <v>50347.093412957103</v>
      </c>
      <c r="G121" s="21">
        <f t="shared" si="4"/>
        <v>44675.585861305</v>
      </c>
      <c r="H121" s="21">
        <f t="shared" si="5"/>
        <v>191505.2103278779</v>
      </c>
      <c r="I121" s="29">
        <f t="shared" si="6"/>
        <v>282305.71504074207</v>
      </c>
      <c r="J121" s="29">
        <f t="shared" si="7"/>
        <v>651053.41703448631</v>
      </c>
    </row>
    <row r="122" spans="2:10" x14ac:dyDescent="0.25">
      <c r="B122" s="3" t="s">
        <v>117</v>
      </c>
      <c r="C122" s="6">
        <v>31913.839502369399</v>
      </c>
      <c r="D122" s="6">
        <v>45524.811919136097</v>
      </c>
      <c r="E122" s="21">
        <f t="shared" si="4"/>
        <v>48897.760422702901</v>
      </c>
      <c r="F122" s="21">
        <f t="shared" si="4"/>
        <v>47584.770630912899</v>
      </c>
      <c r="G122" s="21">
        <f t="shared" si="4"/>
        <v>50347.093412957103</v>
      </c>
      <c r="H122" s="21">
        <f t="shared" si="5"/>
        <v>192354.43638570898</v>
      </c>
      <c r="I122" s="29">
        <f t="shared" si="6"/>
        <v>295108.58192340005</v>
      </c>
      <c r="J122" s="29">
        <f t="shared" si="7"/>
        <v>692360.68366296845</v>
      </c>
    </row>
    <row r="123" spans="2:10" x14ac:dyDescent="0.25">
      <c r="B123" s="3" t="s">
        <v>118</v>
      </c>
      <c r="C123" s="6">
        <v>34943.548079611901</v>
      </c>
      <c r="D123" s="6">
        <v>49743.660432030898</v>
      </c>
      <c r="E123" s="21">
        <f t="shared" si="4"/>
        <v>45524.811919136097</v>
      </c>
      <c r="F123" s="21">
        <f t="shared" si="4"/>
        <v>48897.760422702901</v>
      </c>
      <c r="G123" s="21">
        <f t="shared" si="4"/>
        <v>47584.770630912899</v>
      </c>
      <c r="H123" s="21">
        <f t="shared" si="5"/>
        <v>191751.00340478279</v>
      </c>
      <c r="I123" s="29">
        <f t="shared" si="6"/>
        <v>286074.64465728059</v>
      </c>
      <c r="J123" s="29">
        <f t="shared" si="7"/>
        <v>669378.78928816377</v>
      </c>
    </row>
    <row r="124" spans="2:10" x14ac:dyDescent="0.25">
      <c r="B124" s="3" t="s">
        <v>119</v>
      </c>
      <c r="C124" s="6">
        <v>32057.073754192999</v>
      </c>
      <c r="D124" s="6">
        <v>47305.162226143002</v>
      </c>
      <c r="E124" s="21">
        <f t="shared" si="4"/>
        <v>49743.660432030898</v>
      </c>
      <c r="F124" s="21">
        <f t="shared" si="4"/>
        <v>45524.811919136097</v>
      </c>
      <c r="G124" s="21">
        <f t="shared" si="4"/>
        <v>48897.760422702901</v>
      </c>
      <c r="H124" s="21">
        <f t="shared" si="5"/>
        <v>191471.39500001291</v>
      </c>
      <c r="I124" s="29">
        <f t="shared" si="6"/>
        <v>287486.56553841179</v>
      </c>
      <c r="J124" s="29">
        <f t="shared" si="7"/>
        <v>671922.75191290141</v>
      </c>
    </row>
    <row r="125" spans="2:10" x14ac:dyDescent="0.25">
      <c r="B125" s="3" t="s">
        <v>120</v>
      </c>
      <c r="C125" s="6">
        <v>33077.908818794</v>
      </c>
      <c r="D125" s="6">
        <v>50581.766632972904</v>
      </c>
      <c r="E125" s="21">
        <f t="shared" si="4"/>
        <v>47305.162226143002</v>
      </c>
      <c r="F125" s="21">
        <f t="shared" si="4"/>
        <v>49743.660432030898</v>
      </c>
      <c r="G125" s="21">
        <f t="shared" si="4"/>
        <v>45524.811919136097</v>
      </c>
      <c r="H125" s="21">
        <f t="shared" si="5"/>
        <v>193155.40121028287</v>
      </c>
      <c r="I125" s="29">
        <f t="shared" si="6"/>
        <v>283366.91884761309</v>
      </c>
      <c r="J125" s="29">
        <f t="shared" si="7"/>
        <v>656003.1112264914</v>
      </c>
    </row>
    <row r="126" spans="2:10" x14ac:dyDescent="0.25">
      <c r="B126" s="3" t="s">
        <v>121</v>
      </c>
      <c r="C126" s="6">
        <v>33630.418824888999</v>
      </c>
      <c r="D126" s="6">
        <v>48330.171815003603</v>
      </c>
      <c r="E126" s="21">
        <f t="shared" si="4"/>
        <v>50581.766632972904</v>
      </c>
      <c r="F126" s="21">
        <f t="shared" si="4"/>
        <v>47305.162226143002</v>
      </c>
      <c r="G126" s="21">
        <f t="shared" si="4"/>
        <v>49743.660432030898</v>
      </c>
      <c r="H126" s="21">
        <f t="shared" si="5"/>
        <v>195960.7611061504</v>
      </c>
      <c r="I126" s="29">
        <f t="shared" si="6"/>
        <v>294423.07238135161</v>
      </c>
      <c r="J126" s="29">
        <f t="shared" si="7"/>
        <v>687495.35942582297</v>
      </c>
    </row>
    <row r="127" spans="2:10" x14ac:dyDescent="0.25">
      <c r="B127" s="3" t="s">
        <v>122</v>
      </c>
      <c r="C127" s="6">
        <v>36970.273868229298</v>
      </c>
      <c r="D127" s="6">
        <v>54729.044306256503</v>
      </c>
      <c r="E127" s="21">
        <f t="shared" si="4"/>
        <v>48330.171815003603</v>
      </c>
      <c r="F127" s="21">
        <f t="shared" si="4"/>
        <v>50581.766632972904</v>
      </c>
      <c r="G127" s="21">
        <f t="shared" si="4"/>
        <v>47305.162226143002</v>
      </c>
      <c r="H127" s="21">
        <f t="shared" si="5"/>
        <v>200946.144980376</v>
      </c>
      <c r="I127" s="29">
        <f t="shared" si="6"/>
        <v>291409.19175937842</v>
      </c>
      <c r="J127" s="29">
        <f t="shared" si="7"/>
        <v>676403.69838218228</v>
      </c>
    </row>
    <row r="128" spans="2:10" x14ac:dyDescent="0.25">
      <c r="B128" s="3" t="s">
        <v>123</v>
      </c>
      <c r="C128" s="6">
        <v>34053.316401981698</v>
      </c>
      <c r="D128" s="6">
        <v>51846.8866236006</v>
      </c>
      <c r="E128" s="21">
        <f t="shared" si="4"/>
        <v>54729.044306256503</v>
      </c>
      <c r="F128" s="21">
        <f t="shared" si="4"/>
        <v>48330.171815003603</v>
      </c>
      <c r="G128" s="21">
        <f t="shared" si="4"/>
        <v>50581.766632972904</v>
      </c>
      <c r="H128" s="21">
        <f t="shared" si="5"/>
        <v>205487.86937783359</v>
      </c>
      <c r="I128" s="29">
        <f t="shared" si="6"/>
        <v>303134.68783518241</v>
      </c>
      <c r="J128" s="29">
        <f t="shared" si="7"/>
        <v>703285.63126302708</v>
      </c>
    </row>
    <row r="129" spans="2:10" x14ac:dyDescent="0.25">
      <c r="B129" s="3" t="s">
        <v>124</v>
      </c>
      <c r="C129" s="6">
        <v>35232.832730583403</v>
      </c>
      <c r="D129" s="6">
        <v>55236.8326767537</v>
      </c>
      <c r="E129" s="21">
        <f t="shared" si="4"/>
        <v>51846.8866236006</v>
      </c>
      <c r="F129" s="21">
        <f t="shared" si="4"/>
        <v>54729.044306256503</v>
      </c>
      <c r="G129" s="21">
        <f t="shared" si="4"/>
        <v>48330.171815003603</v>
      </c>
      <c r="H129" s="21">
        <f t="shared" si="5"/>
        <v>210142.93542161444</v>
      </c>
      <c r="I129" s="29">
        <f t="shared" si="6"/>
        <v>306295.49068112439</v>
      </c>
      <c r="J129" s="29">
        <f t="shared" si="7"/>
        <v>705734.61018365901</v>
      </c>
    </row>
    <row r="130" spans="2:10" x14ac:dyDescent="0.25">
      <c r="B130" s="3" t="s">
        <v>125</v>
      </c>
      <c r="C130" s="6">
        <v>35781.7049166457</v>
      </c>
      <c r="D130" s="6">
        <v>52591.6971620533</v>
      </c>
      <c r="E130" s="21">
        <f t="shared" si="4"/>
        <v>55236.8326767537</v>
      </c>
      <c r="F130" s="21">
        <f t="shared" si="4"/>
        <v>51846.8866236006</v>
      </c>
      <c r="G130" s="21">
        <f t="shared" si="4"/>
        <v>54729.044306256503</v>
      </c>
      <c r="H130" s="21">
        <f t="shared" si="5"/>
        <v>214404.46076866414</v>
      </c>
      <c r="I130" s="29">
        <f t="shared" si="6"/>
        <v>323117.73884272436</v>
      </c>
      <c r="J130" s="29">
        <f t="shared" si="7"/>
        <v>755185.77792746457</v>
      </c>
    </row>
    <row r="131" spans="2:10" x14ac:dyDescent="0.25">
      <c r="B131" s="3" t="s">
        <v>126</v>
      </c>
      <c r="C131" s="6">
        <v>39328.837239820299</v>
      </c>
      <c r="D131" s="6">
        <v>58491.493011438703</v>
      </c>
      <c r="E131" s="21">
        <f t="shared" si="4"/>
        <v>52591.6971620533</v>
      </c>
      <c r="F131" s="21">
        <f t="shared" si="4"/>
        <v>55236.8326767537</v>
      </c>
      <c r="G131" s="21">
        <f t="shared" si="4"/>
        <v>51846.8866236006</v>
      </c>
      <c r="H131" s="21">
        <f t="shared" si="5"/>
        <v>218166.90947384632</v>
      </c>
      <c r="I131" s="29">
        <f t="shared" si="6"/>
        <v>318606.02238636249</v>
      </c>
      <c r="J131" s="29">
        <f t="shared" si="7"/>
        <v>740161.0074814735</v>
      </c>
    </row>
    <row r="132" spans="2:10" x14ac:dyDescent="0.25">
      <c r="B132" s="3" t="s">
        <v>127</v>
      </c>
      <c r="C132" s="6">
        <v>36187.724587628101</v>
      </c>
      <c r="D132" s="6">
        <v>55315.936495205897</v>
      </c>
      <c r="E132" s="21">
        <f t="shared" si="4"/>
        <v>58491.493011438703</v>
      </c>
      <c r="F132" s="21">
        <f t="shared" si="4"/>
        <v>52591.6971620533</v>
      </c>
      <c r="G132" s="21">
        <f t="shared" si="4"/>
        <v>55236.8326767537</v>
      </c>
      <c r="H132" s="21">
        <f t="shared" si="5"/>
        <v>221635.95934545161</v>
      </c>
      <c r="I132" s="29">
        <f t="shared" si="6"/>
        <v>329385.3853658064</v>
      </c>
      <c r="J132" s="29">
        <f t="shared" si="7"/>
        <v>765989.77575043519</v>
      </c>
    </row>
    <row r="133" spans="2:10" x14ac:dyDescent="0.25">
      <c r="B133" s="3" t="s">
        <v>128</v>
      </c>
      <c r="C133" s="6">
        <v>37481.589006163398</v>
      </c>
      <c r="D133" s="6">
        <v>58269.588467882902</v>
      </c>
      <c r="E133" s="21">
        <f t="shared" si="4"/>
        <v>55315.936495205897</v>
      </c>
      <c r="F133" s="21">
        <f t="shared" si="4"/>
        <v>58491.493011438703</v>
      </c>
      <c r="G133" s="21">
        <f t="shared" si="4"/>
        <v>52591.6971620533</v>
      </c>
      <c r="H133" s="21">
        <f t="shared" si="5"/>
        <v>224668.71513658081</v>
      </c>
      <c r="I133" s="29">
        <f t="shared" si="6"/>
        <v>330074.01400424319</v>
      </c>
      <c r="J133" s="29">
        <f t="shared" si="7"/>
        <v>762607.18299944047</v>
      </c>
    </row>
    <row r="134" spans="2:10" x14ac:dyDescent="0.25">
      <c r="B134" s="3" t="s">
        <v>129</v>
      </c>
      <c r="C134" s="6">
        <v>37930.741124864202</v>
      </c>
      <c r="D134" s="6">
        <v>55784.085340290403</v>
      </c>
      <c r="E134" s="21">
        <f t="shared" si="4"/>
        <v>58269.588467882902</v>
      </c>
      <c r="F134" s="21">
        <f t="shared" si="4"/>
        <v>55315.936495205897</v>
      </c>
      <c r="G134" s="21">
        <f t="shared" si="4"/>
        <v>58491.493011438703</v>
      </c>
      <c r="H134" s="21">
        <f t="shared" si="5"/>
        <v>227861.10331481788</v>
      </c>
      <c r="I134" s="29">
        <f t="shared" si="6"/>
        <v>344375.9404926108</v>
      </c>
      <c r="J134" s="29">
        <f t="shared" si="7"/>
        <v>805956.77155165479</v>
      </c>
    </row>
    <row r="135" spans="2:10" x14ac:dyDescent="0.25">
      <c r="G135" s="21"/>
    </row>
    <row r="136" spans="2:10" x14ac:dyDescent="0.25">
      <c r="G136" s="21"/>
    </row>
    <row r="137" spans="2:10" x14ac:dyDescent="0.25">
      <c r="G137" s="21"/>
    </row>
    <row r="138" spans="2:10" x14ac:dyDescent="0.25">
      <c r="G138" s="21"/>
    </row>
    <row r="139" spans="2:10" x14ac:dyDescent="0.25">
      <c r="G139" s="21"/>
    </row>
    <row r="140" spans="2:10" x14ac:dyDescent="0.25">
      <c r="G140" s="21"/>
    </row>
    <row r="141" spans="2:10" x14ac:dyDescent="0.25">
      <c r="G141" s="21"/>
    </row>
    <row r="142" spans="2:10" x14ac:dyDescent="0.25">
      <c r="G142" s="21"/>
    </row>
    <row r="143" spans="2:10" x14ac:dyDescent="0.25">
      <c r="G143" s="21"/>
    </row>
    <row r="144" spans="2:10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  <row r="150" spans="7:7" x14ac:dyDescent="0.25">
      <c r="G150" s="21"/>
    </row>
    <row r="151" spans="7:7" x14ac:dyDescent="0.25">
      <c r="G151" s="21"/>
    </row>
    <row r="152" spans="7:7" x14ac:dyDescent="0.25">
      <c r="G152" s="21"/>
    </row>
    <row r="153" spans="7:7" x14ac:dyDescent="0.25">
      <c r="G153" s="21"/>
    </row>
    <row r="154" spans="7:7" x14ac:dyDescent="0.25">
      <c r="G154" s="21"/>
    </row>
    <row r="155" spans="7:7" x14ac:dyDescent="0.25">
      <c r="G155" s="21"/>
    </row>
    <row r="156" spans="7:7" x14ac:dyDescent="0.25">
      <c r="G156" s="21"/>
    </row>
    <row r="157" spans="7:7" x14ac:dyDescent="0.25">
      <c r="G157" s="21"/>
    </row>
    <row r="158" spans="7:7" x14ac:dyDescent="0.25">
      <c r="G158" s="21"/>
    </row>
    <row r="159" spans="7:7" x14ac:dyDescent="0.25">
      <c r="G159" s="21"/>
    </row>
    <row r="160" spans="7:7" x14ac:dyDescent="0.25">
      <c r="G160" s="21"/>
    </row>
    <row r="161" spans="7:7" x14ac:dyDescent="0.25">
      <c r="G161" s="21"/>
    </row>
    <row r="162" spans="7:7" x14ac:dyDescent="0.25">
      <c r="G162" s="21"/>
    </row>
    <row r="163" spans="7:7" x14ac:dyDescent="0.25">
      <c r="G163" s="21"/>
    </row>
    <row r="164" spans="7:7" x14ac:dyDescent="0.25">
      <c r="G164" s="21"/>
    </row>
    <row r="165" spans="7:7" x14ac:dyDescent="0.25">
      <c r="G165" s="21"/>
    </row>
    <row r="166" spans="7:7" x14ac:dyDescent="0.25">
      <c r="G166" s="21"/>
    </row>
    <row r="167" spans="7:7" x14ac:dyDescent="0.25">
      <c r="G167" s="21"/>
    </row>
    <row r="168" spans="7:7" x14ac:dyDescent="0.25">
      <c r="G168" s="21"/>
    </row>
    <row r="169" spans="7:7" x14ac:dyDescent="0.25">
      <c r="G169" s="21"/>
    </row>
    <row r="170" spans="7:7" x14ac:dyDescent="0.25">
      <c r="G170" s="21"/>
    </row>
    <row r="171" spans="7:7" x14ac:dyDescent="0.25">
      <c r="G171" s="21"/>
    </row>
    <row r="172" spans="7:7" x14ac:dyDescent="0.25">
      <c r="G172" s="21"/>
    </row>
    <row r="173" spans="7:7" x14ac:dyDescent="0.25">
      <c r="G173" s="21"/>
    </row>
    <row r="174" spans="7:7" x14ac:dyDescent="0.25">
      <c r="G174" s="21"/>
    </row>
    <row r="175" spans="7:7" x14ac:dyDescent="0.25">
      <c r="G175" s="21"/>
    </row>
    <row r="176" spans="7:7" x14ac:dyDescent="0.25">
      <c r="G176" s="21"/>
    </row>
    <row r="177" spans="7:7" x14ac:dyDescent="0.25">
      <c r="G177" s="21"/>
    </row>
    <row r="178" spans="7:7" x14ac:dyDescent="0.25">
      <c r="G178" s="21"/>
    </row>
    <row r="179" spans="7:7" x14ac:dyDescent="0.25">
      <c r="G179" s="21"/>
    </row>
    <row r="180" spans="7:7" x14ac:dyDescent="0.25">
      <c r="G180" s="21"/>
    </row>
    <row r="181" spans="7:7" x14ac:dyDescent="0.25">
      <c r="G181" s="21"/>
    </row>
    <row r="182" spans="7:7" x14ac:dyDescent="0.25">
      <c r="G182" s="21"/>
    </row>
    <row r="183" spans="7:7" x14ac:dyDescent="0.25">
      <c r="G183" s="21"/>
    </row>
    <row r="184" spans="7:7" x14ac:dyDescent="0.25">
      <c r="G184" s="21"/>
    </row>
    <row r="185" spans="7:7" x14ac:dyDescent="0.25">
      <c r="G185" s="21"/>
    </row>
    <row r="186" spans="7:7" x14ac:dyDescent="0.25">
      <c r="G186" s="21"/>
    </row>
    <row r="187" spans="7:7" x14ac:dyDescent="0.25">
      <c r="G187" s="21"/>
    </row>
    <row r="188" spans="7:7" x14ac:dyDescent="0.25">
      <c r="G188" s="21"/>
    </row>
    <row r="189" spans="7:7" x14ac:dyDescent="0.25">
      <c r="G189" s="21"/>
    </row>
    <row r="190" spans="7:7" x14ac:dyDescent="0.25">
      <c r="G190" s="21"/>
    </row>
    <row r="191" spans="7:7" x14ac:dyDescent="0.25">
      <c r="G191" s="21"/>
    </row>
    <row r="192" spans="7:7" x14ac:dyDescent="0.25">
      <c r="G192" s="21"/>
    </row>
    <row r="193" spans="7:7" x14ac:dyDescent="0.25">
      <c r="G193" s="21"/>
    </row>
    <row r="194" spans="7:7" x14ac:dyDescent="0.25">
      <c r="G194" s="21"/>
    </row>
    <row r="195" spans="7:7" x14ac:dyDescent="0.25">
      <c r="G195" s="21"/>
    </row>
    <row r="196" spans="7:7" x14ac:dyDescent="0.25">
      <c r="G196" s="21"/>
    </row>
    <row r="197" spans="7:7" x14ac:dyDescent="0.25">
      <c r="G197" s="21"/>
    </row>
    <row r="198" spans="7:7" x14ac:dyDescent="0.25">
      <c r="G198" s="21"/>
    </row>
    <row r="199" spans="7:7" x14ac:dyDescent="0.25">
      <c r="G199" s="21"/>
    </row>
    <row r="200" spans="7:7" x14ac:dyDescent="0.25">
      <c r="G200" s="21"/>
    </row>
    <row r="201" spans="7:7" x14ac:dyDescent="0.25">
      <c r="G201" s="21"/>
    </row>
    <row r="202" spans="7:7" x14ac:dyDescent="0.25">
      <c r="G202" s="21"/>
    </row>
    <row r="203" spans="7:7" x14ac:dyDescent="0.25">
      <c r="G203" s="21"/>
    </row>
    <row r="204" spans="7:7" x14ac:dyDescent="0.25">
      <c r="G204" s="21"/>
    </row>
    <row r="205" spans="7:7" x14ac:dyDescent="0.25">
      <c r="G205" s="21"/>
    </row>
    <row r="206" spans="7:7" x14ac:dyDescent="0.25">
      <c r="G206" s="21"/>
    </row>
    <row r="207" spans="7:7" x14ac:dyDescent="0.25">
      <c r="G207" s="21"/>
    </row>
    <row r="208" spans="7:7" x14ac:dyDescent="0.25">
      <c r="G208" s="21"/>
    </row>
    <row r="209" spans="7:7" x14ac:dyDescent="0.25">
      <c r="G209" s="21"/>
    </row>
    <row r="210" spans="7:7" x14ac:dyDescent="0.25">
      <c r="G210" s="21"/>
    </row>
    <row r="211" spans="7:7" x14ac:dyDescent="0.25">
      <c r="G211" s="21"/>
    </row>
    <row r="212" spans="7:7" x14ac:dyDescent="0.25">
      <c r="G212" s="21"/>
    </row>
    <row r="213" spans="7:7" x14ac:dyDescent="0.25">
      <c r="G213" s="21"/>
    </row>
    <row r="214" spans="7:7" x14ac:dyDescent="0.25">
      <c r="G214" s="21"/>
    </row>
    <row r="215" spans="7:7" x14ac:dyDescent="0.25">
      <c r="G215" s="21"/>
    </row>
    <row r="216" spans="7:7" x14ac:dyDescent="0.25">
      <c r="G216" s="21"/>
    </row>
    <row r="217" spans="7:7" x14ac:dyDescent="0.25">
      <c r="G217" s="21"/>
    </row>
    <row r="218" spans="7:7" x14ac:dyDescent="0.25">
      <c r="G218" s="21"/>
    </row>
    <row r="219" spans="7:7" x14ac:dyDescent="0.25">
      <c r="G219" s="21"/>
    </row>
    <row r="220" spans="7:7" x14ac:dyDescent="0.25">
      <c r="G220" s="21"/>
    </row>
    <row r="221" spans="7:7" x14ac:dyDescent="0.25">
      <c r="G221" s="21"/>
    </row>
    <row r="222" spans="7:7" x14ac:dyDescent="0.25">
      <c r="G222" s="21"/>
    </row>
    <row r="223" spans="7:7" x14ac:dyDescent="0.25">
      <c r="G223" s="21"/>
    </row>
    <row r="224" spans="7:7" x14ac:dyDescent="0.25">
      <c r="G224" s="21"/>
    </row>
    <row r="225" spans="7:7" x14ac:dyDescent="0.25">
      <c r="G225" s="21"/>
    </row>
    <row r="226" spans="7:7" x14ac:dyDescent="0.25">
      <c r="G226" s="21"/>
    </row>
    <row r="227" spans="7:7" x14ac:dyDescent="0.25">
      <c r="G227" s="21"/>
    </row>
    <row r="228" spans="7:7" x14ac:dyDescent="0.25">
      <c r="G228" s="21"/>
    </row>
    <row r="229" spans="7:7" x14ac:dyDescent="0.25">
      <c r="G229" s="21"/>
    </row>
    <row r="230" spans="7:7" x14ac:dyDescent="0.25">
      <c r="G230" s="21"/>
    </row>
    <row r="231" spans="7:7" x14ac:dyDescent="0.25">
      <c r="G231" s="21"/>
    </row>
    <row r="232" spans="7:7" x14ac:dyDescent="0.25">
      <c r="G232" s="21"/>
    </row>
    <row r="233" spans="7:7" x14ac:dyDescent="0.25">
      <c r="G233" s="21"/>
    </row>
    <row r="234" spans="7:7" x14ac:dyDescent="0.25">
      <c r="G234" s="21"/>
    </row>
    <row r="235" spans="7:7" x14ac:dyDescent="0.25">
      <c r="G235" s="21"/>
    </row>
    <row r="236" spans="7:7" x14ac:dyDescent="0.25">
      <c r="G236" s="21"/>
    </row>
    <row r="237" spans="7:7" x14ac:dyDescent="0.25">
      <c r="G237" s="21"/>
    </row>
    <row r="238" spans="7:7" x14ac:dyDescent="0.25">
      <c r="G238" s="21"/>
    </row>
    <row r="239" spans="7:7" x14ac:dyDescent="0.25">
      <c r="G239" s="21"/>
    </row>
    <row r="240" spans="7:7" x14ac:dyDescent="0.25">
      <c r="G240" s="21"/>
    </row>
    <row r="241" spans="7:7" x14ac:dyDescent="0.25">
      <c r="G241" s="21"/>
    </row>
    <row r="242" spans="7:7" x14ac:dyDescent="0.25">
      <c r="G242" s="21"/>
    </row>
    <row r="243" spans="7:7" x14ac:dyDescent="0.25">
      <c r="G243" s="21"/>
    </row>
    <row r="244" spans="7:7" x14ac:dyDescent="0.25">
      <c r="G244" s="21"/>
    </row>
    <row r="245" spans="7:7" x14ac:dyDescent="0.25">
      <c r="G245" s="21"/>
    </row>
    <row r="246" spans="7:7" x14ac:dyDescent="0.25">
      <c r="G246" s="21"/>
    </row>
    <row r="247" spans="7:7" x14ac:dyDescent="0.25">
      <c r="G247" s="21"/>
    </row>
    <row r="248" spans="7:7" x14ac:dyDescent="0.25">
      <c r="G248" s="21"/>
    </row>
    <row r="249" spans="7:7" x14ac:dyDescent="0.25">
      <c r="G249" s="21"/>
    </row>
    <row r="250" spans="7:7" x14ac:dyDescent="0.25">
      <c r="G250" s="21"/>
    </row>
    <row r="251" spans="7:7" x14ac:dyDescent="0.25">
      <c r="G251" s="21"/>
    </row>
    <row r="252" spans="7:7" x14ac:dyDescent="0.25">
      <c r="G252" s="21"/>
    </row>
    <row r="253" spans="7:7" x14ac:dyDescent="0.25">
      <c r="G253" s="21"/>
    </row>
    <row r="254" spans="7:7" x14ac:dyDescent="0.25">
      <c r="G254" s="21"/>
    </row>
    <row r="255" spans="7:7" x14ac:dyDescent="0.25">
      <c r="G255" s="21"/>
    </row>
    <row r="256" spans="7:7" x14ac:dyDescent="0.25">
      <c r="G256" s="21"/>
    </row>
    <row r="257" spans="7:7" x14ac:dyDescent="0.25">
      <c r="G257" s="21"/>
    </row>
    <row r="258" spans="7:7" x14ac:dyDescent="0.25">
      <c r="G258" s="21"/>
    </row>
    <row r="259" spans="7:7" x14ac:dyDescent="0.25">
      <c r="G259" s="21"/>
    </row>
    <row r="260" spans="7:7" x14ac:dyDescent="0.25">
      <c r="G260" s="21"/>
    </row>
    <row r="261" spans="7:7" x14ac:dyDescent="0.25">
      <c r="G261" s="21"/>
    </row>
    <row r="262" spans="7:7" x14ac:dyDescent="0.25">
      <c r="G262" s="21"/>
    </row>
    <row r="263" spans="7:7" x14ac:dyDescent="0.25">
      <c r="G263" s="21"/>
    </row>
    <row r="264" spans="7:7" x14ac:dyDescent="0.25">
      <c r="G264" s="21"/>
    </row>
    <row r="265" spans="7:7" x14ac:dyDescent="0.25">
      <c r="G265" s="21"/>
    </row>
    <row r="266" spans="7:7" x14ac:dyDescent="0.25">
      <c r="G266" s="21"/>
    </row>
    <row r="267" spans="7:7" x14ac:dyDescent="0.25">
      <c r="G267" s="21"/>
    </row>
    <row r="268" spans="7:7" x14ac:dyDescent="0.25">
      <c r="G268" s="21"/>
    </row>
    <row r="269" spans="7:7" x14ac:dyDescent="0.25">
      <c r="G269" s="21"/>
    </row>
    <row r="270" spans="7:7" x14ac:dyDescent="0.25">
      <c r="G270" s="21"/>
    </row>
    <row r="271" spans="7:7" x14ac:dyDescent="0.25">
      <c r="G271" s="21"/>
    </row>
    <row r="272" spans="7:7" x14ac:dyDescent="0.25">
      <c r="G272" s="21"/>
    </row>
    <row r="273" spans="7:7" x14ac:dyDescent="0.25">
      <c r="G273" s="21"/>
    </row>
    <row r="274" spans="7:7" x14ac:dyDescent="0.25">
      <c r="G274" s="21"/>
    </row>
    <row r="275" spans="7:7" x14ac:dyDescent="0.25">
      <c r="G275" s="21"/>
    </row>
    <row r="276" spans="7:7" x14ac:dyDescent="0.25">
      <c r="G276" s="21"/>
    </row>
    <row r="277" spans="7:7" x14ac:dyDescent="0.25">
      <c r="G277" s="21"/>
    </row>
    <row r="278" spans="7:7" x14ac:dyDescent="0.25">
      <c r="G278" s="21"/>
    </row>
    <row r="279" spans="7:7" x14ac:dyDescent="0.25">
      <c r="G279" s="21"/>
    </row>
    <row r="280" spans="7:7" x14ac:dyDescent="0.25">
      <c r="G280" s="21"/>
    </row>
    <row r="281" spans="7:7" x14ac:dyDescent="0.25">
      <c r="G281" s="21"/>
    </row>
    <row r="282" spans="7:7" x14ac:dyDescent="0.25">
      <c r="G282" s="21"/>
    </row>
    <row r="283" spans="7:7" x14ac:dyDescent="0.25">
      <c r="G283" s="21"/>
    </row>
    <row r="284" spans="7:7" x14ac:dyDescent="0.25">
      <c r="G284" s="21"/>
    </row>
    <row r="285" spans="7:7" x14ac:dyDescent="0.25">
      <c r="G285" s="21"/>
    </row>
    <row r="286" spans="7:7" x14ac:dyDescent="0.25">
      <c r="G286" s="21"/>
    </row>
    <row r="287" spans="7:7" x14ac:dyDescent="0.25">
      <c r="G287" s="21"/>
    </row>
    <row r="288" spans="7:7" x14ac:dyDescent="0.25">
      <c r="G288" s="21"/>
    </row>
    <row r="289" spans="7:7" x14ac:dyDescent="0.25">
      <c r="G289" s="21"/>
    </row>
    <row r="290" spans="7:7" x14ac:dyDescent="0.25">
      <c r="G290" s="21"/>
    </row>
    <row r="291" spans="7:7" x14ac:dyDescent="0.25">
      <c r="G291" s="21"/>
    </row>
    <row r="292" spans="7:7" x14ac:dyDescent="0.25">
      <c r="G292" s="21"/>
    </row>
    <row r="293" spans="7:7" x14ac:dyDescent="0.25">
      <c r="G293" s="21"/>
    </row>
    <row r="294" spans="7:7" x14ac:dyDescent="0.25">
      <c r="G294" s="21"/>
    </row>
    <row r="295" spans="7:7" x14ac:dyDescent="0.25">
      <c r="G295" s="21"/>
    </row>
    <row r="296" spans="7:7" x14ac:dyDescent="0.25">
      <c r="G296" s="21"/>
    </row>
    <row r="297" spans="7:7" x14ac:dyDescent="0.25">
      <c r="G297" s="21"/>
    </row>
    <row r="298" spans="7:7" x14ac:dyDescent="0.25">
      <c r="G298" s="21"/>
    </row>
    <row r="299" spans="7:7" x14ac:dyDescent="0.25">
      <c r="G299" s="21"/>
    </row>
    <row r="300" spans="7:7" x14ac:dyDescent="0.25">
      <c r="G300" s="21"/>
    </row>
    <row r="301" spans="7:7" x14ac:dyDescent="0.25">
      <c r="G301" s="21"/>
    </row>
    <row r="302" spans="7:7" x14ac:dyDescent="0.25">
      <c r="G302" s="21"/>
    </row>
    <row r="303" spans="7:7" x14ac:dyDescent="0.25">
      <c r="G30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Koyck</vt:lpstr>
      <vt:lpstr>1</vt:lpstr>
      <vt:lpstr>2</vt:lpstr>
      <vt:lpstr>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Edison Achalma Mendoza</cp:lastModifiedBy>
  <dcterms:created xsi:type="dcterms:W3CDTF">2012-08-30T07:40:26Z</dcterms:created>
  <dcterms:modified xsi:type="dcterms:W3CDTF">2022-01-19T21:22:10Z</dcterms:modified>
</cp:coreProperties>
</file>