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home/Dropbox/Practica Econometria/2019-1/PDs/PD3/"/>
    </mc:Choice>
  </mc:AlternateContent>
  <bookViews>
    <workbookView xWindow="0" yWindow="460" windowWidth="25600" windowHeight="14180" activeTab="1"/>
  </bookViews>
  <sheets>
    <sheet name="P1" sheetId="2" r:id="rId1"/>
    <sheet name="P2" sheetId="1" r:id="rId2"/>
    <sheet name="Hoj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0" i="2"/>
  <c r="C26" i="1"/>
  <c r="C27" i="2"/>
  <c r="C26" i="2"/>
  <c r="C25" i="2"/>
  <c r="C24" i="2"/>
  <c r="C23" i="2"/>
  <c r="C22" i="2"/>
  <c r="C21" i="2"/>
  <c r="C13" i="2"/>
  <c r="E4" i="2"/>
  <c r="B13" i="2"/>
  <c r="D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3" i="2"/>
  <c r="E3" i="2"/>
  <c r="F3" i="2"/>
  <c r="F13" i="2"/>
  <c r="G5" i="2"/>
  <c r="G6" i="2"/>
  <c r="G7" i="2"/>
  <c r="G8" i="2"/>
  <c r="G9" i="2"/>
  <c r="G10" i="2"/>
  <c r="G11" i="2"/>
  <c r="G12" i="2"/>
  <c r="G3" i="2"/>
  <c r="G4" i="2"/>
  <c r="G13" i="2"/>
  <c r="B16" i="2"/>
  <c r="C16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J13" i="2"/>
  <c r="C18" i="2"/>
  <c r="D20" i="2"/>
  <c r="C19" i="2"/>
  <c r="D19" i="2"/>
  <c r="C30" i="1"/>
  <c r="C29" i="1"/>
  <c r="J4" i="1"/>
  <c r="C25" i="1"/>
  <c r="D24" i="1"/>
  <c r="C24" i="1"/>
  <c r="C22" i="1"/>
  <c r="C21" i="1"/>
  <c r="H5" i="1"/>
  <c r="H6" i="1"/>
  <c r="H7" i="1"/>
  <c r="H8" i="1"/>
  <c r="H9" i="1"/>
  <c r="H10" i="1"/>
  <c r="H11" i="1"/>
  <c r="H12" i="1"/>
  <c r="H13" i="1"/>
  <c r="H14" i="1"/>
  <c r="H15" i="1"/>
  <c r="H4" i="1"/>
  <c r="B16" i="1"/>
  <c r="D9" i="1"/>
  <c r="C16" i="1"/>
  <c r="E9" i="1"/>
  <c r="F9" i="1"/>
  <c r="G9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F16" i="1"/>
  <c r="G4" i="1"/>
  <c r="G5" i="1"/>
  <c r="G6" i="1"/>
  <c r="G7" i="1"/>
  <c r="G8" i="1"/>
  <c r="G10" i="1"/>
  <c r="G11" i="1"/>
  <c r="G12" i="1"/>
  <c r="G13" i="1"/>
  <c r="G14" i="1"/>
  <c r="G15" i="1"/>
  <c r="G16" i="1"/>
  <c r="B19" i="1"/>
  <c r="C19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4" i="1"/>
  <c r="I5" i="1"/>
  <c r="I6" i="1"/>
  <c r="I7" i="1"/>
  <c r="I8" i="1"/>
  <c r="I16" i="1"/>
  <c r="K4" i="1"/>
  <c r="J5" i="1"/>
  <c r="K5" i="1"/>
  <c r="J6" i="1"/>
  <c r="K6" i="1"/>
  <c r="J7" i="1"/>
  <c r="K7" i="1"/>
  <c r="J8" i="1"/>
  <c r="K8" i="1"/>
  <c r="C23" i="1"/>
  <c r="M5" i="1"/>
  <c r="M6" i="1"/>
  <c r="M7" i="1"/>
  <c r="M8" i="1"/>
  <c r="M4" i="1"/>
  <c r="M16" i="1"/>
  <c r="L4" i="1"/>
  <c r="L5" i="1"/>
  <c r="L6" i="1"/>
  <c r="L7" i="1"/>
  <c r="L8" i="1"/>
  <c r="L16" i="1"/>
  <c r="J16" i="1"/>
</calcChain>
</file>

<file path=xl/sharedStrings.xml><?xml version="1.0" encoding="utf-8"?>
<sst xmlns="http://schemas.openxmlformats.org/spreadsheetml/2006/main" count="45" uniqueCount="31">
  <si>
    <t>X</t>
  </si>
  <si>
    <t>Y</t>
  </si>
  <si>
    <t>X-Xbarra</t>
  </si>
  <si>
    <t>Y-Ybarra</t>
  </si>
  <si>
    <t>(X-Xbarra)(Y-Ybarra)</t>
  </si>
  <si>
    <t>(X-Xbarra)^2</t>
  </si>
  <si>
    <t>beta 2</t>
  </si>
  <si>
    <t>beta 1</t>
  </si>
  <si>
    <t>e</t>
  </si>
  <si>
    <t>e^2</t>
  </si>
  <si>
    <t>eX</t>
  </si>
  <si>
    <t>eY(estimado)</t>
  </si>
  <si>
    <t>Y(estimado)</t>
  </si>
  <si>
    <t>SCR</t>
  </si>
  <si>
    <t>SCT</t>
  </si>
  <si>
    <t>(Y-Ybarra)^2</t>
  </si>
  <si>
    <t>SCE</t>
  </si>
  <si>
    <t>R-cuadrado</t>
  </si>
  <si>
    <t>s^2</t>
  </si>
  <si>
    <t>Var(beta2)</t>
  </si>
  <si>
    <t>Var(beta1)</t>
  </si>
  <si>
    <t>t</t>
  </si>
  <si>
    <t>Cota inferior</t>
  </si>
  <si>
    <t>Cota superior</t>
  </si>
  <si>
    <t>t-tabla</t>
  </si>
  <si>
    <t>t-estadístico b2</t>
  </si>
  <si>
    <t>t-estadístico b1</t>
  </si>
  <si>
    <t>Cota inferior b1</t>
  </si>
  <si>
    <t>Cota superior b1</t>
  </si>
  <si>
    <t>Cota inferior b2</t>
  </si>
  <si>
    <t>Cota superior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</si>
</sst>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C21" sqref="C21"/>
    </sheetView>
  </sheetViews>
  <sheetFormatPr baseColWidth="10" defaultRowHeight="15" x14ac:dyDescent="0.2"/>
  <cols>
    <col min="2" max="2" width="13.5" bestFit="1" customWidth="1"/>
    <col min="6" max="6" width="16.1640625" bestFit="1" customWidth="1"/>
    <col min="7" max="7" width="10.5" bestFit="1" customWidth="1"/>
    <col min="8" max="8" width="10" bestFit="1" customWidth="1"/>
  </cols>
  <sheetData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12</v>
      </c>
      <c r="I2" t="s">
        <v>8</v>
      </c>
      <c r="J2" t="s">
        <v>9</v>
      </c>
    </row>
    <row r="3" spans="1:10" x14ac:dyDescent="0.2">
      <c r="A3">
        <v>1</v>
      </c>
      <c r="B3">
        <v>1</v>
      </c>
      <c r="C3">
        <v>193</v>
      </c>
      <c r="D3">
        <f>B3-$B$13</f>
        <v>-4.5</v>
      </c>
      <c r="E3">
        <f>C3-$C$13</f>
        <v>-83.100000000000023</v>
      </c>
      <c r="F3">
        <f>D3*E3</f>
        <v>373.9500000000001</v>
      </c>
      <c r="G3">
        <f>D3^2</f>
        <v>20.25</v>
      </c>
      <c r="H3">
        <f>$C$16+$B$16*B3</f>
        <v>186.40000000000003</v>
      </c>
      <c r="I3">
        <f>C3-H3</f>
        <v>6.5999999999999659</v>
      </c>
      <c r="J3">
        <f>I3^2</f>
        <v>43.559999999999548</v>
      </c>
    </row>
    <row r="4" spans="1:10" x14ac:dyDescent="0.2">
      <c r="A4">
        <v>2</v>
      </c>
      <c r="B4">
        <v>2</v>
      </c>
      <c r="C4">
        <v>226</v>
      </c>
      <c r="D4">
        <f>B4-$B$13</f>
        <v>-3.5</v>
      </c>
      <c r="E4">
        <f t="shared" ref="E4:E12" si="0">C4-$C$13</f>
        <v>-50.100000000000023</v>
      </c>
      <c r="F4">
        <f t="shared" ref="F4:F11" si="1">D4*E4</f>
        <v>175.35000000000008</v>
      </c>
      <c r="G4">
        <f>D4^2</f>
        <v>12.25</v>
      </c>
      <c r="H4">
        <f t="shared" ref="H4:H12" si="2">$C$16+$B$16*B4</f>
        <v>206.33333333333337</v>
      </c>
      <c r="I4">
        <f t="shared" ref="I4:I12" si="3">C4-H4</f>
        <v>19.666666666666629</v>
      </c>
      <c r="J4">
        <f t="shared" ref="J4:J12" si="4">I4^2</f>
        <v>386.77777777777629</v>
      </c>
    </row>
    <row r="5" spans="1:10" x14ac:dyDescent="0.2">
      <c r="A5">
        <v>3</v>
      </c>
      <c r="B5">
        <v>3</v>
      </c>
      <c r="C5">
        <v>240</v>
      </c>
      <c r="D5">
        <f t="shared" ref="D5:D12" si="5">B5-$B$13</f>
        <v>-2.5</v>
      </c>
      <c r="E5">
        <f t="shared" si="0"/>
        <v>-36.100000000000023</v>
      </c>
      <c r="F5">
        <f t="shared" si="1"/>
        <v>90.250000000000057</v>
      </c>
      <c r="G5">
        <f t="shared" ref="G5:G12" si="6">D5^2</f>
        <v>6.25</v>
      </c>
      <c r="H5">
        <f t="shared" si="2"/>
        <v>226.26666666666671</v>
      </c>
      <c r="I5">
        <f t="shared" si="3"/>
        <v>13.733333333333292</v>
      </c>
      <c r="J5">
        <f t="shared" si="4"/>
        <v>188.60444444444329</v>
      </c>
    </row>
    <row r="6" spans="1:10" x14ac:dyDescent="0.2">
      <c r="A6">
        <v>4</v>
      </c>
      <c r="B6">
        <v>4</v>
      </c>
      <c r="C6">
        <v>244</v>
      </c>
      <c r="D6">
        <f t="shared" si="5"/>
        <v>-1.5</v>
      </c>
      <c r="E6">
        <f t="shared" si="0"/>
        <v>-32.100000000000023</v>
      </c>
      <c r="F6">
        <f t="shared" si="1"/>
        <v>48.150000000000034</v>
      </c>
      <c r="G6">
        <f t="shared" si="6"/>
        <v>2.25</v>
      </c>
      <c r="H6">
        <f t="shared" si="2"/>
        <v>246.20000000000005</v>
      </c>
      <c r="I6">
        <f t="shared" si="3"/>
        <v>-2.2000000000000455</v>
      </c>
      <c r="J6">
        <f t="shared" si="4"/>
        <v>4.8400000000001997</v>
      </c>
    </row>
    <row r="7" spans="1:10" x14ac:dyDescent="0.2">
      <c r="A7">
        <v>5</v>
      </c>
      <c r="B7">
        <v>5</v>
      </c>
      <c r="C7">
        <v>257</v>
      </c>
      <c r="D7">
        <f t="shared" si="5"/>
        <v>-0.5</v>
      </c>
      <c r="E7">
        <f t="shared" si="0"/>
        <v>-19.100000000000023</v>
      </c>
      <c r="F7">
        <f t="shared" si="1"/>
        <v>9.5500000000000114</v>
      </c>
      <c r="G7">
        <f t="shared" si="6"/>
        <v>0.25</v>
      </c>
      <c r="H7">
        <f t="shared" si="2"/>
        <v>266.13333333333338</v>
      </c>
      <c r="I7">
        <f t="shared" si="3"/>
        <v>-9.1333333333333826</v>
      </c>
      <c r="J7">
        <f t="shared" si="4"/>
        <v>83.417777777778682</v>
      </c>
    </row>
    <row r="8" spans="1:10" x14ac:dyDescent="0.2">
      <c r="A8">
        <v>6</v>
      </c>
      <c r="B8">
        <v>6</v>
      </c>
      <c r="C8">
        <v>260</v>
      </c>
      <c r="D8">
        <f t="shared" si="5"/>
        <v>0.5</v>
      </c>
      <c r="E8">
        <f>C8-$C$13</f>
        <v>-16.100000000000023</v>
      </c>
      <c r="F8">
        <f t="shared" si="1"/>
        <v>-8.0500000000000114</v>
      </c>
      <c r="G8">
        <f t="shared" si="6"/>
        <v>0.25</v>
      </c>
      <c r="H8">
        <f t="shared" si="2"/>
        <v>286.06666666666672</v>
      </c>
      <c r="I8">
        <f t="shared" si="3"/>
        <v>-26.06666666666672</v>
      </c>
      <c r="J8">
        <f t="shared" si="4"/>
        <v>679.47111111111383</v>
      </c>
    </row>
    <row r="9" spans="1:10" x14ac:dyDescent="0.2">
      <c r="A9">
        <v>7</v>
      </c>
      <c r="B9">
        <v>7</v>
      </c>
      <c r="C9">
        <v>274</v>
      </c>
      <c r="D9">
        <f t="shared" si="5"/>
        <v>1.5</v>
      </c>
      <c r="E9">
        <f t="shared" si="0"/>
        <v>-2.1000000000000227</v>
      </c>
      <c r="F9">
        <f t="shared" si="1"/>
        <v>-3.1500000000000341</v>
      </c>
      <c r="G9">
        <f t="shared" si="6"/>
        <v>2.25</v>
      </c>
      <c r="H9">
        <f t="shared" si="2"/>
        <v>306</v>
      </c>
      <c r="I9">
        <f t="shared" si="3"/>
        <v>-32</v>
      </c>
      <c r="J9">
        <f t="shared" si="4"/>
        <v>1024</v>
      </c>
    </row>
    <row r="10" spans="1:10" x14ac:dyDescent="0.2">
      <c r="A10">
        <v>8</v>
      </c>
      <c r="B10">
        <v>8</v>
      </c>
      <c r="C10">
        <v>297</v>
      </c>
      <c r="D10">
        <f t="shared" si="5"/>
        <v>2.5</v>
      </c>
      <c r="E10">
        <f t="shared" si="0"/>
        <v>20.899999999999977</v>
      </c>
      <c r="F10">
        <f t="shared" si="1"/>
        <v>52.249999999999943</v>
      </c>
      <c r="G10">
        <f t="shared" si="6"/>
        <v>6.25</v>
      </c>
      <c r="H10">
        <f t="shared" si="2"/>
        <v>325.93333333333339</v>
      </c>
      <c r="I10">
        <f t="shared" si="3"/>
        <v>-28.933333333333394</v>
      </c>
      <c r="J10">
        <f t="shared" si="4"/>
        <v>837.13777777778125</v>
      </c>
    </row>
    <row r="11" spans="1:10" x14ac:dyDescent="0.2">
      <c r="A11">
        <v>9</v>
      </c>
      <c r="B11">
        <v>9</v>
      </c>
      <c r="C11">
        <v>350</v>
      </c>
      <c r="D11">
        <f t="shared" si="5"/>
        <v>3.5</v>
      </c>
      <c r="E11">
        <f t="shared" si="0"/>
        <v>73.899999999999977</v>
      </c>
      <c r="F11">
        <f t="shared" si="1"/>
        <v>258.64999999999992</v>
      </c>
      <c r="G11">
        <f t="shared" si="6"/>
        <v>12.25</v>
      </c>
      <c r="H11">
        <f t="shared" si="2"/>
        <v>345.86666666666667</v>
      </c>
      <c r="I11">
        <f t="shared" si="3"/>
        <v>4.1333333333333258</v>
      </c>
      <c r="J11">
        <f t="shared" si="4"/>
        <v>17.084444444444383</v>
      </c>
    </row>
    <row r="12" spans="1:10" x14ac:dyDescent="0.2">
      <c r="A12">
        <v>10</v>
      </c>
      <c r="B12">
        <v>10</v>
      </c>
      <c r="C12">
        <v>420</v>
      </c>
      <c r="D12">
        <f t="shared" si="5"/>
        <v>4.5</v>
      </c>
      <c r="E12">
        <f t="shared" si="0"/>
        <v>143.89999999999998</v>
      </c>
      <c r="F12">
        <f>D12*E12</f>
        <v>647.54999999999995</v>
      </c>
      <c r="G12">
        <f t="shared" si="6"/>
        <v>20.25</v>
      </c>
      <c r="H12">
        <f t="shared" si="2"/>
        <v>365.80000000000007</v>
      </c>
      <c r="I12">
        <f t="shared" si="3"/>
        <v>54.199999999999932</v>
      </c>
      <c r="J12">
        <f t="shared" si="4"/>
        <v>2937.6399999999926</v>
      </c>
    </row>
    <row r="13" spans="1:10" x14ac:dyDescent="0.2">
      <c r="B13">
        <f>AVERAGE(B3:B12)</f>
        <v>5.5</v>
      </c>
      <c r="C13">
        <f>AVERAGE(C3:C12)</f>
        <v>276.10000000000002</v>
      </c>
      <c r="F13">
        <f>SUM(F3:F12)</f>
        <v>1644.5</v>
      </c>
      <c r="G13">
        <f>SUM(G3:G12)</f>
        <v>82.5</v>
      </c>
      <c r="I13" s="1"/>
      <c r="J13">
        <f>SUM(J3:J12)</f>
        <v>6202.5333333333292</v>
      </c>
    </row>
    <row r="15" spans="1:10" x14ac:dyDescent="0.2">
      <c r="B15" t="s">
        <v>6</v>
      </c>
      <c r="C15" t="s">
        <v>7</v>
      </c>
    </row>
    <row r="16" spans="1:10" x14ac:dyDescent="0.2">
      <c r="B16">
        <f>F13/G13</f>
        <v>19.933333333333334</v>
      </c>
      <c r="C16">
        <f>C13-B16*B13</f>
        <v>166.4666666666667</v>
      </c>
    </row>
    <row r="18" spans="2:4" x14ac:dyDescent="0.2">
      <c r="B18" t="s">
        <v>18</v>
      </c>
      <c r="C18">
        <f>J13/8</f>
        <v>775.31666666666615</v>
      </c>
    </row>
    <row r="19" spans="2:4" x14ac:dyDescent="0.2">
      <c r="B19" t="s">
        <v>19</v>
      </c>
      <c r="C19">
        <f>C18/G13</f>
        <v>9.3977777777777707</v>
      </c>
      <c r="D19">
        <f>C19^(1/2)</f>
        <v>3.0655795174449105</v>
      </c>
    </row>
    <row r="20" spans="2:4" x14ac:dyDescent="0.2">
      <c r="B20" t="s">
        <v>20</v>
      </c>
      <c r="C20">
        <f>C18*((1/10)+(B13^2)/(G13))</f>
        <v>361.81444444444423</v>
      </c>
      <c r="D20">
        <f>C20^(1/2)</f>
        <v>19.021420673662739</v>
      </c>
    </row>
    <row r="21" spans="2:4" x14ac:dyDescent="0.2">
      <c r="B21" t="s">
        <v>24</v>
      </c>
      <c r="C21">
        <f>_xlfn.T.INV.2T(0.05,8)</f>
        <v>2.3060041352041671</v>
      </c>
    </row>
    <row r="22" spans="2:4" x14ac:dyDescent="0.2">
      <c r="B22" t="s">
        <v>27</v>
      </c>
      <c r="C22">
        <f>C16-C21*D20</f>
        <v>122.60319193574239</v>
      </c>
    </row>
    <row r="23" spans="2:4" x14ac:dyDescent="0.2">
      <c r="B23" t="s">
        <v>28</v>
      </c>
      <c r="C23">
        <f>C16+C21*D20</f>
        <v>210.33014139759101</v>
      </c>
    </row>
    <row r="24" spans="2:4" x14ac:dyDescent="0.2">
      <c r="B24" t="s">
        <v>29</v>
      </c>
      <c r="C24">
        <f>B16-C21*D19</f>
        <v>12.864094289308174</v>
      </c>
    </row>
    <row r="25" spans="2:4" x14ac:dyDescent="0.2">
      <c r="B25" t="s">
        <v>30</v>
      </c>
      <c r="C25">
        <f>B16+C21*D19</f>
        <v>27.002572377358494</v>
      </c>
    </row>
    <row r="26" spans="2:4" x14ac:dyDescent="0.2">
      <c r="B26" t="s">
        <v>26</v>
      </c>
      <c r="C26">
        <f>C16/D20</f>
        <v>8.7515369920375203</v>
      </c>
    </row>
    <row r="27" spans="2:4" x14ac:dyDescent="0.2">
      <c r="B27" t="s">
        <v>25</v>
      </c>
      <c r="C27">
        <f>B16/D19</f>
        <v>6.5023051008467414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0"/>
  <sheetViews>
    <sheetView tabSelected="1" workbookViewId="0">
      <selection activeCell="D17" sqref="D17"/>
    </sheetView>
  </sheetViews>
  <sheetFormatPr baseColWidth="10" defaultRowHeight="15" x14ac:dyDescent="0.2"/>
  <cols>
    <col min="4" max="4" width="12.6640625" bestFit="1" customWidth="1"/>
    <col min="6" max="6" width="18.83203125" bestFit="1" customWidth="1"/>
    <col min="7" max="7" width="12" bestFit="1" customWidth="1"/>
    <col min="8" max="8" width="12" customWidth="1"/>
    <col min="10" max="10" width="12.6640625" bestFit="1" customWidth="1"/>
    <col min="12" max="12" width="12" bestFit="1" customWidth="1"/>
    <col min="13" max="13" width="12.83203125" bestFit="1" customWidth="1"/>
  </cols>
  <sheetData>
    <row r="3" spans="1:13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15</v>
      </c>
      <c r="I3" t="s">
        <v>12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">
      <c r="A4">
        <v>1</v>
      </c>
      <c r="B4">
        <v>16.3</v>
      </c>
      <c r="C4">
        <v>15.6</v>
      </c>
      <c r="D4">
        <f>B4-$B$16</f>
        <v>6.5166666666666675</v>
      </c>
      <c r="E4">
        <f>C4-$C$16</f>
        <v>6.6666666666666661</v>
      </c>
      <c r="F4">
        <f>D4*E4</f>
        <v>43.444444444444443</v>
      </c>
      <c r="G4">
        <f>D4^2</f>
        <v>42.466944444444458</v>
      </c>
      <c r="H4">
        <f>E4^2</f>
        <v>44.444444444444436</v>
      </c>
      <c r="I4">
        <f>$C$19+$B$19*B4</f>
        <v>15.522286827175479</v>
      </c>
      <c r="J4">
        <f>C4-I4</f>
        <v>7.7713172824520171E-2</v>
      </c>
      <c r="K4">
        <f>J4^2</f>
        <v>6.0393372304537408E-3</v>
      </c>
      <c r="L4">
        <f>J4*B4</f>
        <v>1.2667247170396789</v>
      </c>
      <c r="M4">
        <f>J4*I4</f>
        <v>1.2062861588320608</v>
      </c>
    </row>
    <row r="5" spans="1:13" x14ac:dyDescent="0.2">
      <c r="A5">
        <v>2</v>
      </c>
      <c r="B5">
        <v>6.8</v>
      </c>
      <c r="C5">
        <v>6.4</v>
      </c>
      <c r="D5">
        <f>B5-$B$16</f>
        <v>-2.9833333333333334</v>
      </c>
      <c r="E5">
        <f>C5-$C$16</f>
        <v>-2.5333333333333332</v>
      </c>
      <c r="F5">
        <f t="shared" ref="F5:F15" si="0">D5*E5</f>
        <v>7.5577777777777779</v>
      </c>
      <c r="G5">
        <f t="shared" ref="G5:G15" si="1">D5^2</f>
        <v>8.9002777777777773</v>
      </c>
      <c r="H5">
        <f t="shared" ref="H5:H15" si="2">E5^2</f>
        <v>6.4177777777777774</v>
      </c>
      <c r="I5">
        <f>$C$19+$B$19*B5</f>
        <v>5.9169070535437083</v>
      </c>
      <c r="J5">
        <f t="shared" ref="J5:J15" si="3">C5-I5</f>
        <v>0.48309294645629208</v>
      </c>
      <c r="K5">
        <f t="shared" ref="K5:K15" si="4">J5^2</f>
        <v>0.23337879491582189</v>
      </c>
      <c r="L5">
        <f t="shared" ref="L5:L15" si="5">J5*B5</f>
        <v>3.2850320359027863</v>
      </c>
      <c r="M5">
        <f t="shared" ref="M5:M15" si="6">J5*I5</f>
        <v>2.8584160624044475</v>
      </c>
    </row>
    <row r="6" spans="1:13" x14ac:dyDescent="0.2">
      <c r="A6">
        <v>3</v>
      </c>
      <c r="B6">
        <v>8.6</v>
      </c>
      <c r="C6">
        <v>9.1999999999999993</v>
      </c>
      <c r="D6">
        <f>B6-$B$16</f>
        <v>-1.1833333333333336</v>
      </c>
      <c r="E6">
        <f>C6-$C$16</f>
        <v>0.26666666666666572</v>
      </c>
      <c r="F6">
        <f t="shared" si="0"/>
        <v>-0.31555555555555448</v>
      </c>
      <c r="G6">
        <f t="shared" si="1"/>
        <v>1.4002777777777784</v>
      </c>
      <c r="H6">
        <f t="shared" si="2"/>
        <v>7.1111111111110611E-2</v>
      </c>
      <c r="I6">
        <f>$C$19+$B$19*B6</f>
        <v>7.7368737474949913</v>
      </c>
      <c r="J6">
        <f t="shared" si="3"/>
        <v>1.4631262525050079</v>
      </c>
      <c r="K6">
        <f t="shared" si="4"/>
        <v>2.1407384307693484</v>
      </c>
      <c r="L6">
        <f t="shared" si="5"/>
        <v>12.582885771543069</v>
      </c>
      <c r="M6">
        <f t="shared" si="6"/>
        <v>11.320023092276724</v>
      </c>
    </row>
    <row r="7" spans="1:13" x14ac:dyDescent="0.2">
      <c r="A7">
        <v>4</v>
      </c>
      <c r="B7">
        <v>15.3</v>
      </c>
      <c r="C7">
        <v>14.9</v>
      </c>
      <c r="D7">
        <f>B7-$B$16</f>
        <v>5.5166666666666675</v>
      </c>
      <c r="E7">
        <f>C7-$C$16</f>
        <v>5.9666666666666668</v>
      </c>
      <c r="F7">
        <f t="shared" si="0"/>
        <v>32.916111111111114</v>
      </c>
      <c r="G7">
        <f t="shared" si="1"/>
        <v>30.433611111111119</v>
      </c>
      <c r="H7">
        <f t="shared" si="2"/>
        <v>35.601111111111109</v>
      </c>
      <c r="I7">
        <f>$C$19+$B$19*B7</f>
        <v>14.511194219424766</v>
      </c>
      <c r="J7">
        <f t="shared" si="3"/>
        <v>0.38880578057523429</v>
      </c>
      <c r="K7">
        <f t="shared" si="4"/>
        <v>0.15116993500871723</v>
      </c>
      <c r="L7">
        <f t="shared" si="5"/>
        <v>5.9487284428010847</v>
      </c>
      <c r="M7">
        <f t="shared" si="6"/>
        <v>5.642036195562274</v>
      </c>
    </row>
    <row r="8" spans="1:13" x14ac:dyDescent="0.2">
      <c r="A8">
        <v>5</v>
      </c>
      <c r="B8">
        <v>8.6999999999999993</v>
      </c>
      <c r="C8">
        <v>7.2</v>
      </c>
      <c r="D8">
        <f>B8-$B$16</f>
        <v>-1.0833333333333339</v>
      </c>
      <c r="E8">
        <f>C8-$C$16</f>
        <v>-1.7333333333333334</v>
      </c>
      <c r="F8">
        <f t="shared" si="0"/>
        <v>1.8777777777777789</v>
      </c>
      <c r="G8">
        <f t="shared" si="1"/>
        <v>1.1736111111111125</v>
      </c>
      <c r="H8">
        <f t="shared" si="2"/>
        <v>3.0044444444444447</v>
      </c>
      <c r="I8">
        <f>$C$19+$B$19*B8</f>
        <v>7.8379830082700614</v>
      </c>
      <c r="J8">
        <f t="shared" si="3"/>
        <v>-0.63798300827006127</v>
      </c>
      <c r="K8">
        <f t="shared" si="4"/>
        <v>0.40702231884131707</v>
      </c>
      <c r="L8">
        <f t="shared" si="5"/>
        <v>-5.5504521719495328</v>
      </c>
      <c r="M8">
        <f t="shared" si="6"/>
        <v>-5.0004999783857587</v>
      </c>
    </row>
    <row r="9" spans="1:13" x14ac:dyDescent="0.2">
      <c r="A9">
        <v>6</v>
      </c>
      <c r="B9">
        <v>7.8</v>
      </c>
      <c r="C9">
        <v>7.6</v>
      </c>
      <c r="D9">
        <f t="shared" ref="D9:D15" si="7">B9-$B$16</f>
        <v>-1.9833333333333334</v>
      </c>
      <c r="E9">
        <f t="shared" ref="E9:E15" si="8">C9-$C$16</f>
        <v>-1.3333333333333339</v>
      </c>
      <c r="F9">
        <f t="shared" si="0"/>
        <v>2.6444444444444457</v>
      </c>
      <c r="G9">
        <f t="shared" si="1"/>
        <v>3.9336111111111114</v>
      </c>
      <c r="H9">
        <f t="shared" si="2"/>
        <v>1.7777777777777795</v>
      </c>
      <c r="I9">
        <f t="shared" ref="I9:I15" si="9">$C$19+$B$19*B9</f>
        <v>6.9279996612944208</v>
      </c>
      <c r="J9">
        <f t="shared" si="3"/>
        <v>0.67200033870557885</v>
      </c>
      <c r="K9">
        <f t="shared" si="4"/>
        <v>0.45158445522041268</v>
      </c>
      <c r="L9">
        <f t="shared" si="5"/>
        <v>5.2416026419035147</v>
      </c>
      <c r="M9">
        <f t="shared" si="6"/>
        <v>4.6556181189419865</v>
      </c>
    </row>
    <row r="10" spans="1:13" x14ac:dyDescent="0.2">
      <c r="A10">
        <v>7</v>
      </c>
      <c r="B10">
        <v>8.6999999999999993</v>
      </c>
      <c r="C10">
        <v>7.2</v>
      </c>
      <c r="D10">
        <f t="shared" si="7"/>
        <v>-1.0833333333333339</v>
      </c>
      <c r="E10">
        <f t="shared" si="8"/>
        <v>-1.7333333333333334</v>
      </c>
      <c r="F10">
        <f t="shared" si="0"/>
        <v>1.8777777777777789</v>
      </c>
      <c r="G10">
        <f t="shared" si="1"/>
        <v>1.1736111111111125</v>
      </c>
      <c r="H10">
        <f t="shared" si="2"/>
        <v>3.0044444444444447</v>
      </c>
      <c r="I10">
        <f t="shared" si="9"/>
        <v>7.8379830082700614</v>
      </c>
      <c r="J10">
        <f t="shared" si="3"/>
        <v>-0.63798300827006127</v>
      </c>
      <c r="K10">
        <f t="shared" si="4"/>
        <v>0.40702231884131707</v>
      </c>
      <c r="L10">
        <f t="shared" si="5"/>
        <v>-5.5504521719495328</v>
      </c>
      <c r="M10">
        <f t="shared" si="6"/>
        <v>-5.0004999783857587</v>
      </c>
    </row>
    <row r="11" spans="1:13" x14ac:dyDescent="0.2">
      <c r="A11">
        <v>8</v>
      </c>
      <c r="B11">
        <v>8.3000000000000007</v>
      </c>
      <c r="C11">
        <v>7.2</v>
      </c>
      <c r="D11">
        <f t="shared" si="7"/>
        <v>-1.4833333333333325</v>
      </c>
      <c r="E11">
        <f t="shared" si="8"/>
        <v>-1.7333333333333334</v>
      </c>
      <c r="F11">
        <f t="shared" si="0"/>
        <v>2.5711111111111098</v>
      </c>
      <c r="G11">
        <f t="shared" si="1"/>
        <v>2.2002777777777753</v>
      </c>
      <c r="H11">
        <f t="shared" si="2"/>
        <v>3.0044444444444447</v>
      </c>
      <c r="I11">
        <f t="shared" si="9"/>
        <v>7.4335459651697775</v>
      </c>
      <c r="J11">
        <f t="shared" si="3"/>
        <v>-0.23354596516977733</v>
      </c>
      <c r="K11">
        <f t="shared" si="4"/>
        <v>5.4543717847082847E-2</v>
      </c>
      <c r="L11">
        <f t="shared" si="5"/>
        <v>-1.9384315109091519</v>
      </c>
      <c r="M11">
        <f t="shared" si="6"/>
        <v>-1.7360746670694795</v>
      </c>
    </row>
    <row r="12" spans="1:13" x14ac:dyDescent="0.2">
      <c r="A12">
        <v>9</v>
      </c>
      <c r="B12">
        <v>9.4</v>
      </c>
      <c r="C12">
        <v>7.9</v>
      </c>
      <c r="D12">
        <f t="shared" si="7"/>
        <v>-0.38333333333333286</v>
      </c>
      <c r="E12">
        <f t="shared" si="8"/>
        <v>-1.0333333333333332</v>
      </c>
      <c r="F12">
        <f t="shared" si="0"/>
        <v>0.39611111111111058</v>
      </c>
      <c r="G12">
        <f t="shared" si="1"/>
        <v>0.14694444444444407</v>
      </c>
      <c r="H12">
        <f t="shared" si="2"/>
        <v>1.0677777777777775</v>
      </c>
      <c r="I12">
        <f t="shared" si="9"/>
        <v>8.545747833695561</v>
      </c>
      <c r="J12">
        <f t="shared" si="3"/>
        <v>-0.64574783369556066</v>
      </c>
      <c r="K12">
        <f t="shared" si="4"/>
        <v>0.41699026472250944</v>
      </c>
      <c r="L12">
        <f t="shared" si="5"/>
        <v>-6.07002963673827</v>
      </c>
      <c r="M12">
        <f t="shared" si="6"/>
        <v>-5.5183981509174389</v>
      </c>
    </row>
    <row r="13" spans="1:13" x14ac:dyDescent="0.2">
      <c r="A13">
        <v>10</v>
      </c>
      <c r="B13">
        <v>10.8</v>
      </c>
      <c r="C13">
        <v>8.8000000000000007</v>
      </c>
      <c r="D13">
        <f t="shared" si="7"/>
        <v>1.0166666666666675</v>
      </c>
      <c r="E13">
        <f t="shared" si="8"/>
        <v>-0.13333333333333286</v>
      </c>
      <c r="F13">
        <f t="shared" si="0"/>
        <v>-0.13555555555555518</v>
      </c>
      <c r="G13">
        <f t="shared" si="1"/>
        <v>1.0336111111111128</v>
      </c>
      <c r="H13">
        <f t="shared" si="2"/>
        <v>1.7777777777777653E-2</v>
      </c>
      <c r="I13">
        <f t="shared" si="9"/>
        <v>9.9612774845465601</v>
      </c>
      <c r="J13">
        <f t="shared" si="3"/>
        <v>-1.1612774845465594</v>
      </c>
      <c r="K13">
        <f t="shared" si="4"/>
        <v>1.3485653961147845</v>
      </c>
      <c r="L13">
        <f t="shared" si="5"/>
        <v>-12.541796833102843</v>
      </c>
      <c r="M13">
        <f t="shared" si="6"/>
        <v>-11.567807260124509</v>
      </c>
    </row>
    <row r="14" spans="1:13" x14ac:dyDescent="0.2">
      <c r="A14">
        <v>11</v>
      </c>
      <c r="B14">
        <v>5.0999999999999996</v>
      </c>
      <c r="C14">
        <v>4.0999999999999996</v>
      </c>
      <c r="D14">
        <f t="shared" si="7"/>
        <v>-4.6833333333333336</v>
      </c>
      <c r="E14">
        <f t="shared" si="8"/>
        <v>-4.8333333333333339</v>
      </c>
      <c r="F14">
        <f t="shared" si="0"/>
        <v>22.636111111111116</v>
      </c>
      <c r="G14">
        <f t="shared" si="1"/>
        <v>21.933611111111112</v>
      </c>
      <c r="H14">
        <f t="shared" si="2"/>
        <v>23.361111111111118</v>
      </c>
      <c r="I14">
        <f t="shared" si="9"/>
        <v>4.1980496203674971</v>
      </c>
      <c r="J14">
        <f t="shared" si="3"/>
        <v>-9.8049620367497425E-2</v>
      </c>
      <c r="K14">
        <f t="shared" si="4"/>
        <v>9.6137280542103656E-3</v>
      </c>
      <c r="L14">
        <f t="shared" si="5"/>
        <v>-0.50005306387423687</v>
      </c>
      <c r="M14">
        <f t="shared" si="6"/>
        <v>-0.41161717156094979</v>
      </c>
    </row>
    <row r="15" spans="1:13" x14ac:dyDescent="0.2">
      <c r="A15">
        <v>12</v>
      </c>
      <c r="B15">
        <v>11.6</v>
      </c>
      <c r="C15">
        <v>11.1</v>
      </c>
      <c r="D15">
        <f t="shared" si="7"/>
        <v>1.8166666666666664</v>
      </c>
      <c r="E15">
        <f t="shared" si="8"/>
        <v>2.1666666666666661</v>
      </c>
      <c r="F15">
        <f t="shared" si="0"/>
        <v>3.9361111111111096</v>
      </c>
      <c r="G15">
        <f t="shared" si="1"/>
        <v>3.3002777777777768</v>
      </c>
      <c r="H15">
        <f t="shared" si="2"/>
        <v>4.694444444444442</v>
      </c>
      <c r="I15">
        <f t="shared" si="9"/>
        <v>10.770151570747128</v>
      </c>
      <c r="J15">
        <f t="shared" si="3"/>
        <v>0.32984842925287161</v>
      </c>
      <c r="K15">
        <f t="shared" si="4"/>
        <v>0.10879998628058665</v>
      </c>
      <c r="L15">
        <f t="shared" si="5"/>
        <v>3.8262417793333108</v>
      </c>
      <c r="M15">
        <f t="shared" si="6"/>
        <v>3.5525175784262881</v>
      </c>
    </row>
    <row r="16" spans="1:13" x14ac:dyDescent="0.2">
      <c r="B16">
        <f>AVERAGE(B4:B15)</f>
        <v>9.7833333333333332</v>
      </c>
      <c r="C16">
        <f>AVERAGE(C4:C15)</f>
        <v>8.9333333333333336</v>
      </c>
      <c r="F16">
        <f>SUM(F4:F15)</f>
        <v>119.40666666666668</v>
      </c>
      <c r="G16">
        <f>SUM(G4:G15)</f>
        <v>118.09666666666669</v>
      </c>
      <c r="I16">
        <f>AVERAGE(I4:I15)</f>
        <v>8.9333333333333336</v>
      </c>
      <c r="J16" s="1">
        <f>SUM(J4:J15)</f>
        <v>-1.2434497875801753E-14</v>
      </c>
      <c r="L16">
        <f>SUM(L4:L15)</f>
        <v>-1.2212453270876722E-13</v>
      </c>
      <c r="M16">
        <f>SUM(M4:M15)</f>
        <v>-1.1191048088221578E-13</v>
      </c>
    </row>
    <row r="18" spans="2:4" x14ac:dyDescent="0.2">
      <c r="B18" t="s">
        <v>6</v>
      </c>
      <c r="C18" t="s">
        <v>7</v>
      </c>
    </row>
    <row r="19" spans="2:4" x14ac:dyDescent="0.2">
      <c r="B19">
        <f>F16/G16</f>
        <v>1.0110926077507125</v>
      </c>
      <c r="C19">
        <f>C16-B19*B16</f>
        <v>-0.95852267916113654</v>
      </c>
    </row>
    <row r="21" spans="2:4" x14ac:dyDescent="0.2">
      <c r="B21" t="s">
        <v>14</v>
      </c>
      <c r="C21">
        <f>SUM(H4:H15)</f>
        <v>126.46666666666667</v>
      </c>
    </row>
    <row r="22" spans="2:4" x14ac:dyDescent="0.2">
      <c r="B22" t="s">
        <v>16</v>
      </c>
      <c r="C22">
        <f>B19^2*G16</f>
        <v>120.73119798282009</v>
      </c>
    </row>
    <row r="23" spans="2:4" x14ac:dyDescent="0.2">
      <c r="B23" t="s">
        <v>13</v>
      </c>
      <c r="C23">
        <f>SUM(K4:K15)</f>
        <v>5.7354686838465616</v>
      </c>
    </row>
    <row r="24" spans="2:4" x14ac:dyDescent="0.2">
      <c r="B24" t="s">
        <v>17</v>
      </c>
      <c r="C24">
        <f>C22/C21</f>
        <v>0.95464837624791843</v>
      </c>
      <c r="D24">
        <f>1-(C23/C21)</f>
        <v>0.95464837624791854</v>
      </c>
    </row>
    <row r="25" spans="2:4" x14ac:dyDescent="0.2">
      <c r="B25" t="s">
        <v>18</v>
      </c>
      <c r="C25">
        <f>C23/10</f>
        <v>0.57354686838465618</v>
      </c>
    </row>
    <row r="26" spans="2:4" x14ac:dyDescent="0.2">
      <c r="B26" t="s">
        <v>19</v>
      </c>
      <c r="C26">
        <f>C25/G16</f>
        <v>4.8565881203363574E-3</v>
      </c>
    </row>
    <row r="27" spans="2:4" x14ac:dyDescent="0.2">
      <c r="B27" t="s">
        <v>20</v>
      </c>
      <c r="C27">
        <f>C25*((1/12)+((B16^2)/G16))</f>
        <v>0.51263715904210427</v>
      </c>
    </row>
    <row r="28" spans="2:4" x14ac:dyDescent="0.2">
      <c r="B28" t="s">
        <v>21</v>
      </c>
      <c r="C28">
        <v>2.2281</v>
      </c>
    </row>
    <row r="29" spans="2:4" x14ac:dyDescent="0.2">
      <c r="B29" t="s">
        <v>22</v>
      </c>
      <c r="C29">
        <f>B19-C28*C26^(1/2)</f>
        <v>0.85581804490099123</v>
      </c>
    </row>
    <row r="30" spans="2:4" x14ac:dyDescent="0.2">
      <c r="B30" t="s">
        <v>23</v>
      </c>
      <c r="C30">
        <f>B19+C28*C26^(1/2)</f>
        <v>1.1663671706004339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P1</vt:lpstr>
      <vt:lpstr>P2</vt:lpstr>
      <vt:lpstr>Hoja3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Nicolas Barrantes</cp:lastModifiedBy>
  <dcterms:created xsi:type="dcterms:W3CDTF">2018-03-24T04:06:03Z</dcterms:created>
  <dcterms:modified xsi:type="dcterms:W3CDTF">2019-04-05T23:16:28Z</dcterms:modified>
</cp:coreProperties>
</file>