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3" sheetId="3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3" l="1"/>
  <c r="O13" i="3"/>
  <c r="N14" i="3"/>
  <c r="N13" i="3"/>
  <c r="J20" i="3"/>
  <c r="K20" i="3"/>
  <c r="K19" i="3"/>
  <c r="J19" i="3"/>
  <c r="G24" i="3"/>
  <c r="G23" i="3"/>
  <c r="G22" i="3"/>
  <c r="F22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3" i="3"/>
  <c r="F7" i="3"/>
  <c r="F3" i="3"/>
  <c r="E7" i="3"/>
  <c r="E4" i="3"/>
  <c r="F4" i="3" s="1"/>
  <c r="E5" i="3"/>
  <c r="F5" i="3" s="1"/>
  <c r="E6" i="3"/>
  <c r="F6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E3" i="3"/>
  <c r="J13" i="3" a="1"/>
  <c r="J13" i="3"/>
  <c r="J14" i="3"/>
  <c r="O7" i="3" a="1"/>
  <c r="O7" i="3" s="1"/>
  <c r="P7" i="3"/>
  <c r="P8" i="3"/>
  <c r="J10" i="3" a="1"/>
  <c r="J10" i="3" s="1"/>
  <c r="J11" i="3"/>
  <c r="J7" i="3" a="1"/>
  <c r="J7" i="3" s="1"/>
  <c r="O5" i="3"/>
  <c r="N5" i="3" s="1"/>
  <c r="M5" i="3" s="1"/>
  <c r="L5" i="3" s="1"/>
  <c r="K5" i="3" s="1"/>
  <c r="J5" i="3" s="1"/>
  <c r="O8" i="3" l="1"/>
  <c r="K8" i="3"/>
  <c r="K7" i="3"/>
  <c r="J8" i="3"/>
</calcChain>
</file>

<file path=xl/sharedStrings.xml><?xml version="1.0" encoding="utf-8"?>
<sst xmlns="http://schemas.openxmlformats.org/spreadsheetml/2006/main" count="42" uniqueCount="40">
  <si>
    <t>Recaudación 
Tributaria</t>
  </si>
  <si>
    <t>PBI departamental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</si>
  <si>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</si>
  <si>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</si>
  <si>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</si>
  <si>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</si>
  <si>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</si>
  <si>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</si>
  <si>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</si>
  <si>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</si>
  <si>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</si>
  <si>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</si>
  <si>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</si>
  <si>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</si>
  <si>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</si>
  <si>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</si>
  <si>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</si>
  <si>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</si>
  <si>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</si>
  <si>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</si>
  <si>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</si>
  <si>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</si>
  <si>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</si>
  <si>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</si>
  <si>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</si>
  <si>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</si>
  <si>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Unidad</t>
  </si>
  <si>
    <t>Años</t>
  </si>
  <si>
    <t>X'</t>
  </si>
  <si>
    <t>X'Y</t>
  </si>
  <si>
    <t>B</t>
  </si>
  <si>
    <t>VAR-COV(B)</t>
  </si>
  <si>
    <t>BETAS</t>
  </si>
  <si>
    <t>S(B)</t>
  </si>
  <si>
    <t>t- Student</t>
  </si>
  <si>
    <t>x'x</t>
  </si>
  <si>
    <t>INV</t>
  </si>
  <si>
    <t>YEST</t>
  </si>
  <si>
    <t>E</t>
  </si>
  <si>
    <t>E*E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</si>
</sst>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2" borderId="1" xfId="0" applyNumberForma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 applyBorder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40</xdr:row>
      <xdr:rowOff>161926</xdr:rowOff>
    </xdr:from>
    <xdr:to>
      <xdr:col>10</xdr:col>
      <xdr:colOff>704850</xdr:colOff>
      <xdr:row>42</xdr:row>
      <xdr:rowOff>133350</xdr:rowOff>
    </xdr:to>
    <xdr:sp macro="" textlink="">
      <xdr:nvSpPr>
        <xdr:cNvPr id="3" name="2 Llamada rectangular"/>
        <xdr:cNvSpPr/>
      </xdr:nvSpPr>
      <xdr:spPr>
        <a:xfrm>
          <a:off x="9858375" y="7839076"/>
          <a:ext cx="1333500" cy="352424"/>
        </a:xfrm>
        <a:prstGeom prst="wedgeRectCallout">
          <a:avLst>
            <a:gd name="adj1" fmla="val -31684"/>
            <a:gd name="adj2" fmla="val -84952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RELACIÓN DIRECTA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"/>
  <sheetViews>
    <sheetView tabSelected="1" workbookViewId="0">
      <selection activeCell="I23" sqref="I23:Q43"/>
    </sheetView>
  </sheetViews>
  <sheetFormatPr baseColWidth="10" defaultRowHeight="15" x14ac:dyDescent="0.25"/>
  <cols>
    <col min="4" max="4" width="20.7109375" customWidth="1"/>
    <col min="10" max="11" width="12" bestFit="1" customWidth="1"/>
    <col min="15" max="16" width="12.7109375" bestFit="1" customWidth="1"/>
  </cols>
  <sheetData>
    <row r="2" spans="1:29" ht="45" x14ac:dyDescent="0.25">
      <c r="A2" s="7" t="s">
        <v>27</v>
      </c>
      <c r="B2" s="8" t="s">
        <v>0</v>
      </c>
      <c r="C2" s="8" t="s">
        <v>26</v>
      </c>
      <c r="D2" s="7" t="s">
        <v>1</v>
      </c>
      <c r="E2" s="9" t="s">
        <v>37</v>
      </c>
      <c r="F2" s="9" t="s">
        <v>38</v>
      </c>
      <c r="G2" s="10" t="s">
        <v>39</v>
      </c>
    </row>
    <row r="3" spans="1:29" x14ac:dyDescent="0.25">
      <c r="A3">
        <v>1</v>
      </c>
      <c r="B3">
        <v>23630</v>
      </c>
      <c r="C3">
        <v>1</v>
      </c>
      <c r="D3">
        <v>900000</v>
      </c>
      <c r="E3">
        <f>$J$13+D3*$J$14</f>
        <v>10506.963757388923</v>
      </c>
      <c r="F3">
        <f>B3-E3</f>
        <v>13123.036242611077</v>
      </c>
      <c r="G3">
        <f>F3*F3</f>
        <v>172214080.22488385</v>
      </c>
    </row>
    <row r="4" spans="1:29" x14ac:dyDescent="0.25">
      <c r="A4">
        <v>2</v>
      </c>
      <c r="B4">
        <v>24130</v>
      </c>
      <c r="C4">
        <v>1</v>
      </c>
      <c r="D4">
        <v>1050000</v>
      </c>
      <c r="E4">
        <f>$J$13+D4*$J$14</f>
        <v>14182.963947745153</v>
      </c>
      <c r="F4">
        <f t="shared" ref="F4:F22" si="0">B4-E4</f>
        <v>9947.0360522548472</v>
      </c>
      <c r="G4">
        <f t="shared" ref="G4:G22" si="1">F4*F4</f>
        <v>98943526.224857688</v>
      </c>
      <c r="I4" s="6" t="s">
        <v>28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</row>
    <row r="5" spans="1:29" x14ac:dyDescent="0.25">
      <c r="A5">
        <v>3</v>
      </c>
      <c r="B5">
        <v>24630</v>
      </c>
      <c r="C5">
        <v>1</v>
      </c>
      <c r="D5">
        <v>1200000</v>
      </c>
      <c r="E5">
        <f>$J$13+D5*$J$14</f>
        <v>17858.964138101383</v>
      </c>
      <c r="F5">
        <f t="shared" si="0"/>
        <v>6771.0358618986174</v>
      </c>
      <c r="G5">
        <f t="shared" si="1"/>
        <v>45846926.643117152</v>
      </c>
      <c r="J5" s="1">
        <f>+K5-150000</f>
        <v>900000</v>
      </c>
      <c r="K5" s="1">
        <f>+L5-150000</f>
        <v>1050000</v>
      </c>
      <c r="L5" s="1">
        <f>+M5-150000</f>
        <v>1200000</v>
      </c>
      <c r="M5" s="1">
        <f>+N5-150000</f>
        <v>1350000</v>
      </c>
      <c r="N5" s="1">
        <f>+O5-150000</f>
        <v>1500000</v>
      </c>
      <c r="O5" s="1">
        <f>+P5-150000</f>
        <v>1650000</v>
      </c>
      <c r="P5" s="1">
        <v>1800000</v>
      </c>
      <c r="Q5" s="1">
        <v>1500000</v>
      </c>
      <c r="R5" s="1">
        <v>2000000</v>
      </c>
      <c r="S5" s="1">
        <v>2500000</v>
      </c>
      <c r="T5" s="1">
        <v>3800000</v>
      </c>
      <c r="U5" s="1">
        <v>4000000</v>
      </c>
      <c r="V5" s="1">
        <v>3900000</v>
      </c>
      <c r="W5" s="1">
        <v>4500000</v>
      </c>
      <c r="X5" s="1">
        <v>4900000</v>
      </c>
      <c r="Y5" s="1">
        <v>5000000</v>
      </c>
      <c r="Z5" s="1">
        <v>5300000</v>
      </c>
      <c r="AA5" s="1">
        <v>5800000</v>
      </c>
      <c r="AB5" s="1">
        <v>6000000</v>
      </c>
      <c r="AC5" s="1">
        <v>5200000</v>
      </c>
    </row>
    <row r="6" spans="1:29" x14ac:dyDescent="0.25">
      <c r="A6">
        <v>4</v>
      </c>
      <c r="B6">
        <v>25130</v>
      </c>
      <c r="C6">
        <v>1</v>
      </c>
      <c r="D6">
        <v>1350000</v>
      </c>
      <c r="E6">
        <f>$J$13+D6*$J$14</f>
        <v>21534.964328457616</v>
      </c>
      <c r="F6">
        <f t="shared" si="0"/>
        <v>3595.0356715423841</v>
      </c>
      <c r="G6">
        <f t="shared" si="1"/>
        <v>12924281.4796622</v>
      </c>
    </row>
    <row r="7" spans="1:29" ht="15.75" x14ac:dyDescent="0.25">
      <c r="A7">
        <v>5</v>
      </c>
      <c r="B7">
        <v>25630</v>
      </c>
      <c r="C7">
        <v>1</v>
      </c>
      <c r="D7">
        <v>1500000</v>
      </c>
      <c r="E7">
        <f>$J$13+D7*$J$14</f>
        <v>25210.964518813846</v>
      </c>
      <c r="F7">
        <f t="shared" si="0"/>
        <v>419.03548118615436</v>
      </c>
      <c r="G7">
        <f t="shared" si="1"/>
        <v>175590.73449291193</v>
      </c>
      <c r="I7" s="11" t="s">
        <v>35</v>
      </c>
      <c r="J7">
        <f t="array" ref="J7:K8">MMULT(J4:AC5,C3:D22)</f>
        <v>20</v>
      </c>
      <c r="K7">
        <v>63850000</v>
      </c>
      <c r="N7" t="s">
        <v>36</v>
      </c>
      <c r="O7">
        <f t="array" ref="O7:P8">MINVERSE(J7:K8)</f>
        <v>0.21511671469448843</v>
      </c>
      <c r="P7">
        <v>-5.1720192543300999E-8</v>
      </c>
    </row>
    <row r="8" spans="1:29" x14ac:dyDescent="0.25">
      <c r="A8">
        <v>6</v>
      </c>
      <c r="B8">
        <v>26130</v>
      </c>
      <c r="C8">
        <v>1</v>
      </c>
      <c r="D8">
        <v>1650000</v>
      </c>
      <c r="E8">
        <f>$J$13+D8*$J$14</f>
        <v>28886.964709170075</v>
      </c>
      <c r="F8">
        <f t="shared" si="0"/>
        <v>-2756.9647091700754</v>
      </c>
      <c r="G8">
        <f t="shared" si="1"/>
        <v>7600854.4076092383</v>
      </c>
      <c r="J8">
        <v>63850000</v>
      </c>
      <c r="K8">
        <v>265567500000000</v>
      </c>
      <c r="O8">
        <v>-5.1720192543300992E-8</v>
      </c>
      <c r="P8">
        <v>1.6200530162349568E-14</v>
      </c>
    </row>
    <row r="9" spans="1:29" x14ac:dyDescent="0.25">
      <c r="A9">
        <v>7</v>
      </c>
      <c r="B9">
        <v>27130</v>
      </c>
      <c r="C9">
        <v>1</v>
      </c>
      <c r="D9">
        <v>1800000</v>
      </c>
      <c r="E9">
        <f>$J$13+D9*$J$14</f>
        <v>32562.964899526305</v>
      </c>
      <c r="F9">
        <f t="shared" si="0"/>
        <v>-5432.9648995263051</v>
      </c>
      <c r="G9">
        <f t="shared" si="1"/>
        <v>29517107.599484876</v>
      </c>
    </row>
    <row r="10" spans="1:29" x14ac:dyDescent="0.25">
      <c r="A10">
        <v>8</v>
      </c>
      <c r="B10">
        <v>30760</v>
      </c>
      <c r="C10">
        <v>1</v>
      </c>
      <c r="D10">
        <v>1500000</v>
      </c>
      <c r="E10">
        <f>$J$13+D10*$J$14</f>
        <v>25210.964518813846</v>
      </c>
      <c r="F10">
        <f t="shared" si="0"/>
        <v>5549.0354811861544</v>
      </c>
      <c r="G10">
        <f t="shared" si="1"/>
        <v>30791794.771462854</v>
      </c>
      <c r="I10" s="6" t="s">
        <v>29</v>
      </c>
      <c r="J10">
        <f t="array" ref="J10:J11">MMULT(J4:AC5,B3:B22)</f>
        <v>1333770</v>
      </c>
    </row>
    <row r="11" spans="1:29" x14ac:dyDescent="0.25">
      <c r="A11">
        <v>9</v>
      </c>
      <c r="B11">
        <v>33000</v>
      </c>
      <c r="C11">
        <v>1</v>
      </c>
      <c r="D11">
        <v>2000000</v>
      </c>
      <c r="E11">
        <f>$J$13+D11*$J$14</f>
        <v>37464.298486667947</v>
      </c>
      <c r="F11">
        <f t="shared" si="0"/>
        <v>-4464.2984866679471</v>
      </c>
      <c r="G11">
        <f t="shared" si="1"/>
        <v>19929960.978065722</v>
      </c>
      <c r="J11">
        <v>5770768500000</v>
      </c>
    </row>
    <row r="12" spans="1:29" x14ac:dyDescent="0.25">
      <c r="A12">
        <v>10</v>
      </c>
      <c r="B12">
        <v>40100</v>
      </c>
      <c r="C12">
        <v>1</v>
      </c>
      <c r="D12">
        <v>2500000</v>
      </c>
      <c r="E12">
        <f>$J$13+D12*$J$14</f>
        <v>49717.632454522041</v>
      </c>
      <c r="F12">
        <f t="shared" si="0"/>
        <v>-9617.6324545220414</v>
      </c>
      <c r="G12">
        <f t="shared" si="1"/>
        <v>92498854.030275673</v>
      </c>
      <c r="M12" s="12" t="s">
        <v>32</v>
      </c>
      <c r="N12" s="12" t="s">
        <v>33</v>
      </c>
      <c r="O12" s="12" t="s">
        <v>34</v>
      </c>
    </row>
    <row r="13" spans="1:29" x14ac:dyDescent="0.25">
      <c r="A13">
        <v>11</v>
      </c>
      <c r="B13">
        <v>43000</v>
      </c>
      <c r="C13">
        <v>1</v>
      </c>
      <c r="D13">
        <v>3800000</v>
      </c>
      <c r="E13">
        <f>$J$13+D13*$J$14</f>
        <v>81576.300770942704</v>
      </c>
      <c r="F13">
        <f t="shared" si="0"/>
        <v>-38576.300770942704</v>
      </c>
      <c r="G13">
        <f t="shared" si="1"/>
        <v>1488130981.1702347</v>
      </c>
      <c r="I13" s="6" t="s">
        <v>30</v>
      </c>
      <c r="J13">
        <f t="array" ref="J13:J14">MMULT(O7:P8,J10:J11)</f>
        <v>-11549.037384748459</v>
      </c>
      <c r="M13">
        <v>-11549.037384748459</v>
      </c>
      <c r="N13">
        <f>J19^0.5</f>
        <v>5880.3635030942723</v>
      </c>
      <c r="O13">
        <f>M13/N13</f>
        <v>-1.9640005891933903</v>
      </c>
    </row>
    <row r="14" spans="1:29" x14ac:dyDescent="0.25">
      <c r="A14">
        <v>12</v>
      </c>
      <c r="B14">
        <v>65500</v>
      </c>
      <c r="C14">
        <v>1</v>
      </c>
      <c r="D14">
        <v>4000000</v>
      </c>
      <c r="E14">
        <f>$J$13+D14*$J$14</f>
        <v>86477.634358084353</v>
      </c>
      <c r="F14">
        <f t="shared" si="0"/>
        <v>-20977.634358084353</v>
      </c>
      <c r="G14">
        <f t="shared" si="1"/>
        <v>440061143.26148111</v>
      </c>
      <c r="J14">
        <v>2.4506667935708201E-2</v>
      </c>
      <c r="M14">
        <v>2.4506667935708201E-2</v>
      </c>
      <c r="N14">
        <f>K20^0.5</f>
        <v>1.613733105777602E-3</v>
      </c>
      <c r="O14">
        <f>M14/N14</f>
        <v>15.18632036981065</v>
      </c>
    </row>
    <row r="15" spans="1:29" x14ac:dyDescent="0.25">
      <c r="A15">
        <v>13</v>
      </c>
      <c r="B15">
        <v>80000</v>
      </c>
      <c r="C15">
        <v>1</v>
      </c>
      <c r="D15">
        <v>3900000</v>
      </c>
      <c r="E15">
        <f>$J$13+D15*$J$14</f>
        <v>84026.967564513528</v>
      </c>
      <c r="F15">
        <f t="shared" si="0"/>
        <v>-4026.9675645135285</v>
      </c>
      <c r="G15">
        <f t="shared" si="1"/>
        <v>16216467.765644019</v>
      </c>
    </row>
    <row r="16" spans="1:29" x14ac:dyDescent="0.25">
      <c r="A16">
        <v>14</v>
      </c>
      <c r="B16">
        <v>100000</v>
      </c>
      <c r="C16">
        <v>1</v>
      </c>
      <c r="D16">
        <v>4500000</v>
      </c>
      <c r="E16">
        <f>$J$13+D16*$J$14</f>
        <v>98730.968325938447</v>
      </c>
      <c r="F16">
        <f t="shared" si="0"/>
        <v>1269.0316740615526</v>
      </c>
      <c r="G16">
        <f t="shared" si="1"/>
        <v>1610441.3897714668</v>
      </c>
    </row>
    <row r="17" spans="1:11" x14ac:dyDescent="0.25">
      <c r="A17">
        <v>15</v>
      </c>
      <c r="B17">
        <v>115000</v>
      </c>
      <c r="C17">
        <v>1</v>
      </c>
      <c r="D17">
        <v>4900000</v>
      </c>
      <c r="E17">
        <f>$J$13+D17*$J$14</f>
        <v>108533.63550022173</v>
      </c>
      <c r="F17">
        <f t="shared" si="0"/>
        <v>6466.3644997782685</v>
      </c>
      <c r="G17">
        <f t="shared" si="1"/>
        <v>41813869.843992658</v>
      </c>
    </row>
    <row r="18" spans="1:11" x14ac:dyDescent="0.25">
      <c r="A18">
        <v>16</v>
      </c>
      <c r="B18">
        <v>125000</v>
      </c>
      <c r="C18">
        <v>1</v>
      </c>
      <c r="D18">
        <v>5000000</v>
      </c>
      <c r="E18">
        <f>$J$13+D18*$J$14</f>
        <v>110984.30229379254</v>
      </c>
      <c r="F18">
        <f t="shared" si="0"/>
        <v>14015.697706207458</v>
      </c>
      <c r="G18">
        <f t="shared" si="1"/>
        <v>196439782.191789</v>
      </c>
    </row>
    <row r="19" spans="1:11" x14ac:dyDescent="0.25">
      <c r="A19">
        <v>17</v>
      </c>
      <c r="B19">
        <v>120000</v>
      </c>
      <c r="C19">
        <v>1</v>
      </c>
      <c r="D19">
        <v>5300000</v>
      </c>
      <c r="E19">
        <f>$J$13+D19*$J$14</f>
        <v>118336.302674505</v>
      </c>
      <c r="F19">
        <f t="shared" si="0"/>
        <v>1663.6973254949989</v>
      </c>
      <c r="G19">
        <f t="shared" si="1"/>
        <v>2767888.7908592126</v>
      </c>
      <c r="I19" s="6" t="s">
        <v>31</v>
      </c>
      <c r="J19">
        <f>O7*$G$24</f>
        <v>34578674.928523146</v>
      </c>
      <c r="K19">
        <f>P7*$G$24</f>
        <v>-8.3136995083592797</v>
      </c>
    </row>
    <row r="20" spans="1:11" x14ac:dyDescent="0.25">
      <c r="A20">
        <v>18</v>
      </c>
      <c r="B20">
        <v>140000</v>
      </c>
      <c r="C20">
        <v>1</v>
      </c>
      <c r="D20">
        <v>5800000</v>
      </c>
      <c r="E20">
        <f>$J$13+D20*$J$14</f>
        <v>130589.63664235911</v>
      </c>
      <c r="F20">
        <f t="shared" si="0"/>
        <v>9410.3633576408902</v>
      </c>
      <c r="G20">
        <f t="shared" si="1"/>
        <v>88554938.522830322</v>
      </c>
      <c r="J20">
        <f>O8*$G$24</f>
        <v>-8.3136995083592797</v>
      </c>
      <c r="K20">
        <f>P8*$G$24</f>
        <v>2.6041345366826248E-6</v>
      </c>
    </row>
    <row r="21" spans="1:11" x14ac:dyDescent="0.25">
      <c r="A21">
        <v>19</v>
      </c>
      <c r="B21">
        <v>145000</v>
      </c>
      <c r="C21">
        <v>1</v>
      </c>
      <c r="D21">
        <v>6000000</v>
      </c>
      <c r="E21">
        <f>$J$13+D21*$J$14</f>
        <v>135490.97022950076</v>
      </c>
      <c r="F21">
        <f t="shared" si="0"/>
        <v>9509.0297704992408</v>
      </c>
      <c r="G21">
        <f t="shared" si="1"/>
        <v>90421647.176240847</v>
      </c>
    </row>
    <row r="22" spans="1:11" x14ac:dyDescent="0.25">
      <c r="A22">
        <v>20</v>
      </c>
      <c r="B22">
        <v>120000</v>
      </c>
      <c r="C22">
        <v>1</v>
      </c>
      <c r="D22">
        <v>5200000</v>
      </c>
      <c r="E22">
        <f>$J$13+D22*$J$14</f>
        <v>115885.63588093419</v>
      </c>
      <c r="F22">
        <f t="shared" si="0"/>
        <v>4114.3641190658091</v>
      </c>
      <c r="G22">
        <f t="shared" si="1"/>
        <v>16927992.104256172</v>
      </c>
    </row>
    <row r="23" spans="1:11" x14ac:dyDescent="0.25">
      <c r="G23">
        <f>SUM(G3:G22)</f>
        <v>2893388129.3110123</v>
      </c>
      <c r="I23" t="s">
        <v>2</v>
      </c>
    </row>
    <row r="24" spans="1:11" ht="15.75" thickBot="1" x14ac:dyDescent="0.3">
      <c r="G24" s="6">
        <f>G23/18</f>
        <v>160743784.96172291</v>
      </c>
    </row>
    <row r="25" spans="1:11" x14ac:dyDescent="0.25">
      <c r="I25" s="5" t="s">
        <v>3</v>
      </c>
      <c r="J25" s="5"/>
    </row>
    <row r="26" spans="1:11" x14ac:dyDescent="0.25">
      <c r="I26" s="2" t="s">
        <v>4</v>
      </c>
      <c r="J26" s="2">
        <v>0.96312076802356505</v>
      </c>
    </row>
    <row r="27" spans="1:11" x14ac:dyDescent="0.25">
      <c r="I27" s="2" t="s">
        <v>5</v>
      </c>
      <c r="J27" s="2">
        <v>0.92760161379830175</v>
      </c>
    </row>
    <row r="28" spans="1:11" x14ac:dyDescent="0.25">
      <c r="I28" s="2" t="s">
        <v>6</v>
      </c>
      <c r="J28" s="2">
        <v>0.92357948123154066</v>
      </c>
    </row>
    <row r="29" spans="1:11" x14ac:dyDescent="0.25">
      <c r="I29" s="2" t="s">
        <v>7</v>
      </c>
      <c r="J29" s="2">
        <v>12678.477233553043</v>
      </c>
    </row>
    <row r="30" spans="1:11" ht="15.75" thickBot="1" x14ac:dyDescent="0.3">
      <c r="I30" s="3" t="s">
        <v>8</v>
      </c>
      <c r="J30" s="3">
        <v>20</v>
      </c>
    </row>
    <row r="32" spans="1:11" ht="15.75" thickBot="1" x14ac:dyDescent="0.3">
      <c r="I32" t="s">
        <v>9</v>
      </c>
    </row>
    <row r="33" spans="9:17" x14ac:dyDescent="0.25">
      <c r="I33" s="4"/>
      <c r="J33" s="4" t="s">
        <v>14</v>
      </c>
      <c r="K33" s="4" t="s">
        <v>15</v>
      </c>
      <c r="L33" s="4" t="s">
        <v>16</v>
      </c>
      <c r="M33" s="4" t="s">
        <v>17</v>
      </c>
      <c r="N33" s="4" t="s">
        <v>18</v>
      </c>
    </row>
    <row r="34" spans="9:17" x14ac:dyDescent="0.25">
      <c r="I34" s="2" t="s">
        <v>10</v>
      </c>
      <c r="J34" s="2">
        <v>1</v>
      </c>
      <c r="K34" s="2">
        <v>37071427125.688988</v>
      </c>
      <c r="L34" s="2">
        <v>37071427125.688988</v>
      </c>
      <c r="M34" s="2">
        <v>230.62432637452599</v>
      </c>
      <c r="N34" s="2">
        <v>1.0482719072221994E-11</v>
      </c>
    </row>
    <row r="35" spans="9:17" x14ac:dyDescent="0.25">
      <c r="I35" s="2" t="s">
        <v>11</v>
      </c>
      <c r="J35" s="2">
        <v>18</v>
      </c>
      <c r="K35" s="2">
        <v>2893388129.3110108</v>
      </c>
      <c r="L35" s="2">
        <v>160743784.96172282</v>
      </c>
      <c r="M35" s="2"/>
      <c r="N35" s="2"/>
    </row>
    <row r="36" spans="9:17" ht="15.75" thickBot="1" x14ac:dyDescent="0.3">
      <c r="I36" s="3" t="s">
        <v>12</v>
      </c>
      <c r="J36" s="3">
        <v>19</v>
      </c>
      <c r="K36" s="3">
        <v>39964815255</v>
      </c>
      <c r="L36" s="3"/>
      <c r="M36" s="3"/>
      <c r="N36" s="3"/>
    </row>
    <row r="37" spans="9:17" ht="15.75" thickBot="1" x14ac:dyDescent="0.3"/>
    <row r="38" spans="9:17" x14ac:dyDescent="0.25">
      <c r="I38" s="4"/>
      <c r="J38" s="4" t="s">
        <v>19</v>
      </c>
      <c r="K38" s="4" t="s">
        <v>7</v>
      </c>
      <c r="L38" s="4" t="s">
        <v>20</v>
      </c>
      <c r="M38" s="4" t="s">
        <v>21</v>
      </c>
      <c r="N38" s="4" t="s">
        <v>22</v>
      </c>
      <c r="O38" s="4" t="s">
        <v>23</v>
      </c>
      <c r="P38" s="4" t="s">
        <v>24</v>
      </c>
      <c r="Q38" s="4" t="s">
        <v>25</v>
      </c>
    </row>
    <row r="39" spans="9:17" x14ac:dyDescent="0.25">
      <c r="I39" s="2" t="s">
        <v>13</v>
      </c>
      <c r="J39" s="2">
        <v>-11549.037384748459</v>
      </c>
      <c r="K39" s="2">
        <v>5880.3635030942705</v>
      </c>
      <c r="L39" s="13">
        <v>-1.9640005891933907</v>
      </c>
      <c r="M39" s="2">
        <v>6.5164564377671846E-2</v>
      </c>
      <c r="N39" s="2">
        <v>-23903.222673028209</v>
      </c>
      <c r="O39" s="2">
        <v>805.14790353129138</v>
      </c>
      <c r="P39" s="2">
        <v>-23903.222673028209</v>
      </c>
      <c r="Q39" s="2">
        <v>805.14790353129138</v>
      </c>
    </row>
    <row r="40" spans="9:17" ht="15.75" thickBot="1" x14ac:dyDescent="0.3">
      <c r="I40" s="3" t="s">
        <v>1</v>
      </c>
      <c r="J40" s="14">
        <v>2.4506667935708201E-2</v>
      </c>
      <c r="K40" s="3">
        <v>1.6137331057776011E-3</v>
      </c>
      <c r="L40" s="3">
        <v>15.186320369810662</v>
      </c>
      <c r="M40" s="3">
        <v>1.0482719072221918E-11</v>
      </c>
      <c r="N40" s="3">
        <v>2.1116340486713424E-2</v>
      </c>
      <c r="O40" s="3">
        <v>2.7896995384702993E-2</v>
      </c>
      <c r="P40" s="3">
        <v>2.1116340486713424E-2</v>
      </c>
      <c r="Q40" s="3">
        <v>2.7896995384702993E-2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2021-12-02T23:34:03Z</dcterms:created>
  <dcterms:modified xsi:type="dcterms:W3CDTF">2021-12-03T00:24:17Z</dcterms:modified>
</cp:coreProperties>
</file>