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7" documentId="13_ncr:1_{47388B04-E2C7-42C1-9965-E3DD72416C1B}" xr6:coauthVersionLast="46" xr6:coauthVersionMax="46" xr10:uidLastSave="{06D3D9D2-A9A3-406D-B908-A69BECD8F38F}"/>
  <bookViews>
    <workbookView xWindow="-23148" yWindow="-108" windowWidth="23256" windowHeight="13176" activeTab="1" xr2:uid="{00000000-000D-0000-FFFF-FFFF00000000}"/>
  </bookViews>
  <sheets>
    <sheet name="contable" sheetId="1" r:id="rId1"/>
    <sheet name="COMERCIAL" sheetId="2" r:id="rId2"/>
    <sheet name="ECONOM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8" i="1"/>
  <c r="E5" i="1" l="1"/>
  <c r="E5" i="2" l="1"/>
  <c r="I8" i="2"/>
  <c r="C11" i="2" s="1"/>
  <c r="C8" i="2"/>
  <c r="E7" i="2"/>
  <c r="F7" i="2" s="1"/>
  <c r="G7" i="2" s="1"/>
  <c r="H7" i="2" s="1"/>
  <c r="J7" i="2" s="1"/>
  <c r="E6" i="2"/>
  <c r="F6" i="2" s="1"/>
  <c r="G6" i="2" s="1"/>
  <c r="H6" i="2" s="1"/>
  <c r="J6" i="2" s="1"/>
  <c r="F5" i="2"/>
  <c r="H4" i="2"/>
  <c r="H4" i="1"/>
  <c r="E6" i="1"/>
  <c r="F6" i="1" s="1"/>
  <c r="H6" i="1" s="1"/>
  <c r="E7" i="1"/>
  <c r="F7" i="1" s="1"/>
  <c r="H7" i="1" s="1"/>
  <c r="C8" i="1"/>
  <c r="F5" i="1"/>
  <c r="F8" i="2" l="1"/>
  <c r="F8" i="1"/>
  <c r="C3" i="3" s="1"/>
  <c r="G5" i="2"/>
  <c r="C9" i="3" l="1"/>
  <c r="C34" i="3"/>
  <c r="H5" i="1"/>
  <c r="H8" i="1" s="1"/>
  <c r="H5" i="2"/>
  <c r="G8" i="2"/>
  <c r="J5" i="2" l="1"/>
  <c r="J8" i="2" s="1"/>
  <c r="H8" i="2"/>
  <c r="C12" i="2" s="1"/>
  <c r="C13" i="2" s="1"/>
  <c r="C14" i="2" s="1"/>
  <c r="C16" i="2"/>
  <c r="C15" i="2" l="1"/>
  <c r="C17" i="2" s="1"/>
</calcChain>
</file>

<file path=xl/sharedStrings.xml><?xml version="1.0" encoding="utf-8"?>
<sst xmlns="http://schemas.openxmlformats.org/spreadsheetml/2006/main" count="68" uniqueCount="54">
  <si>
    <t>ACTIVO FIJO</t>
  </si>
  <si>
    <t>INVERSIÓN EN SOLES</t>
  </si>
  <si>
    <t>Terreno</t>
  </si>
  <si>
    <t>Construcciones</t>
  </si>
  <si>
    <t>Maquinarias y equipos</t>
  </si>
  <si>
    <t>Muebles y enseres</t>
  </si>
  <si>
    <t>METODO CONTABLE</t>
  </si>
  <si>
    <t>VIDA UTIL</t>
  </si>
  <si>
    <t>TASA</t>
  </si>
  <si>
    <t>TOTAL</t>
  </si>
  <si>
    <t>DEP. ANUAL</t>
  </si>
  <si>
    <t>DEP. ACUM.</t>
  </si>
  <si>
    <t>VALOR DE MERCADO</t>
  </si>
  <si>
    <t>VALOR EN LIBROS</t>
  </si>
  <si>
    <t>utilidad antes de impuestos</t>
  </si>
  <si>
    <t>UTILIDAD</t>
  </si>
  <si>
    <t>Utilidad Neta</t>
  </si>
  <si>
    <t>Valor en libros</t>
  </si>
  <si>
    <t>Valor de Recupero</t>
  </si>
  <si>
    <t>Impuestos (15%)</t>
  </si>
  <si>
    <t>METODO COMERCIAL</t>
  </si>
  <si>
    <t>FC promedio anual</t>
  </si>
  <si>
    <t>Depreciación anual</t>
  </si>
  <si>
    <t>Valor de recupero económico</t>
  </si>
  <si>
    <t>Flujo de caja neto representativo - Depreciacion anual      =</t>
  </si>
  <si>
    <t>Costo de capital o tasa de descuento</t>
  </si>
  <si>
    <t>0,1</t>
  </si>
  <si>
    <t>COK</t>
  </si>
  <si>
    <t>Como el proyecto se evalua en un horizonte de 10 años, lo mas probable que al término de este</t>
  </si>
  <si>
    <t>periodo la empresa ya se encuentre en un grado de operación estabilizado por lo que sería</t>
  </si>
  <si>
    <t>Sin embargo en los proyectos en los que los flujos de caja sean cambiantes en el tiempo se recomienda</t>
  </si>
  <si>
    <t>no utilizar este método.</t>
  </si>
  <si>
    <t>El valor de recupero por el método económico representa la continuidad del proyecto a través del</t>
  </si>
  <si>
    <t>tiempo, dado que se esta calculando el valor presente de los flujos futuros del proyecto desde n+1</t>
  </si>
  <si>
    <t>hasta infinito, en el periodo n.</t>
  </si>
  <si>
    <t>Sin embargo, dado que se esta considerando la perpetuidad de los flujos operacionales de la empresa</t>
  </si>
  <si>
    <t>es razonable considerar que los flujos de negocio evolucionaran a una determinada tasa de crecimiento</t>
  </si>
  <si>
    <t>(g) , que implicaria realizar un ajusta en la formula de la perpetuidad, que quedaria como sigue:</t>
  </si>
  <si>
    <t>tasa de descuento- tasa de crecimiento</t>
  </si>
  <si>
    <t>Para el calculo  del valor de recupero económico se ha considerado indistintamente la formula</t>
  </si>
  <si>
    <t>con y sin tasa de crecimiento para la perpetuidad del proyecto.</t>
  </si>
  <si>
    <t xml:space="preserve">posible suponer  que la situación del noveno o decimo año es representativa </t>
  </si>
  <si>
    <t>y que podría suponer  a perpetuidad en los años siguientes.</t>
  </si>
  <si>
    <t>0,1- 0,03</t>
  </si>
  <si>
    <t>Tasa de crecimiento=</t>
  </si>
  <si>
    <t>soles</t>
  </si>
  <si>
    <t>El valor contable corresponde a la suma de los valores en libros de todos los activos al final del periodo de evaluación es de S/. 75,578 soles</t>
  </si>
  <si>
    <t>14000 - 5424        =</t>
  </si>
  <si>
    <t>Valor en libros Activo Fijo</t>
  </si>
  <si>
    <t xml:space="preserve">Valor de mercado Activo Fijo </t>
  </si>
  <si>
    <t>Rubro</t>
  </si>
  <si>
    <t>Monto S/.</t>
  </si>
  <si>
    <t>14000 - 5424       =</t>
  </si>
  <si>
    <t xml:space="preserve"> Flujo de ingresos estable y permanente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</si>
</sst>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/>
    <xf numFmtId="0" fontId="0" fillId="0" borderId="13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3" fontId="0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justify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7" fillId="0" borderId="8" xfId="0" applyFont="1" applyBorder="1" applyAlignment="1">
      <alignment horizontal="justify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justify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justify" vertical="center" wrapText="1"/>
    </xf>
    <xf numFmtId="3" fontId="6" fillId="0" borderId="3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/>
    <xf numFmtId="3" fontId="7" fillId="0" borderId="1" xfId="0" applyNumberFormat="1" applyFont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justify" vertical="center" wrapText="1"/>
    </xf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2" fontId="7" fillId="0" borderId="1" xfId="0" applyNumberFormat="1" applyFont="1" applyBorder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1" fillId="4" borderId="0" xfId="0" applyFont="1" applyFill="1"/>
    <xf numFmtId="0" fontId="0" fillId="4" borderId="0" xfId="0" applyFont="1" applyFill="1"/>
    <xf numFmtId="0" fontId="2" fillId="0" borderId="0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workbookViewId="0">
      <selection activeCell="C23" sqref="C23"/>
    </sheetView>
  </sheetViews>
  <sheetFormatPr defaultColWidth="9.109375" defaultRowHeight="14.4" x14ac:dyDescent="0.3"/>
  <cols>
    <col min="2" max="2" width="21.33203125" customWidth="1"/>
    <col min="3" max="3" width="15.33203125" customWidth="1"/>
    <col min="4" max="4" width="7.33203125" customWidth="1"/>
    <col min="5" max="5" width="6" bestFit="1" customWidth="1"/>
    <col min="6" max="6" width="8.33203125" customWidth="1"/>
    <col min="7" max="7" width="8.109375" customWidth="1"/>
    <col min="8" max="8" width="10.88671875" customWidth="1"/>
  </cols>
  <sheetData>
    <row r="1" spans="2:8" x14ac:dyDescent="0.3">
      <c r="B1" s="49" t="s">
        <v>6</v>
      </c>
    </row>
    <row r="2" spans="2:8" ht="15" thickBot="1" x14ac:dyDescent="0.35"/>
    <row r="3" spans="2:8" ht="36" customHeight="1" thickBot="1" x14ac:dyDescent="0.35">
      <c r="B3" s="13" t="s">
        <v>0</v>
      </c>
      <c r="C3" s="14" t="s">
        <v>1</v>
      </c>
      <c r="D3" s="14" t="s">
        <v>7</v>
      </c>
      <c r="E3" s="14" t="s">
        <v>8</v>
      </c>
      <c r="F3" s="14" t="s">
        <v>10</v>
      </c>
      <c r="G3" s="14" t="s">
        <v>11</v>
      </c>
      <c r="H3" s="15" t="s">
        <v>13</v>
      </c>
    </row>
    <row r="4" spans="2:8" ht="21" customHeight="1" x14ac:dyDescent="0.3">
      <c r="B4" s="16" t="s">
        <v>2</v>
      </c>
      <c r="C4" s="17">
        <v>10000</v>
      </c>
      <c r="D4" s="18"/>
      <c r="E4" s="19"/>
      <c r="F4" s="19"/>
      <c r="G4" s="19"/>
      <c r="H4" s="20">
        <f>C4</f>
        <v>10000</v>
      </c>
    </row>
    <row r="5" spans="2:8" ht="18" customHeight="1" x14ac:dyDescent="0.3">
      <c r="B5" s="21" t="s">
        <v>3</v>
      </c>
      <c r="C5" s="22">
        <v>80000</v>
      </c>
      <c r="D5" s="23">
        <v>33</v>
      </c>
      <c r="E5" s="24">
        <f>1/D5</f>
        <v>3.0303030303030304E-2</v>
      </c>
      <c r="F5" s="25">
        <f>E5*C5</f>
        <v>2424.2424242424245</v>
      </c>
      <c r="G5" s="25">
        <f>F5*10</f>
        <v>24242.424242424244</v>
      </c>
      <c r="H5" s="26">
        <f>C5-G5</f>
        <v>55757.57575757576</v>
      </c>
    </row>
    <row r="6" spans="2:8" ht="23.25" customHeight="1" x14ac:dyDescent="0.3">
      <c r="B6" s="21" t="s">
        <v>4</v>
      </c>
      <c r="C6" s="22">
        <v>30000</v>
      </c>
      <c r="D6" s="23">
        <v>15</v>
      </c>
      <c r="E6" s="24">
        <f t="shared" ref="E6:E7" si="0">1/D6</f>
        <v>6.6666666666666666E-2</v>
      </c>
      <c r="F6" s="27">
        <f t="shared" ref="F6:F7" si="1">E6*C6</f>
        <v>2000</v>
      </c>
      <c r="G6" s="27">
        <f>F6*10</f>
        <v>20000</v>
      </c>
      <c r="H6" s="26">
        <f t="shared" ref="H6:H7" si="2">C6-G6</f>
        <v>10000</v>
      </c>
    </row>
    <row r="7" spans="2:8" ht="23.25" customHeight="1" thickBot="1" x14ac:dyDescent="0.35">
      <c r="B7" s="28" t="s">
        <v>5</v>
      </c>
      <c r="C7" s="29">
        <v>10000</v>
      </c>
      <c r="D7" s="30">
        <v>10</v>
      </c>
      <c r="E7" s="31">
        <f t="shared" si="0"/>
        <v>0.1</v>
      </c>
      <c r="F7" s="31">
        <f t="shared" si="1"/>
        <v>1000</v>
      </c>
      <c r="G7" s="31">
        <f>F7*10</f>
        <v>10000</v>
      </c>
      <c r="H7" s="32">
        <f t="shared" si="2"/>
        <v>0</v>
      </c>
    </row>
    <row r="8" spans="2:8" ht="15" thickBot="1" x14ac:dyDescent="0.35">
      <c r="B8" s="33" t="s">
        <v>9</v>
      </c>
      <c r="C8" s="34">
        <f>SUM(C4:C7)</f>
        <v>130000</v>
      </c>
      <c r="D8" s="34"/>
      <c r="E8" s="34"/>
      <c r="F8" s="34">
        <f t="shared" ref="F8" si="3">SUM(F4:F7)</f>
        <v>5424.242424242424</v>
      </c>
      <c r="G8" s="34">
        <f>SUM(G4:G7)</f>
        <v>54242.42424242424</v>
      </c>
      <c r="H8" s="35">
        <f>SUM(H4:H7)</f>
        <v>75757.57575757576</v>
      </c>
    </row>
    <row r="10" spans="2:8" ht="28.5" customHeight="1" x14ac:dyDescent="0.3">
      <c r="B10" s="51" t="s">
        <v>46</v>
      </c>
      <c r="C10" s="51"/>
      <c r="D10" s="51"/>
      <c r="E10" s="51"/>
      <c r="F10" s="51"/>
      <c r="G10" s="51"/>
      <c r="H10" s="51"/>
    </row>
  </sheetData>
  <mergeCells count="1">
    <mergeCell ref="B10:H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7"/>
  <sheetViews>
    <sheetView tabSelected="1" workbookViewId="0">
      <selection activeCell="F14" sqref="F14"/>
    </sheetView>
  </sheetViews>
  <sheetFormatPr defaultColWidth="9.109375" defaultRowHeight="14.4" x14ac:dyDescent="0.3"/>
  <cols>
    <col min="2" max="2" width="28.5546875" customWidth="1"/>
    <col min="3" max="3" width="12.5546875" customWidth="1"/>
    <col min="4" max="4" width="9.109375" customWidth="1"/>
    <col min="5" max="5" width="7.44140625" customWidth="1"/>
    <col min="8" max="8" width="10.44140625" customWidth="1"/>
    <col min="9" max="9" width="12.6640625" customWidth="1"/>
    <col min="10" max="10" width="10.88671875" customWidth="1"/>
  </cols>
  <sheetData>
    <row r="1" spans="2:10" x14ac:dyDescent="0.3">
      <c r="B1" s="50" t="s">
        <v>20</v>
      </c>
    </row>
    <row r="3" spans="2:10" ht="44.25" customHeight="1" x14ac:dyDescent="0.3">
      <c r="B3" s="36" t="s">
        <v>0</v>
      </c>
      <c r="C3" s="36" t="s">
        <v>1</v>
      </c>
      <c r="D3" s="36" t="s">
        <v>7</v>
      </c>
      <c r="E3" s="36" t="s">
        <v>8</v>
      </c>
      <c r="F3" s="36" t="s">
        <v>10</v>
      </c>
      <c r="G3" s="36" t="s">
        <v>11</v>
      </c>
      <c r="H3" s="36" t="s">
        <v>13</v>
      </c>
      <c r="I3" s="36" t="s">
        <v>12</v>
      </c>
      <c r="J3" s="36" t="s">
        <v>15</v>
      </c>
    </row>
    <row r="4" spans="2:10" x14ac:dyDescent="0.3">
      <c r="B4" s="37" t="s">
        <v>2</v>
      </c>
      <c r="C4" s="22">
        <v>10000</v>
      </c>
      <c r="D4" s="37"/>
      <c r="E4" s="38"/>
      <c r="F4" s="38"/>
      <c r="G4" s="38"/>
      <c r="H4" s="39">
        <f>C4</f>
        <v>10000</v>
      </c>
      <c r="I4" s="40"/>
      <c r="J4" s="39"/>
    </row>
    <row r="5" spans="2:10" ht="18" customHeight="1" x14ac:dyDescent="0.3">
      <c r="B5" s="37" t="s">
        <v>3</v>
      </c>
      <c r="C5" s="22">
        <v>80000</v>
      </c>
      <c r="D5" s="23">
        <v>33</v>
      </c>
      <c r="E5" s="44">
        <f>1/D5</f>
        <v>3.0303030303030304E-2</v>
      </c>
      <c r="F5" s="25">
        <f>E5*C5</f>
        <v>2424.2424242424245</v>
      </c>
      <c r="G5" s="25">
        <f>F5*10</f>
        <v>24242.424242424244</v>
      </c>
      <c r="H5" s="39">
        <f>C5-G5</f>
        <v>55757.57575757576</v>
      </c>
      <c r="I5" s="40">
        <v>70000</v>
      </c>
      <c r="J5" s="39">
        <f>I5-H5-H4</f>
        <v>4242.4242424242402</v>
      </c>
    </row>
    <row r="6" spans="2:10" ht="23.25" customHeight="1" x14ac:dyDescent="0.3">
      <c r="B6" s="37" t="s">
        <v>4</v>
      </c>
      <c r="C6" s="22">
        <v>30000</v>
      </c>
      <c r="D6" s="23">
        <v>15</v>
      </c>
      <c r="E6" s="44">
        <f t="shared" ref="E6:E7" si="0">1/D6</f>
        <v>6.6666666666666666E-2</v>
      </c>
      <c r="F6" s="27">
        <f t="shared" ref="F6:F7" si="1">E6*C6</f>
        <v>2000</v>
      </c>
      <c r="G6" s="27">
        <f t="shared" ref="G6:G7" si="2">F6*10</f>
        <v>20000</v>
      </c>
      <c r="H6" s="39">
        <f t="shared" ref="H6:H7" si="3">C6-G6</f>
        <v>10000</v>
      </c>
      <c r="I6" s="40">
        <v>18000</v>
      </c>
      <c r="J6" s="39">
        <f t="shared" ref="J6:J7" si="4">I6-H6</f>
        <v>8000</v>
      </c>
    </row>
    <row r="7" spans="2:10" ht="23.25" customHeight="1" x14ac:dyDescent="0.3">
      <c r="B7" s="37" t="s">
        <v>5</v>
      </c>
      <c r="C7" s="22">
        <v>10000</v>
      </c>
      <c r="D7" s="23">
        <v>10</v>
      </c>
      <c r="E7" s="44">
        <f t="shared" si="0"/>
        <v>0.1</v>
      </c>
      <c r="F7" s="27">
        <f t="shared" si="1"/>
        <v>1000</v>
      </c>
      <c r="G7" s="27">
        <f t="shared" si="2"/>
        <v>10000</v>
      </c>
      <c r="H7" s="39">
        <f t="shared" si="3"/>
        <v>0</v>
      </c>
      <c r="I7" s="40">
        <v>1000</v>
      </c>
      <c r="J7" s="39">
        <f t="shared" si="4"/>
        <v>1000</v>
      </c>
    </row>
    <row r="8" spans="2:10" x14ac:dyDescent="0.3">
      <c r="B8" s="41" t="s">
        <v>9</v>
      </c>
      <c r="C8" s="42">
        <f>SUM(C4:C7)</f>
        <v>130000</v>
      </c>
      <c r="D8" s="42"/>
      <c r="E8" s="43"/>
      <c r="F8" s="42">
        <f t="shared" ref="F8:J8" si="5">SUM(F4:F7)</f>
        <v>5424.242424242424</v>
      </c>
      <c r="G8" s="42">
        <f t="shared" si="5"/>
        <v>54242.42424242424</v>
      </c>
      <c r="H8" s="42">
        <f>SUM(H4:H7)</f>
        <v>75757.57575757576</v>
      </c>
      <c r="I8" s="42">
        <f t="shared" si="5"/>
        <v>89000</v>
      </c>
      <c r="J8" s="42">
        <f t="shared" si="5"/>
        <v>13242.42424242424</v>
      </c>
    </row>
    <row r="10" spans="2:10" x14ac:dyDescent="0.3">
      <c r="B10" s="48" t="s">
        <v>50</v>
      </c>
      <c r="C10" s="47" t="s">
        <v>51</v>
      </c>
      <c r="I10" s="1"/>
    </row>
    <row r="11" spans="2:10" x14ac:dyDescent="0.3">
      <c r="B11" s="45" t="s">
        <v>49</v>
      </c>
      <c r="C11" s="46">
        <f>I8</f>
        <v>89000</v>
      </c>
    </row>
    <row r="12" spans="2:10" x14ac:dyDescent="0.3">
      <c r="B12" s="45" t="s">
        <v>48</v>
      </c>
      <c r="C12" s="46">
        <f>H8</f>
        <v>75757.57575757576</v>
      </c>
    </row>
    <row r="13" spans="2:10" ht="29.25" customHeight="1" x14ac:dyDescent="0.3">
      <c r="B13" s="8" t="s">
        <v>14</v>
      </c>
      <c r="C13" s="9">
        <f>C11-C12</f>
        <v>13242.42424242424</v>
      </c>
    </row>
    <row r="14" spans="2:10" x14ac:dyDescent="0.3">
      <c r="B14" s="8" t="s">
        <v>19</v>
      </c>
      <c r="C14" s="9">
        <f>C13*0.15</f>
        <v>1986.363636363636</v>
      </c>
      <c r="F14" s="1"/>
    </row>
    <row r="15" spans="2:10" x14ac:dyDescent="0.3">
      <c r="B15" s="8" t="s">
        <v>16</v>
      </c>
      <c r="C15" s="9">
        <f>C13-C14</f>
        <v>11256.060606060604</v>
      </c>
    </row>
    <row r="16" spans="2:10" x14ac:dyDescent="0.3">
      <c r="B16" s="8" t="s">
        <v>17</v>
      </c>
      <c r="C16" s="9">
        <f>H8</f>
        <v>75757.57575757576</v>
      </c>
    </row>
    <row r="17" spans="2:3" x14ac:dyDescent="0.3">
      <c r="B17" s="7" t="s">
        <v>18</v>
      </c>
      <c r="C17" s="10">
        <f>C16+C15</f>
        <v>87013.636363636368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5"/>
  <sheetViews>
    <sheetView zoomScale="154" zoomScaleNormal="154" workbookViewId="0">
      <selection activeCell="I9" sqref="I9"/>
    </sheetView>
  </sheetViews>
  <sheetFormatPr defaultColWidth="11.5546875" defaultRowHeight="14.4" x14ac:dyDescent="0.3"/>
  <cols>
    <col min="2" max="2" width="18.6640625" customWidth="1"/>
    <col min="6" max="6" width="1.5546875" customWidth="1"/>
  </cols>
  <sheetData>
    <row r="2" spans="2:7" x14ac:dyDescent="0.3">
      <c r="B2" t="s">
        <v>21</v>
      </c>
      <c r="C2">
        <v>14000</v>
      </c>
      <c r="D2" t="s">
        <v>53</v>
      </c>
    </row>
    <row r="3" spans="2:7" x14ac:dyDescent="0.3">
      <c r="B3" t="s">
        <v>22</v>
      </c>
      <c r="C3" s="1">
        <f>contable!F8</f>
        <v>5424.242424242424</v>
      </c>
    </row>
    <row r="4" spans="2:7" x14ac:dyDescent="0.3">
      <c r="B4" t="s">
        <v>27</v>
      </c>
      <c r="C4" s="4">
        <v>0.1</v>
      </c>
    </row>
    <row r="6" spans="2:7" ht="15" thickBot="1" x14ac:dyDescent="0.35">
      <c r="B6" s="53" t="s">
        <v>24</v>
      </c>
      <c r="C6" s="53"/>
      <c r="D6" s="53"/>
      <c r="E6" s="53"/>
      <c r="G6" t="s">
        <v>23</v>
      </c>
    </row>
    <row r="7" spans="2:7" x14ac:dyDescent="0.3">
      <c r="B7" s="52" t="s">
        <v>25</v>
      </c>
      <c r="C7" s="52"/>
      <c r="D7" s="52"/>
      <c r="E7" s="52"/>
    </row>
    <row r="9" spans="2:7" ht="15" thickBot="1" x14ac:dyDescent="0.35">
      <c r="B9" s="3" t="s">
        <v>52</v>
      </c>
      <c r="C9" s="11">
        <f>(C2-C3)/C4</f>
        <v>85757.57575757576</v>
      </c>
      <c r="D9" t="s">
        <v>45</v>
      </c>
    </row>
    <row r="10" spans="2:7" x14ac:dyDescent="0.3">
      <c r="B10" s="2" t="s">
        <v>26</v>
      </c>
    </row>
    <row r="12" spans="2:7" x14ac:dyDescent="0.3">
      <c r="B12" t="s">
        <v>28</v>
      </c>
    </row>
    <row r="13" spans="2:7" x14ac:dyDescent="0.3">
      <c r="B13" t="s">
        <v>29</v>
      </c>
    </row>
    <row r="14" spans="2:7" x14ac:dyDescent="0.3">
      <c r="B14" t="s">
        <v>41</v>
      </c>
    </row>
    <row r="15" spans="2:7" x14ac:dyDescent="0.3">
      <c r="B15" t="s">
        <v>42</v>
      </c>
    </row>
    <row r="16" spans="2:7" x14ac:dyDescent="0.3">
      <c r="B16" t="s">
        <v>30</v>
      </c>
    </row>
    <row r="17" spans="2:7" x14ac:dyDescent="0.3">
      <c r="B17" t="s">
        <v>31</v>
      </c>
    </row>
    <row r="19" spans="2:7" x14ac:dyDescent="0.3">
      <c r="B19" t="s">
        <v>32</v>
      </c>
    </row>
    <row r="20" spans="2:7" x14ac:dyDescent="0.3">
      <c r="B20" t="s">
        <v>33</v>
      </c>
    </row>
    <row r="21" spans="2:7" x14ac:dyDescent="0.3">
      <c r="B21" t="s">
        <v>34</v>
      </c>
    </row>
    <row r="23" spans="2:7" x14ac:dyDescent="0.3">
      <c r="B23" t="s">
        <v>35</v>
      </c>
    </row>
    <row r="24" spans="2:7" x14ac:dyDescent="0.3">
      <c r="B24" t="s">
        <v>36</v>
      </c>
    </row>
    <row r="25" spans="2:7" x14ac:dyDescent="0.3">
      <c r="B25" t="s">
        <v>37</v>
      </c>
    </row>
    <row r="27" spans="2:7" ht="15" thickBot="1" x14ac:dyDescent="0.35">
      <c r="B27" s="53" t="s">
        <v>24</v>
      </c>
      <c r="C27" s="53"/>
      <c r="D27" s="53"/>
      <c r="E27" s="53"/>
      <c r="G27" t="s">
        <v>23</v>
      </c>
    </row>
    <row r="28" spans="2:7" x14ac:dyDescent="0.3">
      <c r="B28" s="52" t="s">
        <v>38</v>
      </c>
      <c r="C28" s="52"/>
      <c r="D28" s="52"/>
      <c r="E28" s="52"/>
    </row>
    <row r="30" spans="2:7" x14ac:dyDescent="0.3">
      <c r="B30" t="s">
        <v>39</v>
      </c>
    </row>
    <row r="31" spans="2:7" x14ac:dyDescent="0.3">
      <c r="B31" t="s">
        <v>40</v>
      </c>
    </row>
    <row r="32" spans="2:7" x14ac:dyDescent="0.3">
      <c r="B32" t="s">
        <v>44</v>
      </c>
      <c r="C32" s="6">
        <v>0.03</v>
      </c>
    </row>
    <row r="33" spans="2:3" x14ac:dyDescent="0.3">
      <c r="C33" s="6"/>
    </row>
    <row r="34" spans="2:3" ht="15" thickBot="1" x14ac:dyDescent="0.35">
      <c r="B34" s="5" t="s">
        <v>47</v>
      </c>
      <c r="C34" s="12">
        <f>(C2-C3)/(C4-C32)</f>
        <v>122510.8225108225</v>
      </c>
    </row>
    <row r="35" spans="2:3" x14ac:dyDescent="0.3">
      <c r="B35" s="2" t="s">
        <v>43</v>
      </c>
    </row>
  </sheetData>
  <mergeCells count="4">
    <mergeCell ref="B7:E7"/>
    <mergeCell ref="B6:E6"/>
    <mergeCell ref="B27:E27"/>
    <mergeCell ref="B28:E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contable</vt:lpstr>
      <vt:lpstr>COMERCIAL</vt:lpstr>
      <vt:lpstr>ECONOMICO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2021-05-13T21:36:51Z</dcterms:modified>
</cp:coreProperties>
</file>