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ESTADÍSTICA PARA ECONOMISTAS\ESTADÍSTICA PARA ECONOMISTAS II\Clase 2 Introduccion a la Seleccion de Modelos\"/>
    </mc:Choice>
  </mc:AlternateContent>
  <xr:revisionPtr revIDLastSave="0" documentId="13_ncr:1_{D3488C63-3DF2-4291-961C-7FC1729BC9DE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Table 7_6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49" i="2" l="1"/>
  <c r="W49" i="2"/>
  <c r="V49" i="2"/>
  <c r="X48" i="2"/>
  <c r="W48" i="2"/>
  <c r="V48" i="2"/>
  <c r="X47" i="2"/>
  <c r="W47" i="2"/>
  <c r="V47" i="2"/>
  <c r="X46" i="2"/>
  <c r="W46" i="2"/>
  <c r="V46" i="2"/>
  <c r="X45" i="2"/>
  <c r="W45" i="2"/>
  <c r="V45" i="2"/>
  <c r="X44" i="2"/>
  <c r="W44" i="2"/>
  <c r="V44" i="2"/>
  <c r="X43" i="2"/>
  <c r="W43" i="2"/>
  <c r="V43" i="2"/>
  <c r="X42" i="2"/>
  <c r="W42" i="2"/>
  <c r="V42" i="2"/>
  <c r="X41" i="2"/>
  <c r="W41" i="2"/>
  <c r="V41" i="2"/>
  <c r="X40" i="2"/>
  <c r="W40" i="2"/>
  <c r="V40" i="2"/>
  <c r="X39" i="2"/>
  <c r="W39" i="2"/>
  <c r="V39" i="2"/>
  <c r="X38" i="2"/>
  <c r="W38" i="2"/>
  <c r="V38" i="2"/>
  <c r="X37" i="2"/>
  <c r="W37" i="2"/>
  <c r="V37" i="2"/>
  <c r="X36" i="2"/>
  <c r="W36" i="2"/>
  <c r="V36" i="2"/>
  <c r="X35" i="2"/>
  <c r="W35" i="2"/>
  <c r="V35" i="2"/>
  <c r="X34" i="2"/>
  <c r="W34" i="2"/>
  <c r="V34" i="2"/>
  <c r="G27" i="2"/>
  <c r="H27" i="2"/>
  <c r="G26" i="2"/>
  <c r="H26" i="2"/>
  <c r="I26" i="2" s="1"/>
  <c r="Y26" i="2" s="1"/>
  <c r="G25" i="2"/>
  <c r="H25" i="2"/>
  <c r="G24" i="2"/>
  <c r="H24" i="2"/>
  <c r="I24" i="2" s="1"/>
  <c r="Y24" i="2" s="1"/>
  <c r="G23" i="2"/>
  <c r="H23" i="2"/>
  <c r="I23" i="2" s="1"/>
  <c r="Y23" i="2" s="1"/>
  <c r="G22" i="2"/>
  <c r="H22" i="2"/>
  <c r="G21" i="2"/>
  <c r="H21" i="2"/>
  <c r="G20" i="2"/>
  <c r="H20" i="2"/>
  <c r="G19" i="2"/>
  <c r="H19" i="2"/>
  <c r="G18" i="2"/>
  <c r="H18" i="2"/>
  <c r="I18" i="2" s="1"/>
  <c r="Y18" i="2" s="1"/>
  <c r="G17" i="2"/>
  <c r="H17" i="2"/>
  <c r="G16" i="2"/>
  <c r="H16" i="2"/>
  <c r="I16" i="2" s="1"/>
  <c r="Y16" i="2" s="1"/>
  <c r="G15" i="2"/>
  <c r="H15" i="2"/>
  <c r="I15" i="2" s="1"/>
  <c r="Y15" i="2" s="1"/>
  <c r="G14" i="2"/>
  <c r="H14" i="2"/>
  <c r="G13" i="2"/>
  <c r="H13" i="2"/>
  <c r="G12" i="2"/>
  <c r="H12" i="2"/>
  <c r="D49" i="2"/>
  <c r="C49" i="2"/>
  <c r="G49" i="2"/>
  <c r="H49" i="2"/>
  <c r="I49" i="2" s="1"/>
  <c r="Y49" i="2" s="1"/>
  <c r="B49" i="2"/>
  <c r="D48" i="2"/>
  <c r="G48" i="2" s="1"/>
  <c r="H48" i="2" s="1"/>
  <c r="I48" i="2" s="1"/>
  <c r="Y48" i="2" s="1"/>
  <c r="C48" i="2"/>
  <c r="B48" i="2"/>
  <c r="D47" i="2"/>
  <c r="C47" i="2"/>
  <c r="G47" i="2" s="1"/>
  <c r="B47" i="2"/>
  <c r="D46" i="2"/>
  <c r="C46" i="2"/>
  <c r="G46" i="2" s="1"/>
  <c r="H46" i="2" s="1"/>
  <c r="I46" i="2" s="1"/>
  <c r="Y46" i="2" s="1"/>
  <c r="B46" i="2"/>
  <c r="D45" i="2"/>
  <c r="C45" i="2"/>
  <c r="G45" i="2"/>
  <c r="H45" i="2"/>
  <c r="I45" i="2" s="1"/>
  <c r="Y45" i="2" s="1"/>
  <c r="B45" i="2"/>
  <c r="D44" i="2"/>
  <c r="G44" i="2" s="1"/>
  <c r="H44" i="2" s="1"/>
  <c r="I44" i="2" s="1"/>
  <c r="Y44" i="2" s="1"/>
  <c r="C44" i="2"/>
  <c r="B44" i="2"/>
  <c r="D43" i="2"/>
  <c r="C43" i="2"/>
  <c r="G43" i="2" s="1"/>
  <c r="H43" i="2" s="1"/>
  <c r="I43" i="2" s="1"/>
  <c r="Y43" i="2" s="1"/>
  <c r="B43" i="2"/>
  <c r="D42" i="2"/>
  <c r="C42" i="2"/>
  <c r="G42" i="2" s="1"/>
  <c r="B42" i="2"/>
  <c r="D41" i="2"/>
  <c r="C41" i="2"/>
  <c r="G41" i="2"/>
  <c r="H41" i="2"/>
  <c r="I41" i="2" s="1"/>
  <c r="Y41" i="2" s="1"/>
  <c r="B41" i="2"/>
  <c r="D40" i="2"/>
  <c r="G40" i="2" s="1"/>
  <c r="H40" i="2" s="1"/>
  <c r="I40" i="2" s="1"/>
  <c r="Y40" i="2" s="1"/>
  <c r="C40" i="2"/>
  <c r="B40" i="2"/>
  <c r="D39" i="2"/>
  <c r="C39" i="2"/>
  <c r="G39" i="2" s="1"/>
  <c r="H39" i="2" s="1"/>
  <c r="I39" i="2" s="1"/>
  <c r="Y39" i="2" s="1"/>
  <c r="B39" i="2"/>
  <c r="D38" i="2"/>
  <c r="C38" i="2"/>
  <c r="G38" i="2" s="1"/>
  <c r="H38" i="2" s="1"/>
  <c r="I38" i="2" s="1"/>
  <c r="Y38" i="2" s="1"/>
  <c r="B38" i="2"/>
  <c r="D37" i="2"/>
  <c r="C37" i="2"/>
  <c r="G37" i="2"/>
  <c r="H37" i="2"/>
  <c r="I37" i="2" s="1"/>
  <c r="Y37" i="2" s="1"/>
  <c r="B37" i="2"/>
  <c r="D36" i="2"/>
  <c r="G36" i="2" s="1"/>
  <c r="H36" i="2" s="1"/>
  <c r="I36" i="2" s="1"/>
  <c r="Y36" i="2" s="1"/>
  <c r="C36" i="2"/>
  <c r="B36" i="2"/>
  <c r="D35" i="2"/>
  <c r="C35" i="2"/>
  <c r="G35" i="2" s="1"/>
  <c r="H35" i="2" s="1"/>
  <c r="I35" i="2" s="1"/>
  <c r="Y35" i="2" s="1"/>
  <c r="B35" i="2"/>
  <c r="D34" i="2"/>
  <c r="C34" i="2"/>
  <c r="G34" i="2" s="1"/>
  <c r="B34" i="2"/>
  <c r="I19" i="2"/>
  <c r="Y19" i="2"/>
  <c r="I27" i="2"/>
  <c r="Y27" i="2"/>
  <c r="I22" i="2" l="1"/>
  <c r="Y22" i="2" s="1"/>
  <c r="H42" i="2"/>
  <c r="I42" i="2" s="1"/>
  <c r="Y42" i="2" s="1"/>
  <c r="I20" i="2"/>
  <c r="Y20" i="2" s="1"/>
  <c r="I13" i="2"/>
  <c r="Y13" i="2" s="1"/>
  <c r="I17" i="2"/>
  <c r="Y17" i="2" s="1"/>
  <c r="I21" i="2"/>
  <c r="Y21" i="2" s="1"/>
  <c r="I14" i="2"/>
  <c r="Y14" i="2" s="1"/>
  <c r="H34" i="2"/>
  <c r="I34" i="2" s="1"/>
  <c r="Y34" i="2" s="1"/>
  <c r="I12" i="2"/>
  <c r="Y12" i="2" s="1"/>
  <c r="H47" i="2"/>
  <c r="I47" i="2" s="1"/>
  <c r="Y47" i="2" s="1"/>
  <c r="I25" i="2"/>
  <c r="Y25" i="2" s="1"/>
</calcChain>
</file>

<file path=xl/sharedStrings.xml><?xml version="1.0" encoding="utf-8"?>
<sst xmlns="http://schemas.openxmlformats.org/spreadsheetml/2006/main" count="184" uniqueCount="70">
  <si>
    <t>Table 7.6</t>
  </si>
  <si>
    <t>YEAR</t>
  </si>
  <si>
    <t>Y</t>
  </si>
  <si>
    <t>X2</t>
  </si>
  <si>
    <t>X3</t>
  </si>
  <si>
    <t>X4</t>
  </si>
  <si>
    <t>X5</t>
  </si>
  <si>
    <t>YEAR = Year and Quarter</t>
  </si>
  <si>
    <t>Y    = Quantity of RosesSold, Dozens</t>
  </si>
  <si>
    <t>X2   = Average WholesalePrice ofRoses, $Per Dozen</t>
  </si>
  <si>
    <t>X3   = Average WholesalePrice ofCarnations, $ Per Dozen</t>
  </si>
  <si>
    <t>X4   = Average Weekly Family Disposable Income, $ Per Week</t>
  </si>
  <si>
    <t>X5   = Trend Variable Taking Values of 1, 2, and so on, for the Period</t>
  </si>
  <si>
    <t>1971.3 to1975.3in the Detroit Metropolitan Area</t>
  </si>
  <si>
    <t>Demand for Roses</t>
  </si>
  <si>
    <t>Cantidad de rosas, docenas</t>
  </si>
  <si>
    <t>Precio promedio de las rosas al mayoreo, $ por docena</t>
  </si>
  <si>
    <t>Precio promedio de los claveles al mayoreo, $ por docena</t>
  </si>
  <si>
    <t>Y=</t>
  </si>
  <si>
    <t>X2=</t>
  </si>
  <si>
    <t>X3=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</si>
  <si>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</si>
  <si>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</si>
  <si>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</si>
  <si>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</si>
  <si>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</si>
  <si>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</si>
  <si>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</si>
  <si>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</si>
  <si>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</si>
  <si>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</si>
  <si>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</si>
  <si>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</si>
  <si>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</si>
  <si>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</si>
  <si>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</si>
  <si>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</si>
  <si>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</si>
  <si>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</si>
  <si>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</si>
  <si>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</si>
  <si>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</si>
  <si>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</si>
  <si>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</si>
  <si>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</si>
  <si>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LY</t>
  </si>
  <si>
    <t>LX2</t>
  </si>
  <si>
    <t>LX3</t>
  </si>
  <si>
    <t>LYEST1</t>
  </si>
  <si>
    <t>LYEST2</t>
  </si>
  <si>
    <t>LYEST2-LYEST1</t>
  </si>
  <si>
    <t>YEST1</t>
  </si>
  <si>
    <t>YEST2</t>
  </si>
  <si>
    <t>YEST2-YEST1</t>
  </si>
  <si>
    <t>Z1</t>
  </si>
  <si>
    <t>Z2</t>
  </si>
  <si>
    <t>Hipótesis:</t>
  </si>
  <si>
    <t>Ho:</t>
  </si>
  <si>
    <t>Ha:</t>
  </si>
  <si>
    <t>Y es una función lineal de las variables explicativas</t>
  </si>
  <si>
    <t>LnY es una función lineal del logaritmo de las variables explicativas</t>
  </si>
  <si>
    <t>Prueba de MacKinnon-White-Davidson</t>
  </si>
  <si>
    <t>Variable X2</t>
  </si>
  <si>
    <t>Variable X3</t>
  </si>
  <si>
    <t>Variable LX2</t>
  </si>
  <si>
    <t>Variable LX3</t>
  </si>
  <si>
    <t>Ant Ln Y</t>
  </si>
  <si>
    <t>Ln Y</t>
  </si>
  <si>
    <t>Variable Z1</t>
  </si>
  <si>
    <t>Variable 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</si>
</sst>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0"/>
      <name val="Verdana"/>
      <family val="2"/>
    </font>
    <font>
      <i/>
      <sz val="10"/>
      <name val="Verdana"/>
      <family val="2"/>
    </font>
    <font>
      <sz val="10"/>
      <color theme="0"/>
      <name val="Verdana"/>
      <family val="2"/>
    </font>
    <font>
      <b/>
      <sz val="10"/>
      <color theme="0"/>
      <name val="Verdana"/>
      <family val="2"/>
    </font>
    <font>
      <sz val="10"/>
      <color theme="3" tint="0.39997558519241921"/>
      <name val="Verdana"/>
      <family val="2"/>
    </font>
    <font>
      <b/>
      <sz val="12"/>
      <color theme="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  <xf numFmtId="0" fontId="7" fillId="0" borderId="0" xfId="0" applyFont="1"/>
    <xf numFmtId="0" fontId="0" fillId="3" borderId="0" xfId="0" applyFill="1" applyBorder="1" applyAlignment="1"/>
    <xf numFmtId="0" fontId="0" fillId="3" borderId="1" xfId="0" applyFill="1" applyBorder="1" applyAlignment="1"/>
    <xf numFmtId="0" fontId="3" fillId="0" borderId="0" xfId="0" applyFont="1" applyAlignment="1">
      <alignment horizontal="center"/>
    </xf>
    <xf numFmtId="0" fontId="6" fillId="2" borderId="1" xfId="0" applyFont="1" applyFill="1" applyBorder="1" applyAlignment="1"/>
    <xf numFmtId="0" fontId="8" fillId="2" borderId="0" xfId="0" applyFont="1" applyFill="1"/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C3" sqref="C3"/>
    </sheetView>
  </sheetViews>
  <sheetFormatPr baseColWidth="10" defaultRowHeight="12.75" x14ac:dyDescent="0.2"/>
  <sheetData>
    <row r="1" spans="1:7" x14ac:dyDescent="0.2">
      <c r="A1" t="s">
        <v>0</v>
      </c>
    </row>
    <row r="2" spans="1:7" x14ac:dyDescent="0.2">
      <c r="A2" t="s">
        <v>14</v>
      </c>
    </row>
    <row r="4" spans="1:7" x14ac:dyDescent="0.2">
      <c r="A4" t="s">
        <v>7</v>
      </c>
    </row>
    <row r="5" spans="1:7" x14ac:dyDescent="0.2">
      <c r="A5" t="s">
        <v>8</v>
      </c>
      <c r="G5" t="s">
        <v>15</v>
      </c>
    </row>
    <row r="6" spans="1:7" x14ac:dyDescent="0.2">
      <c r="A6" t="s">
        <v>9</v>
      </c>
      <c r="G6" t="s">
        <v>16</v>
      </c>
    </row>
    <row r="7" spans="1:7" x14ac:dyDescent="0.2">
      <c r="A7" t="s">
        <v>10</v>
      </c>
      <c r="G7" t="s">
        <v>17</v>
      </c>
    </row>
    <row r="8" spans="1:7" x14ac:dyDescent="0.2">
      <c r="A8" t="s">
        <v>11</v>
      </c>
    </row>
    <row r="9" spans="1:7" x14ac:dyDescent="0.2">
      <c r="A9" t="s">
        <v>12</v>
      </c>
    </row>
    <row r="10" spans="1:7" x14ac:dyDescent="0.2">
      <c r="A10" t="s">
        <v>13</v>
      </c>
    </row>
    <row r="12" spans="1:7" x14ac:dyDescent="0.2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</row>
    <row r="13" spans="1:7" x14ac:dyDescent="0.2">
      <c r="A13">
        <v>1971.3</v>
      </c>
      <c r="B13">
        <v>11484</v>
      </c>
      <c r="C13">
        <v>2.2599999999999998</v>
      </c>
      <c r="D13">
        <v>3.49</v>
      </c>
      <c r="E13">
        <v>158.11000000000001</v>
      </c>
      <c r="F13">
        <v>1</v>
      </c>
    </row>
    <row r="14" spans="1:7" x14ac:dyDescent="0.2">
      <c r="A14">
        <v>1971.4</v>
      </c>
      <c r="B14">
        <v>9348</v>
      </c>
      <c r="C14">
        <v>2.54</v>
      </c>
      <c r="D14">
        <v>2.85</v>
      </c>
      <c r="E14">
        <v>173.36</v>
      </c>
      <c r="F14">
        <v>2</v>
      </c>
    </row>
    <row r="15" spans="1:7" x14ac:dyDescent="0.2">
      <c r="A15">
        <v>1972.1</v>
      </c>
      <c r="B15">
        <v>8429</v>
      </c>
      <c r="C15">
        <v>3.07</v>
      </c>
      <c r="D15">
        <v>4.0599999999999996</v>
      </c>
      <c r="E15">
        <v>165.26</v>
      </c>
      <c r="F15">
        <v>3</v>
      </c>
    </row>
    <row r="16" spans="1:7" x14ac:dyDescent="0.2">
      <c r="A16">
        <v>1972.2</v>
      </c>
      <c r="B16">
        <v>10079</v>
      </c>
      <c r="C16">
        <v>2.91</v>
      </c>
      <c r="D16">
        <v>3.64</v>
      </c>
      <c r="E16">
        <v>172.92</v>
      </c>
      <c r="F16">
        <v>4</v>
      </c>
    </row>
    <row r="17" spans="1:6" x14ac:dyDescent="0.2">
      <c r="A17">
        <v>1972.3</v>
      </c>
      <c r="B17">
        <v>9240</v>
      </c>
      <c r="C17">
        <v>2.73</v>
      </c>
      <c r="D17">
        <v>3.21</v>
      </c>
      <c r="E17">
        <v>178.46</v>
      </c>
      <c r="F17">
        <v>5</v>
      </c>
    </row>
    <row r="18" spans="1:6" x14ac:dyDescent="0.2">
      <c r="A18">
        <v>1972.4</v>
      </c>
      <c r="B18">
        <v>8862</v>
      </c>
      <c r="C18">
        <v>2.77</v>
      </c>
      <c r="D18">
        <v>3.66</v>
      </c>
      <c r="E18">
        <v>198.62</v>
      </c>
      <c r="F18">
        <v>6</v>
      </c>
    </row>
    <row r="19" spans="1:6" x14ac:dyDescent="0.2">
      <c r="A19">
        <v>1973.1</v>
      </c>
      <c r="B19">
        <v>6216</v>
      </c>
      <c r="C19">
        <v>3.59</v>
      </c>
      <c r="D19">
        <v>3.76</v>
      </c>
      <c r="E19">
        <v>186.28</v>
      </c>
      <c r="F19">
        <v>7</v>
      </c>
    </row>
    <row r="20" spans="1:6" x14ac:dyDescent="0.2">
      <c r="A20">
        <v>1973.2</v>
      </c>
      <c r="B20">
        <v>8253</v>
      </c>
      <c r="C20">
        <v>3.23</v>
      </c>
      <c r="D20">
        <v>3.49</v>
      </c>
      <c r="E20">
        <v>188.98</v>
      </c>
      <c r="F20">
        <v>8</v>
      </c>
    </row>
    <row r="21" spans="1:6" x14ac:dyDescent="0.2">
      <c r="A21">
        <v>1973.3</v>
      </c>
      <c r="B21">
        <v>8038</v>
      </c>
      <c r="C21">
        <v>2.6</v>
      </c>
      <c r="D21">
        <v>3.13</v>
      </c>
      <c r="E21">
        <v>180.49</v>
      </c>
      <c r="F21">
        <v>9</v>
      </c>
    </row>
    <row r="22" spans="1:6" x14ac:dyDescent="0.2">
      <c r="A22">
        <v>1973.4</v>
      </c>
      <c r="B22">
        <v>7476</v>
      </c>
      <c r="C22">
        <v>2.89</v>
      </c>
      <c r="D22">
        <v>3.2</v>
      </c>
      <c r="E22">
        <v>183.33</v>
      </c>
      <c r="F22">
        <v>10</v>
      </c>
    </row>
    <row r="23" spans="1:6" x14ac:dyDescent="0.2">
      <c r="A23">
        <v>1974.1</v>
      </c>
      <c r="B23">
        <v>5911</v>
      </c>
      <c r="C23">
        <v>3.77</v>
      </c>
      <c r="D23">
        <v>3.65</v>
      </c>
      <c r="E23">
        <v>181.87</v>
      </c>
      <c r="F23">
        <v>11</v>
      </c>
    </row>
    <row r="24" spans="1:6" x14ac:dyDescent="0.2">
      <c r="A24">
        <v>1974.2</v>
      </c>
      <c r="B24">
        <v>7950</v>
      </c>
      <c r="C24">
        <v>3.64</v>
      </c>
      <c r="D24">
        <v>3.6</v>
      </c>
      <c r="E24">
        <v>185</v>
      </c>
      <c r="F24">
        <v>12</v>
      </c>
    </row>
    <row r="25" spans="1:6" x14ac:dyDescent="0.2">
      <c r="A25">
        <v>1974.3</v>
      </c>
      <c r="B25">
        <v>6134</v>
      </c>
      <c r="C25">
        <v>2.82</v>
      </c>
      <c r="D25">
        <v>2.94</v>
      </c>
      <c r="E25">
        <v>184</v>
      </c>
      <c r="F25">
        <v>13</v>
      </c>
    </row>
    <row r="26" spans="1:6" x14ac:dyDescent="0.2">
      <c r="A26">
        <v>1974.4</v>
      </c>
      <c r="B26">
        <v>5868</v>
      </c>
      <c r="C26">
        <v>2.96</v>
      </c>
      <c r="D26">
        <v>3.12</v>
      </c>
      <c r="E26">
        <v>188.2</v>
      </c>
      <c r="F26">
        <v>14</v>
      </c>
    </row>
    <row r="27" spans="1:6" x14ac:dyDescent="0.2">
      <c r="A27">
        <v>1975.1</v>
      </c>
      <c r="B27">
        <v>3160</v>
      </c>
      <c r="C27">
        <v>4.24</v>
      </c>
      <c r="D27">
        <v>3.58</v>
      </c>
      <c r="E27">
        <v>175.67</v>
      </c>
      <c r="F27">
        <v>15</v>
      </c>
    </row>
    <row r="28" spans="1:6" x14ac:dyDescent="0.2">
      <c r="A28">
        <v>1975.2</v>
      </c>
      <c r="B28">
        <v>5872</v>
      </c>
      <c r="C28">
        <v>3.69</v>
      </c>
      <c r="D28">
        <v>3.53</v>
      </c>
      <c r="E28">
        <v>188</v>
      </c>
      <c r="F28">
        <v>16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57"/>
  <sheetViews>
    <sheetView tabSelected="1" topLeftCell="X21" workbookViewId="0">
      <selection activeCell="AD37" sqref="AD37"/>
    </sheetView>
  </sheetViews>
  <sheetFormatPr baseColWidth="10" defaultRowHeight="12.75" x14ac:dyDescent="0.2"/>
  <cols>
    <col min="9" max="9" width="18.875" customWidth="1"/>
    <col min="11" max="11" width="30.375" customWidth="1"/>
    <col min="12" max="12" width="18.5" customWidth="1"/>
    <col min="13" max="13" width="18.125" customWidth="1"/>
    <col min="14" max="14" width="24.875" customWidth="1"/>
    <col min="15" max="15" width="14.875" customWidth="1"/>
    <col min="16" max="16" width="14.125" customWidth="1"/>
    <col min="17" max="17" width="16.875" customWidth="1"/>
    <col min="18" max="18" width="17.125" customWidth="1"/>
    <col min="19" max="19" width="17.875" customWidth="1"/>
    <col min="27" max="27" width="31.625" customWidth="1"/>
    <col min="28" max="28" width="18.875" customWidth="1"/>
    <col min="29" max="29" width="20.625" customWidth="1"/>
    <col min="30" max="30" width="23" customWidth="1"/>
    <col min="31" max="31" width="15.5" customWidth="1"/>
    <col min="32" max="32" width="17.375" customWidth="1"/>
    <col min="33" max="33" width="16.25" customWidth="1"/>
    <col min="34" max="34" width="18.875" customWidth="1"/>
    <col min="35" max="35" width="15.125" customWidth="1"/>
  </cols>
  <sheetData>
    <row r="1" spans="1:28" ht="15" x14ac:dyDescent="0.2">
      <c r="A1" s="14" t="s">
        <v>61</v>
      </c>
      <c r="B1" s="14"/>
      <c r="C1" s="14"/>
      <c r="D1" s="1"/>
    </row>
    <row r="3" spans="1:28" x14ac:dyDescent="0.2">
      <c r="A3" t="s">
        <v>7</v>
      </c>
    </row>
    <row r="4" spans="1:28" x14ac:dyDescent="0.2">
      <c r="A4" t="s">
        <v>8</v>
      </c>
      <c r="F4" s="4" t="s">
        <v>18</v>
      </c>
      <c r="G4" t="s">
        <v>15</v>
      </c>
    </row>
    <row r="5" spans="1:28" x14ac:dyDescent="0.2">
      <c r="A5" t="s">
        <v>9</v>
      </c>
      <c r="F5" s="4" t="s">
        <v>19</v>
      </c>
      <c r="G5" t="s">
        <v>16</v>
      </c>
    </row>
    <row r="6" spans="1:28" x14ac:dyDescent="0.2">
      <c r="A6" t="s">
        <v>10</v>
      </c>
      <c r="F6" s="4" t="s">
        <v>20</v>
      </c>
      <c r="G6" t="s">
        <v>17</v>
      </c>
    </row>
    <row r="7" spans="1:28" x14ac:dyDescent="0.2">
      <c r="A7" t="s">
        <v>11</v>
      </c>
    </row>
    <row r="8" spans="1:28" x14ac:dyDescent="0.2">
      <c r="A8" t="s">
        <v>12</v>
      </c>
    </row>
    <row r="9" spans="1:28" x14ac:dyDescent="0.2">
      <c r="A9" t="s">
        <v>13</v>
      </c>
    </row>
    <row r="10" spans="1:28" x14ac:dyDescent="0.2">
      <c r="H10" s="19" t="s">
        <v>67</v>
      </c>
      <c r="I10" s="12" t="s">
        <v>54</v>
      </c>
    </row>
    <row r="11" spans="1:28" x14ac:dyDescent="0.2">
      <c r="A11" s="3" t="s">
        <v>1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3" t="s">
        <v>51</v>
      </c>
      <c r="H11" s="3" t="s">
        <v>49</v>
      </c>
      <c r="I11" s="3" t="s">
        <v>50</v>
      </c>
      <c r="K11" t="s">
        <v>21</v>
      </c>
      <c r="U11" s="3" t="s">
        <v>1</v>
      </c>
      <c r="V11" s="3" t="s">
        <v>2</v>
      </c>
      <c r="W11" s="3" t="s">
        <v>3</v>
      </c>
      <c r="X11" s="3" t="s">
        <v>4</v>
      </c>
      <c r="Y11" s="3" t="s">
        <v>54</v>
      </c>
      <c r="AA11" t="s">
        <v>21</v>
      </c>
    </row>
    <row r="12" spans="1:28" ht="13.5" thickBot="1" x14ac:dyDescent="0.25">
      <c r="A12">
        <v>1971.3</v>
      </c>
      <c r="B12">
        <v>11484</v>
      </c>
      <c r="C12">
        <v>2.2599999999999998</v>
      </c>
      <c r="D12">
        <v>3.49</v>
      </c>
      <c r="E12" s="9">
        <v>158.11000000000001</v>
      </c>
      <c r="F12" s="9">
        <v>1</v>
      </c>
      <c r="G12">
        <f>+$L$27+$L$28*C12+$L$29*D12</f>
        <v>11011.683514406048</v>
      </c>
      <c r="H12" s="1">
        <f>LN(G12)</f>
        <v>9.3067121257846601</v>
      </c>
      <c r="I12">
        <f>+H12-G34</f>
        <v>-0.16001233090941369</v>
      </c>
      <c r="U12">
        <v>1971.3</v>
      </c>
      <c r="V12">
        <v>11484</v>
      </c>
      <c r="W12">
        <v>2.2599999999999998</v>
      </c>
      <c r="X12">
        <v>3.49</v>
      </c>
      <c r="Y12">
        <f>+I12</f>
        <v>-0.16001233090941369</v>
      </c>
    </row>
    <row r="13" spans="1:28" x14ac:dyDescent="0.2">
      <c r="A13">
        <v>1971.4</v>
      </c>
      <c r="B13">
        <v>9348</v>
      </c>
      <c r="C13">
        <v>2.54</v>
      </c>
      <c r="D13">
        <v>2.85</v>
      </c>
      <c r="E13" s="9">
        <v>173.36</v>
      </c>
      <c r="F13" s="9">
        <v>2</v>
      </c>
      <c r="G13">
        <f t="shared" ref="G13:G27" si="0">+$L$27+$L$28*C13+$L$29*D13</f>
        <v>8150.9076165465831</v>
      </c>
      <c r="H13" s="1">
        <f t="shared" ref="H13:H27" si="1">LN(G13)</f>
        <v>9.0058845640278449</v>
      </c>
      <c r="I13">
        <f t="shared" ref="I13:I27" si="2">+H13-G35</f>
        <v>1.6227104412324778E-2</v>
      </c>
      <c r="K13" s="8" t="s">
        <v>22</v>
      </c>
      <c r="L13" s="8"/>
      <c r="U13">
        <v>1971.4</v>
      </c>
      <c r="V13">
        <v>9348</v>
      </c>
      <c r="W13">
        <v>2.54</v>
      </c>
      <c r="X13">
        <v>2.85</v>
      </c>
      <c r="Y13">
        <f t="shared" ref="Y13:Y27" si="3">+I13</f>
        <v>1.6227104412324778E-2</v>
      </c>
      <c r="AA13" s="8" t="s">
        <v>22</v>
      </c>
      <c r="AB13" s="8"/>
    </row>
    <row r="14" spans="1:28" x14ac:dyDescent="0.2">
      <c r="A14">
        <v>1972.1</v>
      </c>
      <c r="B14">
        <v>8429</v>
      </c>
      <c r="C14">
        <v>3.07</v>
      </c>
      <c r="D14">
        <v>4.0599999999999996</v>
      </c>
      <c r="E14" s="9">
        <v>165.26</v>
      </c>
      <c r="F14" s="9">
        <v>3</v>
      </c>
      <c r="G14">
        <f t="shared" si="0"/>
        <v>9552.7984469632702</v>
      </c>
      <c r="H14" s="1">
        <f t="shared" si="1"/>
        <v>9.1645894216451804</v>
      </c>
      <c r="I14">
        <f t="shared" si="2"/>
        <v>3.4512178347538836E-2</v>
      </c>
      <c r="K14" s="5" t="s">
        <v>23</v>
      </c>
      <c r="L14" s="5">
        <v>0.8778653746963484</v>
      </c>
      <c r="U14">
        <v>1972.1</v>
      </c>
      <c r="V14">
        <v>8429</v>
      </c>
      <c r="W14">
        <v>3.07</v>
      </c>
      <c r="X14">
        <v>4.0599999999999996</v>
      </c>
      <c r="Y14">
        <f t="shared" si="3"/>
        <v>3.4512178347538836E-2</v>
      </c>
      <c r="AA14" s="5" t="s">
        <v>23</v>
      </c>
      <c r="AB14" s="5">
        <v>0.87787005002363783</v>
      </c>
    </row>
    <row r="15" spans="1:28" x14ac:dyDescent="0.2">
      <c r="A15">
        <v>1972.2</v>
      </c>
      <c r="B15">
        <v>10079</v>
      </c>
      <c r="C15">
        <v>2.91</v>
      </c>
      <c r="D15">
        <v>3.64</v>
      </c>
      <c r="E15" s="9">
        <v>172.92</v>
      </c>
      <c r="F15" s="9">
        <v>4</v>
      </c>
      <c r="G15">
        <f t="shared" si="0"/>
        <v>8975.5440461821545</v>
      </c>
      <c r="H15" s="1">
        <f t="shared" si="1"/>
        <v>9.1022588294783002</v>
      </c>
      <c r="I15">
        <f t="shared" si="2"/>
        <v>2.4243010646868512E-2</v>
      </c>
      <c r="K15" s="5" t="s">
        <v>24</v>
      </c>
      <c r="L15" s="10">
        <v>0.77064761609076027</v>
      </c>
      <c r="U15">
        <v>1972.2</v>
      </c>
      <c r="V15">
        <v>10079</v>
      </c>
      <c r="W15">
        <v>2.91</v>
      </c>
      <c r="X15">
        <v>3.64</v>
      </c>
      <c r="Y15">
        <f t="shared" si="3"/>
        <v>2.4243010646868512E-2</v>
      </c>
      <c r="AA15" s="5" t="s">
        <v>24</v>
      </c>
      <c r="AB15" s="5">
        <v>0.77065582472850447</v>
      </c>
    </row>
    <row r="16" spans="1:28" x14ac:dyDescent="0.2">
      <c r="A16">
        <v>1972.3</v>
      </c>
      <c r="B16">
        <v>9240</v>
      </c>
      <c r="C16">
        <v>2.73</v>
      </c>
      <c r="D16">
        <v>3.21</v>
      </c>
      <c r="E16" s="9">
        <v>178.46</v>
      </c>
      <c r="F16" s="9">
        <v>5</v>
      </c>
      <c r="G16">
        <f t="shared" si="0"/>
        <v>8445.7810429158544</v>
      </c>
      <c r="H16" s="1">
        <f t="shared" si="1"/>
        <v>9.0414223108050003</v>
      </c>
      <c r="I16">
        <f t="shared" si="2"/>
        <v>1.9409373930036722E-2</v>
      </c>
      <c r="K16" s="5" t="s">
        <v>25</v>
      </c>
      <c r="L16" s="5">
        <v>0.7353626339508772</v>
      </c>
      <c r="U16">
        <v>1972.3</v>
      </c>
      <c r="V16">
        <v>9240</v>
      </c>
      <c r="W16">
        <v>2.73</v>
      </c>
      <c r="X16">
        <v>3.21</v>
      </c>
      <c r="Y16">
        <f t="shared" si="3"/>
        <v>1.9409373930036722E-2</v>
      </c>
      <c r="AA16" s="5" t="s">
        <v>25</v>
      </c>
      <c r="AB16" s="5">
        <v>0.71331978091063064</v>
      </c>
    </row>
    <row r="17" spans="1:35" x14ac:dyDescent="0.2">
      <c r="A17">
        <v>1972.4</v>
      </c>
      <c r="B17">
        <v>8862</v>
      </c>
      <c r="C17">
        <v>2.77</v>
      </c>
      <c r="D17">
        <v>3.66</v>
      </c>
      <c r="E17" s="9">
        <v>198.62</v>
      </c>
      <c r="F17" s="9">
        <v>6</v>
      </c>
      <c r="G17">
        <f t="shared" si="0"/>
        <v>9561.3564825533958</v>
      </c>
      <c r="H17" s="1">
        <f t="shared" si="1"/>
        <v>9.1654848874602841</v>
      </c>
      <c r="I17">
        <f t="shared" si="2"/>
        <v>-6.6858136604501794E-3</v>
      </c>
      <c r="K17" s="5" t="s">
        <v>26</v>
      </c>
      <c r="L17" s="5">
        <v>1050.8832721767342</v>
      </c>
      <c r="U17">
        <v>1972.4</v>
      </c>
      <c r="V17">
        <v>8862</v>
      </c>
      <c r="W17">
        <v>2.77</v>
      </c>
      <c r="X17">
        <v>3.66</v>
      </c>
      <c r="Y17">
        <f t="shared" si="3"/>
        <v>-6.6858136604501794E-3</v>
      </c>
      <c r="AA17" s="5" t="s">
        <v>26</v>
      </c>
      <c r="AB17" s="5">
        <v>1093.7744146540199</v>
      </c>
    </row>
    <row r="18" spans="1:35" ht="13.5" thickBot="1" x14ac:dyDescent="0.25">
      <c r="A18">
        <v>1973.1</v>
      </c>
      <c r="B18">
        <v>6216</v>
      </c>
      <c r="C18">
        <v>3.59</v>
      </c>
      <c r="D18">
        <v>3.76</v>
      </c>
      <c r="E18" s="9">
        <v>186.28</v>
      </c>
      <c r="F18" s="9">
        <v>7</v>
      </c>
      <c r="G18">
        <f t="shared" si="0"/>
        <v>6741.4811548022717</v>
      </c>
      <c r="H18" s="1">
        <f t="shared" si="1"/>
        <v>8.8160349356689416</v>
      </c>
      <c r="I18">
        <f t="shared" si="2"/>
        <v>6.4312492397526455E-2</v>
      </c>
      <c r="K18" s="6" t="s">
        <v>27</v>
      </c>
      <c r="L18" s="6">
        <v>16</v>
      </c>
      <c r="U18">
        <v>1973.1</v>
      </c>
      <c r="V18">
        <v>6216</v>
      </c>
      <c r="W18">
        <v>3.59</v>
      </c>
      <c r="X18">
        <v>3.76</v>
      </c>
      <c r="Y18">
        <f t="shared" si="3"/>
        <v>6.4312492397526455E-2</v>
      </c>
      <c r="AA18" s="6" t="s">
        <v>27</v>
      </c>
      <c r="AB18" s="6">
        <v>16</v>
      </c>
    </row>
    <row r="19" spans="1:35" x14ac:dyDescent="0.2">
      <c r="A19">
        <v>1973.2</v>
      </c>
      <c r="B19">
        <v>8253</v>
      </c>
      <c r="C19">
        <v>3.23</v>
      </c>
      <c r="D19">
        <v>3.49</v>
      </c>
      <c r="E19" s="9">
        <v>188.98</v>
      </c>
      <c r="F19" s="9">
        <v>8</v>
      </c>
      <c r="G19">
        <f t="shared" si="0"/>
        <v>7342.9536563013662</v>
      </c>
      <c r="H19" s="1">
        <f t="shared" si="1"/>
        <v>8.9014964461558357</v>
      </c>
      <c r="I19">
        <f t="shared" si="2"/>
        <v>6.3555350986256087E-2</v>
      </c>
      <c r="U19">
        <v>1973.2</v>
      </c>
      <c r="V19">
        <v>8253</v>
      </c>
      <c r="W19">
        <v>3.23</v>
      </c>
      <c r="X19">
        <v>3.49</v>
      </c>
      <c r="Y19">
        <f t="shared" si="3"/>
        <v>6.3555350986256087E-2</v>
      </c>
    </row>
    <row r="20" spans="1:35" ht="13.5" thickBot="1" x14ac:dyDescent="0.25">
      <c r="A20">
        <v>1973.3</v>
      </c>
      <c r="B20">
        <v>8038</v>
      </c>
      <c r="C20">
        <v>2.6</v>
      </c>
      <c r="D20">
        <v>3.13</v>
      </c>
      <c r="E20" s="9">
        <v>180.49</v>
      </c>
      <c r="F20" s="9">
        <v>9</v>
      </c>
      <c r="G20">
        <f t="shared" si="0"/>
        <v>8712.2463511342175</v>
      </c>
      <c r="H20" s="1">
        <f t="shared" si="1"/>
        <v>9.0724849414322666</v>
      </c>
      <c r="I20">
        <f t="shared" si="2"/>
        <v>-1.620505485311341E-3</v>
      </c>
      <c r="K20" t="s">
        <v>28</v>
      </c>
      <c r="U20">
        <v>1973.3</v>
      </c>
      <c r="V20">
        <v>8038</v>
      </c>
      <c r="W20">
        <v>2.6</v>
      </c>
      <c r="X20">
        <v>3.13</v>
      </c>
      <c r="Y20">
        <f t="shared" si="3"/>
        <v>-1.620505485311341E-3</v>
      </c>
      <c r="AA20" t="s">
        <v>28</v>
      </c>
    </row>
    <row r="21" spans="1:35" x14ac:dyDescent="0.2">
      <c r="A21">
        <v>1973.4</v>
      </c>
      <c r="B21">
        <v>7476</v>
      </c>
      <c r="C21">
        <v>2.89</v>
      </c>
      <c r="D21">
        <v>3.2</v>
      </c>
      <c r="E21" s="9">
        <v>183.33</v>
      </c>
      <c r="F21" s="9">
        <v>10</v>
      </c>
      <c r="G21">
        <f t="shared" si="0"/>
        <v>7812.4772090297993</v>
      </c>
      <c r="H21" s="1">
        <f t="shared" si="1"/>
        <v>8.9634773767962166</v>
      </c>
      <c r="I21">
        <f t="shared" si="2"/>
        <v>4.5926302327430335E-2</v>
      </c>
      <c r="K21" s="7"/>
      <c r="L21" s="7" t="s">
        <v>33</v>
      </c>
      <c r="M21" s="7" t="s">
        <v>34</v>
      </c>
      <c r="N21" s="7" t="s">
        <v>35</v>
      </c>
      <c r="O21" s="7" t="s">
        <v>36</v>
      </c>
      <c r="P21" s="7" t="s">
        <v>37</v>
      </c>
      <c r="U21">
        <v>1973.4</v>
      </c>
      <c r="V21">
        <v>7476</v>
      </c>
      <c r="W21">
        <v>2.89</v>
      </c>
      <c r="X21">
        <v>3.2</v>
      </c>
      <c r="Y21">
        <f t="shared" si="3"/>
        <v>4.5926302327430335E-2</v>
      </c>
      <c r="AA21" s="7"/>
      <c r="AB21" s="7" t="s">
        <v>33</v>
      </c>
      <c r="AC21" s="7" t="s">
        <v>34</v>
      </c>
      <c r="AD21" s="7" t="s">
        <v>35</v>
      </c>
      <c r="AE21" s="7" t="s">
        <v>36</v>
      </c>
      <c r="AF21" s="7" t="s">
        <v>37</v>
      </c>
    </row>
    <row r="22" spans="1:35" x14ac:dyDescent="0.2">
      <c r="A22">
        <v>1974.1</v>
      </c>
      <c r="B22">
        <v>5911</v>
      </c>
      <c r="C22">
        <v>3.77</v>
      </c>
      <c r="D22">
        <v>3.65</v>
      </c>
      <c r="E22" s="9">
        <v>181.87</v>
      </c>
      <c r="F22" s="9">
        <v>11</v>
      </c>
      <c r="G22">
        <f t="shared" si="0"/>
        <v>5751.0082354632887</v>
      </c>
      <c r="H22" s="1">
        <f t="shared" si="1"/>
        <v>8.6571304637181701</v>
      </c>
      <c r="I22">
        <f t="shared" si="2"/>
        <v>3.132779769337013E-2</v>
      </c>
      <c r="K22" s="5" t="s">
        <v>29</v>
      </c>
      <c r="L22" s="5">
        <v>2</v>
      </c>
      <c r="M22" s="5">
        <v>48239732.52736856</v>
      </c>
      <c r="N22" s="5">
        <v>24119866.26368428</v>
      </c>
      <c r="O22" s="5">
        <v>21.840669014245819</v>
      </c>
      <c r="P22" s="5">
        <v>6.970616353183407E-5</v>
      </c>
      <c r="U22">
        <v>1974.1</v>
      </c>
      <c r="V22">
        <v>5911</v>
      </c>
      <c r="W22">
        <v>3.77</v>
      </c>
      <c r="X22">
        <v>3.65</v>
      </c>
      <c r="Y22">
        <f t="shared" si="3"/>
        <v>3.132779769337013E-2</v>
      </c>
      <c r="AA22" s="5" t="s">
        <v>29</v>
      </c>
      <c r="AB22" s="5">
        <v>3</v>
      </c>
      <c r="AC22" s="5">
        <v>48240246.35817907</v>
      </c>
      <c r="AD22" s="5">
        <v>16080082.119393023</v>
      </c>
      <c r="AE22" s="5">
        <v>13.441035924565501</v>
      </c>
      <c r="AF22" s="5">
        <v>3.8246041622175394E-4</v>
      </c>
    </row>
    <row r="23" spans="1:35" x14ac:dyDescent="0.2">
      <c r="A23">
        <v>1974.2</v>
      </c>
      <c r="B23">
        <v>7950</v>
      </c>
      <c r="C23">
        <v>3.64</v>
      </c>
      <c r="D23">
        <v>3.6</v>
      </c>
      <c r="E23" s="9">
        <v>185</v>
      </c>
      <c r="F23" s="9">
        <v>12</v>
      </c>
      <c r="G23">
        <f t="shared" si="0"/>
        <v>6101.9310949375013</v>
      </c>
      <c r="H23" s="1">
        <f t="shared" si="1"/>
        <v>8.7163605730033353</v>
      </c>
      <c r="I23">
        <f t="shared" si="2"/>
        <v>4.725195812161509E-2</v>
      </c>
      <c r="K23" s="5" t="s">
        <v>30</v>
      </c>
      <c r="L23" s="5">
        <v>13</v>
      </c>
      <c r="M23" s="5">
        <v>14356623.472631436</v>
      </c>
      <c r="N23" s="5">
        <v>1104355.6517408798</v>
      </c>
      <c r="O23" s="5"/>
      <c r="P23" s="5"/>
      <c r="U23">
        <v>1974.2</v>
      </c>
      <c r="V23">
        <v>7950</v>
      </c>
      <c r="W23">
        <v>3.64</v>
      </c>
      <c r="X23">
        <v>3.6</v>
      </c>
      <c r="Y23">
        <f t="shared" si="3"/>
        <v>4.725195812161509E-2</v>
      </c>
      <c r="AA23" s="5" t="s">
        <v>30</v>
      </c>
      <c r="AB23" s="5">
        <v>12</v>
      </c>
      <c r="AC23" s="5">
        <v>14356109.64182093</v>
      </c>
      <c r="AD23" s="5">
        <v>1196342.4701517441</v>
      </c>
      <c r="AE23" s="5"/>
      <c r="AF23" s="5"/>
    </row>
    <row r="24" spans="1:35" ht="13.5" thickBot="1" x14ac:dyDescent="0.25">
      <c r="A24">
        <v>1974.3</v>
      </c>
      <c r="B24">
        <v>6134</v>
      </c>
      <c r="C24">
        <v>2.82</v>
      </c>
      <c r="D24">
        <v>2.94</v>
      </c>
      <c r="E24" s="9">
        <v>184</v>
      </c>
      <c r="F24" s="9">
        <v>13</v>
      </c>
      <c r="G24">
        <f t="shared" si="0"/>
        <v>7345.2654659127802</v>
      </c>
      <c r="H24" s="1">
        <f t="shared" si="1"/>
        <v>8.9018112303527843</v>
      </c>
      <c r="I24">
        <f t="shared" si="2"/>
        <v>5.462258223486316E-2</v>
      </c>
      <c r="K24" s="6" t="s">
        <v>31</v>
      </c>
      <c r="L24" s="6">
        <v>15</v>
      </c>
      <c r="M24" s="6">
        <v>62596356</v>
      </c>
      <c r="N24" s="6"/>
      <c r="O24" s="6"/>
      <c r="P24" s="6"/>
      <c r="U24">
        <v>1974.3</v>
      </c>
      <c r="V24">
        <v>6134</v>
      </c>
      <c r="W24">
        <v>2.82</v>
      </c>
      <c r="X24">
        <v>2.94</v>
      </c>
      <c r="Y24">
        <f t="shared" si="3"/>
        <v>5.462258223486316E-2</v>
      </c>
      <c r="AA24" s="6" t="s">
        <v>31</v>
      </c>
      <c r="AB24" s="6">
        <v>15</v>
      </c>
      <c r="AC24" s="6">
        <v>62596356</v>
      </c>
      <c r="AD24" s="6"/>
      <c r="AE24" s="6"/>
      <c r="AF24" s="6"/>
    </row>
    <row r="25" spans="1:35" ht="13.5" thickBot="1" x14ac:dyDescent="0.25">
      <c r="A25">
        <v>1974.4</v>
      </c>
      <c r="B25">
        <v>5868</v>
      </c>
      <c r="C25">
        <v>2.96</v>
      </c>
      <c r="D25">
        <v>3.12</v>
      </c>
      <c r="E25" s="9">
        <v>188.2</v>
      </c>
      <c r="F25" s="9">
        <v>14</v>
      </c>
      <c r="G25">
        <f t="shared" si="0"/>
        <v>7322.5033712471995</v>
      </c>
      <c r="H25" s="1">
        <f t="shared" si="1"/>
        <v>8.8987075390974404</v>
      </c>
      <c r="I25">
        <f t="shared" si="2"/>
        <v>5.7215636468322728E-2</v>
      </c>
      <c r="U25">
        <v>1974.4</v>
      </c>
      <c r="V25">
        <v>5868</v>
      </c>
      <c r="W25">
        <v>2.96</v>
      </c>
      <c r="X25">
        <v>3.12</v>
      </c>
      <c r="Y25">
        <f t="shared" si="3"/>
        <v>5.7215636468322728E-2</v>
      </c>
    </row>
    <row r="26" spans="1:35" x14ac:dyDescent="0.2">
      <c r="A26">
        <v>1975.1</v>
      </c>
      <c r="B26">
        <v>3160</v>
      </c>
      <c r="C26">
        <v>4.24</v>
      </c>
      <c r="D26">
        <v>3.58</v>
      </c>
      <c r="E26" s="9">
        <v>175.67</v>
      </c>
      <c r="F26" s="9">
        <v>15</v>
      </c>
      <c r="G26">
        <f t="shared" si="0"/>
        <v>3776.3086227640415</v>
      </c>
      <c r="H26" s="1">
        <f t="shared" si="1"/>
        <v>8.2365022566489827</v>
      </c>
      <c r="I26">
        <f t="shared" si="2"/>
        <v>-0.1564925610671537</v>
      </c>
      <c r="K26" s="7"/>
      <c r="L26" s="7" t="s">
        <v>38</v>
      </c>
      <c r="M26" s="7" t="s">
        <v>26</v>
      </c>
      <c r="N26" s="7" t="s">
        <v>39</v>
      </c>
      <c r="O26" s="7" t="s">
        <v>40</v>
      </c>
      <c r="P26" s="7" t="s">
        <v>41</v>
      </c>
      <c r="Q26" s="7" t="s">
        <v>42</v>
      </c>
      <c r="R26" s="7" t="s">
        <v>43</v>
      </c>
      <c r="S26" s="7" t="s">
        <v>44</v>
      </c>
      <c r="U26">
        <v>1975.1</v>
      </c>
      <c r="V26">
        <v>3160</v>
      </c>
      <c r="W26">
        <v>4.24</v>
      </c>
      <c r="X26">
        <v>3.58</v>
      </c>
      <c r="Y26">
        <f t="shared" si="3"/>
        <v>-0.1564925610671537</v>
      </c>
      <c r="AA26" s="7"/>
      <c r="AB26" s="7" t="s">
        <v>38</v>
      </c>
      <c r="AC26" s="7" t="s">
        <v>26</v>
      </c>
      <c r="AD26" s="7" t="s">
        <v>39</v>
      </c>
      <c r="AE26" s="7" t="s">
        <v>40</v>
      </c>
      <c r="AF26" s="7" t="s">
        <v>41</v>
      </c>
      <c r="AG26" s="7" t="s">
        <v>42</v>
      </c>
      <c r="AH26" s="7" t="s">
        <v>43</v>
      </c>
      <c r="AI26" s="7" t="s">
        <v>44</v>
      </c>
    </row>
    <row r="27" spans="1:35" x14ac:dyDescent="0.2">
      <c r="A27">
        <v>1975.2</v>
      </c>
      <c r="B27">
        <v>5872</v>
      </c>
      <c r="C27">
        <v>3.69</v>
      </c>
      <c r="D27">
        <v>3.53</v>
      </c>
      <c r="E27" s="9">
        <v>188</v>
      </c>
      <c r="F27" s="9">
        <v>16</v>
      </c>
      <c r="G27">
        <f t="shared" si="0"/>
        <v>5715.7536888402792</v>
      </c>
      <c r="H27" s="1">
        <f t="shared" si="1"/>
        <v>8.6509814465957984</v>
      </c>
      <c r="I27">
        <f t="shared" si="2"/>
        <v>3.2201814070111467E-2</v>
      </c>
      <c r="K27" s="5" t="s">
        <v>32</v>
      </c>
      <c r="L27" s="5">
        <v>9734.2174014531811</v>
      </c>
      <c r="M27" s="5">
        <v>2888.0592537331627</v>
      </c>
      <c r="N27" s="10">
        <v>3.3705047390805913</v>
      </c>
      <c r="O27" s="5">
        <v>5.0189043017717424E-3</v>
      </c>
      <c r="P27" s="5">
        <v>3494.9447116807332</v>
      </c>
      <c r="Q27" s="5">
        <v>15973.490091225629</v>
      </c>
      <c r="R27" s="5">
        <v>3494.9447116807332</v>
      </c>
      <c r="S27" s="5">
        <v>15973.490091225629</v>
      </c>
      <c r="U27">
        <v>1975.2</v>
      </c>
      <c r="V27">
        <v>5872</v>
      </c>
      <c r="W27">
        <v>3.69</v>
      </c>
      <c r="X27">
        <v>3.53</v>
      </c>
      <c r="Y27">
        <f t="shared" si="3"/>
        <v>3.2201814070111467E-2</v>
      </c>
      <c r="AA27" s="5" t="s">
        <v>32</v>
      </c>
      <c r="AB27" s="5">
        <v>9727.5662920257655</v>
      </c>
      <c r="AC27" s="5">
        <v>3023.0172785266727</v>
      </c>
      <c r="AD27" s="5">
        <v>3.2178335073118363</v>
      </c>
      <c r="AE27" s="5">
        <v>7.3841013864860841E-3</v>
      </c>
      <c r="AF27" s="5">
        <v>3140.9774612661413</v>
      </c>
      <c r="AG27" s="5">
        <v>16314.155122785389</v>
      </c>
      <c r="AH27" s="5">
        <v>3140.9774612661413</v>
      </c>
      <c r="AI27" s="5">
        <v>16314.155122785389</v>
      </c>
    </row>
    <row r="28" spans="1:35" x14ac:dyDescent="0.2">
      <c r="K28" s="5" t="s">
        <v>62</v>
      </c>
      <c r="L28" s="5">
        <v>-3782.1957300048248</v>
      </c>
      <c r="M28" s="5">
        <v>572.45466075642298</v>
      </c>
      <c r="N28" s="10">
        <v>-6.6069786644887376</v>
      </c>
      <c r="O28" s="5">
        <v>1.6969708595934367E-5</v>
      </c>
      <c r="P28" s="5">
        <v>-5018.9088363490418</v>
      </c>
      <c r="Q28" s="5">
        <v>-2545.4826236606077</v>
      </c>
      <c r="R28" s="5">
        <v>-5018.9088363490418</v>
      </c>
      <c r="S28" s="5">
        <v>-2545.4826236606077</v>
      </c>
      <c r="AA28" s="20" t="s">
        <v>62</v>
      </c>
      <c r="AB28" s="5">
        <v>-3783.0627182239091</v>
      </c>
      <c r="AC28" s="5">
        <v>597.28588046462335</v>
      </c>
      <c r="AD28" s="5">
        <v>-6.3337554795052222</v>
      </c>
      <c r="AE28" s="5">
        <v>3.7539448327326165E-5</v>
      </c>
      <c r="AF28" s="5">
        <v>-5084.4368575593171</v>
      </c>
      <c r="AG28" s="5">
        <v>-2481.6885788885011</v>
      </c>
      <c r="AH28" s="5">
        <v>-5084.4368575593171</v>
      </c>
      <c r="AI28" s="5">
        <v>-2481.6885788885011</v>
      </c>
    </row>
    <row r="29" spans="1:35" ht="13.5" thickBot="1" x14ac:dyDescent="0.25">
      <c r="K29" s="6" t="s">
        <v>63</v>
      </c>
      <c r="L29" s="6">
        <v>2815.2517085283007</v>
      </c>
      <c r="M29" s="6">
        <v>947.51117480398523</v>
      </c>
      <c r="N29" s="11">
        <v>2.9712068663577513</v>
      </c>
      <c r="O29" s="6">
        <v>1.0821690132067852E-2</v>
      </c>
      <c r="P29" s="6">
        <v>768.27826483353283</v>
      </c>
      <c r="Q29" s="6">
        <v>4862.225152223069</v>
      </c>
      <c r="R29" s="6">
        <v>768.27826483353283</v>
      </c>
      <c r="S29" s="6">
        <v>4862.225152223069</v>
      </c>
      <c r="AA29" s="20" t="s">
        <v>63</v>
      </c>
      <c r="AB29" s="5">
        <v>2817.7167115814568</v>
      </c>
      <c r="AC29" s="5">
        <v>993.33005395857276</v>
      </c>
      <c r="AD29" s="5">
        <v>2.8366369268224827</v>
      </c>
      <c r="AE29" s="5">
        <v>1.4989978290299711E-2</v>
      </c>
      <c r="AF29" s="5">
        <v>653.43644592247801</v>
      </c>
      <c r="AG29" s="5">
        <v>4981.9969772404356</v>
      </c>
      <c r="AH29" s="5">
        <v>653.43644592247801</v>
      </c>
      <c r="AI29" s="5">
        <v>4981.9969772404356</v>
      </c>
    </row>
    <row r="30" spans="1:35" ht="13.5" thickBot="1" x14ac:dyDescent="0.25">
      <c r="AA30" s="21" t="s">
        <v>68</v>
      </c>
      <c r="AB30" s="6">
        <v>85.318651531750206</v>
      </c>
      <c r="AC30" s="6">
        <v>4116.8180402507896</v>
      </c>
      <c r="AD30" s="13">
        <v>2.0724416454061385E-2</v>
      </c>
      <c r="AE30" s="6">
        <v>0.98380610647640876</v>
      </c>
      <c r="AF30" s="6">
        <v>-8884.4573119721663</v>
      </c>
      <c r="AG30" s="6">
        <v>9055.0946150356667</v>
      </c>
      <c r="AH30" s="6">
        <v>-8884.4573119721663</v>
      </c>
      <c r="AI30" s="6">
        <v>9055.0946150356667</v>
      </c>
    </row>
    <row r="32" spans="1:35" x14ac:dyDescent="0.2">
      <c r="H32" s="19" t="s">
        <v>66</v>
      </c>
      <c r="I32" s="12" t="s">
        <v>55</v>
      </c>
    </row>
    <row r="33" spans="1:35" x14ac:dyDescent="0.2">
      <c r="A33" s="3" t="s">
        <v>1</v>
      </c>
      <c r="B33" s="3" t="s">
        <v>45</v>
      </c>
      <c r="C33" s="3" t="s">
        <v>46</v>
      </c>
      <c r="D33" s="3" t="s">
        <v>47</v>
      </c>
      <c r="E33" s="3" t="s">
        <v>5</v>
      </c>
      <c r="F33" s="3" t="s">
        <v>6</v>
      </c>
      <c r="G33" s="3" t="s">
        <v>48</v>
      </c>
      <c r="H33" s="3" t="s">
        <v>52</v>
      </c>
      <c r="I33" s="3" t="s">
        <v>53</v>
      </c>
      <c r="K33" t="s">
        <v>21</v>
      </c>
      <c r="U33" s="3" t="s">
        <v>1</v>
      </c>
      <c r="V33" s="3" t="s">
        <v>45</v>
      </c>
      <c r="W33" s="3" t="s">
        <v>46</v>
      </c>
      <c r="X33" s="3" t="s">
        <v>47</v>
      </c>
      <c r="Y33" s="3" t="s">
        <v>55</v>
      </c>
      <c r="AA33" t="s">
        <v>21</v>
      </c>
      <c r="AD33" s="2" t="s">
        <v>56</v>
      </c>
    </row>
    <row r="34" spans="1:35" ht="13.5" thickBot="1" x14ac:dyDescent="0.25">
      <c r="A34">
        <v>1971.3</v>
      </c>
      <c r="B34" s="4">
        <f t="shared" ref="B34:D49" si="4">LN(B12)</f>
        <v>9.3487100412409543</v>
      </c>
      <c r="C34">
        <f t="shared" si="4"/>
        <v>0.81536481328419441</v>
      </c>
      <c r="D34">
        <f t="shared" si="4"/>
        <v>1.2499017362143359</v>
      </c>
      <c r="E34" s="9">
        <v>158.11000000000001</v>
      </c>
      <c r="F34" s="9">
        <v>1</v>
      </c>
      <c r="G34">
        <f>+$L$49+$L$50*C34+$L$51*D34</f>
        <v>9.4667244566940738</v>
      </c>
      <c r="H34" s="1">
        <f>EXP(G34)</f>
        <v>12922.48965714372</v>
      </c>
      <c r="I34">
        <f>+H34-G12</f>
        <v>1910.8061427376724</v>
      </c>
      <c r="U34">
        <v>1971.3</v>
      </c>
      <c r="V34" s="4">
        <f t="shared" ref="V34:X49" si="5">LN(V12)</f>
        <v>9.3487100412409543</v>
      </c>
      <c r="W34">
        <f t="shared" si="5"/>
        <v>0.81536481328419441</v>
      </c>
      <c r="X34">
        <f t="shared" si="5"/>
        <v>1.2499017362143359</v>
      </c>
      <c r="Y34">
        <f>+I34</f>
        <v>1910.8061427376724</v>
      </c>
      <c r="AD34" s="4" t="s">
        <v>57</v>
      </c>
      <c r="AE34" s="15" t="s">
        <v>59</v>
      </c>
      <c r="AF34" s="16"/>
      <c r="AG34" s="16"/>
    </row>
    <row r="35" spans="1:35" x14ac:dyDescent="0.2">
      <c r="A35">
        <v>1971.4</v>
      </c>
      <c r="B35" s="4">
        <f t="shared" si="4"/>
        <v>9.142917695658749</v>
      </c>
      <c r="C35">
        <f t="shared" si="4"/>
        <v>0.93216408103044524</v>
      </c>
      <c r="D35">
        <f t="shared" si="4"/>
        <v>1.0473189942805592</v>
      </c>
      <c r="E35" s="9">
        <v>173.36</v>
      </c>
      <c r="F35" s="9">
        <v>2</v>
      </c>
      <c r="G35">
        <f t="shared" ref="G35:G49" si="6">+$L$49+$L$50*C35+$L$51*D35</f>
        <v>8.9896574596155201</v>
      </c>
      <c r="H35" s="1">
        <f t="shared" ref="H35:H49" si="7">EXP(G35)</f>
        <v>8019.7093504815603</v>
      </c>
      <c r="I35">
        <f t="shared" ref="I35:I49" si="8">+H35-G13</f>
        <v>-131.19826606502284</v>
      </c>
      <c r="K35" s="8" t="s">
        <v>22</v>
      </c>
      <c r="L35" s="8"/>
      <c r="U35">
        <v>1971.4</v>
      </c>
      <c r="V35" s="4">
        <f t="shared" si="5"/>
        <v>9.142917695658749</v>
      </c>
      <c r="W35">
        <f t="shared" si="5"/>
        <v>0.93216408103044524</v>
      </c>
      <c r="X35">
        <f t="shared" si="5"/>
        <v>1.0473189942805592</v>
      </c>
      <c r="Y35">
        <f t="shared" ref="Y35:Y49" si="9">+I35</f>
        <v>-131.19826606502284</v>
      </c>
      <c r="AA35" s="8" t="s">
        <v>22</v>
      </c>
      <c r="AB35" s="8"/>
      <c r="AD35" s="4" t="s">
        <v>58</v>
      </c>
      <c r="AE35" s="4" t="s">
        <v>60</v>
      </c>
    </row>
    <row r="36" spans="1:35" x14ac:dyDescent="0.2">
      <c r="A36">
        <v>1972.1</v>
      </c>
      <c r="B36" s="4">
        <f t="shared" si="4"/>
        <v>9.0394334199974828</v>
      </c>
      <c r="C36">
        <f t="shared" si="4"/>
        <v>1.1216775615991057</v>
      </c>
      <c r="D36">
        <f t="shared" si="4"/>
        <v>1.4011829736136412</v>
      </c>
      <c r="E36" s="9">
        <v>165.26</v>
      </c>
      <c r="F36" s="9">
        <v>3</v>
      </c>
      <c r="G36">
        <f t="shared" si="6"/>
        <v>9.1300772432976416</v>
      </c>
      <c r="H36" s="1">
        <f t="shared" si="7"/>
        <v>9228.7347995623404</v>
      </c>
      <c r="I36">
        <f t="shared" si="8"/>
        <v>-324.06364740092977</v>
      </c>
      <c r="K36" s="5" t="s">
        <v>23</v>
      </c>
      <c r="L36" s="5">
        <v>0.85391689293862338</v>
      </c>
      <c r="U36">
        <v>1972.1</v>
      </c>
      <c r="V36" s="4">
        <f t="shared" si="5"/>
        <v>9.0394334199974828</v>
      </c>
      <c r="W36">
        <f t="shared" si="5"/>
        <v>1.1216775615991057</v>
      </c>
      <c r="X36">
        <f t="shared" si="5"/>
        <v>1.4011829736136412</v>
      </c>
      <c r="Y36">
        <f t="shared" si="9"/>
        <v>-324.06364740092977</v>
      </c>
      <c r="AA36" s="5" t="s">
        <v>23</v>
      </c>
      <c r="AB36" s="5">
        <v>0.88307071695853523</v>
      </c>
    </row>
    <row r="37" spans="1:35" x14ac:dyDescent="0.2">
      <c r="A37">
        <v>1972.2</v>
      </c>
      <c r="B37" s="4">
        <f t="shared" si="4"/>
        <v>9.2182093303548776</v>
      </c>
      <c r="C37">
        <f t="shared" si="4"/>
        <v>1.0681530811834012</v>
      </c>
      <c r="D37">
        <f t="shared" si="4"/>
        <v>1.2919836816486494</v>
      </c>
      <c r="E37" s="9">
        <v>172.92</v>
      </c>
      <c r="F37" s="9">
        <v>4</v>
      </c>
      <c r="G37">
        <f t="shared" si="6"/>
        <v>9.0780158188314317</v>
      </c>
      <c r="H37" s="1">
        <f t="shared" si="7"/>
        <v>8760.5662200313036</v>
      </c>
      <c r="I37">
        <f t="shared" si="8"/>
        <v>-214.97782615085089</v>
      </c>
      <c r="K37" s="5" t="s">
        <v>24</v>
      </c>
      <c r="L37" s="10">
        <v>0.72917406004595242</v>
      </c>
      <c r="U37">
        <v>1972.2</v>
      </c>
      <c r="V37" s="4">
        <f t="shared" si="5"/>
        <v>9.2182093303548776</v>
      </c>
      <c r="W37">
        <f t="shared" si="5"/>
        <v>1.0681530811834012</v>
      </c>
      <c r="X37">
        <f t="shared" si="5"/>
        <v>1.2919836816486494</v>
      </c>
      <c r="Y37">
        <f t="shared" si="9"/>
        <v>-214.97782615085089</v>
      </c>
      <c r="AA37" s="5" t="s">
        <v>24</v>
      </c>
      <c r="AB37" s="5">
        <v>0.77981389114966149</v>
      </c>
    </row>
    <row r="38" spans="1:35" x14ac:dyDescent="0.2">
      <c r="A38">
        <v>1972.3</v>
      </c>
      <c r="B38" s="4">
        <f t="shared" si="4"/>
        <v>9.131297164635729</v>
      </c>
      <c r="C38">
        <f t="shared" si="4"/>
        <v>1.0043016091968684</v>
      </c>
      <c r="D38">
        <f t="shared" si="4"/>
        <v>1.1662709371419244</v>
      </c>
      <c r="E38" s="9">
        <v>178.46</v>
      </c>
      <c r="F38" s="9">
        <v>5</v>
      </c>
      <c r="G38">
        <f t="shared" si="6"/>
        <v>9.0220129368749635</v>
      </c>
      <c r="H38" s="1">
        <f t="shared" si="7"/>
        <v>8283.4343410674155</v>
      </c>
      <c r="I38">
        <f t="shared" si="8"/>
        <v>-162.3467018484389</v>
      </c>
      <c r="K38" s="5" t="s">
        <v>25</v>
      </c>
      <c r="L38" s="5">
        <v>0.68750853082225283</v>
      </c>
      <c r="U38">
        <v>1972.3</v>
      </c>
      <c r="V38" s="4">
        <f t="shared" si="5"/>
        <v>9.131297164635729</v>
      </c>
      <c r="W38">
        <f t="shared" si="5"/>
        <v>1.0043016091968684</v>
      </c>
      <c r="X38">
        <f t="shared" si="5"/>
        <v>1.1662709371419244</v>
      </c>
      <c r="Y38">
        <f t="shared" si="9"/>
        <v>-162.3467018484389</v>
      </c>
      <c r="AA38" s="5" t="s">
        <v>25</v>
      </c>
      <c r="AB38" s="5">
        <v>0.72476736393707686</v>
      </c>
    </row>
    <row r="39" spans="1:35" x14ac:dyDescent="0.2">
      <c r="A39">
        <v>1972.4</v>
      </c>
      <c r="B39" s="4">
        <f t="shared" si="4"/>
        <v>9.0895277517594355</v>
      </c>
      <c r="C39">
        <f t="shared" si="4"/>
        <v>1.0188473201992472</v>
      </c>
      <c r="D39">
        <f t="shared" si="4"/>
        <v>1.297463147413275</v>
      </c>
      <c r="E39" s="9">
        <v>198.62</v>
      </c>
      <c r="F39" s="9">
        <v>6</v>
      </c>
      <c r="G39">
        <f t="shared" si="6"/>
        <v>9.1721707011207343</v>
      </c>
      <c r="H39" s="1">
        <f t="shared" si="7"/>
        <v>9625.496104195694</v>
      </c>
      <c r="I39">
        <f t="shared" si="8"/>
        <v>64.139621642298152</v>
      </c>
      <c r="K39" s="5" t="s">
        <v>26</v>
      </c>
      <c r="L39" s="5">
        <v>0.17154693901594245</v>
      </c>
      <c r="U39">
        <v>1972.4</v>
      </c>
      <c r="V39" s="4">
        <f t="shared" si="5"/>
        <v>9.0895277517594355</v>
      </c>
      <c r="W39">
        <f t="shared" si="5"/>
        <v>1.0188473201992472</v>
      </c>
      <c r="X39">
        <f t="shared" si="5"/>
        <v>1.297463147413275</v>
      </c>
      <c r="Y39">
        <f t="shared" si="9"/>
        <v>64.139621642298152</v>
      </c>
      <c r="AA39" s="5" t="s">
        <v>26</v>
      </c>
      <c r="AB39" s="5">
        <v>0.16099554368784305</v>
      </c>
    </row>
    <row r="40" spans="1:35" ht="13.5" thickBot="1" x14ac:dyDescent="0.25">
      <c r="A40">
        <v>1973.1</v>
      </c>
      <c r="B40" s="4">
        <f t="shared" si="4"/>
        <v>8.7348818920474827</v>
      </c>
      <c r="C40">
        <f t="shared" si="4"/>
        <v>1.2781522025001875</v>
      </c>
      <c r="D40">
        <f t="shared" si="4"/>
        <v>1.324418957401803</v>
      </c>
      <c r="E40" s="9">
        <v>186.28</v>
      </c>
      <c r="F40" s="9">
        <v>7</v>
      </c>
      <c r="G40">
        <f t="shared" si="6"/>
        <v>8.7517224432714151</v>
      </c>
      <c r="H40" s="1">
        <f t="shared" si="7"/>
        <v>6321.5672770447818</v>
      </c>
      <c r="I40">
        <f t="shared" si="8"/>
        <v>-419.9138777574899</v>
      </c>
      <c r="K40" s="6" t="s">
        <v>27</v>
      </c>
      <c r="L40" s="6">
        <v>16</v>
      </c>
      <c r="U40">
        <v>1973.1</v>
      </c>
      <c r="V40" s="4">
        <f t="shared" si="5"/>
        <v>8.7348818920474827</v>
      </c>
      <c r="W40">
        <f t="shared" si="5"/>
        <v>1.2781522025001875</v>
      </c>
      <c r="X40">
        <f t="shared" si="5"/>
        <v>1.324418957401803</v>
      </c>
      <c r="Y40">
        <f t="shared" si="9"/>
        <v>-419.9138777574899</v>
      </c>
      <c r="AA40" s="6" t="s">
        <v>27</v>
      </c>
      <c r="AB40" s="6">
        <v>16</v>
      </c>
    </row>
    <row r="41" spans="1:35" x14ac:dyDescent="0.2">
      <c r="A41">
        <v>1973.2</v>
      </c>
      <c r="B41" s="4">
        <f t="shared" si="4"/>
        <v>9.0183320495926846</v>
      </c>
      <c r="C41">
        <f t="shared" si="4"/>
        <v>1.1724821372345651</v>
      </c>
      <c r="D41">
        <f t="shared" si="4"/>
        <v>1.2499017362143359</v>
      </c>
      <c r="E41" s="9">
        <v>188.98</v>
      </c>
      <c r="F41" s="9">
        <v>8</v>
      </c>
      <c r="G41">
        <f t="shared" si="6"/>
        <v>8.8379410951695796</v>
      </c>
      <c r="H41" s="1">
        <f t="shared" si="7"/>
        <v>6890.7905430544151</v>
      </c>
      <c r="I41">
        <f t="shared" si="8"/>
        <v>-452.16311324695107</v>
      </c>
      <c r="U41">
        <v>1973.2</v>
      </c>
      <c r="V41" s="4">
        <f t="shared" si="5"/>
        <v>9.0183320495926846</v>
      </c>
      <c r="W41">
        <f t="shared" si="5"/>
        <v>1.1724821372345651</v>
      </c>
      <c r="X41">
        <f t="shared" si="5"/>
        <v>1.2499017362143359</v>
      </c>
      <c r="Y41">
        <f t="shared" si="9"/>
        <v>-452.16311324695107</v>
      </c>
    </row>
    <row r="42" spans="1:35" ht="13.5" thickBot="1" x14ac:dyDescent="0.25">
      <c r="A42">
        <v>1973.3</v>
      </c>
      <c r="B42" s="4">
        <f t="shared" si="4"/>
        <v>8.9919355750091459</v>
      </c>
      <c r="C42">
        <f t="shared" si="4"/>
        <v>0.95551144502743635</v>
      </c>
      <c r="D42">
        <f t="shared" si="4"/>
        <v>1.1410330045520618</v>
      </c>
      <c r="E42" s="9">
        <v>180.49</v>
      </c>
      <c r="F42" s="9">
        <v>9</v>
      </c>
      <c r="G42">
        <f t="shared" si="6"/>
        <v>9.0741054469175779</v>
      </c>
      <c r="H42" s="1">
        <f t="shared" si="7"/>
        <v>8726.3760396624093</v>
      </c>
      <c r="I42">
        <f t="shared" si="8"/>
        <v>14.129688528191764</v>
      </c>
      <c r="K42" t="s">
        <v>28</v>
      </c>
      <c r="U42">
        <v>1973.3</v>
      </c>
      <c r="V42" s="4">
        <f t="shared" si="5"/>
        <v>8.9919355750091459</v>
      </c>
      <c r="W42">
        <f t="shared" si="5"/>
        <v>0.95551144502743635</v>
      </c>
      <c r="X42">
        <f t="shared" si="5"/>
        <v>1.1410330045520618</v>
      </c>
      <c r="Y42">
        <f t="shared" si="9"/>
        <v>14.129688528191764</v>
      </c>
      <c r="AA42" t="s">
        <v>28</v>
      </c>
    </row>
    <row r="43" spans="1:35" x14ac:dyDescent="0.2">
      <c r="A43">
        <v>1973.4</v>
      </c>
      <c r="B43" s="4">
        <f t="shared" si="4"/>
        <v>8.919453168575453</v>
      </c>
      <c r="C43">
        <f t="shared" si="4"/>
        <v>1.0612565021243408</v>
      </c>
      <c r="D43">
        <f t="shared" si="4"/>
        <v>1.1631508098056809</v>
      </c>
      <c r="E43" s="9">
        <v>183.33</v>
      </c>
      <c r="F43" s="9">
        <v>10</v>
      </c>
      <c r="G43">
        <f t="shared" si="6"/>
        <v>8.9175510744687863</v>
      </c>
      <c r="H43" s="1">
        <f t="shared" si="7"/>
        <v>7461.7934598299498</v>
      </c>
      <c r="I43">
        <f t="shared" si="8"/>
        <v>-350.68374919984944</v>
      </c>
      <c r="K43" s="7"/>
      <c r="L43" s="7" t="s">
        <v>33</v>
      </c>
      <c r="M43" s="7" t="s">
        <v>34</v>
      </c>
      <c r="N43" s="7" t="s">
        <v>35</v>
      </c>
      <c r="O43" s="7" t="s">
        <v>36</v>
      </c>
      <c r="P43" s="7" t="s">
        <v>37</v>
      </c>
      <c r="U43">
        <v>1973.4</v>
      </c>
      <c r="V43" s="4">
        <f t="shared" si="5"/>
        <v>8.919453168575453</v>
      </c>
      <c r="W43">
        <f t="shared" si="5"/>
        <v>1.0612565021243408</v>
      </c>
      <c r="X43">
        <f t="shared" si="5"/>
        <v>1.1631508098056809</v>
      </c>
      <c r="Y43">
        <f t="shared" si="9"/>
        <v>-350.68374919984944</v>
      </c>
      <c r="AA43" s="7"/>
      <c r="AB43" s="7" t="s">
        <v>33</v>
      </c>
      <c r="AC43" s="7" t="s">
        <v>34</v>
      </c>
      <c r="AD43" s="7" t="s">
        <v>35</v>
      </c>
      <c r="AE43" s="7" t="s">
        <v>36</v>
      </c>
      <c r="AF43" s="7" t="s">
        <v>37</v>
      </c>
    </row>
    <row r="44" spans="1:35" x14ac:dyDescent="0.2">
      <c r="A44">
        <v>1974.1</v>
      </c>
      <c r="B44" s="4">
        <f t="shared" si="4"/>
        <v>8.6845703008243689</v>
      </c>
      <c r="C44">
        <f t="shared" si="4"/>
        <v>1.3270750014599193</v>
      </c>
      <c r="D44">
        <f t="shared" si="4"/>
        <v>1.2947271675944001</v>
      </c>
      <c r="E44" s="9">
        <v>181.87</v>
      </c>
      <c r="F44" s="9">
        <v>11</v>
      </c>
      <c r="G44">
        <f t="shared" si="6"/>
        <v>8.6258026660247999</v>
      </c>
      <c r="H44" s="1">
        <f t="shared" si="7"/>
        <v>5573.6346807687305</v>
      </c>
      <c r="I44">
        <f t="shared" si="8"/>
        <v>-177.37355469455815</v>
      </c>
      <c r="K44" s="5" t="s">
        <v>29</v>
      </c>
      <c r="L44" s="5">
        <v>2</v>
      </c>
      <c r="M44" s="5">
        <v>1.0300308920329071</v>
      </c>
      <c r="N44" s="5">
        <v>0.51501544601645355</v>
      </c>
      <c r="O44" s="5">
        <v>17.50065518503467</v>
      </c>
      <c r="P44" s="5">
        <v>2.0534620652964988E-4</v>
      </c>
      <c r="U44">
        <v>1974.1</v>
      </c>
      <c r="V44" s="4">
        <f t="shared" si="5"/>
        <v>8.6845703008243689</v>
      </c>
      <c r="W44">
        <f t="shared" si="5"/>
        <v>1.3270750014599193</v>
      </c>
      <c r="X44">
        <f t="shared" si="5"/>
        <v>1.2947271675944001</v>
      </c>
      <c r="Y44">
        <f t="shared" si="9"/>
        <v>-177.37355469455815</v>
      </c>
      <c r="AA44" s="5" t="s">
        <v>29</v>
      </c>
      <c r="AB44" s="5">
        <v>3</v>
      </c>
      <c r="AC44" s="5">
        <v>1.1015646906993901</v>
      </c>
      <c r="AD44" s="5">
        <v>0.36718823023313002</v>
      </c>
      <c r="AE44" s="5">
        <v>14.16645028555738</v>
      </c>
      <c r="AF44" s="5">
        <v>3.009659345741327E-4</v>
      </c>
    </row>
    <row r="45" spans="1:35" x14ac:dyDescent="0.2">
      <c r="A45">
        <v>1974.2</v>
      </c>
      <c r="B45" s="4">
        <f t="shared" si="4"/>
        <v>8.9809272076483779</v>
      </c>
      <c r="C45">
        <f t="shared" si="4"/>
        <v>1.2919836816486494</v>
      </c>
      <c r="D45">
        <f t="shared" si="4"/>
        <v>1.2809338454620642</v>
      </c>
      <c r="E45" s="9">
        <v>185</v>
      </c>
      <c r="F45" s="9">
        <v>12</v>
      </c>
      <c r="G45">
        <f t="shared" si="6"/>
        <v>8.6691086148817202</v>
      </c>
      <c r="H45" s="1">
        <f t="shared" si="7"/>
        <v>5820.3088997865234</v>
      </c>
      <c r="I45">
        <f t="shared" si="8"/>
        <v>-281.62219515097786</v>
      </c>
      <c r="K45" s="5" t="s">
        <v>30</v>
      </c>
      <c r="L45" s="5">
        <v>13</v>
      </c>
      <c r="M45" s="5">
        <v>0.38256857971461322</v>
      </c>
      <c r="N45" s="5">
        <v>2.9428352285739479E-2</v>
      </c>
      <c r="O45" s="5"/>
      <c r="P45" s="5"/>
      <c r="U45">
        <v>1974.2</v>
      </c>
      <c r="V45" s="4">
        <f t="shared" si="5"/>
        <v>8.9809272076483779</v>
      </c>
      <c r="W45">
        <f t="shared" si="5"/>
        <v>1.2919836816486494</v>
      </c>
      <c r="X45">
        <f t="shared" si="5"/>
        <v>1.2809338454620642</v>
      </c>
      <c r="Y45">
        <f t="shared" si="9"/>
        <v>-281.62219515097786</v>
      </c>
      <c r="AA45" s="5" t="s">
        <v>30</v>
      </c>
      <c r="AB45" s="5">
        <v>12</v>
      </c>
      <c r="AC45" s="5">
        <v>0.31103478104813015</v>
      </c>
      <c r="AD45" s="5">
        <v>2.5919565087344179E-2</v>
      </c>
      <c r="AE45" s="5"/>
      <c r="AF45" s="5"/>
    </row>
    <row r="46" spans="1:35" ht="13.5" thickBot="1" x14ac:dyDescent="0.25">
      <c r="A46">
        <v>1974.3</v>
      </c>
      <c r="B46" s="4">
        <f t="shared" si="4"/>
        <v>8.7216023446741975</v>
      </c>
      <c r="C46">
        <f t="shared" si="4"/>
        <v>1.0367368849500223</v>
      </c>
      <c r="D46">
        <f t="shared" si="4"/>
        <v>1.0784095813505903</v>
      </c>
      <c r="E46" s="9">
        <v>184</v>
      </c>
      <c r="F46" s="9">
        <v>13</v>
      </c>
      <c r="G46">
        <f t="shared" si="6"/>
        <v>8.8471886481179212</v>
      </c>
      <c r="H46" s="1">
        <f t="shared" si="7"/>
        <v>6954.8090444749005</v>
      </c>
      <c r="I46">
        <f t="shared" si="8"/>
        <v>-390.45642143787973</v>
      </c>
      <c r="K46" s="6" t="s">
        <v>31</v>
      </c>
      <c r="L46" s="6">
        <v>15</v>
      </c>
      <c r="M46" s="6">
        <v>1.4125994717475203</v>
      </c>
      <c r="N46" s="6"/>
      <c r="O46" s="6"/>
      <c r="P46" s="6"/>
      <c r="U46">
        <v>1974.3</v>
      </c>
      <c r="V46" s="4">
        <f t="shared" si="5"/>
        <v>8.7216023446741975</v>
      </c>
      <c r="W46">
        <f t="shared" si="5"/>
        <v>1.0367368849500223</v>
      </c>
      <c r="X46">
        <f t="shared" si="5"/>
        <v>1.0784095813505903</v>
      </c>
      <c r="Y46">
        <f t="shared" si="9"/>
        <v>-390.45642143787973</v>
      </c>
      <c r="AA46" s="6" t="s">
        <v>31</v>
      </c>
      <c r="AB46" s="6">
        <v>15</v>
      </c>
      <c r="AC46" s="6">
        <v>1.4125994717475203</v>
      </c>
      <c r="AD46" s="6"/>
      <c r="AE46" s="6"/>
      <c r="AF46" s="6"/>
    </row>
    <row r="47" spans="1:35" ht="13.5" thickBot="1" x14ac:dyDescent="0.25">
      <c r="A47">
        <v>1974.4</v>
      </c>
      <c r="B47" s="4">
        <f t="shared" si="4"/>
        <v>8.6772691392628722</v>
      </c>
      <c r="C47">
        <f t="shared" si="4"/>
        <v>1.085189268335969</v>
      </c>
      <c r="D47">
        <f t="shared" si="4"/>
        <v>1.1378330018213911</v>
      </c>
      <c r="E47" s="9">
        <v>188.2</v>
      </c>
      <c r="F47" s="9">
        <v>14</v>
      </c>
      <c r="G47">
        <f t="shared" si="6"/>
        <v>8.8414919026291177</v>
      </c>
      <c r="H47" s="1">
        <f t="shared" si="7"/>
        <v>6915.3019053270646</v>
      </c>
      <c r="I47">
        <f t="shared" si="8"/>
        <v>-407.20146592013498</v>
      </c>
      <c r="U47">
        <v>1974.4</v>
      </c>
      <c r="V47" s="4">
        <f t="shared" si="5"/>
        <v>8.6772691392628722</v>
      </c>
      <c r="W47">
        <f t="shared" si="5"/>
        <v>1.085189268335969</v>
      </c>
      <c r="X47">
        <f t="shared" si="5"/>
        <v>1.1378330018213911</v>
      </c>
      <c r="Y47">
        <f t="shared" si="9"/>
        <v>-407.20146592013498</v>
      </c>
    </row>
    <row r="48" spans="1:35" x14ac:dyDescent="0.2">
      <c r="A48">
        <v>1975.1</v>
      </c>
      <c r="B48" s="4">
        <f t="shared" si="4"/>
        <v>8.0583273065809582</v>
      </c>
      <c r="C48">
        <f t="shared" si="4"/>
        <v>1.4445632692438664</v>
      </c>
      <c r="D48">
        <f t="shared" si="4"/>
        <v>1.275362800412609</v>
      </c>
      <c r="E48" s="9">
        <v>175.67</v>
      </c>
      <c r="F48" s="9">
        <v>15</v>
      </c>
      <c r="G48">
        <f t="shared" si="6"/>
        <v>8.3929948177161364</v>
      </c>
      <c r="H48" s="1">
        <f t="shared" si="7"/>
        <v>4416.0230946770398</v>
      </c>
      <c r="I48">
        <f t="shared" si="8"/>
        <v>639.71447191299831</v>
      </c>
      <c r="K48" s="7"/>
      <c r="L48" s="7" t="s">
        <v>38</v>
      </c>
      <c r="M48" s="7" t="s">
        <v>26</v>
      </c>
      <c r="N48" s="7" t="s">
        <v>39</v>
      </c>
      <c r="O48" s="7" t="s">
        <v>40</v>
      </c>
      <c r="P48" s="7" t="s">
        <v>41</v>
      </c>
      <c r="Q48" s="7" t="s">
        <v>42</v>
      </c>
      <c r="R48" s="7" t="s">
        <v>43</v>
      </c>
      <c r="S48" s="7" t="s">
        <v>44</v>
      </c>
      <c r="U48">
        <v>1975.1</v>
      </c>
      <c r="V48" s="4">
        <f t="shared" si="5"/>
        <v>8.0583273065809582</v>
      </c>
      <c r="W48">
        <f t="shared" si="5"/>
        <v>1.4445632692438664</v>
      </c>
      <c r="X48">
        <f t="shared" si="5"/>
        <v>1.275362800412609</v>
      </c>
      <c r="Y48">
        <f t="shared" si="9"/>
        <v>639.71447191299831</v>
      </c>
      <c r="AA48" s="7"/>
      <c r="AB48" s="7" t="s">
        <v>38</v>
      </c>
      <c r="AC48" s="7" t="s">
        <v>26</v>
      </c>
      <c r="AD48" s="7" t="s">
        <v>39</v>
      </c>
      <c r="AE48" s="7" t="s">
        <v>40</v>
      </c>
      <c r="AF48" s="7" t="s">
        <v>41</v>
      </c>
      <c r="AG48" s="7" t="s">
        <v>42</v>
      </c>
      <c r="AH48" s="7" t="s">
        <v>43</v>
      </c>
      <c r="AI48" s="7" t="s">
        <v>44</v>
      </c>
    </row>
    <row r="49" spans="1:35" x14ac:dyDescent="0.2">
      <c r="A49">
        <v>1975.2</v>
      </c>
      <c r="B49" s="4">
        <f t="shared" si="4"/>
        <v>8.6779505702943514</v>
      </c>
      <c r="C49">
        <f t="shared" si="4"/>
        <v>1.3056264580524357</v>
      </c>
      <c r="D49">
        <f t="shared" si="4"/>
        <v>1.2612978709452054</v>
      </c>
      <c r="E49" s="9">
        <v>188</v>
      </c>
      <c r="F49" s="9">
        <v>16</v>
      </c>
      <c r="G49">
        <f t="shared" si="6"/>
        <v>8.6187796325256869</v>
      </c>
      <c r="H49" s="1">
        <f t="shared" si="7"/>
        <v>5534.6279906666268</v>
      </c>
      <c r="I49">
        <f t="shared" si="8"/>
        <v>-181.12569817365238</v>
      </c>
      <c r="K49" s="5" t="s">
        <v>32</v>
      </c>
      <c r="L49" s="5">
        <v>9.2277598673098371</v>
      </c>
      <c r="M49" s="5">
        <v>0.56839034739636751</v>
      </c>
      <c r="N49" s="10">
        <v>16.234898973178463</v>
      </c>
      <c r="O49" s="5">
        <v>5.1825098380890188E-10</v>
      </c>
      <c r="P49" s="5">
        <v>7.9998271761587265</v>
      </c>
      <c r="Q49" s="5">
        <v>10.455692558460948</v>
      </c>
      <c r="R49" s="5">
        <v>7.9998271761587265</v>
      </c>
      <c r="S49" s="5">
        <v>10.455692558460948</v>
      </c>
      <c r="U49">
        <v>1975.2</v>
      </c>
      <c r="V49" s="4">
        <f t="shared" si="5"/>
        <v>8.6779505702943514</v>
      </c>
      <c r="W49">
        <f t="shared" si="5"/>
        <v>1.3056264580524357</v>
      </c>
      <c r="X49">
        <f t="shared" si="5"/>
        <v>1.2612978709452054</v>
      </c>
      <c r="Y49">
        <f t="shared" si="9"/>
        <v>-181.12569817365238</v>
      </c>
      <c r="AA49" s="5" t="s">
        <v>32</v>
      </c>
      <c r="AB49" s="5">
        <v>9.1486106524126818</v>
      </c>
      <c r="AC49" s="5">
        <v>0.53555360380236505</v>
      </c>
      <c r="AD49" s="5">
        <v>17.082530277937941</v>
      </c>
      <c r="AE49" s="5">
        <v>8.7145673815413412E-10</v>
      </c>
      <c r="AF49" s="5">
        <v>7.9817395894735688</v>
      </c>
      <c r="AG49" s="5">
        <v>10.315481715351794</v>
      </c>
      <c r="AH49" s="5">
        <v>7.9817395894735688</v>
      </c>
      <c r="AI49" s="5">
        <v>10.315481715351794</v>
      </c>
    </row>
    <row r="50" spans="1:35" x14ac:dyDescent="0.2">
      <c r="K50" s="5" t="s">
        <v>64</v>
      </c>
      <c r="L50" s="5">
        <v>-1.7607192912654008</v>
      </c>
      <c r="M50" s="5">
        <v>0.2982060503070077</v>
      </c>
      <c r="N50" s="10">
        <v>-5.9043714554171967</v>
      </c>
      <c r="O50" s="5">
        <v>5.1986515462963193E-5</v>
      </c>
      <c r="P50" s="5">
        <v>-2.4049542955162271</v>
      </c>
      <c r="Q50" s="5">
        <v>-1.1164842870145746</v>
      </c>
      <c r="R50" s="5">
        <v>-2.4049542955162271</v>
      </c>
      <c r="S50" s="5">
        <v>-1.1164842870145746</v>
      </c>
      <c r="AA50" s="20" t="s">
        <v>64</v>
      </c>
      <c r="AB50" s="5">
        <v>-1.9699065867624206</v>
      </c>
      <c r="AC50" s="5">
        <v>0.30688715176634529</v>
      </c>
      <c r="AD50" s="5">
        <v>-6.4189933512180684</v>
      </c>
      <c r="AE50" s="5">
        <v>3.3082574461795596E-5</v>
      </c>
      <c r="AF50" s="5">
        <v>-2.6385562502909674</v>
      </c>
      <c r="AG50" s="5">
        <v>-1.3012569232338738</v>
      </c>
      <c r="AH50" s="5">
        <v>-2.6385562502909674</v>
      </c>
      <c r="AI50" s="5">
        <v>-1.3012569232338738</v>
      </c>
    </row>
    <row r="51" spans="1:35" ht="13.5" thickBot="1" x14ac:dyDescent="0.25">
      <c r="K51" s="6" t="s">
        <v>65</v>
      </c>
      <c r="L51" s="6">
        <v>1.3397798379132471</v>
      </c>
      <c r="M51" s="6">
        <v>0.52732424194725946</v>
      </c>
      <c r="N51" s="11">
        <v>2.5407135332254374</v>
      </c>
      <c r="O51" s="6">
        <v>2.46212643743236E-2</v>
      </c>
      <c r="P51" s="6">
        <v>0.20056507381738564</v>
      </c>
      <c r="Q51" s="6">
        <v>2.4789946020091085</v>
      </c>
      <c r="R51" s="6">
        <v>0.20056507381738564</v>
      </c>
      <c r="S51" s="6">
        <v>2.4789946020091085</v>
      </c>
      <c r="AA51" s="20" t="s">
        <v>65</v>
      </c>
      <c r="AB51" s="5">
        <v>1.5891544192285501</v>
      </c>
      <c r="AC51" s="5">
        <v>0.51715484824803537</v>
      </c>
      <c r="AD51" s="5">
        <v>3.0728792828920115</v>
      </c>
      <c r="AE51" s="5">
        <v>9.6649499609300863E-3</v>
      </c>
      <c r="AF51" s="5">
        <v>0.46237080094112204</v>
      </c>
      <c r="AG51" s="5">
        <v>2.7159380375159783</v>
      </c>
      <c r="AH51" s="5">
        <v>0.46237080094112204</v>
      </c>
      <c r="AI51" s="5">
        <v>2.7159380375159783</v>
      </c>
    </row>
    <row r="52" spans="1:35" ht="13.5" thickBot="1" x14ac:dyDescent="0.25">
      <c r="AA52" s="21" t="s">
        <v>69</v>
      </c>
      <c r="AB52" s="6">
        <v>-1.2938402572999029E-4</v>
      </c>
      <c r="AC52" s="6">
        <v>7.7882318367617084E-5</v>
      </c>
      <c r="AD52" s="13">
        <v>-1.6612759923154425</v>
      </c>
      <c r="AE52" s="6">
        <v>0.12253982543339834</v>
      </c>
      <c r="AF52" s="6">
        <v>-2.9907502019358204E-4</v>
      </c>
      <c r="AG52" s="6">
        <v>4.0306968733601437E-5</v>
      </c>
      <c r="AH52" s="6">
        <v>-2.9907502019358204E-4</v>
      </c>
      <c r="AI52" s="6">
        <v>4.0306968733601437E-5</v>
      </c>
    </row>
    <row r="55" spans="1:35" x14ac:dyDescent="0.2">
      <c r="AD55" s="2" t="s">
        <v>56</v>
      </c>
    </row>
    <row r="56" spans="1:35" x14ac:dyDescent="0.2">
      <c r="AD56" s="4" t="s">
        <v>57</v>
      </c>
      <c r="AE56" s="17" t="s">
        <v>59</v>
      </c>
      <c r="AF56" s="18"/>
      <c r="AG56" s="18"/>
    </row>
    <row r="57" spans="1:35" x14ac:dyDescent="0.2">
      <c r="AD57" s="4" t="s">
        <v>58</v>
      </c>
      <c r="AE57" s="15" t="s">
        <v>60</v>
      </c>
      <c r="AF57" s="16"/>
      <c r="AG57" s="16"/>
      <c r="AH57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7_6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Edison Achalma</cp:lastModifiedBy>
  <dcterms:created xsi:type="dcterms:W3CDTF">2016-09-07T18:40:08Z</dcterms:created>
  <dcterms:modified xsi:type="dcterms:W3CDTF">2019-12-24T21:06:58Z</dcterms:modified>
</cp:coreProperties>
</file>