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00\300 par\estadistica 2\CLASES\"/>
    </mc:Choice>
  </mc:AlternateContent>
  <bookViews>
    <workbookView xWindow="0" yWindow="0" windowWidth="20460" windowHeight="7680" firstSheet="1" activeTab="4"/>
  </bookViews>
  <sheets>
    <sheet name="aleatoriedad" sheetId="3" r:id="rId1"/>
    <sheet name="independencia" sheetId="4" r:id="rId2"/>
    <sheet name="Hoja1" sheetId="1" r:id="rId3"/>
    <sheet name="Durbin_Watson" sheetId="5" r:id="rId4"/>
    <sheet name="Hoja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5" l="1"/>
  <c r="G28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H28" i="5"/>
  <c r="F28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4" i="5"/>
  <c r="J22" i="4"/>
  <c r="I22" i="4"/>
  <c r="J20" i="4"/>
  <c r="I20" i="4"/>
  <c r="J19" i="4"/>
  <c r="I19" i="4"/>
  <c r="J8" i="4"/>
  <c r="J16" i="4" s="1"/>
  <c r="I8" i="4"/>
  <c r="I16" i="4" s="1"/>
  <c r="K7" i="4"/>
  <c r="K15" i="4" s="1"/>
  <c r="K6" i="4"/>
  <c r="K14" i="4" s="1"/>
  <c r="H32" i="3"/>
  <c r="G39" i="3"/>
  <c r="F34" i="3"/>
  <c r="G32" i="3"/>
  <c r="F32" i="3"/>
  <c r="F30" i="3"/>
  <c r="I30" i="3"/>
  <c r="H30" i="3"/>
  <c r="K8" i="4" l="1"/>
  <c r="K16" i="4" s="1"/>
  <c r="J14" i="4" s="1"/>
  <c r="G41" i="3"/>
  <c r="J15" i="4" l="1"/>
  <c r="I14" i="4"/>
  <c r="I15" i="4"/>
</calcChain>
</file>

<file path=xl/sharedStrings.xml><?xml version="1.0" encoding="utf-8"?>
<sst xmlns="http://schemas.openxmlformats.org/spreadsheetml/2006/main" count="80" uniqueCount="56">
  <si>
    <t>Y</t>
  </si>
  <si>
    <t>X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</si>
  <si>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</si>
  <si>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</si>
  <si>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</si>
  <si>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</si>
  <si>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</si>
  <si>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</si>
  <si>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</si>
  <si>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</si>
  <si>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</si>
  <si>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</si>
  <si>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</si>
  <si>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</si>
  <si>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</si>
  <si>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</si>
  <si>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</si>
  <si>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</si>
  <si>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</si>
  <si>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</si>
  <si>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</si>
  <si>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</si>
  <si>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</si>
  <si>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</si>
  <si>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</si>
  <si>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</si>
  <si>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</si>
  <si>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</si>
  <si>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</si>
  <si>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</si>
  <si>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RACHAS</t>
  </si>
  <si>
    <t>N1</t>
  </si>
  <si>
    <t>N2</t>
  </si>
  <si>
    <t>N</t>
  </si>
  <si>
    <t>E®</t>
  </si>
  <si>
    <t>VAR®</t>
  </si>
  <si>
    <t>S®</t>
  </si>
  <si>
    <t>NIVEL DE SIGNIFICANCIA DE 5%</t>
  </si>
  <si>
    <t>inferior</t>
  </si>
  <si>
    <t>superior</t>
  </si>
  <si>
    <t>residuos des</t>
  </si>
  <si>
    <t>mas</t>
  </si>
  <si>
    <t>menos</t>
  </si>
  <si>
    <t>residuos</t>
  </si>
  <si>
    <t>rezagados</t>
  </si>
  <si>
    <t>total</t>
  </si>
  <si>
    <t>chi-cuadrado</t>
  </si>
  <si>
    <t>p-valor</t>
  </si>
  <si>
    <t>e-et-1</t>
  </si>
  <si>
    <t>e*e</t>
  </si>
  <si>
    <t>(e-et-1)^2</t>
  </si>
  <si>
    <t>d</t>
  </si>
  <si>
    <t>e-2</t>
  </si>
  <si>
    <t>e-3</t>
  </si>
  <si>
    <t>exo</t>
  </si>
  <si>
    <t>rexo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</si>
</sst>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Border="1" applyAlignment="1"/>
    <xf numFmtId="0" fontId="0" fillId="3" borderId="0" xfId="0" applyFill="1" applyBorder="1" applyAlignment="1"/>
    <xf numFmtId="0" fontId="0" fillId="0" borderId="0" xfId="0" applyAlignment="1">
      <alignment horizontal="center"/>
    </xf>
    <xf numFmtId="0" fontId="0" fillId="0" borderId="3" xfId="0" applyBorder="1"/>
    <xf numFmtId="0" fontId="0" fillId="5" borderId="0" xfId="0" applyFill="1" applyBorder="1" applyAlignment="1"/>
    <xf numFmtId="0" fontId="0" fillId="4" borderId="1" xfId="0" applyFill="1" applyBorder="1" applyAlignment="1"/>
    <xf numFmtId="0" fontId="0" fillId="6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27" zoomScale="77" zoomScaleNormal="77" workbookViewId="0">
      <selection activeCell="A24" sqref="A24:C48"/>
    </sheetView>
  </sheetViews>
  <sheetFormatPr baseColWidth="10" defaultRowHeight="15" x14ac:dyDescent="0.25"/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0.98708442494976645</v>
      </c>
    </row>
    <row r="5" spans="1:9" x14ac:dyDescent="0.25">
      <c r="A5" s="1" t="s">
        <v>5</v>
      </c>
      <c r="B5" s="1">
        <v>0.97433566197841115</v>
      </c>
    </row>
    <row r="6" spans="1:9" x14ac:dyDescent="0.25">
      <c r="A6" s="1" t="s">
        <v>6</v>
      </c>
      <c r="B6" s="1">
        <v>0.97316910115924804</v>
      </c>
    </row>
    <row r="7" spans="1:9" x14ac:dyDescent="0.25">
      <c r="A7" s="1" t="s">
        <v>7</v>
      </c>
      <c r="B7" s="1">
        <v>6.1310477772194041</v>
      </c>
    </row>
    <row r="8" spans="1:9" ht="15.75" thickBot="1" x14ac:dyDescent="0.3">
      <c r="A8" s="2" t="s">
        <v>8</v>
      </c>
      <c r="B8" s="2">
        <v>24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31395.73203187597</v>
      </c>
      <c r="D12" s="1">
        <v>31395.73203187597</v>
      </c>
      <c r="E12" s="1">
        <v>835.22062971168941</v>
      </c>
      <c r="F12" s="1">
        <v>5.4149720980845195E-19</v>
      </c>
    </row>
    <row r="13" spans="1:9" x14ac:dyDescent="0.25">
      <c r="A13" s="1" t="s">
        <v>11</v>
      </c>
      <c r="B13" s="1">
        <v>22</v>
      </c>
      <c r="C13" s="1">
        <v>826.97443062403386</v>
      </c>
      <c r="D13" s="1">
        <v>37.589746846546994</v>
      </c>
      <c r="E13" s="1"/>
      <c r="F13" s="1"/>
    </row>
    <row r="14" spans="1:9" ht="15.75" thickBot="1" x14ac:dyDescent="0.3">
      <c r="A14" s="2" t="s">
        <v>12</v>
      </c>
      <c r="B14" s="2">
        <v>23</v>
      </c>
      <c r="C14" s="2">
        <v>32222.706462500006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10" x14ac:dyDescent="0.25">
      <c r="A17" s="1" t="s">
        <v>13</v>
      </c>
      <c r="B17" s="1">
        <v>364.69341011091876</v>
      </c>
      <c r="C17" s="1">
        <v>7.8025178682701091</v>
      </c>
      <c r="D17" s="1">
        <v>46.740477403325023</v>
      </c>
      <c r="E17" s="1">
        <v>1.6342644648640729E-23</v>
      </c>
      <c r="F17" s="1">
        <v>348.51197844207343</v>
      </c>
      <c r="G17" s="1">
        <v>380.8748417797641</v>
      </c>
      <c r="H17" s="1">
        <v>348.51197844207343</v>
      </c>
      <c r="I17" s="1">
        <v>380.8748417797641</v>
      </c>
    </row>
    <row r="18" spans="1:10" ht="15.75" thickBot="1" x14ac:dyDescent="0.3">
      <c r="A18" s="2" t="s">
        <v>26</v>
      </c>
      <c r="B18" s="2">
        <v>-46.519131260664039</v>
      </c>
      <c r="C18" s="2">
        <v>1.609648278171778</v>
      </c>
      <c r="D18" s="2">
        <v>-28.900183904461407</v>
      </c>
      <c r="E18" s="2">
        <v>5.4149720980844424E-19</v>
      </c>
      <c r="F18" s="2">
        <v>-49.85733747356258</v>
      </c>
      <c r="G18" s="2">
        <v>-43.180925047765498</v>
      </c>
      <c r="H18" s="2">
        <v>-49.85733747356258</v>
      </c>
      <c r="I18" s="2">
        <v>-43.180925047765498</v>
      </c>
    </row>
    <row r="22" spans="1:10" x14ac:dyDescent="0.25">
      <c r="A22" t="s">
        <v>27</v>
      </c>
    </row>
    <row r="23" spans="1:10" ht="15.75" thickBot="1" x14ac:dyDescent="0.3"/>
    <row r="24" spans="1:10" x14ac:dyDescent="0.25">
      <c r="A24" s="3" t="s">
        <v>28</v>
      </c>
      <c r="B24" s="3" t="s">
        <v>29</v>
      </c>
      <c r="C24" s="3" t="s">
        <v>11</v>
      </c>
      <c r="E24" s="7" t="s">
        <v>30</v>
      </c>
      <c r="F24">
        <v>11</v>
      </c>
    </row>
    <row r="25" spans="1:10" x14ac:dyDescent="0.25">
      <c r="A25" s="1">
        <v>1</v>
      </c>
      <c r="B25" s="1">
        <v>102.79070111338024</v>
      </c>
      <c r="C25" s="5">
        <v>1.8692988866197595</v>
      </c>
    </row>
    <row r="26" spans="1:10" x14ac:dyDescent="0.25">
      <c r="A26" s="1">
        <v>2</v>
      </c>
      <c r="B26" s="1">
        <v>110.69895342769311</v>
      </c>
      <c r="C26" s="1">
        <v>-7.1689534276931113</v>
      </c>
      <c r="E26" t="s">
        <v>31</v>
      </c>
      <c r="F26">
        <v>14</v>
      </c>
    </row>
    <row r="27" spans="1:10" x14ac:dyDescent="0.25">
      <c r="A27" s="1">
        <v>3</v>
      </c>
      <c r="B27" s="1">
        <v>102.79070111338024</v>
      </c>
      <c r="C27" s="1">
        <v>-5.4907011133802399</v>
      </c>
      <c r="E27" t="s">
        <v>32</v>
      </c>
      <c r="F27">
        <v>10</v>
      </c>
    </row>
    <row r="28" spans="1:10" x14ac:dyDescent="0.25">
      <c r="A28" s="1">
        <v>4</v>
      </c>
      <c r="B28" s="1">
        <v>104.18627505120014</v>
      </c>
      <c r="C28" s="1">
        <v>-8.2262750512001475</v>
      </c>
      <c r="E28" t="s">
        <v>33</v>
      </c>
      <c r="F28">
        <v>24</v>
      </c>
    </row>
    <row r="29" spans="1:10" x14ac:dyDescent="0.25">
      <c r="A29" s="1">
        <v>5</v>
      </c>
      <c r="B29" s="1">
        <v>93.486874861247429</v>
      </c>
      <c r="C29" s="5">
        <v>5.3431251387525691</v>
      </c>
    </row>
    <row r="30" spans="1:10" x14ac:dyDescent="0.25">
      <c r="A30" s="1">
        <v>6</v>
      </c>
      <c r="B30" s="1">
        <v>96.743214049493929</v>
      </c>
      <c r="C30" s="5">
        <v>0.48678595050607498</v>
      </c>
      <c r="E30" t="s">
        <v>34</v>
      </c>
      <c r="F30">
        <f>(2*F26*F27/F28)+1</f>
        <v>12.666666666666666</v>
      </c>
      <c r="H30">
        <f>2*F26*F27</f>
        <v>280</v>
      </c>
      <c r="I30">
        <f>F28^2</f>
        <v>576</v>
      </c>
      <c r="J30">
        <v>24</v>
      </c>
    </row>
    <row r="31" spans="1:10" x14ac:dyDescent="0.25">
      <c r="A31" s="1">
        <v>7</v>
      </c>
      <c r="B31" s="1">
        <v>106.04704030162674</v>
      </c>
      <c r="C31" s="1">
        <v>-6.9870403016267346</v>
      </c>
      <c r="J31">
        <v>23</v>
      </c>
    </row>
    <row r="32" spans="1:10" x14ac:dyDescent="0.25">
      <c r="A32" s="1">
        <v>8</v>
      </c>
      <c r="B32" s="1">
        <v>102.79070111338024</v>
      </c>
      <c r="C32" s="5">
        <v>10.86929888661976</v>
      </c>
      <c r="E32" t="s">
        <v>35</v>
      </c>
      <c r="F32">
        <f>H30*(H30-J30)</f>
        <v>71680</v>
      </c>
      <c r="G32">
        <f>I30*J31</f>
        <v>13248</v>
      </c>
      <c r="H32" s="8">
        <f>F32/G32</f>
        <v>5.4106280193236715</v>
      </c>
    </row>
    <row r="33" spans="1:8" x14ac:dyDescent="0.25">
      <c r="A33" s="1">
        <v>9</v>
      </c>
      <c r="B33" s="1">
        <v>110.69895342769311</v>
      </c>
      <c r="C33" s="5">
        <v>6.3010465723068876</v>
      </c>
    </row>
    <row r="34" spans="1:8" x14ac:dyDescent="0.25">
      <c r="A34" s="1">
        <v>10</v>
      </c>
      <c r="B34" s="1">
        <v>120.00277967982592</v>
      </c>
      <c r="C34" s="1">
        <v>-0.34277967982592372</v>
      </c>
      <c r="E34" t="s">
        <v>36</v>
      </c>
      <c r="F34" s="8">
        <f>SQRT(H32)</f>
        <v>2.3260756693030586</v>
      </c>
    </row>
    <row r="35" spans="1:8" x14ac:dyDescent="0.25">
      <c r="A35" s="1">
        <v>11</v>
      </c>
      <c r="B35" s="1">
        <v>129.30660593195873</v>
      </c>
      <c r="C35" s="1">
        <v>-4.9766059319587299</v>
      </c>
    </row>
    <row r="36" spans="1:8" x14ac:dyDescent="0.25">
      <c r="A36" s="1">
        <v>12</v>
      </c>
      <c r="B36" s="1">
        <v>129.30660593195873</v>
      </c>
      <c r="C36" s="5">
        <v>3.6933940680412718</v>
      </c>
    </row>
    <row r="37" spans="1:8" x14ac:dyDescent="0.25">
      <c r="A37" s="1">
        <v>13</v>
      </c>
      <c r="B37" s="1">
        <v>140.00600612191144</v>
      </c>
      <c r="C37" s="5">
        <v>3.3239938780885723</v>
      </c>
      <c r="E37" t="s">
        <v>37</v>
      </c>
      <c r="H37">
        <v>1.96</v>
      </c>
    </row>
    <row r="38" spans="1:8" x14ac:dyDescent="0.25">
      <c r="A38" s="1">
        <v>14</v>
      </c>
      <c r="B38" s="1">
        <v>144.65791924797784</v>
      </c>
      <c r="C38" s="5">
        <v>2.0807520221524101E-3</v>
      </c>
    </row>
    <row r="39" spans="1:8" x14ac:dyDescent="0.25">
      <c r="A39" s="1">
        <v>15</v>
      </c>
      <c r="B39" s="1">
        <v>157.21808468835715</v>
      </c>
      <c r="C39" s="1">
        <v>-4.8880846883571394</v>
      </c>
      <c r="F39" s="9" t="s">
        <v>38</v>
      </c>
      <c r="G39" s="9">
        <f>F30-H37*F34</f>
        <v>8.1075583548326708</v>
      </c>
    </row>
    <row r="40" spans="1:8" x14ac:dyDescent="0.25">
      <c r="A40" s="1">
        <v>16</v>
      </c>
      <c r="B40" s="1">
        <v>169.3130588161298</v>
      </c>
      <c r="C40" s="5">
        <v>9.016941183870216</v>
      </c>
      <c r="H40" s="9">
        <v>11</v>
      </c>
    </row>
    <row r="41" spans="1:8" x14ac:dyDescent="0.25">
      <c r="A41" s="1">
        <v>17</v>
      </c>
      <c r="B41" s="1">
        <v>186.52513738257548</v>
      </c>
      <c r="C41" s="5">
        <v>5.4748626174245203</v>
      </c>
      <c r="F41" s="9" t="s">
        <v>39</v>
      </c>
      <c r="G41" s="9">
        <f>F30+H37*F34</f>
        <v>17.22577497850066</v>
      </c>
    </row>
    <row r="42" spans="1:8" x14ac:dyDescent="0.25">
      <c r="A42" s="1">
        <v>18</v>
      </c>
      <c r="B42" s="1">
        <v>183.26879819432901</v>
      </c>
      <c r="C42" s="5">
        <v>2.7312018056709917</v>
      </c>
    </row>
    <row r="43" spans="1:8" x14ac:dyDescent="0.25">
      <c r="A43" s="1">
        <v>19</v>
      </c>
      <c r="B43" s="1">
        <v>185.12956344475558</v>
      </c>
      <c r="C43" s="5">
        <v>2.8704365552444244</v>
      </c>
    </row>
    <row r="44" spans="1:8" x14ac:dyDescent="0.25">
      <c r="A44" s="1">
        <v>20</v>
      </c>
      <c r="B44" s="1">
        <v>192.57262444646182</v>
      </c>
      <c r="C44" s="5">
        <v>0.7573755535381963</v>
      </c>
    </row>
    <row r="45" spans="1:8" x14ac:dyDescent="0.25">
      <c r="A45" s="1">
        <v>21</v>
      </c>
      <c r="B45" s="1">
        <v>194.43338969688838</v>
      </c>
      <c r="C45" s="1">
        <v>-6.7733896968883869</v>
      </c>
    </row>
    <row r="46" spans="1:8" x14ac:dyDescent="0.25">
      <c r="A46" s="1">
        <v>22</v>
      </c>
      <c r="B46" s="1">
        <v>186.52513738257548</v>
      </c>
      <c r="C46" s="1">
        <v>-11.195137382575467</v>
      </c>
    </row>
    <row r="47" spans="1:8" x14ac:dyDescent="0.25">
      <c r="A47" s="1">
        <v>23</v>
      </c>
      <c r="B47" s="1">
        <v>181.87322425650908</v>
      </c>
      <c r="C47" s="1">
        <v>-3.8732242565090758</v>
      </c>
    </row>
    <row r="48" spans="1:8" ht="15.75" thickBot="1" x14ac:dyDescent="0.3">
      <c r="A48" s="2">
        <v>24</v>
      </c>
      <c r="B48" s="2">
        <v>180.47765031868917</v>
      </c>
      <c r="C48" s="6">
        <v>7.182349681310825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9"/>
  <sheetViews>
    <sheetView topLeftCell="A7" workbookViewId="0">
      <selection activeCell="N23" sqref="N23"/>
    </sheetView>
  </sheetViews>
  <sheetFormatPr baseColWidth="10" defaultRowHeight="15" x14ac:dyDescent="0.25"/>
  <cols>
    <col min="11" max="11" width="11.42578125" customWidth="1"/>
  </cols>
  <sheetData>
    <row r="4" spans="2:11" ht="15.75" thickBot="1" x14ac:dyDescent="0.3">
      <c r="I4" s="12" t="s">
        <v>43</v>
      </c>
      <c r="J4" s="12"/>
    </row>
    <row r="5" spans="2:11" x14ac:dyDescent="0.25">
      <c r="B5" s="3" t="s">
        <v>28</v>
      </c>
      <c r="C5" s="3" t="s">
        <v>29</v>
      </c>
      <c r="D5" s="3" t="s">
        <v>11</v>
      </c>
      <c r="E5" s="7" t="s">
        <v>40</v>
      </c>
      <c r="H5" s="13"/>
      <c r="I5" s="13" t="s">
        <v>41</v>
      </c>
      <c r="J5" s="13" t="s">
        <v>42</v>
      </c>
      <c r="K5" s="13" t="s">
        <v>45</v>
      </c>
    </row>
    <row r="6" spans="2:11" x14ac:dyDescent="0.25">
      <c r="B6" s="1">
        <v>1</v>
      </c>
      <c r="C6" s="1">
        <v>102.79070111338024</v>
      </c>
      <c r="D6" s="14">
        <v>1.8692988866197595</v>
      </c>
      <c r="G6" s="12" t="s">
        <v>44</v>
      </c>
      <c r="H6" s="13" t="s">
        <v>41</v>
      </c>
      <c r="I6" s="13">
        <v>8</v>
      </c>
      <c r="J6" s="13">
        <v>5</v>
      </c>
      <c r="K6" s="13">
        <f>SUM(I6:J6)</f>
        <v>13</v>
      </c>
    </row>
    <row r="7" spans="2:11" x14ac:dyDescent="0.25">
      <c r="B7" s="1">
        <v>2</v>
      </c>
      <c r="C7" s="1">
        <v>110.69895342769311</v>
      </c>
      <c r="D7" s="10">
        <v>-7.1689534276931113</v>
      </c>
      <c r="E7" s="10">
        <v>1.8692988866197595</v>
      </c>
      <c r="G7" s="12"/>
      <c r="H7" s="13" t="s">
        <v>42</v>
      </c>
      <c r="I7" s="13">
        <v>5</v>
      </c>
      <c r="J7" s="13">
        <v>5</v>
      </c>
      <c r="K7" s="13">
        <f>SUM(I7:J7)</f>
        <v>10</v>
      </c>
    </row>
    <row r="8" spans="2:11" x14ac:dyDescent="0.25">
      <c r="B8" s="1">
        <v>3</v>
      </c>
      <c r="C8" s="1">
        <v>102.79070111338024</v>
      </c>
      <c r="D8" s="11">
        <v>-5.4907011133802399</v>
      </c>
      <c r="E8" s="11">
        <v>-7.1689534276931113</v>
      </c>
      <c r="H8" s="13" t="s">
        <v>45</v>
      </c>
      <c r="I8" s="13">
        <f>SUM(I6:I7)</f>
        <v>13</v>
      </c>
      <c r="J8" s="13">
        <f>SUM(J6:J7)</f>
        <v>10</v>
      </c>
      <c r="K8" s="13">
        <f>SUM(I8:J8)</f>
        <v>23</v>
      </c>
    </row>
    <row r="9" spans="2:11" x14ac:dyDescent="0.25">
      <c r="B9" s="1">
        <v>4</v>
      </c>
      <c r="C9" s="1">
        <v>104.18627505120014</v>
      </c>
      <c r="D9" s="11">
        <v>-8.2262750512001475</v>
      </c>
      <c r="E9" s="11">
        <v>-5.4907011133802399</v>
      </c>
    </row>
    <row r="10" spans="2:11" x14ac:dyDescent="0.25">
      <c r="B10" s="1">
        <v>5</v>
      </c>
      <c r="C10" s="1">
        <v>93.486874861247429</v>
      </c>
      <c r="D10" s="10">
        <v>5.3431251387525691</v>
      </c>
      <c r="E10" s="10">
        <v>-8.2262750512001475</v>
      </c>
    </row>
    <row r="11" spans="2:11" x14ac:dyDescent="0.25">
      <c r="B11" s="1">
        <v>6</v>
      </c>
      <c r="C11" s="1">
        <v>96.743214049493929</v>
      </c>
      <c r="D11" s="5">
        <v>0.48678595050607498</v>
      </c>
      <c r="E11" s="5">
        <v>5.3431251387525691</v>
      </c>
    </row>
    <row r="12" spans="2:11" x14ac:dyDescent="0.25">
      <c r="B12" s="1">
        <v>7</v>
      </c>
      <c r="C12" s="1">
        <v>106.04704030162674</v>
      </c>
      <c r="D12" s="10">
        <v>-6.9870403016267346</v>
      </c>
      <c r="E12" s="10">
        <v>0.48678595050607498</v>
      </c>
      <c r="I12" s="12" t="s">
        <v>43</v>
      </c>
      <c r="J12" s="12"/>
    </row>
    <row r="13" spans="2:11" x14ac:dyDescent="0.25">
      <c r="B13" s="1">
        <v>8</v>
      </c>
      <c r="C13" s="1">
        <v>102.79070111338024</v>
      </c>
      <c r="D13" s="10">
        <v>10.86929888661976</v>
      </c>
      <c r="E13" s="10">
        <v>-6.9870403016267346</v>
      </c>
      <c r="H13" s="13"/>
      <c r="I13" s="13" t="s">
        <v>41</v>
      </c>
      <c r="J13" s="13" t="s">
        <v>42</v>
      </c>
      <c r="K13" s="13" t="s">
        <v>45</v>
      </c>
    </row>
    <row r="14" spans="2:11" x14ac:dyDescent="0.25">
      <c r="B14" s="1">
        <v>9</v>
      </c>
      <c r="C14" s="1">
        <v>110.69895342769311</v>
      </c>
      <c r="D14" s="5">
        <v>6.3010465723068876</v>
      </c>
      <c r="E14" s="5">
        <v>10.86929888661976</v>
      </c>
      <c r="G14" s="12" t="s">
        <v>44</v>
      </c>
      <c r="H14" s="13" t="s">
        <v>41</v>
      </c>
      <c r="I14" s="13">
        <f>I16*K14/K16</f>
        <v>7.3478260869565215</v>
      </c>
      <c r="J14" s="13">
        <f>J16*K14/K16</f>
        <v>5.6521739130434785</v>
      </c>
      <c r="K14" s="13">
        <f>K6</f>
        <v>13</v>
      </c>
    </row>
    <row r="15" spans="2:11" x14ac:dyDescent="0.25">
      <c r="B15" s="1">
        <v>10</v>
      </c>
      <c r="C15" s="1">
        <v>120.00277967982592</v>
      </c>
      <c r="D15" s="10">
        <v>-0.34277967982592372</v>
      </c>
      <c r="E15" s="10">
        <v>6.3010465723068876</v>
      </c>
      <c r="G15" s="12"/>
      <c r="H15" s="13" t="s">
        <v>42</v>
      </c>
      <c r="I15" s="13">
        <f>I16*K15/K16</f>
        <v>5.6521739130434785</v>
      </c>
      <c r="J15" s="13">
        <f>J16*K15/K16</f>
        <v>4.3478260869565215</v>
      </c>
      <c r="K15" s="13">
        <f t="shared" ref="K15:K16" si="0">K7</f>
        <v>10</v>
      </c>
    </row>
    <row r="16" spans="2:11" x14ac:dyDescent="0.25">
      <c r="B16" s="1">
        <v>11</v>
      </c>
      <c r="C16" s="1">
        <v>129.30660593195873</v>
      </c>
      <c r="D16" s="11">
        <v>-4.9766059319587299</v>
      </c>
      <c r="E16" s="11">
        <v>-0.34277967982592372</v>
      </c>
      <c r="H16" s="13" t="s">
        <v>45</v>
      </c>
      <c r="I16" s="13">
        <f>I8</f>
        <v>13</v>
      </c>
      <c r="J16" s="13">
        <f>J8</f>
        <v>10</v>
      </c>
      <c r="K16" s="13">
        <f t="shared" si="0"/>
        <v>23</v>
      </c>
    </row>
    <row r="17" spans="2:10" x14ac:dyDescent="0.25">
      <c r="B17" s="1">
        <v>12</v>
      </c>
      <c r="C17" s="1">
        <v>129.30660593195873</v>
      </c>
      <c r="D17" s="10">
        <v>3.6933940680412718</v>
      </c>
      <c r="E17" s="10">
        <v>-4.9766059319587299</v>
      </c>
    </row>
    <row r="18" spans="2:10" x14ac:dyDescent="0.25">
      <c r="B18" s="1">
        <v>13</v>
      </c>
      <c r="C18" s="1">
        <v>140.00600612191144</v>
      </c>
      <c r="D18" s="5">
        <v>3.3239938780885723</v>
      </c>
      <c r="E18" s="5">
        <v>3.6933940680412718</v>
      </c>
    </row>
    <row r="19" spans="2:10" x14ac:dyDescent="0.25">
      <c r="B19" s="1">
        <v>14</v>
      </c>
      <c r="C19" s="1">
        <v>144.65791924797784</v>
      </c>
      <c r="D19" s="5">
        <v>2.0807520221524101E-3</v>
      </c>
      <c r="E19" s="5">
        <v>3.3239938780885723</v>
      </c>
      <c r="I19">
        <f>(I6-I14)^2/I14</f>
        <v>5.7885258554154918E-2</v>
      </c>
      <c r="J19">
        <f>(J6-J14)^2/J14</f>
        <v>7.5250836120401385E-2</v>
      </c>
    </row>
    <row r="20" spans="2:10" x14ac:dyDescent="0.25">
      <c r="B20" s="1">
        <v>15</v>
      </c>
      <c r="C20" s="1">
        <v>157.21808468835715</v>
      </c>
      <c r="D20" s="10">
        <v>-4.8880846883571394</v>
      </c>
      <c r="E20" s="10">
        <v>2.0807520221524101E-3</v>
      </c>
      <c r="I20">
        <f>(I7-I15)^2/I15</f>
        <v>7.5250836120401385E-2</v>
      </c>
      <c r="J20">
        <f>(J7-J15)^2/J15</f>
        <v>9.7826086956521813E-2</v>
      </c>
    </row>
    <row r="21" spans="2:10" x14ac:dyDescent="0.25">
      <c r="B21" s="1">
        <v>16</v>
      </c>
      <c r="C21" s="1">
        <v>169.3130588161298</v>
      </c>
      <c r="D21" s="10">
        <v>9.016941183870216</v>
      </c>
      <c r="E21" s="10">
        <v>-4.8880846883571394</v>
      </c>
      <c r="I21" t="s">
        <v>46</v>
      </c>
      <c r="J21" t="s">
        <v>47</v>
      </c>
    </row>
    <row r="22" spans="2:10" x14ac:dyDescent="0.25">
      <c r="B22" s="1">
        <v>17</v>
      </c>
      <c r="C22" s="1">
        <v>186.52513738257548</v>
      </c>
      <c r="D22" s="5">
        <v>5.4748626174245203</v>
      </c>
      <c r="E22" s="5">
        <v>9.016941183870216</v>
      </c>
      <c r="I22" s="16">
        <f>I19+J19+I20+J20</f>
        <v>0.30621301775147947</v>
      </c>
      <c r="J22" s="17">
        <f>_xlfn.CHISQ.DIST.RT(I22,1)</f>
        <v>0.58001337990908119</v>
      </c>
    </row>
    <row r="23" spans="2:10" x14ac:dyDescent="0.25">
      <c r="B23" s="1">
        <v>18</v>
      </c>
      <c r="C23" s="1">
        <v>183.26879819432901</v>
      </c>
      <c r="D23" s="5">
        <v>2.7312018056709917</v>
      </c>
      <c r="E23" s="5">
        <v>5.4748626174245203</v>
      </c>
    </row>
    <row r="24" spans="2:10" x14ac:dyDescent="0.25">
      <c r="B24" s="1">
        <v>19</v>
      </c>
      <c r="C24" s="1">
        <v>185.12956344475558</v>
      </c>
      <c r="D24" s="5">
        <v>2.8704365552444244</v>
      </c>
      <c r="E24" s="5">
        <v>2.7312018056709917</v>
      </c>
    </row>
    <row r="25" spans="2:10" x14ac:dyDescent="0.25">
      <c r="B25" s="1">
        <v>20</v>
      </c>
      <c r="C25" s="1">
        <v>192.57262444646182</v>
      </c>
      <c r="D25" s="5">
        <v>0.7573755535381963</v>
      </c>
      <c r="E25" s="5">
        <v>2.8704365552444244</v>
      </c>
    </row>
    <row r="26" spans="2:10" x14ac:dyDescent="0.25">
      <c r="B26" s="1">
        <v>21</v>
      </c>
      <c r="C26" s="1">
        <v>194.43338969688838</v>
      </c>
      <c r="D26" s="10">
        <v>-6.7733896968883869</v>
      </c>
      <c r="E26" s="10">
        <v>0.7573755535381963</v>
      </c>
    </row>
    <row r="27" spans="2:10" x14ac:dyDescent="0.25">
      <c r="B27" s="1">
        <v>22</v>
      </c>
      <c r="C27" s="1">
        <v>186.52513738257548</v>
      </c>
      <c r="D27" s="11">
        <v>-11.195137382575467</v>
      </c>
      <c r="E27" s="11">
        <v>-6.7733896968883869</v>
      </c>
    </row>
    <row r="28" spans="2:10" x14ac:dyDescent="0.25">
      <c r="B28" s="1">
        <v>23</v>
      </c>
      <c r="C28" s="1">
        <v>181.87322425650908</v>
      </c>
      <c r="D28" s="11">
        <v>-3.8732242565090758</v>
      </c>
      <c r="E28" s="11">
        <v>-11.195137382575467</v>
      </c>
    </row>
    <row r="29" spans="2:10" ht="15.75" thickBot="1" x14ac:dyDescent="0.3">
      <c r="B29" s="2">
        <v>24</v>
      </c>
      <c r="C29" s="2">
        <v>180.47765031868917</v>
      </c>
      <c r="D29" s="15">
        <v>7.182349681310825</v>
      </c>
      <c r="E29" s="10">
        <v>-3.8732242565090758</v>
      </c>
    </row>
  </sheetData>
  <mergeCells count="4">
    <mergeCell ref="I4:J4"/>
    <mergeCell ref="G6:G7"/>
    <mergeCell ref="I12:J12"/>
    <mergeCell ref="G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"/>
  <sheetViews>
    <sheetView workbookViewId="0">
      <selection activeCell="E5" sqref="E5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104.66</v>
      </c>
      <c r="C3">
        <v>5.63</v>
      </c>
    </row>
    <row r="4" spans="2:3" x14ac:dyDescent="0.25">
      <c r="B4">
        <v>103.53</v>
      </c>
      <c r="C4">
        <v>5.46</v>
      </c>
    </row>
    <row r="5" spans="2:3" x14ac:dyDescent="0.25">
      <c r="B5">
        <v>97.3</v>
      </c>
      <c r="C5">
        <v>5.63</v>
      </c>
    </row>
    <row r="6" spans="2:3" x14ac:dyDescent="0.25">
      <c r="B6">
        <v>95.96</v>
      </c>
      <c r="C6">
        <v>5.6</v>
      </c>
    </row>
    <row r="7" spans="2:3" x14ac:dyDescent="0.25">
      <c r="B7">
        <v>98.83</v>
      </c>
      <c r="C7">
        <v>5.83</v>
      </c>
    </row>
    <row r="8" spans="2:3" x14ac:dyDescent="0.25">
      <c r="B8">
        <v>97.23</v>
      </c>
      <c r="C8">
        <v>5.76</v>
      </c>
    </row>
    <row r="9" spans="2:3" x14ac:dyDescent="0.25">
      <c r="B9">
        <v>99.06</v>
      </c>
      <c r="C9">
        <v>5.56</v>
      </c>
    </row>
    <row r="10" spans="2:3" x14ac:dyDescent="0.25">
      <c r="B10">
        <v>113.66</v>
      </c>
      <c r="C10">
        <v>5.63</v>
      </c>
    </row>
    <row r="11" spans="2:3" x14ac:dyDescent="0.25">
      <c r="B11">
        <v>117</v>
      </c>
      <c r="C11">
        <v>5.46</v>
      </c>
    </row>
    <row r="12" spans="2:3" x14ac:dyDescent="0.25">
      <c r="B12">
        <v>119.66</v>
      </c>
      <c r="C12">
        <v>5.26</v>
      </c>
    </row>
    <row r="13" spans="2:3" x14ac:dyDescent="0.25">
      <c r="B13">
        <v>124.33</v>
      </c>
      <c r="C13">
        <v>5.0599999999999996</v>
      </c>
    </row>
    <row r="14" spans="2:3" x14ac:dyDescent="0.25">
      <c r="B14">
        <v>133</v>
      </c>
      <c r="C14">
        <v>5.0599999999999996</v>
      </c>
    </row>
    <row r="15" spans="2:3" x14ac:dyDescent="0.25">
      <c r="B15">
        <v>143.33000000000001</v>
      </c>
      <c r="C15">
        <v>4.83</v>
      </c>
    </row>
    <row r="16" spans="2:3" x14ac:dyDescent="0.25">
      <c r="B16">
        <v>144.66</v>
      </c>
      <c r="C16">
        <v>4.7300000000000004</v>
      </c>
    </row>
    <row r="17" spans="2:3" x14ac:dyDescent="0.25">
      <c r="B17">
        <v>152.33000000000001</v>
      </c>
      <c r="C17">
        <v>4.46</v>
      </c>
    </row>
    <row r="18" spans="2:3" x14ac:dyDescent="0.25">
      <c r="B18">
        <v>178.33</v>
      </c>
      <c r="C18">
        <v>4.2</v>
      </c>
    </row>
    <row r="19" spans="2:3" x14ac:dyDescent="0.25">
      <c r="B19">
        <v>192</v>
      </c>
      <c r="C19">
        <v>3.83</v>
      </c>
    </row>
    <row r="20" spans="2:3" x14ac:dyDescent="0.25">
      <c r="B20">
        <v>186</v>
      </c>
      <c r="C20">
        <v>3.9</v>
      </c>
    </row>
    <row r="21" spans="2:3" x14ac:dyDescent="0.25">
      <c r="B21">
        <v>188</v>
      </c>
      <c r="C21">
        <v>3.86</v>
      </c>
    </row>
    <row r="22" spans="2:3" x14ac:dyDescent="0.25">
      <c r="B22">
        <v>193.33</v>
      </c>
      <c r="C22">
        <v>3.7</v>
      </c>
    </row>
    <row r="23" spans="2:3" x14ac:dyDescent="0.25">
      <c r="B23">
        <v>187.66</v>
      </c>
      <c r="C23">
        <v>3.66</v>
      </c>
    </row>
    <row r="24" spans="2:3" x14ac:dyDescent="0.25">
      <c r="B24">
        <v>175.33</v>
      </c>
      <c r="C24">
        <v>3.83</v>
      </c>
    </row>
    <row r="25" spans="2:3" x14ac:dyDescent="0.25">
      <c r="B25">
        <v>178</v>
      </c>
      <c r="C25">
        <v>3.93</v>
      </c>
    </row>
    <row r="26" spans="2:3" x14ac:dyDescent="0.25">
      <c r="B26">
        <v>187.66</v>
      </c>
      <c r="C26">
        <v>3.96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opLeftCell="A6" workbookViewId="0">
      <selection activeCell="B3" sqref="B3:E27"/>
    </sheetView>
  </sheetViews>
  <sheetFormatPr baseColWidth="10" defaultRowHeight="15" x14ac:dyDescent="0.25"/>
  <sheetData>
    <row r="2" spans="2:8" ht="15.75" thickBot="1" x14ac:dyDescent="0.3"/>
    <row r="3" spans="2:8" x14ac:dyDescent="0.25">
      <c r="B3" s="3" t="s">
        <v>28</v>
      </c>
      <c r="C3" s="3" t="s">
        <v>29</v>
      </c>
      <c r="D3" s="3" t="s">
        <v>11</v>
      </c>
      <c r="E3" s="7" t="s">
        <v>40</v>
      </c>
      <c r="F3" s="7" t="s">
        <v>48</v>
      </c>
      <c r="G3" s="7" t="s">
        <v>50</v>
      </c>
      <c r="H3" s="7" t="s">
        <v>49</v>
      </c>
    </row>
    <row r="4" spans="2:8" x14ac:dyDescent="0.25">
      <c r="B4" s="1">
        <v>1</v>
      </c>
      <c r="C4" s="1">
        <v>102.79070111338024</v>
      </c>
      <c r="D4" s="14">
        <v>1.8692988866197595</v>
      </c>
      <c r="F4">
        <f>D4-E4</f>
        <v>1.8692988866197595</v>
      </c>
      <c r="G4">
        <f>F4*F4</f>
        <v>3.4942783275178724</v>
      </c>
      <c r="H4">
        <f>D4*D4</f>
        <v>3.4942783275178724</v>
      </c>
    </row>
    <row r="5" spans="2:8" x14ac:dyDescent="0.25">
      <c r="B5" s="1">
        <v>2</v>
      </c>
      <c r="C5" s="1">
        <v>110.69895342769311</v>
      </c>
      <c r="D5" s="10">
        <v>-7.1689534276931113</v>
      </c>
      <c r="E5" s="10">
        <v>1.8692988866197595</v>
      </c>
      <c r="F5">
        <f t="shared" ref="F5:F27" si="0">D5-E5</f>
        <v>-9.0382523143128708</v>
      </c>
      <c r="G5">
        <f t="shared" ref="G5:G27" si="1">F5*F5</f>
        <v>81.690004897181964</v>
      </c>
      <c r="H5">
        <f t="shared" ref="H5:H27" si="2">D5*D5</f>
        <v>51.393893248432811</v>
      </c>
    </row>
    <row r="6" spans="2:8" x14ac:dyDescent="0.25">
      <c r="B6" s="1">
        <v>3</v>
      </c>
      <c r="C6" s="1">
        <v>102.79070111338024</v>
      </c>
      <c r="D6" s="11">
        <v>-5.4907011133802399</v>
      </c>
      <c r="E6" s="11">
        <v>-7.1689534276931113</v>
      </c>
      <c r="F6">
        <f t="shared" si="0"/>
        <v>1.6782523143128714</v>
      </c>
      <c r="G6">
        <f t="shared" si="1"/>
        <v>2.8165308304965087</v>
      </c>
      <c r="H6">
        <f t="shared" si="2"/>
        <v>30.147798716475005</v>
      </c>
    </row>
    <row r="7" spans="2:8" x14ac:dyDescent="0.25">
      <c r="B7" s="1">
        <v>4</v>
      </c>
      <c r="C7" s="1">
        <v>104.18627505120014</v>
      </c>
      <c r="D7" s="11">
        <v>-8.2262750512001475</v>
      </c>
      <c r="E7" s="11">
        <v>-5.4907011133802399</v>
      </c>
      <c r="F7">
        <f t="shared" si="0"/>
        <v>-2.7355739378199075</v>
      </c>
      <c r="G7">
        <f t="shared" si="1"/>
        <v>7.4833647692795155</v>
      </c>
      <c r="H7">
        <f t="shared" si="2"/>
        <v>67.671601217997988</v>
      </c>
    </row>
    <row r="8" spans="2:8" x14ac:dyDescent="0.25">
      <c r="B8" s="1">
        <v>5</v>
      </c>
      <c r="C8" s="1">
        <v>93.486874861247429</v>
      </c>
      <c r="D8" s="10">
        <v>5.3431251387525691</v>
      </c>
      <c r="E8" s="10">
        <v>-8.2262750512001475</v>
      </c>
      <c r="F8">
        <f t="shared" si="0"/>
        <v>13.569400189952717</v>
      </c>
      <c r="G8">
        <f t="shared" si="1"/>
        <v>184.12862151508881</v>
      </c>
      <c r="H8">
        <f t="shared" si="2"/>
        <v>28.548986248369662</v>
      </c>
    </row>
    <row r="9" spans="2:8" x14ac:dyDescent="0.25">
      <c r="B9" s="1">
        <v>6</v>
      </c>
      <c r="C9" s="1">
        <v>96.743214049493929</v>
      </c>
      <c r="D9" s="5">
        <v>0.48678595050607498</v>
      </c>
      <c r="E9" s="5">
        <v>5.3431251387525691</v>
      </c>
      <c r="F9">
        <f t="shared" si="0"/>
        <v>-4.8563391882464941</v>
      </c>
      <c r="G9">
        <f t="shared" si="1"/>
        <v>23.584030311298619</v>
      </c>
      <c r="H9">
        <f t="shared" si="2"/>
        <v>0.23696056161010287</v>
      </c>
    </row>
    <row r="10" spans="2:8" x14ac:dyDescent="0.25">
      <c r="B10" s="1">
        <v>7</v>
      </c>
      <c r="C10" s="1">
        <v>106.04704030162674</v>
      </c>
      <c r="D10" s="10">
        <v>-6.9870403016267346</v>
      </c>
      <c r="E10" s="10">
        <v>0.48678595050607498</v>
      </c>
      <c r="F10">
        <f t="shared" si="0"/>
        <v>-7.4738262521328096</v>
      </c>
      <c r="G10">
        <f t="shared" si="1"/>
        <v>55.858078847069557</v>
      </c>
      <c r="H10">
        <f t="shared" si="2"/>
        <v>48.81873217655621</v>
      </c>
    </row>
    <row r="11" spans="2:8" x14ac:dyDescent="0.25">
      <c r="B11" s="1">
        <v>8</v>
      </c>
      <c r="C11" s="1">
        <v>102.79070111338024</v>
      </c>
      <c r="D11" s="10">
        <v>10.86929888661976</v>
      </c>
      <c r="E11" s="10">
        <v>-6.9870403016267346</v>
      </c>
      <c r="F11">
        <f t="shared" si="0"/>
        <v>17.856339188246494</v>
      </c>
      <c r="G11">
        <f t="shared" si="1"/>
        <v>318.84884920570744</v>
      </c>
      <c r="H11">
        <f t="shared" si="2"/>
        <v>118.14165828667355</v>
      </c>
    </row>
    <row r="12" spans="2:8" x14ac:dyDescent="0.25">
      <c r="B12" s="1">
        <v>9</v>
      </c>
      <c r="C12" s="1">
        <v>110.69895342769311</v>
      </c>
      <c r="D12" s="5">
        <v>6.3010465723068876</v>
      </c>
      <c r="E12" s="5">
        <v>10.86929888661976</v>
      </c>
      <c r="F12">
        <f t="shared" si="0"/>
        <v>-4.5682523143128719</v>
      </c>
      <c r="G12">
        <f t="shared" si="1"/>
        <v>20.868929207224909</v>
      </c>
      <c r="H12">
        <f t="shared" si="2"/>
        <v>39.703187906380379</v>
      </c>
    </row>
    <row r="13" spans="2:8" x14ac:dyDescent="0.25">
      <c r="B13" s="1">
        <v>10</v>
      </c>
      <c r="C13" s="1">
        <v>120.00277967982592</v>
      </c>
      <c r="D13" s="10">
        <v>-0.34277967982592372</v>
      </c>
      <c r="E13" s="10">
        <v>6.3010465723068876</v>
      </c>
      <c r="F13">
        <f t="shared" si="0"/>
        <v>-6.6438262521328113</v>
      </c>
      <c r="G13">
        <f t="shared" si="1"/>
        <v>44.140427268529116</v>
      </c>
      <c r="H13">
        <f t="shared" si="2"/>
        <v>0.11749790890156278</v>
      </c>
    </row>
    <row r="14" spans="2:8" x14ac:dyDescent="0.25">
      <c r="B14" s="1">
        <v>11</v>
      </c>
      <c r="C14" s="1">
        <v>129.30660593195873</v>
      </c>
      <c r="D14" s="11">
        <v>-4.9766059319587299</v>
      </c>
      <c r="E14" s="11">
        <v>-0.34277967982592372</v>
      </c>
      <c r="F14">
        <f t="shared" si="0"/>
        <v>-4.6338262521328062</v>
      </c>
      <c r="G14">
        <f t="shared" si="1"/>
        <v>21.472345734955169</v>
      </c>
      <c r="H14">
        <f t="shared" si="2"/>
        <v>24.766606602006817</v>
      </c>
    </row>
    <row r="15" spans="2:8" x14ac:dyDescent="0.25">
      <c r="B15" s="1">
        <v>12</v>
      </c>
      <c r="C15" s="1">
        <v>129.30660593195873</v>
      </c>
      <c r="D15" s="10">
        <v>3.6933940680412718</v>
      </c>
      <c r="E15" s="10">
        <v>-4.9766059319587299</v>
      </c>
      <c r="F15">
        <f t="shared" si="0"/>
        <v>8.6700000000000017</v>
      </c>
      <c r="G15">
        <f t="shared" si="1"/>
        <v>75.168900000000036</v>
      </c>
      <c r="H15">
        <f t="shared" si="2"/>
        <v>13.641159741842454</v>
      </c>
    </row>
    <row r="16" spans="2:8" x14ac:dyDescent="0.25">
      <c r="B16" s="1">
        <v>13</v>
      </c>
      <c r="C16" s="1">
        <v>140.00600612191144</v>
      </c>
      <c r="D16" s="5">
        <v>3.3239938780885723</v>
      </c>
      <c r="E16" s="5">
        <v>3.6933940680412718</v>
      </c>
      <c r="F16">
        <f t="shared" si="0"/>
        <v>-0.36940018995269952</v>
      </c>
      <c r="G16">
        <f t="shared" si="1"/>
        <v>0.13645650033709047</v>
      </c>
      <c r="H16">
        <f t="shared" si="2"/>
        <v>11.048935301570307</v>
      </c>
    </row>
    <row r="17" spans="2:8" x14ac:dyDescent="0.25">
      <c r="B17" s="1">
        <v>14</v>
      </c>
      <c r="C17" s="1">
        <v>144.65791924797784</v>
      </c>
      <c r="D17" s="5">
        <v>2.0807520221524101E-3</v>
      </c>
      <c r="E17" s="5">
        <v>3.3239938780885723</v>
      </c>
      <c r="F17">
        <f t="shared" si="0"/>
        <v>-3.3219131260664199</v>
      </c>
      <c r="G17">
        <f t="shared" si="1"/>
        <v>11.035106817132373</v>
      </c>
      <c r="H17">
        <f t="shared" si="2"/>
        <v>4.3295289776913434E-6</v>
      </c>
    </row>
    <row r="18" spans="2:8" x14ac:dyDescent="0.25">
      <c r="B18" s="1">
        <v>15</v>
      </c>
      <c r="C18" s="1">
        <v>157.21808468835715</v>
      </c>
      <c r="D18" s="10">
        <v>-4.8880846883571394</v>
      </c>
      <c r="E18" s="10">
        <v>2.0807520221524101E-3</v>
      </c>
      <c r="F18">
        <f t="shared" si="0"/>
        <v>-4.8901654403792918</v>
      </c>
      <c r="G18">
        <f t="shared" si="1"/>
        <v>23.913718034279992</v>
      </c>
      <c r="H18">
        <f t="shared" si="2"/>
        <v>23.893371920551512</v>
      </c>
    </row>
    <row r="19" spans="2:8" x14ac:dyDescent="0.25">
      <c r="B19" s="1">
        <v>16</v>
      </c>
      <c r="C19" s="1">
        <v>169.3130588161298</v>
      </c>
      <c r="D19" s="10">
        <v>9.016941183870216</v>
      </c>
      <c r="E19" s="10">
        <v>-4.8880846883571394</v>
      </c>
      <c r="F19">
        <f t="shared" si="0"/>
        <v>13.905025872227355</v>
      </c>
      <c r="G19">
        <f t="shared" si="1"/>
        <v>193.34974450731212</v>
      </c>
      <c r="H19">
        <f t="shared" si="2"/>
        <v>81.305228313374812</v>
      </c>
    </row>
    <row r="20" spans="2:8" x14ac:dyDescent="0.25">
      <c r="B20" s="1">
        <v>17</v>
      </c>
      <c r="C20" s="1">
        <v>186.52513738257548</v>
      </c>
      <c r="D20" s="5">
        <v>5.4748626174245203</v>
      </c>
      <c r="E20" s="5">
        <v>9.016941183870216</v>
      </c>
      <c r="F20">
        <f t="shared" si="0"/>
        <v>-3.5420785664456957</v>
      </c>
      <c r="G20">
        <f t="shared" si="1"/>
        <v>12.546320570873995</v>
      </c>
      <c r="H20">
        <f t="shared" si="2"/>
        <v>29.97412067967247</v>
      </c>
    </row>
    <row r="21" spans="2:8" x14ac:dyDescent="0.25">
      <c r="B21" s="1">
        <v>18</v>
      </c>
      <c r="C21" s="1">
        <v>183.26879819432901</v>
      </c>
      <c r="D21" s="5">
        <v>2.7312018056709917</v>
      </c>
      <c r="E21" s="5">
        <v>5.4748626174245203</v>
      </c>
      <c r="F21">
        <f t="shared" si="0"/>
        <v>-2.7436608117535286</v>
      </c>
      <c r="G21">
        <f t="shared" si="1"/>
        <v>7.5276746499520319</v>
      </c>
      <c r="H21">
        <f t="shared" si="2"/>
        <v>7.4594633033004856</v>
      </c>
    </row>
    <row r="22" spans="2:8" x14ac:dyDescent="0.25">
      <c r="B22" s="1">
        <v>19</v>
      </c>
      <c r="C22" s="1">
        <v>185.12956344475558</v>
      </c>
      <c r="D22" s="5">
        <v>2.8704365552444244</v>
      </c>
      <c r="E22" s="5">
        <v>2.7312018056709917</v>
      </c>
      <c r="F22">
        <f t="shared" si="0"/>
        <v>0.13923474957343274</v>
      </c>
      <c r="G22">
        <f t="shared" si="1"/>
        <v>1.9386315488776527E-2</v>
      </c>
      <c r="H22">
        <f t="shared" si="2"/>
        <v>8.2394060176834785</v>
      </c>
    </row>
    <row r="23" spans="2:8" x14ac:dyDescent="0.25">
      <c r="B23" s="1">
        <v>20</v>
      </c>
      <c r="C23" s="1">
        <v>192.57262444646182</v>
      </c>
      <c r="D23" s="5">
        <v>0.7573755535381963</v>
      </c>
      <c r="E23" s="5">
        <v>2.8704365552444244</v>
      </c>
      <c r="F23">
        <f t="shared" si="0"/>
        <v>-2.1130610017062281</v>
      </c>
      <c r="G23">
        <f t="shared" si="1"/>
        <v>4.4650267969317285</v>
      </c>
      <c r="H23">
        <f t="shared" si="2"/>
        <v>0.57361772909728925</v>
      </c>
    </row>
    <row r="24" spans="2:8" x14ac:dyDescent="0.25">
      <c r="B24" s="1">
        <v>21</v>
      </c>
      <c r="C24" s="1">
        <v>194.43338969688838</v>
      </c>
      <c r="D24" s="10">
        <v>-6.7733896968883869</v>
      </c>
      <c r="E24" s="10">
        <v>0.7573755535381963</v>
      </c>
      <c r="F24">
        <f t="shared" si="0"/>
        <v>-7.5307652504265832</v>
      </c>
      <c r="G24">
        <f t="shared" si="1"/>
        <v>56.712425257032557</v>
      </c>
      <c r="H24">
        <f t="shared" si="2"/>
        <v>45.878807985913753</v>
      </c>
    </row>
    <row r="25" spans="2:8" x14ac:dyDescent="0.25">
      <c r="B25" s="1">
        <v>22</v>
      </c>
      <c r="C25" s="1">
        <v>186.52513738257548</v>
      </c>
      <c r="D25" s="11">
        <v>-11.195137382575467</v>
      </c>
      <c r="E25" s="11">
        <v>-6.7733896968883869</v>
      </c>
      <c r="F25">
        <f t="shared" si="0"/>
        <v>-4.4217476856870803</v>
      </c>
      <c r="G25">
        <f t="shared" si="1"/>
        <v>19.551852595879051</v>
      </c>
      <c r="H25">
        <f t="shared" si="2"/>
        <v>125.33110101473868</v>
      </c>
    </row>
    <row r="26" spans="2:8" x14ac:dyDescent="0.25">
      <c r="B26" s="1">
        <v>23</v>
      </c>
      <c r="C26" s="1">
        <v>181.87322425650908</v>
      </c>
      <c r="D26" s="11">
        <v>-3.8732242565090758</v>
      </c>
      <c r="E26" s="11">
        <v>-11.195137382575467</v>
      </c>
      <c r="F26">
        <f t="shared" si="0"/>
        <v>7.3219131260663914</v>
      </c>
      <c r="G26">
        <f t="shared" si="1"/>
        <v>53.61041182566332</v>
      </c>
      <c r="H26">
        <f t="shared" si="2"/>
        <v>15.001866141210282</v>
      </c>
    </row>
    <row r="27" spans="2:8" ht="15.75" thickBot="1" x14ac:dyDescent="0.3">
      <c r="B27" s="2">
        <v>24</v>
      </c>
      <c r="C27" s="2">
        <v>180.47765031868917</v>
      </c>
      <c r="D27" s="15">
        <v>7.182349681310825</v>
      </c>
      <c r="E27" s="10">
        <v>-3.8732242565090758</v>
      </c>
      <c r="F27">
        <f t="shared" si="0"/>
        <v>11.055573937819901</v>
      </c>
      <c r="G27">
        <f t="shared" si="1"/>
        <v>122.22571509460262</v>
      </c>
      <c r="H27">
        <f t="shared" si="2"/>
        <v>51.58614694462571</v>
      </c>
    </row>
    <row r="28" spans="2:8" x14ac:dyDescent="0.25">
      <c r="F28">
        <f>SUM(F4:F27)</f>
        <v>7.182349681310825</v>
      </c>
      <c r="G28">
        <f>SUM(G4:G27)</f>
        <v>1344.6481998798354</v>
      </c>
      <c r="H28">
        <f>SUM(H4:H27)</f>
        <v>826.97443062403204</v>
      </c>
    </row>
    <row r="30" spans="2:8" x14ac:dyDescent="0.25">
      <c r="E30" t="s">
        <v>51</v>
      </c>
      <c r="F30" s="16">
        <f>G28/H28</f>
        <v>1.6259852180256269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J7" sqref="J7"/>
    </sheetView>
  </sheetViews>
  <sheetFormatPr baseColWidth="10" defaultRowHeight="15" x14ac:dyDescent="0.25"/>
  <sheetData>
    <row r="1" spans="1:8" ht="15.75" thickBot="1" x14ac:dyDescent="0.3"/>
    <row r="2" spans="1:8" x14ac:dyDescent="0.25">
      <c r="A2" s="3" t="s">
        <v>28</v>
      </c>
      <c r="B2" s="3" t="s">
        <v>29</v>
      </c>
      <c r="C2" s="3" t="s">
        <v>11</v>
      </c>
      <c r="D2" s="7" t="s">
        <v>54</v>
      </c>
      <c r="E2" s="7" t="s">
        <v>55</v>
      </c>
      <c r="F2" s="7" t="s">
        <v>40</v>
      </c>
      <c r="G2" s="7" t="s">
        <v>52</v>
      </c>
      <c r="H2" s="7" t="s">
        <v>53</v>
      </c>
    </row>
    <row r="3" spans="1:8" x14ac:dyDescent="0.25">
      <c r="A3" s="1">
        <v>1</v>
      </c>
      <c r="B3" s="1">
        <v>102.79070111338024</v>
      </c>
      <c r="C3" s="14">
        <v>1.8692988866197595</v>
      </c>
      <c r="D3" s="14"/>
      <c r="E3" s="14"/>
    </row>
    <row r="4" spans="1:8" x14ac:dyDescent="0.25">
      <c r="A4" s="1">
        <v>2</v>
      </c>
      <c r="B4" s="1">
        <v>110.69895342769311</v>
      </c>
      <c r="C4" s="10">
        <v>-7.1689534276931113</v>
      </c>
      <c r="D4" s="10"/>
      <c r="E4" s="10"/>
      <c r="F4" s="10">
        <v>1.8692988866197595</v>
      </c>
    </row>
    <row r="5" spans="1:8" x14ac:dyDescent="0.25">
      <c r="A5" s="1">
        <v>3</v>
      </c>
      <c r="B5" s="1">
        <v>102.79070111338024</v>
      </c>
      <c r="C5" s="11">
        <v>-5.4907011133802399</v>
      </c>
      <c r="D5" s="11"/>
      <c r="E5" s="11"/>
      <c r="F5" s="11">
        <v>-7.1689534276931113</v>
      </c>
    </row>
    <row r="6" spans="1:8" x14ac:dyDescent="0.25">
      <c r="A6" s="1">
        <v>4</v>
      </c>
      <c r="B6" s="1">
        <v>104.18627505120014</v>
      </c>
      <c r="C6" s="11">
        <v>-8.2262750512001475</v>
      </c>
      <c r="D6" s="11"/>
      <c r="E6" s="11"/>
      <c r="F6" s="11">
        <v>-5.4907011133802399</v>
      </c>
    </row>
    <row r="7" spans="1:8" x14ac:dyDescent="0.25">
      <c r="A7" s="1">
        <v>5</v>
      </c>
      <c r="B7" s="1">
        <v>93.486874861247429</v>
      </c>
      <c r="C7" s="10">
        <v>5.3431251387525691</v>
      </c>
      <c r="D7" s="10"/>
      <c r="E7" s="10"/>
      <c r="F7" s="10">
        <v>-8.2262750512001475</v>
      </c>
    </row>
    <row r="8" spans="1:8" x14ac:dyDescent="0.25">
      <c r="A8" s="1">
        <v>6</v>
      </c>
      <c r="B8" s="1">
        <v>96.743214049493929</v>
      </c>
      <c r="C8" s="5">
        <v>0.48678595050607498</v>
      </c>
      <c r="D8" s="5"/>
      <c r="E8" s="5"/>
      <c r="F8" s="5">
        <v>5.3431251387525691</v>
      </c>
    </row>
    <row r="9" spans="1:8" x14ac:dyDescent="0.25">
      <c r="A9" s="1">
        <v>7</v>
      </c>
      <c r="B9" s="1">
        <v>106.04704030162674</v>
      </c>
      <c r="C9" s="10">
        <v>-6.9870403016267346</v>
      </c>
      <c r="D9" s="10"/>
      <c r="E9" s="10"/>
      <c r="F9" s="10">
        <v>0.48678595050607498</v>
      </c>
    </row>
    <row r="10" spans="1:8" x14ac:dyDescent="0.25">
      <c r="A10" s="1">
        <v>8</v>
      </c>
      <c r="B10" s="1">
        <v>102.79070111338024</v>
      </c>
      <c r="C10" s="10">
        <v>10.86929888661976</v>
      </c>
      <c r="D10" s="10"/>
      <c r="E10" s="10"/>
      <c r="F10" s="10">
        <v>-6.9870403016267346</v>
      </c>
    </row>
    <row r="11" spans="1:8" x14ac:dyDescent="0.25">
      <c r="A11" s="1">
        <v>9</v>
      </c>
      <c r="B11" s="1">
        <v>110.69895342769311</v>
      </c>
      <c r="C11" s="5">
        <v>6.3010465723068876</v>
      </c>
      <c r="D11" s="5"/>
      <c r="E11" s="5"/>
      <c r="F11" s="5">
        <v>10.86929888661976</v>
      </c>
    </row>
    <row r="12" spans="1:8" x14ac:dyDescent="0.25">
      <c r="A12" s="1">
        <v>10</v>
      </c>
      <c r="B12" s="1">
        <v>120.00277967982592</v>
      </c>
      <c r="C12" s="10">
        <v>-0.34277967982592372</v>
      </c>
      <c r="D12" s="10"/>
      <c r="E12" s="10"/>
      <c r="F12" s="10">
        <v>6.3010465723068876</v>
      </c>
    </row>
    <row r="13" spans="1:8" x14ac:dyDescent="0.25">
      <c r="A13" s="1">
        <v>11</v>
      </c>
      <c r="B13" s="1">
        <v>129.30660593195873</v>
      </c>
      <c r="C13" s="11">
        <v>-4.9766059319587299</v>
      </c>
      <c r="D13" s="11"/>
      <c r="E13" s="11"/>
      <c r="F13" s="11">
        <v>-0.34277967982592372</v>
      </c>
    </row>
    <row r="14" spans="1:8" x14ac:dyDescent="0.25">
      <c r="A14" s="1">
        <v>12</v>
      </c>
      <c r="B14" s="1">
        <v>129.30660593195873</v>
      </c>
      <c r="C14" s="10">
        <v>3.6933940680412718</v>
      </c>
      <c r="D14" s="10"/>
      <c r="E14" s="10"/>
      <c r="F14" s="10">
        <v>-4.9766059319587299</v>
      </c>
    </row>
    <row r="15" spans="1:8" x14ac:dyDescent="0.25">
      <c r="A15" s="1">
        <v>13</v>
      </c>
      <c r="B15" s="1">
        <v>140.00600612191144</v>
      </c>
      <c r="C15" s="5">
        <v>3.3239938780885723</v>
      </c>
      <c r="D15" s="5"/>
      <c r="E15" s="5"/>
      <c r="F15" s="5">
        <v>3.6933940680412718</v>
      </c>
    </row>
    <row r="16" spans="1:8" x14ac:dyDescent="0.25">
      <c r="A16" s="1">
        <v>14</v>
      </c>
      <c r="B16" s="1">
        <v>144.65791924797784</v>
      </c>
      <c r="C16" s="5">
        <v>2.0807520221524101E-3</v>
      </c>
      <c r="D16" s="5"/>
      <c r="E16" s="5"/>
      <c r="F16" s="5">
        <v>3.3239938780885723</v>
      </c>
    </row>
    <row r="17" spans="1:6" x14ac:dyDescent="0.25">
      <c r="A17" s="1">
        <v>15</v>
      </c>
      <c r="B17" s="1">
        <v>157.21808468835715</v>
      </c>
      <c r="C17" s="10">
        <v>-4.8880846883571394</v>
      </c>
      <c r="D17" s="10"/>
      <c r="E17" s="10"/>
      <c r="F17" s="10">
        <v>2.0807520221524101E-3</v>
      </c>
    </row>
    <row r="18" spans="1:6" x14ac:dyDescent="0.25">
      <c r="A18" s="1">
        <v>16</v>
      </c>
      <c r="B18" s="1">
        <v>169.3130588161298</v>
      </c>
      <c r="C18" s="10">
        <v>9.016941183870216</v>
      </c>
      <c r="D18" s="10"/>
      <c r="E18" s="10"/>
      <c r="F18" s="10">
        <v>-4.8880846883571394</v>
      </c>
    </row>
    <row r="19" spans="1:6" x14ac:dyDescent="0.25">
      <c r="A19" s="1">
        <v>17</v>
      </c>
      <c r="B19" s="1">
        <v>186.52513738257548</v>
      </c>
      <c r="C19" s="5">
        <v>5.4748626174245203</v>
      </c>
      <c r="D19" s="5"/>
      <c r="E19" s="5"/>
      <c r="F19" s="5">
        <v>9.016941183870216</v>
      </c>
    </row>
    <row r="20" spans="1:6" x14ac:dyDescent="0.25">
      <c r="A20" s="1">
        <v>18</v>
      </c>
      <c r="B20" s="1">
        <v>183.26879819432901</v>
      </c>
      <c r="C20" s="5">
        <v>2.7312018056709917</v>
      </c>
      <c r="D20" s="5"/>
      <c r="E20" s="5"/>
      <c r="F20" s="5">
        <v>5.4748626174245203</v>
      </c>
    </row>
    <row r="21" spans="1:6" x14ac:dyDescent="0.25">
      <c r="A21" s="1">
        <v>19</v>
      </c>
      <c r="B21" s="1">
        <v>185.12956344475558</v>
      </c>
      <c r="C21" s="5">
        <v>2.8704365552444244</v>
      </c>
      <c r="D21" s="5"/>
      <c r="E21" s="5"/>
      <c r="F21" s="5">
        <v>2.7312018056709917</v>
      </c>
    </row>
    <row r="22" spans="1:6" x14ac:dyDescent="0.25">
      <c r="A22" s="1">
        <v>20</v>
      </c>
      <c r="B22" s="1">
        <v>192.57262444646182</v>
      </c>
      <c r="C22" s="5">
        <v>0.7573755535381963</v>
      </c>
      <c r="D22" s="5"/>
      <c r="E22" s="5"/>
      <c r="F22" s="5">
        <v>2.8704365552444244</v>
      </c>
    </row>
    <row r="23" spans="1:6" x14ac:dyDescent="0.25">
      <c r="A23" s="1">
        <v>21</v>
      </c>
      <c r="B23" s="1">
        <v>194.43338969688838</v>
      </c>
      <c r="C23" s="10">
        <v>-6.7733896968883869</v>
      </c>
      <c r="D23" s="10"/>
      <c r="E23" s="10"/>
      <c r="F23" s="10">
        <v>0.7573755535381963</v>
      </c>
    </row>
    <row r="24" spans="1:6" x14ac:dyDescent="0.25">
      <c r="A24" s="1">
        <v>22</v>
      </c>
      <c r="B24" s="1">
        <v>186.52513738257548</v>
      </c>
      <c r="C24" s="11">
        <v>-11.195137382575467</v>
      </c>
      <c r="D24" s="11"/>
      <c r="E24" s="11"/>
      <c r="F24" s="11">
        <v>-6.7733896968883869</v>
      </c>
    </row>
    <row r="25" spans="1:6" x14ac:dyDescent="0.25">
      <c r="A25" s="1">
        <v>23</v>
      </c>
      <c r="B25" s="1">
        <v>181.87322425650908</v>
      </c>
      <c r="C25" s="11">
        <v>-3.8732242565090758</v>
      </c>
      <c r="D25" s="11"/>
      <c r="E25" s="11"/>
      <c r="F25" s="11">
        <v>-11.195137382575467</v>
      </c>
    </row>
    <row r="26" spans="1:6" ht="15.75" thickBot="1" x14ac:dyDescent="0.3">
      <c r="A26" s="2">
        <v>24</v>
      </c>
      <c r="B26" s="2">
        <v>180.47765031868917</v>
      </c>
      <c r="C26" s="15">
        <v>7.182349681310825</v>
      </c>
      <c r="D26" s="10"/>
      <c r="E26" s="10"/>
      <c r="F26" s="10">
        <v>-3.8732242565090758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aleatoriedad</vt:lpstr>
      <vt:lpstr>independencia</vt:lpstr>
      <vt:lpstr>Hoja1</vt:lpstr>
      <vt:lpstr>Durbin_Watson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2017-12-12T12:27:22Z</dcterms:created>
  <dcterms:modified xsi:type="dcterms:W3CDTF">2017-12-12T13:29:36Z</dcterms:modified>
</cp:coreProperties>
</file>