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Clase_Estadistica Para Economistas II\Clase_22_Autocorrelacion\"/>
    </mc:Choice>
  </mc:AlternateContent>
  <xr:revisionPtr revIDLastSave="0" documentId="13_ncr:1_{5C2A4DAC-5D36-421B-A306-2C5697FDE9B5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Hoja1" sheetId="1" r:id="rId1"/>
    <sheet name="Hoja2" sheetId="2" r:id="rId2"/>
    <sheet name="Hoja3" sheetId="4" r:id="rId3"/>
    <sheet name="Hoja4" sheetId="6" r:id="rId4"/>
    <sheet name="Hoja5" sheetId="5" r:id="rId5"/>
    <sheet name="Hoja6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7" l="1"/>
  <c r="E14" i="7"/>
  <c r="E13" i="7"/>
  <c r="E12" i="7"/>
  <c r="E11" i="7"/>
  <c r="E10" i="7"/>
  <c r="E9" i="7"/>
  <c r="E8" i="7"/>
  <c r="E7" i="7"/>
  <c r="E6" i="7"/>
  <c r="D15" i="7"/>
  <c r="R15" i="7" s="1"/>
  <c r="D14" i="7"/>
  <c r="R14" i="7"/>
  <c r="D13" i="7"/>
  <c r="R13" i="7"/>
  <c r="D12" i="7"/>
  <c r="D11" i="7"/>
  <c r="D10" i="7"/>
  <c r="R10" i="7"/>
  <c r="D9" i="7"/>
  <c r="D8" i="7"/>
  <c r="R8" i="7" s="1"/>
  <c r="D7" i="7"/>
  <c r="R7" i="7" s="1"/>
  <c r="D6" i="7"/>
  <c r="C16" i="7"/>
  <c r="C17" i="7"/>
  <c r="B16" i="7"/>
  <c r="B17" i="7"/>
  <c r="R12" i="7"/>
  <c r="R11" i="7"/>
  <c r="A7" i="7"/>
  <c r="A8" i="7" s="1"/>
  <c r="A9" i="7" s="1"/>
  <c r="A10" i="7" s="1"/>
  <c r="A11" i="7" s="1"/>
  <c r="A12" i="7"/>
  <c r="A13" i="7" s="1"/>
  <c r="A14" i="7" s="1"/>
  <c r="A15" i="7" s="1"/>
  <c r="B7" i="5"/>
  <c r="B8" i="5"/>
  <c r="B9" i="5" s="1"/>
  <c r="B10" i="5" s="1"/>
  <c r="B11" i="5" s="1"/>
  <c r="B12" i="5" s="1"/>
  <c r="B13" i="5"/>
  <c r="B14" i="5" s="1"/>
  <c r="B15" i="5" s="1"/>
  <c r="D16" i="5"/>
  <c r="D17" i="5" s="1"/>
  <c r="C16" i="5"/>
  <c r="C17" i="5" s="1"/>
  <c r="E15" i="6"/>
  <c r="E14" i="6"/>
  <c r="E13" i="6"/>
  <c r="E12" i="6"/>
  <c r="E11" i="6"/>
  <c r="E10" i="6"/>
  <c r="E9" i="6"/>
  <c r="E8" i="6"/>
  <c r="E7" i="6"/>
  <c r="E6" i="6"/>
  <c r="D15" i="6"/>
  <c r="D14" i="6"/>
  <c r="R14" i="6"/>
  <c r="D13" i="6"/>
  <c r="D12" i="6"/>
  <c r="D11" i="6"/>
  <c r="R11" i="6"/>
  <c r="D10" i="6"/>
  <c r="D9" i="6"/>
  <c r="R9" i="6" s="1"/>
  <c r="D8" i="6"/>
  <c r="D7" i="6"/>
  <c r="D6" i="6"/>
  <c r="C16" i="6"/>
  <c r="C17" i="6" s="1"/>
  <c r="B16" i="6"/>
  <c r="B17" i="6"/>
  <c r="A7" i="6"/>
  <c r="A8" i="6" s="1"/>
  <c r="A9" i="6"/>
  <c r="A10" i="6"/>
  <c r="A11" i="6"/>
  <c r="A12" i="6" s="1"/>
  <c r="A13" i="6" s="1"/>
  <c r="A14" i="6" s="1"/>
  <c r="A15" i="6" s="1"/>
  <c r="R12" i="6"/>
  <c r="R10" i="6"/>
  <c r="R7" i="6"/>
  <c r="D15" i="4"/>
  <c r="D16" i="4"/>
  <c r="C15" i="4"/>
  <c r="C16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F15" i="4"/>
  <c r="F16" i="4" s="1"/>
  <c r="E9" i="4"/>
  <c r="G8" i="4"/>
  <c r="F8" i="4"/>
  <c r="E8" i="4"/>
  <c r="G7" i="4"/>
  <c r="F7" i="4"/>
  <c r="E7" i="4"/>
  <c r="G6" i="4"/>
  <c r="F6" i="4"/>
  <c r="E6" i="4"/>
  <c r="B6" i="4"/>
  <c r="B7" i="4" s="1"/>
  <c r="B8" i="4"/>
  <c r="B9" i="4" s="1"/>
  <c r="B10" i="4" s="1"/>
  <c r="B11" i="4" s="1"/>
  <c r="B12" i="4" s="1"/>
  <c r="B13" i="4"/>
  <c r="B14" i="4"/>
  <c r="G5" i="4"/>
  <c r="F5" i="4"/>
  <c r="E5" i="4"/>
  <c r="Q15" i="2"/>
  <c r="Q14" i="2"/>
  <c r="Q13" i="2"/>
  <c r="Q12" i="2"/>
  <c r="Q11" i="2"/>
  <c r="Q10" i="2"/>
  <c r="Q9" i="2"/>
  <c r="Q8" i="2"/>
  <c r="Q7" i="2"/>
  <c r="Q16" i="2" s="1"/>
  <c r="Q17" i="2" s="1"/>
  <c r="Q6" i="2"/>
  <c r="D16" i="2"/>
  <c r="D17" i="2" s="1"/>
  <c r="F8" i="2"/>
  <c r="H8" i="2" s="1"/>
  <c r="C16" i="2"/>
  <c r="C17" i="2"/>
  <c r="B7" i="2"/>
  <c r="B8" i="2"/>
  <c r="B9" i="2" s="1"/>
  <c r="B10" i="2" s="1"/>
  <c r="B11" i="2" s="1"/>
  <c r="B12" i="2" s="1"/>
  <c r="B13" i="2"/>
  <c r="B14" i="2" s="1"/>
  <c r="B15" i="2" s="1"/>
  <c r="B4" i="1"/>
  <c r="B5" i="1" s="1"/>
  <c r="B6" i="1" s="1"/>
  <c r="B7" i="1" s="1"/>
  <c r="B8" i="1" s="1"/>
  <c r="B9" i="1" s="1"/>
  <c r="B10" i="1" s="1"/>
  <c r="B11" i="1" s="1"/>
  <c r="B12" i="1" s="1"/>
  <c r="F9" i="2"/>
  <c r="H9" i="2" s="1"/>
  <c r="F10" i="5"/>
  <c r="E8" i="5"/>
  <c r="H8" i="5" s="1"/>
  <c r="E7" i="5"/>
  <c r="H7" i="5" s="1"/>
  <c r="E10" i="5"/>
  <c r="E14" i="5"/>
  <c r="E13" i="5"/>
  <c r="E6" i="2"/>
  <c r="I6" i="2"/>
  <c r="F14" i="2"/>
  <c r="H14" i="2" s="1"/>
  <c r="R13" i="6"/>
  <c r="E15" i="4"/>
  <c r="G15" i="4"/>
  <c r="F31" i="4" s="1"/>
  <c r="O7" i="4"/>
  <c r="P7" i="4" s="1"/>
  <c r="F7" i="5"/>
  <c r="F15" i="5"/>
  <c r="F13" i="5"/>
  <c r="G13" i="5" s="1"/>
  <c r="R9" i="7"/>
  <c r="G15" i="5"/>
  <c r="C28" i="4"/>
  <c r="E16" i="4"/>
  <c r="H13" i="4"/>
  <c r="I13" i="4" s="1"/>
  <c r="M13" i="4" s="1"/>
  <c r="H12" i="4"/>
  <c r="I12" i="4" s="1"/>
  <c r="H6" i="4"/>
  <c r="I6" i="4" s="1"/>
  <c r="J13" i="4"/>
  <c r="N12" i="4"/>
  <c r="G7" i="5" l="1"/>
  <c r="F30" i="4"/>
  <c r="O13" i="4"/>
  <c r="P13" i="4" s="1"/>
  <c r="O12" i="4"/>
  <c r="P12" i="4" s="1"/>
  <c r="O6" i="4"/>
  <c r="P6" i="4" s="1"/>
  <c r="O8" i="4"/>
  <c r="P8" i="4" s="1"/>
  <c r="O10" i="4"/>
  <c r="P10" i="4" s="1"/>
  <c r="O9" i="4"/>
  <c r="P9" i="4" s="1"/>
  <c r="E16" i="6"/>
  <c r="E17" i="6" s="1"/>
  <c r="G14" i="6" s="1"/>
  <c r="I14" i="6" s="1"/>
  <c r="N13" i="4"/>
  <c r="M6" i="4"/>
  <c r="O11" i="4"/>
  <c r="P11" i="4" s="1"/>
  <c r="J6" i="4"/>
  <c r="N6" i="4"/>
  <c r="M12" i="4"/>
  <c r="J12" i="4"/>
  <c r="H10" i="4"/>
  <c r="H8" i="4"/>
  <c r="H9" i="4"/>
  <c r="H14" i="4"/>
  <c r="H5" i="4"/>
  <c r="H11" i="4"/>
  <c r="R8" i="6"/>
  <c r="F8" i="6"/>
  <c r="D16" i="6"/>
  <c r="D17" i="6" s="1"/>
  <c r="H7" i="4"/>
  <c r="G16" i="4"/>
  <c r="O14" i="4"/>
  <c r="P14" i="4" s="1"/>
  <c r="H13" i="5"/>
  <c r="O5" i="4"/>
  <c r="H10" i="5"/>
  <c r="H14" i="5"/>
  <c r="G10" i="5"/>
  <c r="F6" i="2"/>
  <c r="F15" i="2"/>
  <c r="H15" i="2" s="1"/>
  <c r="F11" i="2"/>
  <c r="H11" i="2" s="1"/>
  <c r="G32" i="2"/>
  <c r="F10" i="2"/>
  <c r="H10" i="2" s="1"/>
  <c r="F7" i="2"/>
  <c r="H7" i="2" s="1"/>
  <c r="F13" i="2"/>
  <c r="H13" i="2" s="1"/>
  <c r="F12" i="2"/>
  <c r="H12" i="2" s="1"/>
  <c r="F12" i="6"/>
  <c r="F14" i="5"/>
  <c r="F8" i="5"/>
  <c r="F11" i="5"/>
  <c r="F12" i="5"/>
  <c r="F6" i="5"/>
  <c r="F9" i="5"/>
  <c r="E7" i="2"/>
  <c r="E14" i="2"/>
  <c r="E8" i="2"/>
  <c r="E13" i="2"/>
  <c r="E9" i="2"/>
  <c r="E12" i="2"/>
  <c r="E15" i="2"/>
  <c r="R15" i="6"/>
  <c r="F15" i="6"/>
  <c r="E15" i="5"/>
  <c r="E6" i="5"/>
  <c r="E11" i="5"/>
  <c r="E9" i="5"/>
  <c r="G6" i="2"/>
  <c r="E11" i="2"/>
  <c r="E10" i="2"/>
  <c r="E12" i="5"/>
  <c r="R6" i="6"/>
  <c r="R16" i="6" s="1"/>
  <c r="R17" i="6" s="1"/>
  <c r="F6" i="6"/>
  <c r="D16" i="7"/>
  <c r="D17" i="7" s="1"/>
  <c r="F11" i="7" s="1"/>
  <c r="R6" i="7"/>
  <c r="R16" i="7" s="1"/>
  <c r="R17" i="7" s="1"/>
  <c r="E16" i="7"/>
  <c r="E17" i="7" s="1"/>
  <c r="G15" i="7" s="1"/>
  <c r="I15" i="7" s="1"/>
  <c r="J11" i="7" l="1"/>
  <c r="J15" i="6"/>
  <c r="I7" i="2"/>
  <c r="G7" i="2"/>
  <c r="E16" i="2"/>
  <c r="E17" i="2" s="1"/>
  <c r="J12" i="6"/>
  <c r="P5" i="4"/>
  <c r="P15" i="4" s="1"/>
  <c r="P16" i="4" s="1"/>
  <c r="O15" i="4"/>
  <c r="O16" i="4" s="1"/>
  <c r="J8" i="6"/>
  <c r="I8" i="4"/>
  <c r="G15" i="6"/>
  <c r="I15" i="6" s="1"/>
  <c r="H12" i="5"/>
  <c r="G11" i="5"/>
  <c r="H6" i="2"/>
  <c r="H16" i="2" s="1"/>
  <c r="F16" i="2"/>
  <c r="F17" i="2" s="1"/>
  <c r="I10" i="4"/>
  <c r="N10" i="4"/>
  <c r="G6" i="6"/>
  <c r="G7" i="6"/>
  <c r="I7" i="6" s="1"/>
  <c r="F6" i="7"/>
  <c r="I10" i="2"/>
  <c r="G10" i="2"/>
  <c r="G16" i="2" s="1"/>
  <c r="E16" i="5"/>
  <c r="E17" i="5" s="1"/>
  <c r="H6" i="5"/>
  <c r="I15" i="2"/>
  <c r="G15" i="2"/>
  <c r="I8" i="2"/>
  <c r="G8" i="2"/>
  <c r="G9" i="5"/>
  <c r="G8" i="5"/>
  <c r="I14" i="4"/>
  <c r="G10" i="7"/>
  <c r="I10" i="7" s="1"/>
  <c r="H34" i="7"/>
  <c r="G14" i="7"/>
  <c r="I14" i="7" s="1"/>
  <c r="G9" i="7"/>
  <c r="I9" i="7" s="1"/>
  <c r="G12" i="7"/>
  <c r="I12" i="7" s="1"/>
  <c r="G13" i="7"/>
  <c r="I13" i="7" s="1"/>
  <c r="G11" i="7"/>
  <c r="I11" i="7" s="1"/>
  <c r="H9" i="5"/>
  <c r="I9" i="2"/>
  <c r="G9" i="2"/>
  <c r="G12" i="5"/>
  <c r="I7" i="4"/>
  <c r="N7" i="4"/>
  <c r="H15" i="4"/>
  <c r="H16" i="4" s="1"/>
  <c r="I5" i="4"/>
  <c r="G12" i="6"/>
  <c r="I12" i="6" s="1"/>
  <c r="G9" i="6"/>
  <c r="I9" i="6" s="1"/>
  <c r="H34" i="6"/>
  <c r="G11" i="6"/>
  <c r="I11" i="6" s="1"/>
  <c r="G8" i="6"/>
  <c r="I8" i="6" s="1"/>
  <c r="G13" i="6"/>
  <c r="I13" i="6" s="1"/>
  <c r="F14" i="7"/>
  <c r="F9" i="7"/>
  <c r="F7" i="7"/>
  <c r="F13" i="7"/>
  <c r="F15" i="7"/>
  <c r="F12" i="7"/>
  <c r="F8" i="7"/>
  <c r="F10" i="7"/>
  <c r="H11" i="5"/>
  <c r="G13" i="2"/>
  <c r="I13" i="2"/>
  <c r="G6" i="7"/>
  <c r="G8" i="7"/>
  <c r="I8" i="7" s="1"/>
  <c r="H6" i="6"/>
  <c r="J6" i="6"/>
  <c r="G11" i="2"/>
  <c r="I11" i="2"/>
  <c r="G7" i="7"/>
  <c r="I7" i="7" s="1"/>
  <c r="H15" i="5"/>
  <c r="G12" i="2"/>
  <c r="I12" i="2"/>
  <c r="G14" i="2"/>
  <c r="I14" i="2"/>
  <c r="F16" i="5"/>
  <c r="F17" i="5" s="1"/>
  <c r="G6" i="5"/>
  <c r="G16" i="5" s="1"/>
  <c r="G14" i="5"/>
  <c r="F10" i="6"/>
  <c r="F13" i="6"/>
  <c r="F7" i="6"/>
  <c r="F14" i="6"/>
  <c r="F9" i="6"/>
  <c r="F11" i="6"/>
  <c r="I11" i="4"/>
  <c r="N11" i="4"/>
  <c r="I9" i="4"/>
  <c r="N9" i="4"/>
  <c r="G10" i="6"/>
  <c r="I10" i="6" s="1"/>
  <c r="G17" i="2" l="1"/>
  <c r="J11" i="6"/>
  <c r="H11" i="6"/>
  <c r="H13" i="6"/>
  <c r="J13" i="6"/>
  <c r="G18" i="5"/>
  <c r="G19" i="5" s="1"/>
  <c r="G17" i="5"/>
  <c r="I6" i="7"/>
  <c r="I16" i="7" s="1"/>
  <c r="G16" i="7"/>
  <c r="G17" i="7" s="1"/>
  <c r="H12" i="7"/>
  <c r="J12" i="7"/>
  <c r="H9" i="7"/>
  <c r="J9" i="7"/>
  <c r="J8" i="4"/>
  <c r="M8" i="4"/>
  <c r="H12" i="6"/>
  <c r="I16" i="2"/>
  <c r="D30" i="2" s="1"/>
  <c r="J9" i="4"/>
  <c r="M9" i="4"/>
  <c r="J9" i="6"/>
  <c r="J16" i="6" s="1"/>
  <c r="H9" i="6"/>
  <c r="H10" i="6"/>
  <c r="J10" i="6"/>
  <c r="F16" i="6"/>
  <c r="F17" i="6" s="1"/>
  <c r="J15" i="7"/>
  <c r="H15" i="7"/>
  <c r="J14" i="7"/>
  <c r="H14" i="7"/>
  <c r="J5" i="4"/>
  <c r="M5" i="4"/>
  <c r="I15" i="4"/>
  <c r="I16" i="4" s="1"/>
  <c r="J7" i="4"/>
  <c r="M7" i="4"/>
  <c r="K14" i="4"/>
  <c r="L14" i="4" s="1"/>
  <c r="J14" i="4"/>
  <c r="M14" i="4"/>
  <c r="G16" i="6"/>
  <c r="G17" i="6" s="1"/>
  <c r="I6" i="6"/>
  <c r="I16" i="6" s="1"/>
  <c r="H18" i="2"/>
  <c r="H19" i="2" s="1"/>
  <c r="G33" i="2" s="1"/>
  <c r="H17" i="2"/>
  <c r="H14" i="6"/>
  <c r="J14" i="6"/>
  <c r="J10" i="7"/>
  <c r="H10" i="7"/>
  <c r="J13" i="7"/>
  <c r="H13" i="7"/>
  <c r="N5" i="4"/>
  <c r="N15" i="4" s="1"/>
  <c r="N16" i="4" s="1"/>
  <c r="N14" i="4"/>
  <c r="H16" i="5"/>
  <c r="H15" i="6"/>
  <c r="H11" i="7"/>
  <c r="M11" i="4"/>
  <c r="J11" i="4"/>
  <c r="H7" i="6"/>
  <c r="H16" i="6" s="1"/>
  <c r="J7" i="6"/>
  <c r="H8" i="7"/>
  <c r="J8" i="7"/>
  <c r="J7" i="7"/>
  <c r="H7" i="7"/>
  <c r="J6" i="7"/>
  <c r="H6" i="7"/>
  <c r="F16" i="7"/>
  <c r="F17" i="7" s="1"/>
  <c r="M10" i="4"/>
  <c r="J10" i="4"/>
  <c r="N8" i="4"/>
  <c r="H8" i="6"/>
  <c r="J18" i="6" l="1"/>
  <c r="J19" i="6" s="1"/>
  <c r="J17" i="6"/>
  <c r="E32" i="6"/>
  <c r="H17" i="6"/>
  <c r="D29" i="2"/>
  <c r="I17" i="6"/>
  <c r="I18" i="6"/>
  <c r="I19" i="6" s="1"/>
  <c r="H35" i="6" s="1"/>
  <c r="K12" i="4"/>
  <c r="L12" i="4" s="1"/>
  <c r="K13" i="4"/>
  <c r="L13" i="4" s="1"/>
  <c r="K6" i="4"/>
  <c r="L6" i="4" s="1"/>
  <c r="I18" i="2"/>
  <c r="I19" i="2" s="1"/>
  <c r="I17" i="2"/>
  <c r="I17" i="7"/>
  <c r="I18" i="7"/>
  <c r="I19" i="7" s="1"/>
  <c r="H35" i="7" s="1"/>
  <c r="K10" i="4"/>
  <c r="L10" i="4" s="1"/>
  <c r="H16" i="7"/>
  <c r="K11" i="4"/>
  <c r="L11" i="4" s="1"/>
  <c r="M15" i="4"/>
  <c r="J16" i="7"/>
  <c r="H18" i="5"/>
  <c r="H19" i="5" s="1"/>
  <c r="H17" i="5"/>
  <c r="K7" i="4"/>
  <c r="L7" i="4" s="1"/>
  <c r="K5" i="4"/>
  <c r="K9" i="4"/>
  <c r="L9" i="4" s="1"/>
  <c r="K8" i="4"/>
  <c r="L8" i="4" s="1"/>
  <c r="J15" i="4"/>
  <c r="J16" i="4" s="1"/>
  <c r="J13" i="5"/>
  <c r="J15" i="5"/>
  <c r="J7" i="5"/>
  <c r="J10" i="5"/>
  <c r="J11" i="5"/>
  <c r="J12" i="5"/>
  <c r="J6" i="5"/>
  <c r="J14" i="5"/>
  <c r="J9" i="5"/>
  <c r="J8" i="5"/>
  <c r="M9" i="5" l="1"/>
  <c r="J18" i="7"/>
  <c r="J19" i="7" s="1"/>
  <c r="J17" i="7"/>
  <c r="M10" i="5"/>
  <c r="M7" i="5"/>
  <c r="M11" i="5"/>
  <c r="M13" i="5"/>
  <c r="L5" i="4"/>
  <c r="L15" i="4" s="1"/>
  <c r="L16" i="4" s="1"/>
  <c r="K15" i="4"/>
  <c r="K16" i="4" s="1"/>
  <c r="M14" i="5"/>
  <c r="P18" i="4"/>
  <c r="C33" i="4"/>
  <c r="C30" i="4"/>
  <c r="C31" i="4"/>
  <c r="M16" i="4"/>
  <c r="E31" i="6"/>
  <c r="M6" i="5"/>
  <c r="J16" i="5"/>
  <c r="J17" i="5" s="1"/>
  <c r="F33" i="5" s="1"/>
  <c r="J10" i="2"/>
  <c r="J9" i="2"/>
  <c r="J6" i="2"/>
  <c r="J7" i="2"/>
  <c r="J8" i="2"/>
  <c r="J11" i="2"/>
  <c r="J14" i="2"/>
  <c r="J13" i="2"/>
  <c r="J15" i="2"/>
  <c r="J12" i="2"/>
  <c r="M8" i="5"/>
  <c r="M12" i="5"/>
  <c r="M15" i="5"/>
  <c r="I8" i="5"/>
  <c r="I14" i="5"/>
  <c r="I13" i="5"/>
  <c r="I10" i="5"/>
  <c r="I7" i="5"/>
  <c r="I9" i="5"/>
  <c r="I12" i="5"/>
  <c r="I6" i="5"/>
  <c r="I15" i="5"/>
  <c r="I11" i="5"/>
  <c r="E32" i="7"/>
  <c r="H17" i="7"/>
  <c r="L15" i="5" l="1"/>
  <c r="K15" i="5"/>
  <c r="L8" i="5"/>
  <c r="K8" i="5"/>
  <c r="K15" i="2"/>
  <c r="N15" i="2"/>
  <c r="O15" i="2" s="1"/>
  <c r="K9" i="2"/>
  <c r="M16" i="5"/>
  <c r="I16" i="5"/>
  <c r="I17" i="5" s="1"/>
  <c r="K6" i="5"/>
  <c r="L6" i="5"/>
  <c r="K13" i="2"/>
  <c r="N13" i="2"/>
  <c r="O13" i="2" s="1"/>
  <c r="M13" i="2"/>
  <c r="K10" i="2"/>
  <c r="M10" i="2"/>
  <c r="E31" i="7"/>
  <c r="K12" i="5"/>
  <c r="L12" i="5"/>
  <c r="L13" i="5"/>
  <c r="K13" i="5"/>
  <c r="K14" i="2"/>
  <c r="M14" i="2" s="1"/>
  <c r="K7" i="2"/>
  <c r="C32" i="4"/>
  <c r="D28" i="4"/>
  <c r="E28" i="4" s="1"/>
  <c r="L7" i="5"/>
  <c r="K7" i="5"/>
  <c r="N8" i="2"/>
  <c r="O8" i="2" s="1"/>
  <c r="M8" i="2"/>
  <c r="K8" i="2"/>
  <c r="K10" i="5"/>
  <c r="L10" i="5"/>
  <c r="K9" i="6"/>
  <c r="K7" i="6"/>
  <c r="K14" i="6"/>
  <c r="K10" i="6"/>
  <c r="K11" i="6"/>
  <c r="K6" i="6"/>
  <c r="K8" i="6"/>
  <c r="K15" i="6"/>
  <c r="K13" i="6"/>
  <c r="K12" i="6"/>
  <c r="K11" i="5"/>
  <c r="L11" i="5"/>
  <c r="K9" i="5"/>
  <c r="L9" i="5"/>
  <c r="K14" i="5"/>
  <c r="L14" i="5"/>
  <c r="K12" i="2"/>
  <c r="M12" i="2"/>
  <c r="K11" i="2"/>
  <c r="K6" i="2"/>
  <c r="J16" i="2"/>
  <c r="J17" i="2" s="1"/>
  <c r="N14" i="2" s="1"/>
  <c r="O14" i="2" s="1"/>
  <c r="R7" i="2" l="1"/>
  <c r="P6" i="2"/>
  <c r="K16" i="2"/>
  <c r="K17" i="2" s="1"/>
  <c r="L6" i="2"/>
  <c r="L10" i="6"/>
  <c r="N10" i="6"/>
  <c r="O10" i="6"/>
  <c r="P10" i="6" s="1"/>
  <c r="R8" i="2"/>
  <c r="P7" i="2"/>
  <c r="S7" i="2"/>
  <c r="L7" i="2"/>
  <c r="L16" i="5"/>
  <c r="M6" i="2"/>
  <c r="L12" i="6"/>
  <c r="O12" i="6"/>
  <c r="P12" i="6" s="1"/>
  <c r="N12" i="6"/>
  <c r="K16" i="5"/>
  <c r="P15" i="2"/>
  <c r="S15" i="2"/>
  <c r="T15" i="2" s="1"/>
  <c r="L15" i="2"/>
  <c r="P12" i="2"/>
  <c r="R13" i="2"/>
  <c r="S13" i="2" s="1"/>
  <c r="T13" i="2" s="1"/>
  <c r="L12" i="2"/>
  <c r="O6" i="6"/>
  <c r="K16" i="6"/>
  <c r="K17" i="6" s="1"/>
  <c r="L6" i="6"/>
  <c r="N10" i="2"/>
  <c r="O10" i="2" s="1"/>
  <c r="P13" i="2"/>
  <c r="R14" i="2"/>
  <c r="L13" i="2"/>
  <c r="N9" i="2"/>
  <c r="O9" i="2" s="1"/>
  <c r="R12" i="2"/>
  <c r="S12" i="2" s="1"/>
  <c r="T12" i="2" s="1"/>
  <c r="S11" i="2"/>
  <c r="T11" i="2" s="1"/>
  <c r="P11" i="2"/>
  <c r="L11" i="2"/>
  <c r="P14" i="2"/>
  <c r="S14" i="2"/>
  <c r="T14" i="2" s="1"/>
  <c r="R15" i="2"/>
  <c r="L14" i="2"/>
  <c r="R10" i="2"/>
  <c r="S9" i="2"/>
  <c r="T9" i="2" s="1"/>
  <c r="P9" i="2"/>
  <c r="L9" i="2"/>
  <c r="O8" i="6"/>
  <c r="P8" i="6" s="1"/>
  <c r="L8" i="6"/>
  <c r="L14" i="6"/>
  <c r="O14" i="6"/>
  <c r="P14" i="6" s="1"/>
  <c r="N14" i="6"/>
  <c r="M7" i="2"/>
  <c r="M9" i="2"/>
  <c r="M11" i="2"/>
  <c r="L13" i="6"/>
  <c r="O13" i="6"/>
  <c r="P13" i="6" s="1"/>
  <c r="O7" i="6"/>
  <c r="P7" i="6" s="1"/>
  <c r="L7" i="6"/>
  <c r="N6" i="2"/>
  <c r="N11" i="2"/>
  <c r="O11" i="2" s="1"/>
  <c r="N12" i="2"/>
  <c r="O12" i="2" s="1"/>
  <c r="N15" i="6"/>
  <c r="L15" i="6"/>
  <c r="O15" i="6"/>
  <c r="P15" i="6" s="1"/>
  <c r="L11" i="6"/>
  <c r="O11" i="6"/>
  <c r="P11" i="6" s="1"/>
  <c r="O9" i="6"/>
  <c r="P9" i="6" s="1"/>
  <c r="N9" i="6"/>
  <c r="L9" i="6"/>
  <c r="P8" i="2"/>
  <c r="R9" i="2"/>
  <c r="S8" i="2"/>
  <c r="T8" i="2" s="1"/>
  <c r="L8" i="2"/>
  <c r="N7" i="2"/>
  <c r="O7" i="2" s="1"/>
  <c r="K12" i="7"/>
  <c r="K13" i="7"/>
  <c r="K14" i="7"/>
  <c r="K15" i="7"/>
  <c r="K10" i="7"/>
  <c r="K6" i="7"/>
  <c r="K8" i="7"/>
  <c r="K11" i="7"/>
  <c r="K9" i="7"/>
  <c r="K7" i="7"/>
  <c r="P10" i="2"/>
  <c r="R11" i="2"/>
  <c r="S10" i="2"/>
  <c r="T10" i="2" s="1"/>
  <c r="L10" i="2"/>
  <c r="M17" i="5"/>
  <c r="M18" i="5"/>
  <c r="M19" i="5" s="1"/>
  <c r="F34" i="5" s="1"/>
  <c r="M15" i="2"/>
  <c r="K16" i="7" l="1"/>
  <c r="K17" i="7" s="1"/>
  <c r="L6" i="7"/>
  <c r="N6" i="7"/>
  <c r="O6" i="7"/>
  <c r="S12" i="6"/>
  <c r="Q11" i="6"/>
  <c r="M11" i="6"/>
  <c r="Q7" i="6"/>
  <c r="S8" i="6"/>
  <c r="M7" i="6"/>
  <c r="Q6" i="6"/>
  <c r="L16" i="6"/>
  <c r="L17" i="6" s="1"/>
  <c r="S7" i="6"/>
  <c r="M6" i="6"/>
  <c r="L9" i="7"/>
  <c r="N9" i="7"/>
  <c r="O9" i="7"/>
  <c r="P9" i="7" s="1"/>
  <c r="N12" i="7"/>
  <c r="L12" i="7"/>
  <c r="O12" i="7"/>
  <c r="P12" i="7" s="1"/>
  <c r="N6" i="6"/>
  <c r="N11" i="7"/>
  <c r="O11" i="7"/>
  <c r="P11" i="7" s="1"/>
  <c r="L11" i="7"/>
  <c r="L15" i="7"/>
  <c r="O15" i="7"/>
  <c r="P15" i="7" s="1"/>
  <c r="N11" i="6"/>
  <c r="Q15" i="6"/>
  <c r="M15" i="6"/>
  <c r="O6" i="2"/>
  <c r="O16" i="2" s="1"/>
  <c r="O17" i="2" s="1"/>
  <c r="N16" i="2"/>
  <c r="N17" i="2" s="1"/>
  <c r="S15" i="6"/>
  <c r="T15" i="6" s="1"/>
  <c r="U15" i="6" s="1"/>
  <c r="Q14" i="6"/>
  <c r="M14" i="6"/>
  <c r="S13" i="6"/>
  <c r="T13" i="6" s="1"/>
  <c r="U13" i="6" s="1"/>
  <c r="Q12" i="6"/>
  <c r="T12" i="6"/>
  <c r="U12" i="6" s="1"/>
  <c r="M12" i="6"/>
  <c r="T7" i="2"/>
  <c r="T16" i="2" s="1"/>
  <c r="S16" i="2"/>
  <c r="S17" i="2" s="1"/>
  <c r="P16" i="2"/>
  <c r="N7" i="7"/>
  <c r="O7" i="7"/>
  <c r="P7" i="7" s="1"/>
  <c r="L7" i="7"/>
  <c r="L13" i="7"/>
  <c r="N13" i="7"/>
  <c r="O13" i="7"/>
  <c r="P13" i="7" s="1"/>
  <c r="Q13" i="6"/>
  <c r="S14" i="6"/>
  <c r="T14" i="6" s="1"/>
  <c r="U14" i="6" s="1"/>
  <c r="M13" i="6"/>
  <c r="S9" i="6"/>
  <c r="Q8" i="6"/>
  <c r="T8" i="6"/>
  <c r="U8" i="6" s="1"/>
  <c r="M8" i="6"/>
  <c r="L18" i="5"/>
  <c r="L19" i="5" s="1"/>
  <c r="L17" i="5"/>
  <c r="L16" i="2"/>
  <c r="L17" i="2" s="1"/>
  <c r="L10" i="7"/>
  <c r="O10" i="7"/>
  <c r="P10" i="7" s="1"/>
  <c r="L8" i="7"/>
  <c r="N8" i="7"/>
  <c r="O8" i="7"/>
  <c r="P8" i="7" s="1"/>
  <c r="O14" i="7"/>
  <c r="P14" i="7" s="1"/>
  <c r="L14" i="7"/>
  <c r="S10" i="6"/>
  <c r="Q9" i="6"/>
  <c r="T9" i="6"/>
  <c r="U9" i="6" s="1"/>
  <c r="M9" i="6"/>
  <c r="N7" i="6"/>
  <c r="N13" i="6"/>
  <c r="N8" i="6"/>
  <c r="P6" i="6"/>
  <c r="P16" i="6" s="1"/>
  <c r="P17" i="6" s="1"/>
  <c r="O16" i="6"/>
  <c r="O17" i="6" s="1"/>
  <c r="C31" i="5"/>
  <c r="K17" i="5"/>
  <c r="M16" i="2"/>
  <c r="M17" i="2" s="1"/>
  <c r="Q10" i="6"/>
  <c r="T10" i="6"/>
  <c r="U10" i="6" s="1"/>
  <c r="S11" i="6"/>
  <c r="T11" i="6" s="1"/>
  <c r="U11" i="6" s="1"/>
  <c r="M10" i="6"/>
  <c r="R16" i="2"/>
  <c r="R17" i="2" s="1"/>
  <c r="Q14" i="7" l="1"/>
  <c r="S15" i="7"/>
  <c r="M14" i="7"/>
  <c r="S11" i="7"/>
  <c r="Q10" i="7"/>
  <c r="M10" i="7"/>
  <c r="D37" i="2"/>
  <c r="T17" i="2"/>
  <c r="M16" i="6"/>
  <c r="M17" i="6" s="1"/>
  <c r="P6" i="7"/>
  <c r="P16" i="7" s="1"/>
  <c r="P17" i="7" s="1"/>
  <c r="O16" i="7"/>
  <c r="O17" i="7" s="1"/>
  <c r="S9" i="7"/>
  <c r="Q8" i="7"/>
  <c r="T8" i="7"/>
  <c r="U8" i="7" s="1"/>
  <c r="M8" i="7"/>
  <c r="Q15" i="7"/>
  <c r="T15" i="7"/>
  <c r="U15" i="7" s="1"/>
  <c r="M15" i="7"/>
  <c r="N16" i="6"/>
  <c r="N17" i="6" s="1"/>
  <c r="S16" i="6"/>
  <c r="S17" i="6" s="1"/>
  <c r="N15" i="5"/>
  <c r="O15" i="5" s="1"/>
  <c r="N6" i="5"/>
  <c r="N11" i="5"/>
  <c r="O11" i="5" s="1"/>
  <c r="N9" i="5"/>
  <c r="O9" i="5" s="1"/>
  <c r="N7" i="5"/>
  <c r="O7" i="5" s="1"/>
  <c r="N10" i="5"/>
  <c r="O10" i="5" s="1"/>
  <c r="N8" i="5"/>
  <c r="O8" i="5" s="1"/>
  <c r="N13" i="5"/>
  <c r="O13" i="5" s="1"/>
  <c r="N14" i="5"/>
  <c r="O14" i="5" s="1"/>
  <c r="N12" i="5"/>
  <c r="O12" i="5" s="1"/>
  <c r="N14" i="7"/>
  <c r="N16" i="7" s="1"/>
  <c r="N17" i="7" s="1"/>
  <c r="Q13" i="7"/>
  <c r="S14" i="7"/>
  <c r="T14" i="7" s="1"/>
  <c r="U14" i="7" s="1"/>
  <c r="M13" i="7"/>
  <c r="P17" i="2"/>
  <c r="D35" i="2"/>
  <c r="D34" i="2" s="1"/>
  <c r="T11" i="7"/>
  <c r="U11" i="7" s="1"/>
  <c r="Q11" i="7"/>
  <c r="S12" i="7"/>
  <c r="T12" i="7" s="1"/>
  <c r="U12" i="7" s="1"/>
  <c r="M11" i="7"/>
  <c r="L16" i="7"/>
  <c r="L17" i="7" s="1"/>
  <c r="Q6" i="7"/>
  <c r="S7" i="7"/>
  <c r="M6" i="7"/>
  <c r="N10" i="7"/>
  <c r="S8" i="7"/>
  <c r="Q7" i="7"/>
  <c r="M7" i="7"/>
  <c r="N15" i="7"/>
  <c r="Q12" i="7"/>
  <c r="S13" i="7"/>
  <c r="T13" i="7" s="1"/>
  <c r="U13" i="7" s="1"/>
  <c r="M12" i="7"/>
  <c r="S10" i="7"/>
  <c r="T10" i="7" s="1"/>
  <c r="U10" i="7" s="1"/>
  <c r="Q9" i="7"/>
  <c r="T9" i="7"/>
  <c r="U9" i="7" s="1"/>
  <c r="M9" i="7"/>
  <c r="Q16" i="6"/>
  <c r="T7" i="6"/>
  <c r="Q17" i="6" l="1"/>
  <c r="E37" i="6"/>
  <c r="E36" i="6" s="1"/>
  <c r="S16" i="7"/>
  <c r="S17" i="7" s="1"/>
  <c r="P13" i="5"/>
  <c r="Q14" i="5"/>
  <c r="P9" i="5"/>
  <c r="Q10" i="5"/>
  <c r="Q16" i="7"/>
  <c r="R8" i="5"/>
  <c r="S8" i="5" s="1"/>
  <c r="Q9" i="5"/>
  <c r="R9" i="5" s="1"/>
  <c r="S9" i="5" s="1"/>
  <c r="P8" i="5"/>
  <c r="Q12" i="5"/>
  <c r="P11" i="5"/>
  <c r="R11" i="5"/>
  <c r="S11" i="5" s="1"/>
  <c r="P12" i="5"/>
  <c r="R12" i="5"/>
  <c r="S12" i="5" s="1"/>
  <c r="Q13" i="5"/>
  <c r="R13" i="5" s="1"/>
  <c r="S13" i="5" s="1"/>
  <c r="R10" i="5"/>
  <c r="S10" i="5" s="1"/>
  <c r="P10" i="5"/>
  <c r="Q11" i="5"/>
  <c r="N16" i="5"/>
  <c r="N17" i="5" s="1"/>
  <c r="O6" i="5"/>
  <c r="T16" i="6"/>
  <c r="T17" i="6" s="1"/>
  <c r="U7" i="6"/>
  <c r="U16" i="6" s="1"/>
  <c r="T7" i="7"/>
  <c r="M16" i="7"/>
  <c r="M17" i="7" s="1"/>
  <c r="E30" i="2"/>
  <c r="F30" i="2" s="1"/>
  <c r="E29" i="2"/>
  <c r="F29" i="2" s="1"/>
  <c r="G29" i="2" s="1"/>
  <c r="R14" i="5"/>
  <c r="S14" i="5" s="1"/>
  <c r="Q15" i="5"/>
  <c r="R15" i="5" s="1"/>
  <c r="S15" i="5" s="1"/>
  <c r="P14" i="5"/>
  <c r="Q8" i="5"/>
  <c r="P7" i="5"/>
  <c r="P15" i="5"/>
  <c r="P6" i="5" l="1"/>
  <c r="P16" i="5" s="1"/>
  <c r="Q7" i="5"/>
  <c r="O16" i="5"/>
  <c r="O17" i="5" s="1"/>
  <c r="U7" i="7"/>
  <c r="U16" i="7" s="1"/>
  <c r="T16" i="7"/>
  <c r="T17" i="7" s="1"/>
  <c r="U17" i="6"/>
  <c r="E39" i="6"/>
  <c r="Q17" i="7"/>
  <c r="E37" i="7"/>
  <c r="E36" i="7" s="1"/>
  <c r="F32" i="6"/>
  <c r="G32" i="6" s="1"/>
  <c r="H38" i="6" s="1"/>
  <c r="F31" i="6"/>
  <c r="G31" i="6" s="1"/>
  <c r="G30" i="2"/>
  <c r="G36" i="2"/>
  <c r="G37" i="2" s="1"/>
  <c r="E39" i="7" l="1"/>
  <c r="U17" i="7"/>
  <c r="Q16" i="5"/>
  <c r="Q17" i="5" s="1"/>
  <c r="R7" i="5"/>
  <c r="F31" i="7"/>
  <c r="G31" i="7" s="1"/>
  <c r="F32" i="7"/>
  <c r="G32" i="7" s="1"/>
  <c r="H38" i="7" s="1"/>
  <c r="C36" i="5"/>
  <c r="C35" i="5"/>
  <c r="D31" i="5" s="1"/>
  <c r="E31" i="5" s="1"/>
  <c r="C34" i="5"/>
  <c r="C33" i="5"/>
  <c r="P17" i="5"/>
  <c r="S7" i="5" l="1"/>
  <c r="S16" i="5" s="1"/>
  <c r="R16" i="5"/>
  <c r="R17" i="5" s="1"/>
  <c r="F37" i="5" l="1"/>
  <c r="S21" i="5"/>
  <c r="S17" i="5"/>
</calcChain>
</file>

<file path=xl/sharedStrings.xml><?xml version="1.0" encoding="utf-8"?>
<sst xmlns="http://schemas.openxmlformats.org/spreadsheetml/2006/main" count="273" uniqueCount="82">
  <si>
    <t>x</t>
  </si>
  <si>
    <t>X</t>
  </si>
  <si>
    <t>Y</t>
  </si>
  <si>
    <t>Observación</t>
  </si>
  <si>
    <t>TOTAL</t>
  </si>
  <si>
    <t>y</t>
  </si>
  <si>
    <t>PROMEDIO</t>
  </si>
  <si>
    <t>x2</t>
  </si>
  <si>
    <t>yx</t>
  </si>
  <si>
    <t>y2</t>
  </si>
  <si>
    <t>yest</t>
  </si>
  <si>
    <t>e</t>
  </si>
  <si>
    <t>ex</t>
  </si>
  <si>
    <t>X2</t>
  </si>
  <si>
    <t>Y2</t>
  </si>
  <si>
    <t>XY</t>
  </si>
  <si>
    <t xml:space="preserve"> </t>
  </si>
  <si>
    <t>YEST</t>
  </si>
  <si>
    <t>E</t>
  </si>
  <si>
    <t>YEST*e</t>
  </si>
  <si>
    <t>e2</t>
  </si>
  <si>
    <t>yest*2</t>
  </si>
  <si>
    <t>Dependent Variable: Y</t>
  </si>
  <si>
    <t>Method: Least Squares</t>
  </si>
  <si>
    <t>Date: 08/30/12   Time: 11:49</t>
  </si>
  <si>
    <t>Sample: 1 10</t>
  </si>
  <si>
    <t>Included observations: 10</t>
  </si>
  <si>
    <t>Variable</t>
  </si>
  <si>
    <t>Coefficient</t>
  </si>
  <si>
    <t>Std. Error</t>
  </si>
  <si>
    <t>t-Statistic</t>
  </si>
  <si>
    <t xml:space="preserve">Prob.  </t>
  </si>
  <si>
    <t>C</t>
  </si>
  <si>
    <t>R-squared</t>
  </si>
  <si>
    <t>0.518092</t>
  </si>
  <si>
    <t xml:space="preserve">    Mean dependent var</t>
  </si>
  <si>
    <t>Adjusted R-squared</t>
  </si>
  <si>
    <t>0.457854</t>
  </si>
  <si>
    <t xml:space="preserve">    S.D. dependent var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</si>
  <si>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</si>
  <si>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</si>
  <si>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</si>
  <si>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</si>
  <si>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</si>
  <si>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F-statistic</t>
  </si>
  <si>
    <t>Durbin-Watson stat</t>
  </si>
  <si>
    <t xml:space="preserve">    Prob(F-statistic)</t>
  </si>
  <si>
    <t>VAR</t>
  </si>
  <si>
    <t>STD</t>
  </si>
  <si>
    <t>e(-1)</t>
  </si>
  <si>
    <t>e-e(-1)</t>
  </si>
  <si>
    <t>[e-e(-1)]2</t>
  </si>
  <si>
    <t>E2</t>
  </si>
  <si>
    <t>YEST*E</t>
  </si>
  <si>
    <t>Date: 10/11/12   Time: 14:46</t>
  </si>
  <si>
    <t>0.0000</t>
  </si>
  <si>
    <t xml:space="preserve">    Durbin-Watson stat</t>
  </si>
  <si>
    <t>E*X</t>
  </si>
  <si>
    <t>Modelo Lineal de dos variables con intercepto</t>
  </si>
  <si>
    <t>Modelo Lineal de dos variables sin intercepto</t>
  </si>
  <si>
    <t>2*X</t>
  </si>
  <si>
    <t>2*Y</t>
  </si>
  <si>
    <t>Análisis de sensibilidad de un Modelo Lineal de dos variables con intercepto</t>
  </si>
  <si>
    <t>Modelo Lineal de dos variables standarizadas</t>
  </si>
  <si>
    <t>x*</t>
  </si>
  <si>
    <t>y*</t>
  </si>
  <si>
    <t>x*y*</t>
  </si>
  <si>
    <t>x*2</t>
  </si>
  <si>
    <t>y*2</t>
  </si>
  <si>
    <t>Date: 10/19/12   Time: 11:25</t>
  </si>
  <si>
    <t>y*est</t>
  </si>
  <si>
    <t>E*</t>
  </si>
  <si>
    <t>E*2</t>
  </si>
  <si>
    <t>Dependent Variable: y*</t>
  </si>
  <si>
    <t>E*(-1)</t>
  </si>
  <si>
    <t>E-E(-1)</t>
  </si>
  <si>
    <t>[E-E(-1)]2</t>
  </si>
  <si>
    <t>ANTES</t>
  </si>
  <si>
    <t>DESPUÉS</t>
  </si>
  <si>
    <t>LnX</t>
  </si>
  <si>
    <t>LnY</t>
  </si>
  <si>
    <t>Modelo Doble Logarítmico Lineal de dos variables con intercepto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</si>
</sst>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00000"/>
    <numFmt numFmtId="167" formatCode="#,##0.00000"/>
    <numFmt numFmtId="168" formatCode="0.00000000"/>
    <numFmt numFmtId="169" formatCode="#,##0.000000"/>
  </numFmts>
  <fonts count="23" x14ac:knownFonts="1">
    <font>
      <sz val="10"/>
      <name val="Arial"/>
    </font>
    <font>
      <sz val="11"/>
      <name val="Calibri"/>
      <family val="2"/>
    </font>
    <font>
      <sz val="10"/>
      <name val="Arial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10"/>
      <color theme="0"/>
      <name val="Arial"/>
      <family val="2"/>
    </font>
    <font>
      <b/>
      <sz val="10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Arial"/>
      <family val="2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7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8" fillId="2" borderId="0" xfId="0" applyNumberFormat="1" applyFont="1" applyFill="1"/>
    <xf numFmtId="0" fontId="9" fillId="3" borderId="0" xfId="0" applyFont="1" applyFill="1"/>
    <xf numFmtId="0" fontId="8" fillId="2" borderId="0" xfId="0" applyFont="1" applyFill="1"/>
    <xf numFmtId="0" fontId="10" fillId="0" borderId="0" xfId="0" applyFont="1"/>
    <xf numFmtId="0" fontId="11" fillId="0" borderId="0" xfId="0" applyFont="1"/>
    <xf numFmtId="0" fontId="3" fillId="0" borderId="0" xfId="0" applyFont="1"/>
    <xf numFmtId="2" fontId="4" fillId="2" borderId="0" xfId="0" applyNumberFormat="1" applyFont="1" applyFill="1" applyAlignment="1">
      <alignment horizontal="center"/>
    </xf>
    <xf numFmtId="0" fontId="12" fillId="2" borderId="0" xfId="0" applyFont="1" applyFill="1"/>
    <xf numFmtId="2" fontId="3" fillId="0" borderId="0" xfId="0" applyNumberFormat="1" applyFont="1"/>
    <xf numFmtId="2" fontId="12" fillId="2" borderId="0" xfId="0" applyNumberFormat="1" applyFont="1" applyFill="1"/>
    <xf numFmtId="0" fontId="13" fillId="3" borderId="0" xfId="0" applyFont="1" applyFill="1"/>
    <xf numFmtId="2" fontId="3" fillId="4" borderId="0" xfId="0" applyNumberFormat="1" applyFont="1" applyFill="1"/>
    <xf numFmtId="0" fontId="5" fillId="0" borderId="0" xfId="0" applyFont="1"/>
    <xf numFmtId="0" fontId="2" fillId="0" borderId="0" xfId="0" applyFont="1"/>
    <xf numFmtId="0" fontId="14" fillId="3" borderId="0" xfId="0" applyFont="1" applyFill="1"/>
    <xf numFmtId="0" fontId="7" fillId="3" borderId="0" xfId="0" applyFont="1" applyFill="1"/>
    <xf numFmtId="2" fontId="10" fillId="0" borderId="0" xfId="0" applyNumberFormat="1" applyFont="1"/>
    <xf numFmtId="0" fontId="15" fillId="2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2" fontId="15" fillId="2" borderId="0" xfId="0" applyNumberFormat="1" applyFont="1" applyFill="1"/>
    <xf numFmtId="0" fontId="16" fillId="2" borderId="0" xfId="0" applyFont="1" applyFill="1" applyAlignment="1">
      <alignment horizontal="center"/>
    </xf>
    <xf numFmtId="1" fontId="10" fillId="0" borderId="0" xfId="0" applyNumberFormat="1" applyFont="1"/>
    <xf numFmtId="2" fontId="16" fillId="2" borderId="0" xfId="0" applyNumberFormat="1" applyFont="1" applyFill="1"/>
    <xf numFmtId="0" fontId="16" fillId="3" borderId="0" xfId="0" applyFont="1" applyFill="1"/>
    <xf numFmtId="2" fontId="17" fillId="3" borderId="0" xfId="0" applyNumberFormat="1" applyFont="1" applyFill="1"/>
    <xf numFmtId="0" fontId="18" fillId="4" borderId="0" xfId="0" applyFont="1" applyFill="1"/>
    <xf numFmtId="2" fontId="10" fillId="4" borderId="0" xfId="0" applyNumberFormat="1" applyFont="1" applyFill="1"/>
    <xf numFmtId="0" fontId="10" fillId="4" borderId="1" xfId="0" applyFont="1" applyFill="1" applyBorder="1" applyAlignment="1">
      <alignment horizontal="left"/>
    </xf>
    <xf numFmtId="2" fontId="10" fillId="4" borderId="2" xfId="0" applyNumberFormat="1" applyFont="1" applyFill="1" applyBorder="1" applyAlignment="1">
      <alignment horizontal="right"/>
    </xf>
    <xf numFmtId="2" fontId="10" fillId="4" borderId="2" xfId="0" applyNumberFormat="1" applyFont="1" applyFill="1" applyBorder="1"/>
    <xf numFmtId="2" fontId="10" fillId="4" borderId="3" xfId="0" applyNumberFormat="1" applyFont="1" applyFill="1" applyBorder="1"/>
    <xf numFmtId="0" fontId="10" fillId="4" borderId="4" xfId="0" applyFont="1" applyFill="1" applyBorder="1"/>
    <xf numFmtId="2" fontId="10" fillId="4" borderId="0" xfId="0" applyNumberFormat="1" applyFont="1" applyFill="1" applyBorder="1"/>
    <xf numFmtId="2" fontId="10" fillId="4" borderId="5" xfId="0" applyNumberFormat="1" applyFont="1" applyFill="1" applyBorder="1"/>
    <xf numFmtId="166" fontId="10" fillId="4" borderId="0" xfId="0" applyNumberFormat="1" applyFont="1" applyFill="1"/>
    <xf numFmtId="0" fontId="10" fillId="4" borderId="0" xfId="0" applyFont="1" applyFill="1"/>
    <xf numFmtId="2" fontId="10" fillId="4" borderId="0" xfId="0" applyNumberFormat="1" applyFont="1" applyFill="1" applyBorder="1" applyAlignment="1">
      <alignment horizontal="right"/>
    </xf>
    <xf numFmtId="164" fontId="10" fillId="5" borderId="0" xfId="0" applyNumberFormat="1" applyFont="1" applyFill="1" applyBorder="1"/>
    <xf numFmtId="164" fontId="10" fillId="4" borderId="5" xfId="0" applyNumberFormat="1" applyFont="1" applyFill="1" applyBorder="1"/>
    <xf numFmtId="166" fontId="10" fillId="5" borderId="0" xfId="0" applyNumberFormat="1" applyFont="1" applyFill="1" applyBorder="1" applyAlignment="1">
      <alignment horizontal="right"/>
    </xf>
    <xf numFmtId="164" fontId="10" fillId="4" borderId="0" xfId="0" applyNumberFormat="1" applyFont="1" applyFill="1" applyBorder="1"/>
    <xf numFmtId="166" fontId="10" fillId="5" borderId="5" xfId="0" applyNumberFormat="1" applyFont="1" applyFill="1" applyBorder="1"/>
    <xf numFmtId="166" fontId="10" fillId="4" borderId="5" xfId="0" applyNumberFormat="1" applyFont="1" applyFill="1" applyBorder="1"/>
    <xf numFmtId="166" fontId="10" fillId="4" borderId="0" xfId="0" applyNumberFormat="1" applyFont="1" applyFill="1" applyBorder="1"/>
    <xf numFmtId="0" fontId="10" fillId="4" borderId="6" xfId="0" applyFont="1" applyFill="1" applyBorder="1"/>
    <xf numFmtId="2" fontId="10" fillId="4" borderId="7" xfId="0" applyNumberFormat="1" applyFont="1" applyFill="1" applyBorder="1" applyAlignment="1">
      <alignment horizontal="right"/>
    </xf>
    <xf numFmtId="166" fontId="10" fillId="4" borderId="7" xfId="0" applyNumberFormat="1" applyFont="1" applyFill="1" applyBorder="1"/>
    <xf numFmtId="164" fontId="10" fillId="4" borderId="7" xfId="0" applyNumberFormat="1" applyFont="1" applyFill="1" applyBorder="1"/>
    <xf numFmtId="166" fontId="10" fillId="4" borderId="8" xfId="0" applyNumberFormat="1" applyFont="1" applyFill="1" applyBorder="1"/>
    <xf numFmtId="2" fontId="10" fillId="4" borderId="0" xfId="0" applyNumberFormat="1" applyFont="1" applyFill="1" applyAlignment="1">
      <alignment horizontal="right"/>
    </xf>
    <xf numFmtId="167" fontId="10" fillId="5" borderId="0" xfId="0" applyNumberFormat="1" applyFont="1" applyFill="1" applyBorder="1" applyAlignment="1">
      <alignment horizontal="center"/>
    </xf>
    <xf numFmtId="167" fontId="10" fillId="0" borderId="1" xfId="0" applyNumberFormat="1" applyFont="1" applyBorder="1"/>
    <xf numFmtId="167" fontId="10" fillId="0" borderId="2" xfId="0" applyNumberFormat="1" applyFont="1" applyBorder="1"/>
    <xf numFmtId="167" fontId="10" fillId="0" borderId="3" xfId="0" applyNumberFormat="1" applyFont="1" applyBorder="1"/>
    <xf numFmtId="167" fontId="10" fillId="0" borderId="4" xfId="0" applyNumberFormat="1" applyFont="1" applyBorder="1"/>
    <xf numFmtId="167" fontId="10" fillId="0" borderId="0" xfId="0" applyNumberFormat="1" applyFont="1" applyBorder="1"/>
    <xf numFmtId="167" fontId="10" fillId="0" borderId="5" xfId="0" applyNumberFormat="1" applyFont="1" applyBorder="1"/>
    <xf numFmtId="167" fontId="10" fillId="5" borderId="0" xfId="0" applyNumberFormat="1" applyFont="1" applyFill="1" applyBorder="1"/>
    <xf numFmtId="167" fontId="10" fillId="5" borderId="5" xfId="0" applyNumberFormat="1" applyFont="1" applyFill="1" applyBorder="1"/>
    <xf numFmtId="167" fontId="10" fillId="0" borderId="6" xfId="0" applyNumberFormat="1" applyFont="1" applyBorder="1"/>
    <xf numFmtId="167" fontId="10" fillId="0" borderId="7" xfId="0" applyNumberFormat="1" applyFont="1" applyBorder="1"/>
    <xf numFmtId="167" fontId="10" fillId="0" borderId="8" xfId="0" applyNumberFormat="1" applyFont="1" applyBorder="1"/>
    <xf numFmtId="167" fontId="10" fillId="0" borderId="0" xfId="0" applyNumberFormat="1" applyFont="1"/>
    <xf numFmtId="2" fontId="17" fillId="3" borderId="0" xfId="0" applyNumberFormat="1" applyFont="1" applyFill="1" applyAlignment="1">
      <alignment horizontal="right"/>
    </xf>
    <xf numFmtId="1" fontId="10" fillId="4" borderId="0" xfId="0" applyNumberFormat="1" applyFont="1" applyFill="1"/>
    <xf numFmtId="168" fontId="10" fillId="0" borderId="0" xfId="0" applyNumberFormat="1" applyFont="1"/>
    <xf numFmtId="169" fontId="10" fillId="5" borderId="0" xfId="0" applyNumberFormat="1" applyFont="1" applyFill="1" applyBorder="1"/>
    <xf numFmtId="0" fontId="16" fillId="4" borderId="0" xfId="0" applyFont="1" applyFill="1"/>
    <xf numFmtId="2" fontId="10" fillId="4" borderId="1" xfId="0" applyNumberFormat="1" applyFont="1" applyFill="1" applyBorder="1"/>
    <xf numFmtId="2" fontId="10" fillId="4" borderId="4" xfId="0" applyNumberFormat="1" applyFont="1" applyFill="1" applyBorder="1"/>
    <xf numFmtId="0" fontId="10" fillId="4" borderId="0" xfId="0" applyFont="1" applyFill="1" applyBorder="1"/>
    <xf numFmtId="2" fontId="10" fillId="4" borderId="6" xfId="0" applyNumberFormat="1" applyFont="1" applyFill="1" applyBorder="1"/>
    <xf numFmtId="2" fontId="10" fillId="4" borderId="7" xfId="0" applyNumberFormat="1" applyFont="1" applyFill="1" applyBorder="1"/>
    <xf numFmtId="2" fontId="10" fillId="4" borderId="8" xfId="0" applyNumberFormat="1" applyFont="1" applyFill="1" applyBorder="1"/>
    <xf numFmtId="166" fontId="10" fillId="5" borderId="0" xfId="0" applyNumberFormat="1" applyFont="1" applyFill="1" applyBorder="1" applyAlignment="1">
      <alignment horizontal="center"/>
    </xf>
    <xf numFmtId="2" fontId="10" fillId="5" borderId="7" xfId="0" applyNumberFormat="1" applyFont="1" applyFill="1" applyBorder="1"/>
    <xf numFmtId="2" fontId="10" fillId="4" borderId="4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>
      <alignment horizontal="center"/>
    </xf>
    <xf numFmtId="0" fontId="0" fillId="0" borderId="0" xfId="0" applyAlignment="1"/>
    <xf numFmtId="0" fontId="12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6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/>
    <xf numFmtId="166" fontId="0" fillId="0" borderId="5" xfId="0" applyNumberFormat="1" applyBorder="1"/>
    <xf numFmtId="166" fontId="0" fillId="0" borderId="0" xfId="0" applyNumberFormat="1" applyBorder="1"/>
    <xf numFmtId="166" fontId="0" fillId="5" borderId="5" xfId="0" applyNumberFormat="1" applyFill="1" applyBorder="1"/>
    <xf numFmtId="166" fontId="0" fillId="0" borderId="7" xfId="0" applyNumberFormat="1" applyBorder="1"/>
    <xf numFmtId="166" fontId="0" fillId="5" borderId="8" xfId="0" applyNumberFormat="1" applyFill="1" applyBorder="1"/>
    <xf numFmtId="166" fontId="0" fillId="0" borderId="0" xfId="0" applyNumberFormat="1"/>
    <xf numFmtId="0" fontId="2" fillId="0" borderId="1" xfId="0" applyFont="1" applyBorder="1"/>
    <xf numFmtId="0" fontId="2" fillId="0" borderId="4" xfId="0" applyFont="1" applyBorder="1"/>
    <xf numFmtId="0" fontId="19" fillId="3" borderId="0" xfId="0" applyFont="1" applyFill="1"/>
    <xf numFmtId="0" fontId="2" fillId="3" borderId="0" xfId="0" applyFont="1" applyFill="1"/>
    <xf numFmtId="0" fontId="20" fillId="3" borderId="0" xfId="0" applyFont="1" applyFill="1"/>
    <xf numFmtId="0" fontId="17" fillId="3" borderId="0" xfId="0" applyFont="1" applyFill="1"/>
    <xf numFmtId="2" fontId="16" fillId="3" borderId="0" xfId="0" applyNumberFormat="1" applyFont="1" applyFill="1"/>
    <xf numFmtId="0" fontId="12" fillId="3" borderId="0" xfId="0" applyFont="1" applyFill="1"/>
    <xf numFmtId="0" fontId="8" fillId="3" borderId="0" xfId="0" applyFont="1" applyFill="1"/>
    <xf numFmtId="0" fontId="6" fillId="0" borderId="0" xfId="0" applyFont="1"/>
    <xf numFmtId="0" fontId="16" fillId="2" borderId="0" xfId="0" applyFont="1" applyFill="1"/>
    <xf numFmtId="166" fontId="10" fillId="5" borderId="7" xfId="0" applyNumberFormat="1" applyFont="1" applyFill="1" applyBorder="1"/>
    <xf numFmtId="164" fontId="17" fillId="2" borderId="5" xfId="0" applyNumberFormat="1" applyFont="1" applyFill="1" applyBorder="1"/>
    <xf numFmtId="166" fontId="17" fillId="2" borderId="8" xfId="0" applyNumberFormat="1" applyFont="1" applyFill="1" applyBorder="1"/>
    <xf numFmtId="166" fontId="21" fillId="3" borderId="7" xfId="0" applyNumberFormat="1" applyFont="1" applyFill="1" applyBorder="1"/>
    <xf numFmtId="0" fontId="17" fillId="3" borderId="6" xfId="0" applyFont="1" applyFill="1" applyBorder="1"/>
    <xf numFmtId="2" fontId="22" fillId="3" borderId="7" xfId="0" applyNumberFormat="1" applyFont="1" applyFill="1" applyBorder="1" applyAlignment="1">
      <alignment horizontal="right"/>
    </xf>
    <xf numFmtId="165" fontId="10" fillId="4" borderId="0" xfId="0" applyNumberFormat="1" applyFont="1" applyFill="1"/>
    <xf numFmtId="164" fontId="10" fillId="5" borderId="5" xfId="0" applyNumberFormat="1" applyFont="1" applyFill="1" applyBorder="1"/>
    <xf numFmtId="166" fontId="10" fillId="5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"/>
  <sheetViews>
    <sheetView zoomScale="148" zoomScaleNormal="148" workbookViewId="0">
      <selection activeCell="F16" sqref="F16"/>
    </sheetView>
  </sheetViews>
  <sheetFormatPr baseColWidth="10" defaultRowHeight="12.75" x14ac:dyDescent="0.2"/>
  <cols>
    <col min="2" max="2" width="14.85546875" customWidth="1"/>
    <col min="3" max="3" width="8" customWidth="1"/>
    <col min="4" max="4" width="7.28515625" customWidth="1"/>
  </cols>
  <sheetData>
    <row r="1" spans="2:4" x14ac:dyDescent="0.2">
      <c r="C1" s="1"/>
      <c r="D1" s="1"/>
    </row>
    <row r="2" spans="2:4" x14ac:dyDescent="0.2">
      <c r="B2" s="5" t="s">
        <v>3</v>
      </c>
      <c r="C2" s="6" t="s">
        <v>1</v>
      </c>
      <c r="D2" s="6" t="s">
        <v>2</v>
      </c>
    </row>
    <row r="3" spans="2:4" x14ac:dyDescent="0.2">
      <c r="B3" s="3">
        <v>1</v>
      </c>
      <c r="C3" s="4">
        <v>10</v>
      </c>
      <c r="D3" s="4">
        <v>11</v>
      </c>
    </row>
    <row r="4" spans="2:4" x14ac:dyDescent="0.2">
      <c r="B4" s="3">
        <f>+B3+1</f>
        <v>2</v>
      </c>
      <c r="C4" s="4">
        <v>7</v>
      </c>
      <c r="D4" s="4">
        <v>10</v>
      </c>
    </row>
    <row r="5" spans="2:4" x14ac:dyDescent="0.2">
      <c r="B5" s="3">
        <f t="shared" ref="B5:B12" si="0">+B4+1</f>
        <v>3</v>
      </c>
      <c r="C5" s="4">
        <v>10</v>
      </c>
      <c r="D5" s="4">
        <v>12</v>
      </c>
    </row>
    <row r="6" spans="2:4" x14ac:dyDescent="0.2">
      <c r="B6" s="3">
        <f t="shared" si="0"/>
        <v>4</v>
      </c>
      <c r="C6" s="4">
        <v>5</v>
      </c>
      <c r="D6" s="4">
        <v>6</v>
      </c>
    </row>
    <row r="7" spans="2:4" x14ac:dyDescent="0.2">
      <c r="B7" s="3">
        <f t="shared" si="0"/>
        <v>5</v>
      </c>
      <c r="C7" s="4">
        <v>8</v>
      </c>
      <c r="D7" s="4">
        <v>10</v>
      </c>
    </row>
    <row r="8" spans="2:4" x14ac:dyDescent="0.2">
      <c r="B8" s="3">
        <f t="shared" si="0"/>
        <v>6</v>
      </c>
      <c r="C8" s="4">
        <v>8</v>
      </c>
      <c r="D8" s="4">
        <v>7</v>
      </c>
    </row>
    <row r="9" spans="2:4" x14ac:dyDescent="0.2">
      <c r="B9" s="3">
        <f t="shared" si="0"/>
        <v>7</v>
      </c>
      <c r="C9" s="4">
        <v>6</v>
      </c>
      <c r="D9" s="4">
        <v>9</v>
      </c>
    </row>
    <row r="10" spans="2:4" x14ac:dyDescent="0.2">
      <c r="B10" s="3">
        <f t="shared" si="0"/>
        <v>8</v>
      </c>
      <c r="C10" s="4">
        <v>7</v>
      </c>
      <c r="D10" s="4">
        <v>10</v>
      </c>
    </row>
    <row r="11" spans="2:4" x14ac:dyDescent="0.2">
      <c r="B11" s="3">
        <f t="shared" si="0"/>
        <v>9</v>
      </c>
      <c r="C11" s="4">
        <v>9</v>
      </c>
      <c r="D11" s="4">
        <v>11</v>
      </c>
    </row>
    <row r="12" spans="2:4" x14ac:dyDescent="0.2">
      <c r="B12" s="3">
        <f t="shared" si="0"/>
        <v>10</v>
      </c>
      <c r="C12" s="4">
        <v>10</v>
      </c>
      <c r="D12" s="4">
        <v>10</v>
      </c>
    </row>
    <row r="13" spans="2:4" x14ac:dyDescent="0.2">
      <c r="C13" s="1"/>
      <c r="D13" s="1"/>
    </row>
  </sheetData>
  <phoneticPr fontId="0" type="noConversion"/>
  <pageMargins left="1.35" right="0.75" top="0.46" bottom="1" header="0" footer="0"/>
  <pageSetup paperSize="9" orientation="landscape" horizontalDpi="120" verticalDpi="14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4"/>
  <sheetViews>
    <sheetView tabSelected="1" topLeftCell="A15" zoomScale="85" zoomScaleNormal="85" workbookViewId="0">
      <selection activeCell="M31" sqref="M31"/>
    </sheetView>
  </sheetViews>
  <sheetFormatPr baseColWidth="10" defaultRowHeight="12.75" x14ac:dyDescent="0.2"/>
  <cols>
    <col min="3" max="3" width="14.85546875" bestFit="1" customWidth="1"/>
    <col min="4" max="4" width="15.28515625" bestFit="1" customWidth="1"/>
    <col min="5" max="6" width="14.28515625" bestFit="1" customWidth="1"/>
    <col min="7" max="7" width="17.140625" bestFit="1" customWidth="1"/>
    <col min="9" max="9" width="11.7109375" bestFit="1" customWidth="1"/>
  </cols>
  <sheetData>
    <row r="1" spans="1:20" x14ac:dyDescent="0.2"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0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20" x14ac:dyDescent="0.2">
      <c r="B3" s="22" t="s">
        <v>58</v>
      </c>
      <c r="C3" s="21"/>
      <c r="D3" s="21"/>
      <c r="E3" s="105"/>
      <c r="F3" s="106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20" s="2" customFormat="1" ht="15.75" x14ac:dyDescent="0.25">
      <c r="A4" s="11"/>
      <c r="B4" s="10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12"/>
      <c r="R4" s="12"/>
      <c r="S4" s="12"/>
    </row>
    <row r="5" spans="1:20" s="2" customFormat="1" ht="15.75" x14ac:dyDescent="0.25">
      <c r="A5" s="11"/>
      <c r="B5" s="24" t="s">
        <v>3</v>
      </c>
      <c r="C5" s="25" t="s">
        <v>1</v>
      </c>
      <c r="D5" s="25" t="s">
        <v>2</v>
      </c>
      <c r="E5" s="25" t="s">
        <v>0</v>
      </c>
      <c r="F5" s="25" t="s">
        <v>5</v>
      </c>
      <c r="G5" s="25" t="s">
        <v>8</v>
      </c>
      <c r="H5" s="25" t="s">
        <v>9</v>
      </c>
      <c r="I5" s="25" t="s">
        <v>7</v>
      </c>
      <c r="J5" s="25" t="s">
        <v>17</v>
      </c>
      <c r="K5" s="25" t="s">
        <v>11</v>
      </c>
      <c r="L5" s="25" t="s">
        <v>12</v>
      </c>
      <c r="M5" s="25" t="s">
        <v>19</v>
      </c>
      <c r="N5" s="25" t="s">
        <v>10</v>
      </c>
      <c r="O5" s="26" t="s">
        <v>21</v>
      </c>
      <c r="P5" s="26" t="s">
        <v>20</v>
      </c>
      <c r="Q5" s="13" t="s">
        <v>13</v>
      </c>
      <c r="R5" s="14" t="s">
        <v>49</v>
      </c>
      <c r="S5" s="14" t="s">
        <v>50</v>
      </c>
      <c r="T5" s="9" t="s">
        <v>51</v>
      </c>
    </row>
    <row r="6" spans="1:20" s="2" customFormat="1" ht="15.75" x14ac:dyDescent="0.25">
      <c r="A6" s="11"/>
      <c r="B6" s="27">
        <v>1</v>
      </c>
      <c r="C6" s="28">
        <v>10</v>
      </c>
      <c r="D6" s="28">
        <v>11</v>
      </c>
      <c r="E6" s="23">
        <f>+C6-$C$17</f>
        <v>2</v>
      </c>
      <c r="F6" s="23">
        <f>+D6-$D$17</f>
        <v>1.4000000000000004</v>
      </c>
      <c r="G6" s="23">
        <f>+E6*F6</f>
        <v>2.8000000000000007</v>
      </c>
      <c r="H6" s="23">
        <f>+F6*F6</f>
        <v>1.9600000000000011</v>
      </c>
      <c r="I6" s="23">
        <f>+E6*E6</f>
        <v>4</v>
      </c>
      <c r="J6" s="23">
        <f>+$D$29+$D$30*C6</f>
        <v>11.1</v>
      </c>
      <c r="K6" s="23">
        <f>+J6-D6</f>
        <v>9.9999999999999645E-2</v>
      </c>
      <c r="L6" s="23">
        <f>+E6*K6</f>
        <v>0.19999999999999929</v>
      </c>
      <c r="M6" s="23">
        <f>+J6*K6</f>
        <v>1.1099999999999961</v>
      </c>
      <c r="N6" s="23">
        <f>+J6-$J$17</f>
        <v>1.5000000000000018</v>
      </c>
      <c r="O6" s="23">
        <f>+N6*N6</f>
        <v>2.2500000000000053</v>
      </c>
      <c r="P6" s="23">
        <f>+K6*K6</f>
        <v>9.9999999999999291E-3</v>
      </c>
      <c r="Q6" s="12">
        <f>+C6*C6</f>
        <v>100</v>
      </c>
      <c r="R6" s="12"/>
      <c r="S6" s="12"/>
    </row>
    <row r="7" spans="1:20" s="2" customFormat="1" ht="15.75" x14ac:dyDescent="0.25">
      <c r="A7" s="11"/>
      <c r="B7" s="27">
        <f>+B6+1</f>
        <v>2</v>
      </c>
      <c r="C7" s="28">
        <v>7</v>
      </c>
      <c r="D7" s="28">
        <v>10</v>
      </c>
      <c r="E7" s="23">
        <f t="shared" ref="E7:E15" si="0">+C7-$C$17</f>
        <v>-1</v>
      </c>
      <c r="F7" s="23">
        <f t="shared" ref="F7:F15" si="1">+D7-$D$17</f>
        <v>0.40000000000000036</v>
      </c>
      <c r="G7" s="23">
        <f t="shared" ref="G7:G15" si="2">+E7*F7</f>
        <v>-0.40000000000000036</v>
      </c>
      <c r="H7" s="23">
        <f t="shared" ref="H7:H15" si="3">+F7*F7</f>
        <v>0.16000000000000028</v>
      </c>
      <c r="I7" s="23">
        <f t="shared" ref="I7:I15" si="4">+E7*E7</f>
        <v>1</v>
      </c>
      <c r="J7" s="23">
        <f t="shared" ref="J7:J15" si="5">+$D$29+$D$30*C7</f>
        <v>8.85</v>
      </c>
      <c r="K7" s="23">
        <f t="shared" ref="K7:K15" si="6">+J7-D7</f>
        <v>-1.1500000000000004</v>
      </c>
      <c r="L7" s="23">
        <f t="shared" ref="L7:L15" si="7">+E7*K7</f>
        <v>1.1500000000000004</v>
      </c>
      <c r="M7" s="23">
        <f t="shared" ref="M7:M15" si="8">+J7*K7</f>
        <v>-10.177500000000002</v>
      </c>
      <c r="N7" s="23">
        <f t="shared" ref="N7:N15" si="9">+J7-$J$17</f>
        <v>-0.74999999999999822</v>
      </c>
      <c r="O7" s="23">
        <f t="shared" ref="O7:O15" si="10">+N7*N7</f>
        <v>0.56249999999999734</v>
      </c>
      <c r="P7" s="23">
        <f t="shared" ref="P7:P15" si="11">+K7*K7</f>
        <v>1.3225000000000009</v>
      </c>
      <c r="Q7" s="12">
        <f t="shared" ref="Q7:Q15" si="12">+C7*C7</f>
        <v>49</v>
      </c>
      <c r="R7" s="15">
        <f>+K6</f>
        <v>9.9999999999999645E-2</v>
      </c>
      <c r="S7" s="15">
        <f>+K7-R7</f>
        <v>-1.25</v>
      </c>
      <c r="T7" s="2">
        <f>+S7*S7</f>
        <v>1.5625</v>
      </c>
    </row>
    <row r="8" spans="1:20" s="2" customFormat="1" ht="15.75" x14ac:dyDescent="0.25">
      <c r="A8" s="11"/>
      <c r="B8" s="27">
        <f t="shared" ref="B8:B15" si="13">+B7+1</f>
        <v>3</v>
      </c>
      <c r="C8" s="28">
        <v>10</v>
      </c>
      <c r="D8" s="28">
        <v>12</v>
      </c>
      <c r="E8" s="23">
        <f t="shared" si="0"/>
        <v>2</v>
      </c>
      <c r="F8" s="23">
        <f t="shared" si="1"/>
        <v>2.4000000000000004</v>
      </c>
      <c r="G8" s="23">
        <f t="shared" si="2"/>
        <v>4.8000000000000007</v>
      </c>
      <c r="H8" s="23">
        <f t="shared" si="3"/>
        <v>5.7600000000000016</v>
      </c>
      <c r="I8" s="23">
        <f t="shared" si="4"/>
        <v>4</v>
      </c>
      <c r="J8" s="23">
        <f t="shared" si="5"/>
        <v>11.1</v>
      </c>
      <c r="K8" s="23">
        <f t="shared" si="6"/>
        <v>-0.90000000000000036</v>
      </c>
      <c r="L8" s="23">
        <f t="shared" si="7"/>
        <v>-1.8000000000000007</v>
      </c>
      <c r="M8" s="23">
        <f t="shared" si="8"/>
        <v>-9.9900000000000038</v>
      </c>
      <c r="N8" s="23">
        <f t="shared" si="9"/>
        <v>1.5000000000000018</v>
      </c>
      <c r="O8" s="23">
        <f t="shared" si="10"/>
        <v>2.2500000000000053</v>
      </c>
      <c r="P8" s="23">
        <f t="shared" si="11"/>
        <v>0.81000000000000061</v>
      </c>
      <c r="Q8" s="12">
        <f t="shared" si="12"/>
        <v>100</v>
      </c>
      <c r="R8" s="15">
        <f t="shared" ref="R8:R15" si="14">+K7</f>
        <v>-1.1500000000000004</v>
      </c>
      <c r="S8" s="15">
        <f t="shared" ref="S8:S15" si="15">+K8-R8</f>
        <v>0.25</v>
      </c>
      <c r="T8" s="2">
        <f t="shared" ref="T8:T15" si="16">+S8*S8</f>
        <v>6.25E-2</v>
      </c>
    </row>
    <row r="9" spans="1:20" s="2" customFormat="1" ht="15.75" x14ac:dyDescent="0.25">
      <c r="A9" s="11"/>
      <c r="B9" s="27">
        <f t="shared" si="13"/>
        <v>4</v>
      </c>
      <c r="C9" s="28">
        <v>5</v>
      </c>
      <c r="D9" s="28">
        <v>6</v>
      </c>
      <c r="E9" s="23">
        <f t="shared" si="0"/>
        <v>-3</v>
      </c>
      <c r="F9" s="23">
        <f t="shared" si="1"/>
        <v>-3.5999999999999996</v>
      </c>
      <c r="G9" s="23">
        <f t="shared" si="2"/>
        <v>10.799999999999999</v>
      </c>
      <c r="H9" s="23">
        <f t="shared" si="3"/>
        <v>12.959999999999997</v>
      </c>
      <c r="I9" s="23">
        <f t="shared" si="4"/>
        <v>9</v>
      </c>
      <c r="J9" s="23">
        <f t="shared" si="5"/>
        <v>7.35</v>
      </c>
      <c r="K9" s="23">
        <f t="shared" si="6"/>
        <v>1.3499999999999996</v>
      </c>
      <c r="L9" s="23">
        <f t="shared" si="7"/>
        <v>-4.0499999999999989</v>
      </c>
      <c r="M9" s="23">
        <f t="shared" si="8"/>
        <v>9.9224999999999977</v>
      </c>
      <c r="N9" s="23">
        <f t="shared" si="9"/>
        <v>-2.2499999999999982</v>
      </c>
      <c r="O9" s="23">
        <f t="shared" si="10"/>
        <v>5.062499999999992</v>
      </c>
      <c r="P9" s="23">
        <f t="shared" si="11"/>
        <v>1.8224999999999991</v>
      </c>
      <c r="Q9" s="12">
        <f t="shared" si="12"/>
        <v>25</v>
      </c>
      <c r="R9" s="15">
        <f t="shared" si="14"/>
        <v>-0.90000000000000036</v>
      </c>
      <c r="S9" s="15">
        <f t="shared" si="15"/>
        <v>2.25</v>
      </c>
      <c r="T9" s="2">
        <f t="shared" si="16"/>
        <v>5.0625</v>
      </c>
    </row>
    <row r="10" spans="1:20" s="2" customFormat="1" ht="15.75" x14ac:dyDescent="0.25">
      <c r="A10" s="11"/>
      <c r="B10" s="27">
        <f t="shared" si="13"/>
        <v>5</v>
      </c>
      <c r="C10" s="28">
        <v>8</v>
      </c>
      <c r="D10" s="28">
        <v>10</v>
      </c>
      <c r="E10" s="23">
        <f t="shared" si="0"/>
        <v>0</v>
      </c>
      <c r="F10" s="23">
        <f t="shared" si="1"/>
        <v>0.40000000000000036</v>
      </c>
      <c r="G10" s="23">
        <f t="shared" si="2"/>
        <v>0</v>
      </c>
      <c r="H10" s="23">
        <f t="shared" si="3"/>
        <v>0.16000000000000028</v>
      </c>
      <c r="I10" s="23">
        <f t="shared" si="4"/>
        <v>0</v>
      </c>
      <c r="J10" s="23">
        <f t="shared" si="5"/>
        <v>9.6</v>
      </c>
      <c r="K10" s="23">
        <f t="shared" si="6"/>
        <v>-0.40000000000000036</v>
      </c>
      <c r="L10" s="23">
        <f t="shared" si="7"/>
        <v>0</v>
      </c>
      <c r="M10" s="23">
        <f t="shared" si="8"/>
        <v>-3.8400000000000034</v>
      </c>
      <c r="N10" s="23">
        <f t="shared" si="9"/>
        <v>0</v>
      </c>
      <c r="O10" s="23">
        <f t="shared" si="10"/>
        <v>0</v>
      </c>
      <c r="P10" s="23">
        <f t="shared" si="11"/>
        <v>0.16000000000000028</v>
      </c>
      <c r="Q10" s="12">
        <f t="shared" si="12"/>
        <v>64</v>
      </c>
      <c r="R10" s="15">
        <f t="shared" si="14"/>
        <v>1.3499999999999996</v>
      </c>
      <c r="S10" s="15">
        <f t="shared" si="15"/>
        <v>-1.75</v>
      </c>
      <c r="T10" s="2">
        <f t="shared" si="16"/>
        <v>3.0625</v>
      </c>
    </row>
    <row r="11" spans="1:20" s="2" customFormat="1" ht="15.75" x14ac:dyDescent="0.25">
      <c r="A11" s="11"/>
      <c r="B11" s="27">
        <f t="shared" si="13"/>
        <v>6</v>
      </c>
      <c r="C11" s="28">
        <v>8</v>
      </c>
      <c r="D11" s="28">
        <v>7</v>
      </c>
      <c r="E11" s="23">
        <f t="shared" si="0"/>
        <v>0</v>
      </c>
      <c r="F11" s="23">
        <f t="shared" si="1"/>
        <v>-2.5999999999999996</v>
      </c>
      <c r="G11" s="23">
        <f t="shared" si="2"/>
        <v>0</v>
      </c>
      <c r="H11" s="23">
        <f t="shared" si="3"/>
        <v>6.759999999999998</v>
      </c>
      <c r="I11" s="23">
        <f t="shared" si="4"/>
        <v>0</v>
      </c>
      <c r="J11" s="23">
        <f t="shared" si="5"/>
        <v>9.6</v>
      </c>
      <c r="K11" s="23">
        <f t="shared" si="6"/>
        <v>2.5999999999999996</v>
      </c>
      <c r="L11" s="23">
        <f t="shared" si="7"/>
        <v>0</v>
      </c>
      <c r="M11" s="23">
        <f t="shared" si="8"/>
        <v>24.959999999999997</v>
      </c>
      <c r="N11" s="23">
        <f t="shared" si="9"/>
        <v>0</v>
      </c>
      <c r="O11" s="23">
        <f t="shared" si="10"/>
        <v>0</v>
      </c>
      <c r="P11" s="23">
        <f t="shared" si="11"/>
        <v>6.759999999999998</v>
      </c>
      <c r="Q11" s="12">
        <f t="shared" si="12"/>
        <v>64</v>
      </c>
      <c r="R11" s="15">
        <f t="shared" si="14"/>
        <v>-0.40000000000000036</v>
      </c>
      <c r="S11" s="15">
        <f t="shared" si="15"/>
        <v>3</v>
      </c>
      <c r="T11" s="2">
        <f t="shared" si="16"/>
        <v>9</v>
      </c>
    </row>
    <row r="12" spans="1:20" s="2" customFormat="1" ht="15.75" x14ac:dyDescent="0.25">
      <c r="A12" s="11"/>
      <c r="B12" s="27">
        <f t="shared" si="13"/>
        <v>7</v>
      </c>
      <c r="C12" s="28">
        <v>6</v>
      </c>
      <c r="D12" s="28">
        <v>9</v>
      </c>
      <c r="E12" s="23">
        <f t="shared" si="0"/>
        <v>-2</v>
      </c>
      <c r="F12" s="23">
        <f t="shared" si="1"/>
        <v>-0.59999999999999964</v>
      </c>
      <c r="G12" s="23">
        <f t="shared" si="2"/>
        <v>1.1999999999999993</v>
      </c>
      <c r="H12" s="23">
        <f t="shared" si="3"/>
        <v>0.3599999999999996</v>
      </c>
      <c r="I12" s="23">
        <f t="shared" si="4"/>
        <v>4</v>
      </c>
      <c r="J12" s="23">
        <f t="shared" si="5"/>
        <v>8.1</v>
      </c>
      <c r="K12" s="23">
        <f t="shared" si="6"/>
        <v>-0.90000000000000036</v>
      </c>
      <c r="L12" s="23">
        <f t="shared" si="7"/>
        <v>1.8000000000000007</v>
      </c>
      <c r="M12" s="23">
        <f t="shared" si="8"/>
        <v>-7.2900000000000027</v>
      </c>
      <c r="N12" s="23">
        <f t="shared" si="9"/>
        <v>-1.4999999999999982</v>
      </c>
      <c r="O12" s="23">
        <f t="shared" si="10"/>
        <v>2.2499999999999947</v>
      </c>
      <c r="P12" s="23">
        <f t="shared" si="11"/>
        <v>0.81000000000000061</v>
      </c>
      <c r="Q12" s="12">
        <f t="shared" si="12"/>
        <v>36</v>
      </c>
      <c r="R12" s="15">
        <f t="shared" si="14"/>
        <v>2.5999999999999996</v>
      </c>
      <c r="S12" s="15">
        <f t="shared" si="15"/>
        <v>-3.5</v>
      </c>
      <c r="T12" s="2">
        <f t="shared" si="16"/>
        <v>12.25</v>
      </c>
    </row>
    <row r="13" spans="1:20" s="2" customFormat="1" ht="15.75" x14ac:dyDescent="0.25">
      <c r="A13" s="11"/>
      <c r="B13" s="27">
        <f t="shared" si="13"/>
        <v>8</v>
      </c>
      <c r="C13" s="28">
        <v>7</v>
      </c>
      <c r="D13" s="28">
        <v>10</v>
      </c>
      <c r="E13" s="23">
        <f t="shared" si="0"/>
        <v>-1</v>
      </c>
      <c r="F13" s="23">
        <f t="shared" si="1"/>
        <v>0.40000000000000036</v>
      </c>
      <c r="G13" s="23">
        <f t="shared" si="2"/>
        <v>-0.40000000000000036</v>
      </c>
      <c r="H13" s="23">
        <f t="shared" si="3"/>
        <v>0.16000000000000028</v>
      </c>
      <c r="I13" s="23">
        <f t="shared" si="4"/>
        <v>1</v>
      </c>
      <c r="J13" s="23">
        <f t="shared" si="5"/>
        <v>8.85</v>
      </c>
      <c r="K13" s="23">
        <f t="shared" si="6"/>
        <v>-1.1500000000000004</v>
      </c>
      <c r="L13" s="23">
        <f t="shared" si="7"/>
        <v>1.1500000000000004</v>
      </c>
      <c r="M13" s="23">
        <f t="shared" si="8"/>
        <v>-10.177500000000002</v>
      </c>
      <c r="N13" s="23">
        <f t="shared" si="9"/>
        <v>-0.74999999999999822</v>
      </c>
      <c r="O13" s="23">
        <f t="shared" si="10"/>
        <v>0.56249999999999734</v>
      </c>
      <c r="P13" s="23">
        <f t="shared" si="11"/>
        <v>1.3225000000000009</v>
      </c>
      <c r="Q13" s="12">
        <f t="shared" si="12"/>
        <v>49</v>
      </c>
      <c r="R13" s="15">
        <f t="shared" si="14"/>
        <v>-0.90000000000000036</v>
      </c>
      <c r="S13" s="15">
        <f t="shared" si="15"/>
        <v>-0.25</v>
      </c>
      <c r="T13" s="2">
        <f t="shared" si="16"/>
        <v>6.25E-2</v>
      </c>
    </row>
    <row r="14" spans="1:20" s="2" customFormat="1" ht="15.75" x14ac:dyDescent="0.25">
      <c r="A14" s="11"/>
      <c r="B14" s="27">
        <f t="shared" si="13"/>
        <v>9</v>
      </c>
      <c r="C14" s="28">
        <v>9</v>
      </c>
      <c r="D14" s="28">
        <v>11</v>
      </c>
      <c r="E14" s="23">
        <f t="shared" si="0"/>
        <v>1</v>
      </c>
      <c r="F14" s="23">
        <f t="shared" si="1"/>
        <v>1.4000000000000004</v>
      </c>
      <c r="G14" s="23">
        <f t="shared" si="2"/>
        <v>1.4000000000000004</v>
      </c>
      <c r="H14" s="23">
        <f t="shared" si="3"/>
        <v>1.9600000000000011</v>
      </c>
      <c r="I14" s="23">
        <f t="shared" si="4"/>
        <v>1</v>
      </c>
      <c r="J14" s="23">
        <f t="shared" si="5"/>
        <v>10.35</v>
      </c>
      <c r="K14" s="23">
        <f t="shared" si="6"/>
        <v>-0.65000000000000036</v>
      </c>
      <c r="L14" s="23">
        <f t="shared" si="7"/>
        <v>-0.65000000000000036</v>
      </c>
      <c r="M14" s="23">
        <f t="shared" si="8"/>
        <v>-6.7275000000000036</v>
      </c>
      <c r="N14" s="23">
        <f t="shared" si="9"/>
        <v>0.75000000000000178</v>
      </c>
      <c r="O14" s="23">
        <f t="shared" si="10"/>
        <v>0.56250000000000266</v>
      </c>
      <c r="P14" s="23">
        <f t="shared" si="11"/>
        <v>0.42250000000000049</v>
      </c>
      <c r="Q14" s="12">
        <f t="shared" si="12"/>
        <v>81</v>
      </c>
      <c r="R14" s="15">
        <f t="shared" si="14"/>
        <v>-1.1500000000000004</v>
      </c>
      <c r="S14" s="15">
        <f t="shared" si="15"/>
        <v>0.5</v>
      </c>
      <c r="T14" s="2">
        <f t="shared" si="16"/>
        <v>0.25</v>
      </c>
    </row>
    <row r="15" spans="1:20" s="2" customFormat="1" ht="15.75" x14ac:dyDescent="0.25">
      <c r="A15" s="11"/>
      <c r="B15" s="27">
        <f t="shared" si="13"/>
        <v>10</v>
      </c>
      <c r="C15" s="28">
        <v>10</v>
      </c>
      <c r="D15" s="28">
        <v>10</v>
      </c>
      <c r="E15" s="23">
        <f t="shared" si="0"/>
        <v>2</v>
      </c>
      <c r="F15" s="23">
        <f t="shared" si="1"/>
        <v>0.40000000000000036</v>
      </c>
      <c r="G15" s="23">
        <f t="shared" si="2"/>
        <v>0.80000000000000071</v>
      </c>
      <c r="H15" s="23">
        <f t="shared" si="3"/>
        <v>0.16000000000000028</v>
      </c>
      <c r="I15" s="23">
        <f t="shared" si="4"/>
        <v>4</v>
      </c>
      <c r="J15" s="23">
        <f t="shared" si="5"/>
        <v>11.1</v>
      </c>
      <c r="K15" s="23">
        <f t="shared" si="6"/>
        <v>1.0999999999999996</v>
      </c>
      <c r="L15" s="23">
        <f t="shared" si="7"/>
        <v>2.1999999999999993</v>
      </c>
      <c r="M15" s="23">
        <f t="shared" si="8"/>
        <v>12.209999999999996</v>
      </c>
      <c r="N15" s="23">
        <f t="shared" si="9"/>
        <v>1.5000000000000018</v>
      </c>
      <c r="O15" s="23">
        <f t="shared" si="10"/>
        <v>2.2500000000000053</v>
      </c>
      <c r="P15" s="23">
        <f t="shared" si="11"/>
        <v>1.2099999999999993</v>
      </c>
      <c r="Q15" s="12">
        <f t="shared" si="12"/>
        <v>100</v>
      </c>
      <c r="R15" s="15">
        <f t="shared" si="14"/>
        <v>-0.65000000000000036</v>
      </c>
      <c r="S15" s="15">
        <f t="shared" si="15"/>
        <v>1.75</v>
      </c>
      <c r="T15" s="2">
        <f t="shared" si="16"/>
        <v>3.0625</v>
      </c>
    </row>
    <row r="16" spans="1:20" s="2" customFormat="1" ht="15.75" x14ac:dyDescent="0.25">
      <c r="A16" s="11"/>
      <c r="B16" s="29" t="s">
        <v>4</v>
      </c>
      <c r="C16" s="29">
        <f>SUM(C6:C15)</f>
        <v>80</v>
      </c>
      <c r="D16" s="29">
        <f>SUM(D6:D15)</f>
        <v>96</v>
      </c>
      <c r="E16" s="29">
        <f t="shared" ref="E16:P16" si="17">SUM(E6:E15)</f>
        <v>0</v>
      </c>
      <c r="F16" s="29">
        <f t="shared" si="17"/>
        <v>3.5527136788005009E-15</v>
      </c>
      <c r="G16" s="29">
        <f t="shared" si="17"/>
        <v>20.999999999999996</v>
      </c>
      <c r="H16" s="29">
        <f t="shared" si="17"/>
        <v>30.4</v>
      </c>
      <c r="I16" s="29">
        <f t="shared" si="17"/>
        <v>28</v>
      </c>
      <c r="J16" s="29">
        <f t="shared" si="17"/>
        <v>95.999999999999986</v>
      </c>
      <c r="K16" s="29">
        <f t="shared" si="17"/>
        <v>-3.5527136788005009E-15</v>
      </c>
      <c r="L16" s="29">
        <f t="shared" si="17"/>
        <v>0</v>
      </c>
      <c r="M16" s="29">
        <f t="shared" si="17"/>
        <v>-3.3750779948604759E-14</v>
      </c>
      <c r="N16" s="29">
        <f t="shared" si="17"/>
        <v>1.4210854715202004E-14</v>
      </c>
      <c r="O16" s="29">
        <f t="shared" si="17"/>
        <v>15.750000000000002</v>
      </c>
      <c r="P16" s="29">
        <f t="shared" si="17"/>
        <v>14.65</v>
      </c>
      <c r="Q16" s="16">
        <f>SUM(Q6:Q15)</f>
        <v>668</v>
      </c>
      <c r="R16" s="16">
        <f>SUM(R6:R15)</f>
        <v>-1.1000000000000032</v>
      </c>
      <c r="S16" s="16">
        <f>SUM(S6:S15)</f>
        <v>1</v>
      </c>
      <c r="T16" s="7">
        <f>SUM(T6:T15)</f>
        <v>34.375</v>
      </c>
    </row>
    <row r="17" spans="1:20" s="2" customFormat="1" ht="15.75" x14ac:dyDescent="0.25">
      <c r="A17" s="11"/>
      <c r="B17" s="29" t="s">
        <v>6</v>
      </c>
      <c r="C17" s="29">
        <f>+C16/10</f>
        <v>8</v>
      </c>
      <c r="D17" s="29">
        <f>+D16/10</f>
        <v>9.6</v>
      </c>
      <c r="E17" s="29">
        <f t="shared" ref="E17:P17" si="18">+E16/10</f>
        <v>0</v>
      </c>
      <c r="F17" s="29">
        <f t="shared" si="18"/>
        <v>3.5527136788005011E-16</v>
      </c>
      <c r="G17" s="29">
        <f t="shared" si="18"/>
        <v>2.0999999999999996</v>
      </c>
      <c r="H17" s="29">
        <f t="shared" si="18"/>
        <v>3.04</v>
      </c>
      <c r="I17" s="29">
        <f t="shared" si="18"/>
        <v>2.8</v>
      </c>
      <c r="J17" s="29">
        <f t="shared" si="18"/>
        <v>9.5999999999999979</v>
      </c>
      <c r="K17" s="29">
        <f t="shared" si="18"/>
        <v>-3.5527136788005011E-16</v>
      </c>
      <c r="L17" s="29">
        <f t="shared" si="18"/>
        <v>0</v>
      </c>
      <c r="M17" s="29">
        <f t="shared" si="18"/>
        <v>-3.3750779948604757E-15</v>
      </c>
      <c r="N17" s="29">
        <f t="shared" si="18"/>
        <v>1.4210854715202005E-15</v>
      </c>
      <c r="O17" s="29">
        <f t="shared" si="18"/>
        <v>1.5750000000000002</v>
      </c>
      <c r="P17" s="29">
        <f t="shared" si="18"/>
        <v>1.4650000000000001</v>
      </c>
      <c r="Q17" s="16">
        <f>+Q16/10</f>
        <v>66.8</v>
      </c>
      <c r="R17" s="16">
        <f>+R16/10</f>
        <v>-0.11000000000000032</v>
      </c>
      <c r="S17" s="16">
        <f>+S16/10</f>
        <v>0.1</v>
      </c>
      <c r="T17" s="7">
        <f>+T16/10</f>
        <v>3.4375</v>
      </c>
    </row>
    <row r="18" spans="1:20" s="2" customFormat="1" ht="15.75" x14ac:dyDescent="0.25">
      <c r="A18" s="11"/>
      <c r="B18" s="30" t="s">
        <v>47</v>
      </c>
      <c r="C18" s="31"/>
      <c r="D18" s="31"/>
      <c r="E18" s="31"/>
      <c r="F18" s="31"/>
      <c r="G18" s="31"/>
      <c r="H18" s="31">
        <f>+H16/9</f>
        <v>3.3777777777777778</v>
      </c>
      <c r="I18" s="31">
        <f>+I16/9</f>
        <v>3.1111111111111112</v>
      </c>
      <c r="J18" s="31"/>
      <c r="K18" s="31"/>
      <c r="L18" s="31"/>
      <c r="M18" s="31"/>
      <c r="N18" s="31"/>
      <c r="O18" s="31"/>
      <c r="P18" s="31"/>
      <c r="Q18" s="17"/>
      <c r="R18" s="17"/>
      <c r="S18" s="17"/>
      <c r="T18" s="8"/>
    </row>
    <row r="19" spans="1:20" s="2" customFormat="1" ht="15.75" x14ac:dyDescent="0.25">
      <c r="A19" s="11"/>
      <c r="B19" s="30" t="s">
        <v>48</v>
      </c>
      <c r="C19" s="31"/>
      <c r="D19" s="31"/>
      <c r="E19" s="31"/>
      <c r="F19" s="31"/>
      <c r="G19" s="31"/>
      <c r="H19" s="31">
        <f>+H18^0.5</f>
        <v>1.837873166945363</v>
      </c>
      <c r="I19" s="31">
        <f>+I18^0.5</f>
        <v>1.7638342073763937</v>
      </c>
      <c r="J19" s="31"/>
      <c r="K19" s="31"/>
      <c r="L19" s="31"/>
      <c r="M19" s="31"/>
      <c r="N19" s="31"/>
      <c r="O19" s="31"/>
      <c r="P19" s="31"/>
      <c r="Q19" s="17"/>
      <c r="R19" s="17"/>
      <c r="S19" s="17"/>
      <c r="T19" s="8"/>
    </row>
    <row r="20" spans="1:20" s="2" customFormat="1" ht="15.75" x14ac:dyDescent="0.25">
      <c r="A20" s="11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12"/>
      <c r="R20" s="12"/>
      <c r="S20" s="12"/>
    </row>
    <row r="21" spans="1:20" s="2" customFormat="1" ht="15.75" x14ac:dyDescent="0.25">
      <c r="A21" s="11"/>
      <c r="B21" s="34"/>
      <c r="C21" s="35" t="s">
        <v>22</v>
      </c>
      <c r="D21" s="36"/>
      <c r="E21" s="36"/>
      <c r="F21" s="36"/>
      <c r="G21" s="37"/>
      <c r="H21" s="33"/>
      <c r="I21" s="33"/>
      <c r="J21" s="33"/>
      <c r="K21" s="33"/>
      <c r="L21" s="33"/>
      <c r="M21" s="33"/>
      <c r="N21" s="33"/>
      <c r="O21" s="33"/>
      <c r="P21" s="33"/>
      <c r="Q21" s="12"/>
      <c r="R21" s="12"/>
      <c r="S21" s="12"/>
    </row>
    <row r="22" spans="1:20" s="2" customFormat="1" ht="15.75" x14ac:dyDescent="0.25">
      <c r="A22" s="11"/>
      <c r="B22" s="38"/>
      <c r="C22" s="39" t="s">
        <v>23</v>
      </c>
      <c r="D22" s="39"/>
      <c r="E22" s="39"/>
      <c r="F22" s="39"/>
      <c r="G22" s="40"/>
      <c r="H22" s="33"/>
      <c r="I22" s="33"/>
      <c r="J22" s="33"/>
      <c r="K22" s="33"/>
      <c r="L22" s="33"/>
      <c r="M22" s="33"/>
      <c r="N22" s="33"/>
      <c r="O22" s="33"/>
      <c r="P22" s="41"/>
      <c r="Q22" s="12"/>
      <c r="R22" s="12"/>
      <c r="S22" s="12"/>
    </row>
    <row r="23" spans="1:20" s="2" customFormat="1" ht="15.75" x14ac:dyDescent="0.25">
      <c r="A23" s="11"/>
      <c r="B23" s="38"/>
      <c r="C23" s="39" t="s">
        <v>24</v>
      </c>
      <c r="D23" s="39"/>
      <c r="E23" s="39"/>
      <c r="F23" s="39"/>
      <c r="G23" s="40"/>
      <c r="H23" s="33"/>
      <c r="I23" s="33"/>
      <c r="J23" s="33"/>
      <c r="K23" s="42"/>
      <c r="L23" s="33"/>
      <c r="M23" s="33"/>
      <c r="N23" s="33"/>
      <c r="O23" s="33"/>
      <c r="P23" s="33"/>
      <c r="Q23" s="12"/>
      <c r="R23" s="12"/>
      <c r="S23" s="12"/>
    </row>
    <row r="24" spans="1:20" s="2" customFormat="1" ht="15.75" x14ac:dyDescent="0.25">
      <c r="A24" s="11"/>
      <c r="B24" s="38"/>
      <c r="C24" s="43" t="s">
        <v>25</v>
      </c>
      <c r="D24" s="39"/>
      <c r="E24" s="39"/>
      <c r="F24" s="39"/>
      <c r="G24" s="40"/>
      <c r="H24" s="33"/>
      <c r="I24" s="33"/>
      <c r="J24" s="33"/>
      <c r="K24" s="33"/>
      <c r="L24" s="33"/>
      <c r="M24" s="33"/>
      <c r="N24" s="33"/>
      <c r="O24" s="33"/>
      <c r="P24" s="33"/>
      <c r="Q24" s="12"/>
      <c r="R24" s="12"/>
      <c r="S24" s="12"/>
    </row>
    <row r="25" spans="1:20" s="2" customFormat="1" ht="15.75" x14ac:dyDescent="0.25">
      <c r="A25" s="11"/>
      <c r="B25" s="38"/>
      <c r="C25" s="43" t="s">
        <v>26</v>
      </c>
      <c r="D25" s="39"/>
      <c r="E25" s="39"/>
      <c r="F25" s="39"/>
      <c r="G25" s="40"/>
      <c r="H25" s="33"/>
      <c r="I25" s="33"/>
      <c r="J25" s="33"/>
      <c r="K25" s="33"/>
      <c r="L25" s="33"/>
      <c r="M25" s="33"/>
      <c r="N25" s="33"/>
      <c r="O25" s="33"/>
      <c r="P25" s="33"/>
      <c r="Q25" s="12"/>
      <c r="R25" s="12"/>
      <c r="S25" s="12"/>
    </row>
    <row r="26" spans="1:20" s="2" customFormat="1" ht="15.75" x14ac:dyDescent="0.25">
      <c r="A26" s="11"/>
      <c r="B26" s="38"/>
      <c r="C26" s="43"/>
      <c r="D26" s="39"/>
      <c r="E26" s="39"/>
      <c r="F26" s="39"/>
      <c r="G26" s="40"/>
      <c r="H26" s="33"/>
      <c r="I26" s="33"/>
      <c r="J26" s="33"/>
      <c r="K26" s="33"/>
      <c r="L26" s="33"/>
      <c r="M26" s="33"/>
      <c r="N26" s="33"/>
      <c r="O26" s="33"/>
      <c r="P26" s="33"/>
      <c r="Q26" s="12"/>
      <c r="R26" s="12"/>
      <c r="S26" s="12"/>
    </row>
    <row r="27" spans="1:20" s="2" customFormat="1" ht="15.75" x14ac:dyDescent="0.25">
      <c r="A27" s="11"/>
      <c r="B27" s="38"/>
      <c r="C27" s="43" t="s">
        <v>27</v>
      </c>
      <c r="D27" s="39" t="s">
        <v>28</v>
      </c>
      <c r="E27" s="39" t="s">
        <v>29</v>
      </c>
      <c r="F27" s="39" t="s">
        <v>30</v>
      </c>
      <c r="G27" s="40" t="s">
        <v>31</v>
      </c>
      <c r="H27" s="33"/>
      <c r="I27" s="33"/>
      <c r="J27" s="33"/>
      <c r="K27" s="33"/>
      <c r="L27" s="33"/>
      <c r="M27" s="33"/>
      <c r="N27" s="33"/>
      <c r="O27" s="33"/>
      <c r="P27" s="33"/>
      <c r="Q27" s="12"/>
      <c r="R27" s="12"/>
      <c r="S27" s="12"/>
    </row>
    <row r="28" spans="1:20" s="2" customFormat="1" ht="15.75" x14ac:dyDescent="0.25">
      <c r="A28" s="11"/>
      <c r="B28" s="38"/>
      <c r="C28" s="43"/>
      <c r="D28" s="39"/>
      <c r="E28" s="39"/>
      <c r="F28" s="39"/>
      <c r="G28" s="40"/>
      <c r="H28" s="33"/>
      <c r="I28" s="33"/>
      <c r="J28" s="33"/>
      <c r="K28" s="33"/>
      <c r="L28" s="33"/>
      <c r="M28" s="33"/>
      <c r="N28" s="33"/>
      <c r="O28" s="33"/>
      <c r="P28" s="33"/>
      <c r="Q28" s="12"/>
      <c r="R28" s="12"/>
      <c r="S28" s="12"/>
    </row>
    <row r="29" spans="1:20" s="2" customFormat="1" ht="15.75" x14ac:dyDescent="0.25">
      <c r="A29" s="11"/>
      <c r="B29" s="38"/>
      <c r="C29" s="43" t="s">
        <v>32</v>
      </c>
      <c r="D29" s="44">
        <f>+D17-D30*C17</f>
        <v>3.6000000000000005</v>
      </c>
      <c r="E29" s="44">
        <f>+D34*(Q16/(10*I16))^0.5</f>
        <v>2.090176855128361</v>
      </c>
      <c r="F29" s="44">
        <f>+D29/E29</f>
        <v>1.722342294226064</v>
      </c>
      <c r="G29" s="121">
        <f>_xlfn.T.DIST.2T(F29,8)</f>
        <v>0.12330669270378027</v>
      </c>
      <c r="H29" s="120"/>
      <c r="I29" s="33"/>
      <c r="J29" s="33"/>
      <c r="K29" s="33"/>
      <c r="L29" s="33"/>
      <c r="M29" s="33"/>
      <c r="N29" s="33"/>
      <c r="O29" s="33"/>
      <c r="P29" s="33"/>
      <c r="Q29" s="12"/>
      <c r="R29" s="12"/>
      <c r="S29" s="12"/>
    </row>
    <row r="30" spans="1:20" s="2" customFormat="1" ht="15.75" x14ac:dyDescent="0.25">
      <c r="A30" s="11"/>
      <c r="B30" s="38"/>
      <c r="C30" s="43" t="s">
        <v>1</v>
      </c>
      <c r="D30" s="44">
        <f>+G16/I16</f>
        <v>0.74999999999999989</v>
      </c>
      <c r="E30" s="44">
        <f>+D34/(I16)^0.5</f>
        <v>0.25573772837476622</v>
      </c>
      <c r="F30" s="44">
        <f>+D30/E30</f>
        <v>2.9326920387003907</v>
      </c>
      <c r="G30" s="121">
        <f>_xlfn.T.DIST.2T(F30,8)</f>
        <v>1.8920029636526021E-2</v>
      </c>
      <c r="H30" s="33"/>
      <c r="I30" s="33"/>
      <c r="J30" s="33"/>
      <c r="K30" s="33"/>
      <c r="L30" s="33"/>
      <c r="M30" s="33"/>
      <c r="N30" s="33"/>
      <c r="O30" s="33"/>
      <c r="P30" s="33"/>
      <c r="Q30" s="12"/>
      <c r="R30" s="12"/>
      <c r="S30" s="12"/>
    </row>
    <row r="31" spans="1:20" s="2" customFormat="1" ht="15.75" x14ac:dyDescent="0.25">
      <c r="A31" s="11"/>
      <c r="B31" s="38"/>
      <c r="C31" s="43"/>
      <c r="D31" s="39"/>
      <c r="E31" s="39"/>
      <c r="F31" s="39"/>
      <c r="G31" s="40"/>
      <c r="H31" s="33"/>
      <c r="I31" s="33"/>
      <c r="J31" s="33"/>
      <c r="K31" s="33"/>
      <c r="L31" s="33"/>
      <c r="M31" s="33"/>
      <c r="N31" s="33"/>
      <c r="O31" s="33"/>
      <c r="P31" s="33"/>
      <c r="Q31" s="12"/>
      <c r="R31" s="12"/>
      <c r="S31" s="12"/>
    </row>
    <row r="32" spans="1:20" s="2" customFormat="1" ht="15.75" x14ac:dyDescent="0.25">
      <c r="A32" s="11"/>
      <c r="B32" s="38"/>
      <c r="C32" s="43" t="s">
        <v>33</v>
      </c>
      <c r="D32" s="46" t="s">
        <v>34</v>
      </c>
      <c r="E32" s="47" t="s">
        <v>35</v>
      </c>
      <c r="F32" s="47"/>
      <c r="G32" s="48">
        <f>+D17</f>
        <v>9.6</v>
      </c>
      <c r="H32" s="33"/>
      <c r="I32" s="33"/>
      <c r="J32" s="33"/>
      <c r="K32" s="33"/>
      <c r="L32" s="33"/>
      <c r="M32" s="33"/>
      <c r="N32" s="33"/>
      <c r="O32" s="33"/>
      <c r="P32" s="33"/>
      <c r="Q32" s="12"/>
      <c r="R32" s="12"/>
      <c r="S32" s="12"/>
    </row>
    <row r="33" spans="1:19" s="2" customFormat="1" ht="15.75" x14ac:dyDescent="0.25">
      <c r="A33" s="11"/>
      <c r="B33" s="38"/>
      <c r="C33" s="43" t="s">
        <v>36</v>
      </c>
      <c r="D33" s="46" t="s">
        <v>37</v>
      </c>
      <c r="E33" s="47" t="s">
        <v>38</v>
      </c>
      <c r="F33" s="47"/>
      <c r="G33" s="48">
        <f>+H19</f>
        <v>1.837873166945363</v>
      </c>
      <c r="H33" s="33"/>
      <c r="I33" s="33"/>
      <c r="J33" s="33"/>
      <c r="K33" s="33"/>
      <c r="L33" s="33"/>
      <c r="M33" s="33"/>
      <c r="N33" s="33"/>
      <c r="O33" s="33"/>
      <c r="P33" s="33"/>
      <c r="Q33" s="12"/>
      <c r="R33" s="12"/>
      <c r="S33" s="12"/>
    </row>
    <row r="34" spans="1:19" s="2" customFormat="1" ht="15.75" x14ac:dyDescent="0.25">
      <c r="A34" s="11"/>
      <c r="B34" s="38"/>
      <c r="C34" s="43" t="s">
        <v>39</v>
      </c>
      <c r="D34" s="46">
        <f>+(D35/8)^0.5</f>
        <v>1.3532368602724358</v>
      </c>
      <c r="E34" s="47" t="s">
        <v>40</v>
      </c>
      <c r="F34" s="47"/>
      <c r="G34" s="49"/>
      <c r="H34" s="33"/>
      <c r="I34" s="33"/>
      <c r="J34" s="33"/>
      <c r="K34" s="33"/>
      <c r="L34" s="33"/>
      <c r="M34" s="33"/>
      <c r="N34" s="33"/>
      <c r="O34" s="33"/>
      <c r="P34" s="33"/>
      <c r="Q34" s="12"/>
      <c r="R34" s="12"/>
      <c r="S34" s="12"/>
    </row>
    <row r="35" spans="1:19" s="2" customFormat="1" ht="15.75" x14ac:dyDescent="0.25">
      <c r="A35" s="11"/>
      <c r="B35" s="38"/>
      <c r="C35" s="43" t="s">
        <v>41</v>
      </c>
      <c r="D35" s="46">
        <f>+P16</f>
        <v>14.65</v>
      </c>
      <c r="E35" s="47" t="s">
        <v>42</v>
      </c>
      <c r="F35" s="47"/>
      <c r="G35" s="49"/>
      <c r="H35" s="33"/>
      <c r="I35" s="33"/>
      <c r="J35" s="33"/>
      <c r="K35" s="33"/>
      <c r="L35" s="33"/>
      <c r="M35" s="33"/>
      <c r="N35" s="33"/>
      <c r="O35" s="33"/>
      <c r="P35" s="33"/>
      <c r="Q35" s="12"/>
      <c r="R35" s="12"/>
      <c r="S35" s="12"/>
    </row>
    <row r="36" spans="1:19" s="2" customFormat="1" ht="15.75" x14ac:dyDescent="0.25">
      <c r="A36" s="11"/>
      <c r="B36" s="38"/>
      <c r="C36" s="43" t="s">
        <v>43</v>
      </c>
      <c r="D36" s="50"/>
      <c r="E36" s="47" t="s">
        <v>44</v>
      </c>
      <c r="F36" s="47"/>
      <c r="G36" s="48">
        <f>+F30*F30</f>
        <v>8.6006825938566536</v>
      </c>
      <c r="H36" s="33"/>
      <c r="I36" s="33"/>
      <c r="J36" s="33"/>
      <c r="K36" s="33"/>
      <c r="L36" s="33"/>
      <c r="M36" s="33"/>
      <c r="N36" s="33"/>
      <c r="O36" s="33"/>
      <c r="P36" s="33"/>
      <c r="Q36" s="12"/>
      <c r="R36" s="12"/>
      <c r="S36" s="12"/>
    </row>
    <row r="37" spans="1:19" s="2" customFormat="1" ht="18.75" x14ac:dyDescent="0.3">
      <c r="A37" s="11"/>
      <c r="B37" s="118"/>
      <c r="C37" s="119" t="s">
        <v>45</v>
      </c>
      <c r="D37" s="117">
        <f>+T16/P16</f>
        <v>2.3464163822525599</v>
      </c>
      <c r="E37" s="54" t="s">
        <v>46</v>
      </c>
      <c r="F37" s="54"/>
      <c r="G37" s="122">
        <f>_xlfn.F.DIST.RT(G36,1,8)</f>
        <v>1.8920029636526021E-2</v>
      </c>
      <c r="H37" s="33"/>
      <c r="I37" s="33"/>
      <c r="J37" s="33"/>
      <c r="K37" s="33"/>
      <c r="L37" s="33"/>
      <c r="M37" s="33"/>
      <c r="N37" s="33"/>
      <c r="O37" s="33"/>
      <c r="P37" s="33"/>
      <c r="Q37" s="12"/>
      <c r="R37" s="12"/>
      <c r="S37" s="12"/>
    </row>
    <row r="38" spans="1:19" s="2" customFormat="1" ht="15.75" x14ac:dyDescent="0.25">
      <c r="A38" s="11"/>
      <c r="B38" s="42"/>
      <c r="C38" s="56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12"/>
      <c r="R38" s="12"/>
      <c r="S38" s="12"/>
    </row>
    <row r="39" spans="1:19" ht="15.75" x14ac:dyDescent="0.25">
      <c r="A39" s="11"/>
      <c r="B39" s="69"/>
      <c r="C39" s="69"/>
      <c r="D39" s="69"/>
      <c r="E39" s="69"/>
      <c r="F39" s="69"/>
      <c r="G39" s="10"/>
      <c r="H39" s="33"/>
      <c r="I39" s="10"/>
      <c r="J39" s="10"/>
      <c r="K39" s="10"/>
      <c r="L39" s="10"/>
      <c r="M39" s="10"/>
      <c r="N39" s="10"/>
      <c r="O39" s="10"/>
      <c r="P39" s="10"/>
      <c r="Q39" s="19"/>
      <c r="R39" s="19"/>
      <c r="S39" s="19"/>
    </row>
    <row r="40" spans="1:19" ht="15.75" x14ac:dyDescent="0.25">
      <c r="A40" s="11"/>
      <c r="B40" s="69"/>
      <c r="C40" s="69"/>
      <c r="D40" s="69"/>
      <c r="E40" s="69"/>
      <c r="F40" s="6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9"/>
      <c r="R40" s="19"/>
      <c r="S40" s="19"/>
    </row>
    <row r="41" spans="1:19" ht="15.75" x14ac:dyDescent="0.25">
      <c r="A41" s="11"/>
      <c r="B41" s="69"/>
      <c r="C41" s="69"/>
      <c r="D41" s="69"/>
      <c r="E41" s="69"/>
      <c r="F41" s="6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9"/>
      <c r="R41" s="19"/>
      <c r="S41" s="19"/>
    </row>
    <row r="42" spans="1:19" ht="15.75" x14ac:dyDescent="0.25">
      <c r="A42" s="11"/>
      <c r="B42" s="69"/>
      <c r="C42" s="69"/>
      <c r="D42" s="69"/>
      <c r="E42" s="69"/>
      <c r="F42" s="6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9"/>
      <c r="R42" s="19"/>
      <c r="S42" s="19"/>
    </row>
    <row r="43" spans="1:19" ht="15.75" x14ac:dyDescent="0.25">
      <c r="A43" s="11"/>
      <c r="B43" s="69"/>
      <c r="C43" s="69"/>
      <c r="D43" s="69"/>
      <c r="E43" s="69"/>
      <c r="F43" s="6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9"/>
      <c r="R43" s="19"/>
      <c r="S43" s="19"/>
    </row>
    <row r="44" spans="1:19" ht="15.75" x14ac:dyDescent="0.25">
      <c r="A44" s="11"/>
      <c r="B44" s="69"/>
      <c r="C44" s="69"/>
      <c r="D44" s="69"/>
      <c r="E44" s="69"/>
      <c r="F44" s="6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9"/>
      <c r="R44" s="19"/>
      <c r="S44" s="19"/>
    </row>
    <row r="45" spans="1:19" ht="15.75" x14ac:dyDescent="0.25">
      <c r="A45" s="11"/>
      <c r="B45" s="69"/>
      <c r="C45" s="69"/>
      <c r="D45" s="69"/>
      <c r="E45" s="69"/>
      <c r="F45" s="6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9"/>
      <c r="R45" s="19"/>
      <c r="S45" s="19"/>
    </row>
    <row r="46" spans="1:19" ht="15.75" x14ac:dyDescent="0.25">
      <c r="A46" s="11"/>
      <c r="B46" s="69"/>
      <c r="C46" s="69"/>
      <c r="D46" s="69"/>
      <c r="E46" s="69"/>
      <c r="F46" s="69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9"/>
      <c r="R46" s="19"/>
      <c r="S46" s="19"/>
    </row>
    <row r="47" spans="1:19" ht="15.75" x14ac:dyDescent="0.25">
      <c r="A47" s="11"/>
      <c r="B47" s="69"/>
      <c r="C47" s="69"/>
      <c r="D47" s="69"/>
      <c r="E47" s="69"/>
      <c r="F47" s="69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9"/>
      <c r="R47" s="19"/>
      <c r="S47" s="19"/>
    </row>
    <row r="48" spans="1:19" ht="15.75" x14ac:dyDescent="0.25">
      <c r="A48" s="11"/>
      <c r="B48" s="69"/>
      <c r="C48" s="69"/>
      <c r="D48" s="69"/>
      <c r="E48" s="69"/>
      <c r="F48" s="69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9"/>
      <c r="R48" s="19"/>
      <c r="S48" s="19"/>
    </row>
    <row r="49" spans="1:19" ht="15.75" x14ac:dyDescent="0.25">
      <c r="A49" s="11"/>
      <c r="B49" s="69"/>
      <c r="C49" s="69"/>
      <c r="D49" s="69"/>
      <c r="E49" s="69"/>
      <c r="F49" s="69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9"/>
      <c r="R49" s="19"/>
      <c r="S49" s="19"/>
    </row>
    <row r="50" spans="1:19" ht="15.75" x14ac:dyDescent="0.25">
      <c r="A50" s="11"/>
      <c r="B50" s="69"/>
      <c r="C50" s="69"/>
      <c r="D50" s="69"/>
      <c r="E50" s="69"/>
      <c r="F50" s="69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9"/>
      <c r="R50" s="19"/>
      <c r="S50" s="19"/>
    </row>
    <row r="51" spans="1:19" ht="15.75" x14ac:dyDescent="0.25">
      <c r="A51" s="11"/>
      <c r="B51" s="69"/>
      <c r="C51" s="69"/>
      <c r="D51" s="69"/>
      <c r="E51" s="69"/>
      <c r="F51" s="69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9"/>
      <c r="R51" s="19"/>
      <c r="S51" s="19"/>
    </row>
    <row r="52" spans="1:19" ht="15.75" x14ac:dyDescent="0.25">
      <c r="A52" s="11"/>
      <c r="B52" s="69"/>
      <c r="C52" s="69"/>
      <c r="D52" s="69"/>
      <c r="E52" s="69"/>
      <c r="F52" s="69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9"/>
      <c r="R52" s="19"/>
      <c r="S52" s="19"/>
    </row>
    <row r="53" spans="1:19" ht="15.75" x14ac:dyDescent="0.25">
      <c r="A53" s="11"/>
      <c r="B53" s="69"/>
      <c r="C53" s="69"/>
      <c r="D53" s="69"/>
      <c r="E53" s="69"/>
      <c r="F53" s="69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9"/>
      <c r="R53" s="19"/>
      <c r="S53" s="19"/>
    </row>
    <row r="54" spans="1:19" ht="15.75" x14ac:dyDescent="0.25">
      <c r="A54" s="11"/>
      <c r="B54" s="69"/>
      <c r="C54" s="69"/>
      <c r="D54" s="69"/>
      <c r="E54" s="69"/>
      <c r="F54" s="69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9"/>
      <c r="R54" s="19"/>
      <c r="S54" s="19"/>
    </row>
    <row r="55" spans="1:19" ht="15.75" x14ac:dyDescent="0.25">
      <c r="A55" s="11"/>
      <c r="B55" s="69"/>
      <c r="C55" s="69"/>
      <c r="D55" s="69"/>
      <c r="E55" s="69"/>
      <c r="F55" s="69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9"/>
      <c r="R55" s="19"/>
      <c r="S55" s="19"/>
    </row>
    <row r="56" spans="1:19" ht="15.75" x14ac:dyDescent="0.25">
      <c r="A56" s="11"/>
      <c r="B56" s="69"/>
      <c r="C56" s="69"/>
      <c r="D56" s="69"/>
      <c r="E56" s="69"/>
      <c r="F56" s="69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9"/>
      <c r="R56" s="19"/>
      <c r="S56" s="19"/>
    </row>
    <row r="57" spans="1:19" ht="15.75" x14ac:dyDescent="0.25">
      <c r="A57" s="11"/>
      <c r="B57" s="69"/>
      <c r="C57" s="69"/>
      <c r="D57" s="69"/>
      <c r="E57" s="69"/>
      <c r="F57" s="69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9"/>
      <c r="R57" s="19"/>
      <c r="S57" s="19"/>
    </row>
    <row r="58" spans="1:19" ht="15.75" x14ac:dyDescent="0.25">
      <c r="A58" s="11"/>
      <c r="B58" s="69"/>
      <c r="C58" s="69"/>
      <c r="D58" s="69"/>
      <c r="E58" s="69"/>
      <c r="F58" s="69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9"/>
      <c r="R58" s="19"/>
      <c r="S58" s="19"/>
    </row>
    <row r="59" spans="1:19" ht="15.75" x14ac:dyDescent="0.25">
      <c r="A59" s="11"/>
      <c r="B59" s="69"/>
      <c r="C59" s="69"/>
      <c r="D59" s="69"/>
      <c r="E59" s="69"/>
      <c r="F59" s="69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9"/>
      <c r="R59" s="19"/>
      <c r="S59" s="19"/>
    </row>
    <row r="60" spans="1:19" ht="15.75" x14ac:dyDescent="0.25">
      <c r="A60" s="11"/>
      <c r="B60" s="69"/>
      <c r="C60" s="69"/>
      <c r="D60" s="69"/>
      <c r="E60" s="69"/>
      <c r="F60" s="69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9"/>
      <c r="R60" s="19"/>
      <c r="S60" s="19"/>
    </row>
    <row r="61" spans="1:19" ht="15.75" x14ac:dyDescent="0.25">
      <c r="A61" s="11"/>
      <c r="B61" s="69"/>
      <c r="C61" s="69"/>
      <c r="D61" s="69"/>
      <c r="E61" s="69"/>
      <c r="F61" s="69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9"/>
      <c r="R61" s="19"/>
      <c r="S61" s="19"/>
    </row>
    <row r="62" spans="1:19" ht="15.75" x14ac:dyDescent="0.25">
      <c r="A62" s="11"/>
      <c r="B62" s="69"/>
      <c r="C62" s="69"/>
      <c r="D62" s="69"/>
      <c r="E62" s="69"/>
      <c r="F62" s="69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9"/>
      <c r="R62" s="19"/>
      <c r="S62" s="19"/>
    </row>
    <row r="63" spans="1:19" ht="15.75" x14ac:dyDescent="0.25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9"/>
      <c r="R63" s="19"/>
      <c r="S63" s="19"/>
    </row>
    <row r="64" spans="1:19" ht="15.75" x14ac:dyDescent="0.25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9"/>
      <c r="R64" s="19"/>
      <c r="S64" s="19"/>
    </row>
    <row r="65" spans="1:19" ht="15.75" x14ac:dyDescent="0.25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9"/>
      <c r="R65" s="19"/>
      <c r="S65" s="19"/>
    </row>
    <row r="66" spans="1:19" ht="15.75" x14ac:dyDescent="0.25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9"/>
      <c r="R66" s="19"/>
      <c r="S66" s="19"/>
    </row>
    <row r="67" spans="1:19" ht="15.75" x14ac:dyDescent="0.25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9"/>
      <c r="R67" s="19"/>
      <c r="S67" s="19"/>
    </row>
    <row r="68" spans="1:19" ht="15.75" x14ac:dyDescent="0.25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9"/>
      <c r="R68" s="19"/>
      <c r="S68" s="19"/>
    </row>
    <row r="69" spans="1:19" ht="15.75" x14ac:dyDescent="0.25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9"/>
      <c r="R69" s="19"/>
      <c r="S69" s="19"/>
    </row>
    <row r="70" spans="1:19" ht="15.75" x14ac:dyDescent="0.25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9"/>
      <c r="R70" s="19"/>
      <c r="S70" s="19"/>
    </row>
    <row r="71" spans="1:19" ht="15.75" x14ac:dyDescent="0.25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9"/>
      <c r="R71" s="19"/>
      <c r="S71" s="19"/>
    </row>
    <row r="72" spans="1:19" ht="15.75" x14ac:dyDescent="0.25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9"/>
      <c r="R72" s="19"/>
      <c r="S72" s="19"/>
    </row>
    <row r="73" spans="1:19" ht="15.75" x14ac:dyDescent="0.25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9"/>
      <c r="R73" s="19"/>
      <c r="S73" s="19"/>
    </row>
    <row r="74" spans="1:19" ht="15.75" x14ac:dyDescent="0.25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9"/>
      <c r="R74" s="19"/>
      <c r="S74" s="19"/>
    </row>
    <row r="75" spans="1:19" ht="15.75" x14ac:dyDescent="0.25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9"/>
      <c r="R75" s="19"/>
      <c r="S75" s="19"/>
    </row>
    <row r="76" spans="1:19" ht="15.75" x14ac:dyDescent="0.25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9"/>
      <c r="R76" s="19"/>
      <c r="S76" s="19"/>
    </row>
    <row r="77" spans="1:19" ht="15.75" x14ac:dyDescent="0.25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9"/>
      <c r="R77" s="19"/>
      <c r="S77" s="19"/>
    </row>
    <row r="78" spans="1:19" ht="15.75" x14ac:dyDescent="0.25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9"/>
      <c r="R78" s="19"/>
      <c r="S78" s="19"/>
    </row>
    <row r="79" spans="1:19" ht="15.75" x14ac:dyDescent="0.25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9"/>
      <c r="R79" s="19"/>
      <c r="S79" s="19"/>
    </row>
    <row r="80" spans="1:19" ht="15.75" x14ac:dyDescent="0.25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9"/>
      <c r="R80" s="19"/>
      <c r="S80" s="19"/>
    </row>
    <row r="81" spans="1:19" ht="15.75" x14ac:dyDescent="0.25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9"/>
      <c r="R81" s="19"/>
      <c r="S81" s="19"/>
    </row>
    <row r="82" spans="1:19" ht="15.75" x14ac:dyDescent="0.25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9"/>
      <c r="R82" s="19"/>
      <c r="S82" s="19"/>
    </row>
    <row r="83" spans="1:19" ht="15.75" x14ac:dyDescent="0.25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9"/>
      <c r="R83" s="19"/>
      <c r="S83" s="19"/>
    </row>
    <row r="84" spans="1:19" ht="15.75" x14ac:dyDescent="0.25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9"/>
      <c r="R84" s="19"/>
      <c r="S84" s="19"/>
    </row>
    <row r="85" spans="1:19" ht="15.75" x14ac:dyDescent="0.25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9"/>
      <c r="R85" s="19"/>
      <c r="S85" s="19"/>
    </row>
    <row r="86" spans="1:19" ht="15.75" x14ac:dyDescent="0.25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9"/>
      <c r="R86" s="19"/>
      <c r="S86" s="19"/>
    </row>
    <row r="87" spans="1:19" ht="15.75" x14ac:dyDescent="0.25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9"/>
      <c r="R87" s="19"/>
      <c r="S87" s="19"/>
    </row>
    <row r="88" spans="1:19" ht="15.75" x14ac:dyDescent="0.25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9"/>
      <c r="R88" s="19"/>
      <c r="S88" s="19"/>
    </row>
    <row r="89" spans="1:19" ht="15.75" x14ac:dyDescent="0.25">
      <c r="A89" s="1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9"/>
      <c r="R89" s="19"/>
      <c r="S89" s="19"/>
    </row>
    <row r="90" spans="1:19" ht="15.75" x14ac:dyDescent="0.25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9"/>
      <c r="R90" s="19"/>
      <c r="S90" s="19"/>
    </row>
    <row r="91" spans="1:19" ht="15.75" x14ac:dyDescent="0.25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9"/>
      <c r="R91" s="19"/>
      <c r="S91" s="19"/>
    </row>
    <row r="92" spans="1:19" ht="15.75" x14ac:dyDescent="0.25">
      <c r="A92" s="1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9"/>
      <c r="R92" s="19"/>
      <c r="S92" s="19"/>
    </row>
    <row r="93" spans="1:19" ht="15.75" x14ac:dyDescent="0.25">
      <c r="A93" s="1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9"/>
      <c r="R93" s="19"/>
      <c r="S93" s="19"/>
    </row>
    <row r="94" spans="1:19" ht="15.75" x14ac:dyDescent="0.25">
      <c r="A94" s="1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9"/>
      <c r="R94" s="19"/>
      <c r="S94" s="19"/>
    </row>
    <row r="95" spans="1:19" ht="15.75" x14ac:dyDescent="0.25">
      <c r="A95" s="1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9"/>
      <c r="R95" s="19"/>
      <c r="S95" s="19"/>
    </row>
    <row r="96" spans="1:19" ht="15.75" x14ac:dyDescent="0.25">
      <c r="A96" s="1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9"/>
      <c r="R96" s="19"/>
      <c r="S96" s="19"/>
    </row>
    <row r="97" spans="1:19" ht="15.75" x14ac:dyDescent="0.25">
      <c r="A97" s="1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9"/>
      <c r="R97" s="19"/>
      <c r="S97" s="19"/>
    </row>
    <row r="98" spans="1:19" ht="15.75" x14ac:dyDescent="0.25">
      <c r="A98" s="1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9"/>
      <c r="R98" s="19"/>
      <c r="S98" s="19"/>
    </row>
    <row r="99" spans="1:19" ht="15.75" x14ac:dyDescent="0.25">
      <c r="A99" s="1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9"/>
      <c r="R99" s="19"/>
      <c r="S99" s="19"/>
    </row>
    <row r="100" spans="1:19" ht="15.75" x14ac:dyDescent="0.25">
      <c r="A100" s="1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9"/>
      <c r="R100" s="19"/>
      <c r="S100" s="19"/>
    </row>
    <row r="101" spans="1:19" ht="15.75" x14ac:dyDescent="0.25">
      <c r="A101" s="1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9"/>
      <c r="R101" s="19"/>
      <c r="S101" s="19"/>
    </row>
    <row r="102" spans="1:19" ht="15.75" x14ac:dyDescent="0.25">
      <c r="A102" s="1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9"/>
      <c r="R102" s="19"/>
      <c r="S102" s="19"/>
    </row>
    <row r="103" spans="1:19" ht="15.75" x14ac:dyDescent="0.25">
      <c r="A103" s="1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9"/>
      <c r="R103" s="19"/>
      <c r="S103" s="19"/>
    </row>
    <row r="104" spans="1:19" ht="15.75" x14ac:dyDescent="0.25">
      <c r="A104" s="1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9"/>
      <c r="R104" s="19"/>
      <c r="S104" s="19"/>
    </row>
    <row r="105" spans="1:19" ht="15.75" x14ac:dyDescent="0.25">
      <c r="A105" s="1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9"/>
      <c r="R105" s="19"/>
      <c r="S105" s="19"/>
    </row>
    <row r="106" spans="1:19" ht="15.75" x14ac:dyDescent="0.25">
      <c r="A106" s="1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9"/>
      <c r="R106" s="19"/>
      <c r="S106" s="19"/>
    </row>
    <row r="107" spans="1:19" ht="15.75" x14ac:dyDescent="0.25">
      <c r="A107" s="1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9"/>
      <c r="R107" s="19"/>
      <c r="S107" s="19"/>
    </row>
    <row r="108" spans="1:19" ht="15.75" x14ac:dyDescent="0.25">
      <c r="A108" s="1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9"/>
      <c r="R108" s="19"/>
      <c r="S108" s="19"/>
    </row>
    <row r="109" spans="1:19" ht="15.75" x14ac:dyDescent="0.25">
      <c r="A109" s="1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9"/>
      <c r="R109" s="19"/>
      <c r="S109" s="19"/>
    </row>
    <row r="110" spans="1:19" ht="15.75" x14ac:dyDescent="0.25">
      <c r="A110" s="1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9"/>
      <c r="R110" s="19"/>
      <c r="S110" s="19"/>
    </row>
    <row r="111" spans="1:19" ht="15.75" x14ac:dyDescent="0.25">
      <c r="A111" s="1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9"/>
      <c r="R111" s="19"/>
      <c r="S111" s="19"/>
    </row>
    <row r="112" spans="1:19" ht="15.75" x14ac:dyDescent="0.25">
      <c r="A112" s="1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9"/>
      <c r="R112" s="19"/>
      <c r="S112" s="19"/>
    </row>
    <row r="113" spans="1:19" ht="15.75" x14ac:dyDescent="0.25">
      <c r="A113" s="1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9"/>
      <c r="R113" s="19"/>
      <c r="S113" s="19"/>
    </row>
    <row r="114" spans="1:19" ht="15.75" x14ac:dyDescent="0.25">
      <c r="A114" s="1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9"/>
      <c r="R114" s="19"/>
      <c r="S114" s="19"/>
    </row>
    <row r="115" spans="1:19" ht="15.75" x14ac:dyDescent="0.25">
      <c r="A115" s="1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9"/>
      <c r="R115" s="19"/>
      <c r="S115" s="19"/>
    </row>
    <row r="116" spans="1:19" ht="15.75" x14ac:dyDescent="0.25">
      <c r="A116" s="1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9"/>
      <c r="R116" s="19"/>
      <c r="S116" s="19"/>
    </row>
    <row r="117" spans="1:19" ht="15.75" x14ac:dyDescent="0.25">
      <c r="A117" s="1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9"/>
      <c r="R117" s="19"/>
      <c r="S117" s="19"/>
    </row>
    <row r="118" spans="1:19" ht="15.75" x14ac:dyDescent="0.25">
      <c r="A118" s="1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9"/>
      <c r="R118" s="19"/>
      <c r="S118" s="19"/>
    </row>
    <row r="119" spans="1:19" ht="15.75" x14ac:dyDescent="0.25">
      <c r="A119" s="1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9"/>
      <c r="R119" s="19"/>
      <c r="S119" s="19"/>
    </row>
    <row r="120" spans="1:19" ht="15.75" x14ac:dyDescent="0.25">
      <c r="A120" s="1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9"/>
      <c r="R120" s="19"/>
      <c r="S120" s="19"/>
    </row>
    <row r="121" spans="1:19" ht="15.75" x14ac:dyDescent="0.25">
      <c r="A121" s="1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9"/>
      <c r="R121" s="19"/>
      <c r="S121" s="19"/>
    </row>
    <row r="122" spans="1:19" ht="15.75" x14ac:dyDescent="0.25">
      <c r="A122" s="1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9"/>
      <c r="R122" s="19"/>
      <c r="S122" s="19"/>
    </row>
    <row r="123" spans="1:19" ht="15.75" x14ac:dyDescent="0.25">
      <c r="A123" s="1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9"/>
      <c r="R123" s="19"/>
      <c r="S123" s="19"/>
    </row>
    <row r="124" spans="1:19" ht="15.75" x14ac:dyDescent="0.25">
      <c r="A124" s="1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9"/>
      <c r="R124" s="19"/>
      <c r="S124" s="19"/>
    </row>
    <row r="125" spans="1:19" ht="15.75" x14ac:dyDescent="0.25">
      <c r="A125" s="1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9"/>
      <c r="R125" s="19"/>
      <c r="S125" s="19"/>
    </row>
    <row r="126" spans="1:19" ht="15.75" x14ac:dyDescent="0.25">
      <c r="A126" s="1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9"/>
      <c r="R126" s="19"/>
      <c r="S126" s="19"/>
    </row>
    <row r="127" spans="1:19" ht="15.75" x14ac:dyDescent="0.25">
      <c r="A127" s="1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9"/>
      <c r="R127" s="19"/>
      <c r="S127" s="19"/>
    </row>
    <row r="128" spans="1:19" ht="15.75" x14ac:dyDescent="0.25">
      <c r="A128" s="1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9"/>
      <c r="R128" s="19"/>
      <c r="S128" s="19"/>
    </row>
    <row r="129" spans="1:19" ht="15.75" x14ac:dyDescent="0.25">
      <c r="A129" s="1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9"/>
      <c r="R129" s="19"/>
      <c r="S129" s="19"/>
    </row>
    <row r="130" spans="1:19" ht="15.75" x14ac:dyDescent="0.25">
      <c r="A130" s="1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9"/>
      <c r="R130" s="19"/>
      <c r="S130" s="19"/>
    </row>
    <row r="131" spans="1:19" ht="15.75" x14ac:dyDescent="0.25">
      <c r="A131" s="1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9"/>
      <c r="R131" s="19"/>
      <c r="S131" s="19"/>
    </row>
    <row r="132" spans="1:19" ht="15.75" x14ac:dyDescent="0.25">
      <c r="A132" s="1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9"/>
      <c r="R132" s="19"/>
      <c r="S132" s="19"/>
    </row>
    <row r="133" spans="1:19" ht="15.75" x14ac:dyDescent="0.25">
      <c r="A133" s="1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9"/>
      <c r="R133" s="19"/>
      <c r="S133" s="19"/>
    </row>
    <row r="134" spans="1:19" ht="15.75" x14ac:dyDescent="0.25">
      <c r="A134" s="1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9"/>
      <c r="R134" s="19"/>
      <c r="S134" s="19"/>
    </row>
    <row r="135" spans="1:19" ht="15.75" x14ac:dyDescent="0.25">
      <c r="A135" s="1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9"/>
      <c r="R135" s="19"/>
      <c r="S135" s="19"/>
    </row>
    <row r="136" spans="1:19" ht="15.75" x14ac:dyDescent="0.25">
      <c r="A136" s="1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9"/>
      <c r="R136" s="19"/>
      <c r="S136" s="19"/>
    </row>
    <row r="137" spans="1:19" ht="15.75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9"/>
      <c r="R137" s="19"/>
      <c r="S137" s="19"/>
    </row>
    <row r="138" spans="1:19" ht="15.75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9"/>
      <c r="R138" s="19"/>
      <c r="S138" s="19"/>
    </row>
    <row r="139" spans="1:19" ht="15.75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9"/>
      <c r="R139" s="19"/>
      <c r="S139" s="19"/>
    </row>
    <row r="140" spans="1:19" ht="15.75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9"/>
      <c r="R140" s="19"/>
      <c r="S140" s="19"/>
    </row>
    <row r="141" spans="1:19" ht="15.75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9"/>
      <c r="R141" s="19"/>
      <c r="S141" s="19"/>
    </row>
    <row r="142" spans="1:19" ht="15.75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9"/>
      <c r="R142" s="19"/>
      <c r="S142" s="19"/>
    </row>
    <row r="143" spans="1:19" ht="15.75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9"/>
      <c r="R143" s="19"/>
      <c r="S143" s="19"/>
    </row>
    <row r="144" spans="1:19" ht="15.75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9"/>
      <c r="R144" s="19"/>
      <c r="S144" s="19"/>
    </row>
    <row r="145" spans="1:19" ht="15.75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9"/>
      <c r="R145" s="19"/>
      <c r="S145" s="19"/>
    </row>
    <row r="146" spans="1:19" ht="15.75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9"/>
      <c r="R146" s="19"/>
      <c r="S146" s="19"/>
    </row>
    <row r="147" spans="1:19" ht="15.75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9"/>
      <c r="R147" s="19"/>
      <c r="S147" s="19"/>
    </row>
    <row r="148" spans="1:19" ht="15.75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9"/>
      <c r="R148" s="19"/>
      <c r="S148" s="19"/>
    </row>
    <row r="149" spans="1:19" ht="15.75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9"/>
      <c r="R149" s="19"/>
      <c r="S149" s="19"/>
    </row>
    <row r="150" spans="1:19" ht="15.75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9"/>
      <c r="R150" s="19"/>
      <c r="S150" s="19"/>
    </row>
    <row r="151" spans="1:19" ht="15.75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9"/>
      <c r="R151" s="19"/>
      <c r="S151" s="19"/>
    </row>
    <row r="152" spans="1:19" ht="15.75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9"/>
      <c r="R152" s="19"/>
      <c r="S152" s="19"/>
    </row>
    <row r="153" spans="1:19" ht="15.75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9"/>
      <c r="R153" s="19"/>
      <c r="S153" s="19"/>
    </row>
    <row r="154" spans="1:19" ht="15.75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9"/>
      <c r="R154" s="19"/>
      <c r="S154" s="19"/>
    </row>
    <row r="155" spans="1:19" ht="15.75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9"/>
      <c r="R155" s="19"/>
      <c r="S155" s="19"/>
    </row>
    <row r="156" spans="1:19" ht="15.75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9"/>
      <c r="R156" s="19"/>
      <c r="S156" s="19"/>
    </row>
    <row r="157" spans="1:19" ht="15.75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9"/>
      <c r="R157" s="19"/>
      <c r="S157" s="19"/>
    </row>
    <row r="158" spans="1:19" ht="15.75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9"/>
      <c r="R158" s="19"/>
      <c r="S158" s="19"/>
    </row>
    <row r="159" spans="1:19" ht="15.75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9"/>
      <c r="R159" s="19"/>
      <c r="S159" s="19"/>
    </row>
    <row r="160" spans="1:19" ht="15.75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9"/>
      <c r="R160" s="19"/>
      <c r="S160" s="19"/>
    </row>
    <row r="161" spans="1:19" ht="15.75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9"/>
      <c r="R161" s="19"/>
      <c r="S161" s="19"/>
    </row>
    <row r="162" spans="1:19" ht="15.75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9"/>
      <c r="R162" s="19"/>
      <c r="S162" s="19"/>
    </row>
    <row r="163" spans="1:19" ht="15.75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9"/>
      <c r="R163" s="19"/>
      <c r="S163" s="19"/>
    </row>
    <row r="164" spans="1:19" ht="15.75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9"/>
      <c r="R164" s="19"/>
      <c r="S164" s="19"/>
    </row>
    <row r="165" spans="1:19" ht="15.75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9"/>
      <c r="R165" s="19"/>
      <c r="S165" s="19"/>
    </row>
    <row r="166" spans="1:19" ht="15.75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9"/>
      <c r="R166" s="19"/>
      <c r="S166" s="19"/>
    </row>
    <row r="167" spans="1:19" ht="15.75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9"/>
      <c r="R167" s="19"/>
      <c r="S167" s="19"/>
    </row>
    <row r="168" spans="1:19" ht="15.75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9"/>
      <c r="R168" s="19"/>
      <c r="S168" s="19"/>
    </row>
    <row r="169" spans="1:19" ht="15.75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9"/>
      <c r="R169" s="19"/>
      <c r="S169" s="19"/>
    </row>
    <row r="170" spans="1:19" ht="15.75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9"/>
      <c r="R170" s="19"/>
      <c r="S170" s="19"/>
    </row>
    <row r="171" spans="1:19" ht="15.75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9"/>
      <c r="R171" s="19"/>
      <c r="S171" s="19"/>
    </row>
    <row r="172" spans="1:19" ht="15.75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9"/>
      <c r="R172" s="19"/>
      <c r="S172" s="19"/>
    </row>
    <row r="173" spans="1:19" ht="15.75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9"/>
      <c r="R173" s="19"/>
      <c r="S173" s="19"/>
    </row>
    <row r="174" spans="1:19" ht="15.75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9"/>
      <c r="R174" s="19"/>
      <c r="S174" s="19"/>
    </row>
    <row r="175" spans="1:19" ht="15.75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9"/>
      <c r="R175" s="19"/>
      <c r="S175" s="19"/>
    </row>
    <row r="176" spans="1:19" ht="15.75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9"/>
      <c r="R176" s="19"/>
      <c r="S176" s="19"/>
    </row>
    <row r="177" spans="1:19" ht="15.75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9"/>
      <c r="R177" s="19"/>
      <c r="S177" s="19"/>
    </row>
    <row r="178" spans="1:19" ht="15.75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9"/>
      <c r="R178" s="19"/>
      <c r="S178" s="19"/>
    </row>
    <row r="179" spans="1:19" ht="15.75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9"/>
      <c r="R179" s="19"/>
      <c r="S179" s="19"/>
    </row>
    <row r="180" spans="1:19" ht="15.75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9"/>
      <c r="R180" s="19"/>
      <c r="S180" s="19"/>
    </row>
    <row r="181" spans="1:19" ht="15.75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9"/>
      <c r="R181" s="19"/>
      <c r="S181" s="19"/>
    </row>
    <row r="182" spans="1:19" ht="15.75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9"/>
      <c r="R182" s="19"/>
      <c r="S182" s="19"/>
    </row>
    <row r="183" spans="1:19" ht="15.75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9"/>
      <c r="R183" s="19"/>
      <c r="S183" s="19"/>
    </row>
    <row r="184" spans="1:19" ht="15.75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9"/>
      <c r="R184" s="19"/>
      <c r="S184" s="19"/>
    </row>
    <row r="185" spans="1:19" ht="15.75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9"/>
      <c r="R185" s="19"/>
      <c r="S185" s="19"/>
    </row>
    <row r="186" spans="1:19" ht="15.75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9"/>
      <c r="R186" s="19"/>
      <c r="S186" s="19"/>
    </row>
    <row r="187" spans="1:19" ht="15.75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9"/>
      <c r="R187" s="19"/>
      <c r="S187" s="19"/>
    </row>
    <row r="188" spans="1:19" ht="15.75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9"/>
      <c r="R188" s="19"/>
      <c r="S188" s="19"/>
    </row>
    <row r="189" spans="1:19" ht="15.75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9"/>
      <c r="R189" s="19"/>
      <c r="S189" s="19"/>
    </row>
    <row r="190" spans="1:19" ht="15.75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9"/>
      <c r="R190" s="19"/>
      <c r="S190" s="19"/>
    </row>
    <row r="191" spans="1:19" ht="15.75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9"/>
      <c r="R191" s="19"/>
      <c r="S191" s="19"/>
    </row>
    <row r="192" spans="1:19" ht="15.75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9"/>
      <c r="R192" s="19"/>
      <c r="S192" s="19"/>
    </row>
    <row r="193" spans="1:19" ht="15.75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9"/>
      <c r="R193" s="19"/>
      <c r="S193" s="19"/>
    </row>
    <row r="194" spans="1:19" ht="15.75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9"/>
      <c r="R194" s="19"/>
      <c r="S194" s="19"/>
    </row>
    <row r="195" spans="1:19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spans="1:19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spans="1:19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spans="1:19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spans="1:19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spans="1:19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spans="1:19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spans="1:19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9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4" spans="1:19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spans="1:19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</row>
    <row r="206" spans="1:19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spans="1:19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spans="1:19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spans="1:16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1:16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</row>
    <row r="211" spans="1:16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  <row r="212" spans="1:16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</row>
    <row r="213" spans="1:16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</row>
    <row r="214" spans="1:16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spans="1:16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</row>
    <row r="216" spans="1:16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</row>
    <row r="217" spans="1:16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spans="1:16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spans="1:16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spans="1:16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spans="1:16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</row>
    <row r="222" spans="1:16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</row>
    <row r="223" spans="1:16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</row>
    <row r="224" spans="1:16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1:16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1:16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</row>
    <row r="227" spans="1:16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</row>
    <row r="228" spans="1:16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</row>
    <row r="229" spans="1:16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</row>
    <row r="230" spans="1:16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</row>
    <row r="231" spans="1:16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</row>
    <row r="232" spans="1:16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1:16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1:16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</row>
    <row r="235" spans="1:16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</row>
    <row r="236" spans="1:16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1:16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</row>
    <row r="238" spans="1:16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</row>
    <row r="239" spans="1:16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1:16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1:16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</row>
    <row r="242" spans="1:16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</row>
    <row r="243" spans="1:16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</row>
    <row r="244" spans="1:16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</row>
    <row r="245" spans="1:16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</row>
    <row r="246" spans="1:16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</row>
    <row r="247" spans="1:16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</row>
    <row r="248" spans="1:16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</row>
    <row r="249" spans="1:16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</row>
    <row r="250" spans="1:16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1:16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1:16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</row>
    <row r="253" spans="1:16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</row>
    <row r="254" spans="1:16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</row>
    <row r="255" spans="1:16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</row>
    <row r="256" spans="1:16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</row>
    <row r="257" spans="1:16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</row>
    <row r="258" spans="1:16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</row>
    <row r="259" spans="1:16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</row>
    <row r="260" spans="1:16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</row>
    <row r="261" spans="1:16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1:16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1:16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</row>
    <row r="264" spans="1:16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</row>
    <row r="265" spans="1:16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</row>
    <row r="266" spans="1:16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</row>
    <row r="267" spans="1:16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</row>
    <row r="268" spans="1:16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</row>
    <row r="269" spans="1:16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</row>
    <row r="270" spans="1:16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</row>
    <row r="271" spans="1:16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</row>
    <row r="272" spans="1:16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1:16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</row>
    <row r="274" spans="1:16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</row>
    <row r="275" spans="1:16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</row>
    <row r="276" spans="1:16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</row>
    <row r="277" spans="1:16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</row>
    <row r="278" spans="1:16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16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1:16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</row>
    <row r="281" spans="1:16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</row>
    <row r="282" spans="1:16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</row>
    <row r="283" spans="1:16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</row>
    <row r="284" spans="1:16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</row>
    <row r="285" spans="1:16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1:16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1:16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</row>
    <row r="288" spans="1:16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</row>
    <row r="289" spans="1:16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</row>
    <row r="290" spans="1:16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</row>
    <row r="291" spans="1:16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</row>
    <row r="292" spans="1:16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</row>
    <row r="293" spans="1:16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</row>
    <row r="294" spans="1:16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</row>
    <row r="295" spans="1:16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</row>
    <row r="296" spans="1:16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</row>
    <row r="297" spans="1:16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</row>
    <row r="298" spans="1:16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</row>
    <row r="299" spans="1:16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</row>
    <row r="300" spans="1:16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</row>
    <row r="301" spans="1:16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</row>
    <row r="302" spans="1:16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</row>
    <row r="303" spans="1:16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</row>
    <row r="304" spans="1:16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</row>
    <row r="305" spans="1:16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</row>
    <row r="306" spans="1:16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</row>
    <row r="307" spans="1:16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</row>
    <row r="308" spans="1:16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</row>
    <row r="309" spans="1:16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</row>
    <row r="310" spans="1:16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</row>
    <row r="311" spans="1:16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</row>
    <row r="312" spans="1:16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</row>
    <row r="313" spans="1:16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1:16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</row>
    <row r="315" spans="1:16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</row>
    <row r="316" spans="1:16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</row>
    <row r="317" spans="1:16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</row>
    <row r="318" spans="1:16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</row>
    <row r="319" spans="1:16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</row>
    <row r="320" spans="1:16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</row>
    <row r="321" spans="1:16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</row>
    <row r="322" spans="1:16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</row>
    <row r="323" spans="1:16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</row>
    <row r="324" spans="1:16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</row>
    <row r="325" spans="1:16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</row>
    <row r="326" spans="1:16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spans="1:16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</row>
    <row r="328" spans="1:16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</row>
    <row r="329" spans="1:16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</row>
    <row r="330" spans="1:16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</row>
    <row r="331" spans="1:16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</row>
    <row r="332" spans="1:16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</row>
    <row r="333" spans="1:16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</row>
    <row r="334" spans="1:16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</row>
    <row r="335" spans="1:16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</row>
    <row r="336" spans="1:16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</row>
    <row r="337" spans="1:16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</row>
    <row r="338" spans="1:16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</row>
    <row r="339" spans="1:16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spans="1:16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</row>
    <row r="341" spans="1:16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</row>
    <row r="342" spans="1:16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</row>
    <row r="343" spans="1:16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</row>
    <row r="344" spans="1:16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</row>
    <row r="345" spans="1:16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1:16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</row>
    <row r="347" spans="1:16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</row>
    <row r="348" spans="1:16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</row>
    <row r="349" spans="1:16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</row>
    <row r="350" spans="1:16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</row>
    <row r="351" spans="1:16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</row>
    <row r="352" spans="1:16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</row>
    <row r="353" spans="1:16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</row>
    <row r="354" spans="1:16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</row>
    <row r="355" spans="1:16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</row>
    <row r="356" spans="1:16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</row>
    <row r="357" spans="1:16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spans="1:16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</row>
    <row r="359" spans="1:16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</row>
    <row r="360" spans="1:16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</row>
    <row r="361" spans="1:16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</row>
    <row r="362" spans="1:16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</row>
    <row r="363" spans="1:16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</row>
    <row r="364" spans="1:16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</row>
    <row r="365" spans="1:16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</row>
    <row r="366" spans="1:16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</row>
    <row r="367" spans="1:16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</row>
    <row r="368" spans="1:16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</row>
    <row r="369" spans="1:16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</row>
    <row r="370" spans="1:16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</row>
    <row r="371" spans="1:16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</row>
    <row r="372" spans="1:16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</row>
    <row r="373" spans="1:16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</row>
    <row r="374" spans="1:16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</row>
    <row r="375" spans="1:16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</row>
    <row r="376" spans="1:16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</row>
    <row r="377" spans="1:16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</row>
    <row r="378" spans="1:16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</row>
    <row r="379" spans="1:16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spans="1:16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</row>
    <row r="381" spans="1:16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</row>
    <row r="382" spans="1:16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</row>
    <row r="383" spans="1:16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</row>
    <row r="384" spans="1:16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</row>
    <row r="385" spans="1:16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</row>
    <row r="386" spans="1:16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spans="1:16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</row>
    <row r="388" spans="1:16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</row>
    <row r="389" spans="1:16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</row>
    <row r="390" spans="1:16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</row>
    <row r="391" spans="1:16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</row>
    <row r="392" spans="1:16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</row>
    <row r="393" spans="1:16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</row>
    <row r="394" spans="1:16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</row>
    <row r="395" spans="1:16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</row>
    <row r="396" spans="1:16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</row>
    <row r="397" spans="1:16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</row>
    <row r="398" spans="1:16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</row>
    <row r="399" spans="1:16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</row>
    <row r="400" spans="1:16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</row>
    <row r="401" spans="1:16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</row>
    <row r="402" spans="1:16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</row>
    <row r="403" spans="1:16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</row>
    <row r="404" spans="1:16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</row>
    <row r="405" spans="1:16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</row>
    <row r="406" spans="1:16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</row>
    <row r="407" spans="1:16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</row>
    <row r="408" spans="1:16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</row>
    <row r="409" spans="1:16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</row>
    <row r="410" spans="1:16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</row>
    <row r="411" spans="1:16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</row>
    <row r="412" spans="1:16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</row>
    <row r="413" spans="1:16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</row>
    <row r="414" spans="1:16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</row>
  </sheetData>
  <phoneticPr fontId="0" type="noConversion"/>
  <pageMargins left="0.75" right="0.75" top="1" bottom="1" header="0" footer="0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7"/>
  <sheetViews>
    <sheetView zoomScale="80" zoomScaleNormal="80" workbookViewId="0">
      <selection activeCell="Q22" sqref="Q22"/>
    </sheetView>
  </sheetViews>
  <sheetFormatPr baseColWidth="10" defaultRowHeight="12.75" x14ac:dyDescent="0.2"/>
  <cols>
    <col min="3" max="3" width="12.85546875" customWidth="1"/>
  </cols>
  <sheetData>
    <row r="1" spans="1:19" ht="15.75" x14ac:dyDescent="0.25">
      <c r="A1" s="11"/>
      <c r="B1" s="42"/>
      <c r="C1" s="56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12"/>
      <c r="R1" s="12"/>
      <c r="S1" s="12"/>
    </row>
    <row r="2" spans="1:19" ht="15.75" x14ac:dyDescent="0.25">
      <c r="A2" s="11"/>
      <c r="B2" s="22" t="s">
        <v>59</v>
      </c>
      <c r="C2" s="70"/>
      <c r="D2" s="31"/>
      <c r="E2" s="31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12"/>
      <c r="R2" s="12"/>
      <c r="S2" s="12"/>
    </row>
    <row r="3" spans="1:19" ht="15.75" x14ac:dyDescent="0.25">
      <c r="A3" s="11"/>
      <c r="B3" s="4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12"/>
      <c r="R3" s="12"/>
      <c r="S3" s="12"/>
    </row>
    <row r="4" spans="1:19" ht="15.75" x14ac:dyDescent="0.25">
      <c r="A4" s="11"/>
      <c r="B4" s="24" t="s">
        <v>3</v>
      </c>
      <c r="C4" s="25" t="s">
        <v>1</v>
      </c>
      <c r="D4" s="25" t="s">
        <v>2</v>
      </c>
      <c r="E4" s="25" t="s">
        <v>15</v>
      </c>
      <c r="F4" s="25" t="s">
        <v>13</v>
      </c>
      <c r="G4" s="25" t="s">
        <v>14</v>
      </c>
      <c r="H4" s="25" t="s">
        <v>17</v>
      </c>
      <c r="I4" s="25" t="s">
        <v>18</v>
      </c>
      <c r="J4" s="25" t="s">
        <v>57</v>
      </c>
      <c r="K4" s="25" t="s">
        <v>11</v>
      </c>
      <c r="L4" s="25" t="s">
        <v>20</v>
      </c>
      <c r="M4" s="25" t="s">
        <v>52</v>
      </c>
      <c r="N4" s="25" t="s">
        <v>53</v>
      </c>
      <c r="O4" s="25" t="s">
        <v>5</v>
      </c>
      <c r="P4" s="25" t="s">
        <v>9</v>
      </c>
      <c r="Q4" s="18"/>
      <c r="R4" s="18"/>
      <c r="S4" s="12"/>
    </row>
    <row r="5" spans="1:19" ht="15.75" x14ac:dyDescent="0.25">
      <c r="A5" s="11"/>
      <c r="B5" s="42">
        <v>1</v>
      </c>
      <c r="C5" s="71">
        <v>10</v>
      </c>
      <c r="D5" s="71">
        <v>11</v>
      </c>
      <c r="E5" s="33">
        <f>+C5*D5</f>
        <v>110</v>
      </c>
      <c r="F5" s="33">
        <f>+C5*C5</f>
        <v>100</v>
      </c>
      <c r="G5" s="33">
        <f>+D5*D5</f>
        <v>121</v>
      </c>
      <c r="H5" s="33">
        <f>+$C$28*C5</f>
        <v>11.811377245508982</v>
      </c>
      <c r="I5" s="33">
        <f>+D5-H5</f>
        <v>-0.81137724550898227</v>
      </c>
      <c r="J5" s="33">
        <f>+I5*C5</f>
        <v>-8.1137724550898227</v>
      </c>
      <c r="K5" s="33">
        <f>+I5-$I$16</f>
        <v>-0.9622754491017963</v>
      </c>
      <c r="L5" s="33">
        <f>+K5*K5</f>
        <v>0.9259740399440638</v>
      </c>
      <c r="M5" s="33">
        <f>+I5*I5</f>
        <v>0.65833303452974334</v>
      </c>
      <c r="N5" s="33">
        <f>+H5*I5</f>
        <v>-9.5834827351285483</v>
      </c>
      <c r="O5" s="33">
        <f>+D5-$D$16</f>
        <v>1.4000000000000004</v>
      </c>
      <c r="P5" s="33">
        <f>+O5*O5</f>
        <v>1.9600000000000011</v>
      </c>
      <c r="Q5" s="12"/>
      <c r="R5" s="12"/>
      <c r="S5" s="12"/>
    </row>
    <row r="6" spans="1:19" ht="15.75" x14ac:dyDescent="0.25">
      <c r="A6" s="11"/>
      <c r="B6" s="42">
        <f>+B5+1</f>
        <v>2</v>
      </c>
      <c r="C6" s="71">
        <v>7</v>
      </c>
      <c r="D6" s="71">
        <v>10</v>
      </c>
      <c r="E6" s="33">
        <f t="shared" ref="E6:E14" si="0">+C6*D6</f>
        <v>70</v>
      </c>
      <c r="F6" s="33">
        <f t="shared" ref="F6:G14" si="1">+C6*C6</f>
        <v>49</v>
      </c>
      <c r="G6" s="33">
        <f t="shared" si="1"/>
        <v>100</v>
      </c>
      <c r="H6" s="33">
        <f t="shared" ref="H6:H14" si="2">+$C$28*C6</f>
        <v>8.2679640718562872</v>
      </c>
      <c r="I6" s="33">
        <f t="shared" ref="I6:I14" si="3">+D6-H6</f>
        <v>1.7320359281437128</v>
      </c>
      <c r="J6" s="33">
        <f t="shared" ref="J6:J14" si="4">+I6*C6</f>
        <v>12.124251497005989</v>
      </c>
      <c r="K6" s="33">
        <f t="shared" ref="K6:K14" si="5">+I6-$I$16</f>
        <v>1.5811377245508988</v>
      </c>
      <c r="L6" s="33">
        <f t="shared" ref="L6:L14" si="6">+K6*K6</f>
        <v>2.4999965039979939</v>
      </c>
      <c r="M6" s="33">
        <f t="shared" ref="M6:M14" si="7">+I6*I6</f>
        <v>2.9999484563806527</v>
      </c>
      <c r="N6" s="33">
        <f t="shared" ref="N6:N14" si="8">+H6*I6</f>
        <v>14.320410825056475</v>
      </c>
      <c r="O6" s="33">
        <f t="shared" ref="O6:O14" si="9">+D6-$D$16</f>
        <v>0.40000000000000036</v>
      </c>
      <c r="P6" s="33">
        <f t="shared" ref="P6:P14" si="10">+O6*O6</f>
        <v>0.16000000000000028</v>
      </c>
      <c r="Q6" s="12"/>
      <c r="R6" s="12"/>
      <c r="S6" s="12"/>
    </row>
    <row r="7" spans="1:19" ht="15.75" x14ac:dyDescent="0.25">
      <c r="A7" s="11"/>
      <c r="B7" s="42">
        <f t="shared" ref="B7:B14" si="11">+B6+1</f>
        <v>3</v>
      </c>
      <c r="C7" s="71">
        <v>10</v>
      </c>
      <c r="D7" s="71">
        <v>12</v>
      </c>
      <c r="E7" s="33">
        <f t="shared" si="0"/>
        <v>120</v>
      </c>
      <c r="F7" s="33">
        <f t="shared" si="1"/>
        <v>100</v>
      </c>
      <c r="G7" s="33">
        <f t="shared" si="1"/>
        <v>144</v>
      </c>
      <c r="H7" s="33">
        <f t="shared" si="2"/>
        <v>11.811377245508982</v>
      </c>
      <c r="I7" s="33">
        <f t="shared" si="3"/>
        <v>0.18862275449101773</v>
      </c>
      <c r="J7" s="33">
        <f t="shared" si="4"/>
        <v>1.8862275449101773</v>
      </c>
      <c r="K7" s="33">
        <f t="shared" si="5"/>
        <v>3.7724550898203729E-2</v>
      </c>
      <c r="L7" s="33">
        <f t="shared" si="6"/>
        <v>1.4231417404711637E-3</v>
      </c>
      <c r="M7" s="33">
        <f t="shared" si="7"/>
        <v>3.5578543511778749E-2</v>
      </c>
      <c r="N7" s="33">
        <f t="shared" si="8"/>
        <v>2.227894510380434</v>
      </c>
      <c r="O7" s="33">
        <f t="shared" si="9"/>
        <v>2.4000000000000004</v>
      </c>
      <c r="P7" s="33">
        <f t="shared" si="10"/>
        <v>5.7600000000000016</v>
      </c>
      <c r="Q7" s="12"/>
      <c r="R7" s="12"/>
      <c r="S7" s="12"/>
    </row>
    <row r="8" spans="1:19" ht="15.75" x14ac:dyDescent="0.25">
      <c r="A8" s="11"/>
      <c r="B8" s="42">
        <f t="shared" si="11"/>
        <v>4</v>
      </c>
      <c r="C8" s="71">
        <v>5</v>
      </c>
      <c r="D8" s="71">
        <v>6</v>
      </c>
      <c r="E8" s="33">
        <f t="shared" si="0"/>
        <v>30</v>
      </c>
      <c r="F8" s="33">
        <f t="shared" si="1"/>
        <v>25</v>
      </c>
      <c r="G8" s="33">
        <f t="shared" si="1"/>
        <v>36</v>
      </c>
      <c r="H8" s="33">
        <f t="shared" si="2"/>
        <v>5.9056886227544911</v>
      </c>
      <c r="I8" s="33">
        <f t="shared" si="3"/>
        <v>9.4311377245508865E-2</v>
      </c>
      <c r="J8" s="33">
        <f t="shared" si="4"/>
        <v>0.47155688622754433</v>
      </c>
      <c r="K8" s="33">
        <f t="shared" si="5"/>
        <v>-5.6586826347305136E-2</v>
      </c>
      <c r="L8" s="33">
        <f t="shared" si="6"/>
        <v>3.2020689160600665E-3</v>
      </c>
      <c r="M8" s="33">
        <f t="shared" si="7"/>
        <v>8.8946358779446871E-3</v>
      </c>
      <c r="N8" s="33">
        <f t="shared" si="8"/>
        <v>0.55697362759510849</v>
      </c>
      <c r="O8" s="33">
        <f t="shared" si="9"/>
        <v>-3.5999999999999996</v>
      </c>
      <c r="P8" s="33">
        <f t="shared" si="10"/>
        <v>12.959999999999997</v>
      </c>
      <c r="Q8" s="12"/>
      <c r="R8" s="12"/>
      <c r="S8" s="12"/>
    </row>
    <row r="9" spans="1:19" ht="15.75" x14ac:dyDescent="0.25">
      <c r="A9" s="11"/>
      <c r="B9" s="42">
        <f t="shared" si="11"/>
        <v>5</v>
      </c>
      <c r="C9" s="71">
        <v>8</v>
      </c>
      <c r="D9" s="71">
        <v>10</v>
      </c>
      <c r="E9" s="33">
        <f t="shared" si="0"/>
        <v>80</v>
      </c>
      <c r="F9" s="33">
        <f t="shared" si="1"/>
        <v>64</v>
      </c>
      <c r="G9" s="33">
        <f t="shared" si="1"/>
        <v>100</v>
      </c>
      <c r="H9" s="33">
        <f t="shared" si="2"/>
        <v>9.4491017964071862</v>
      </c>
      <c r="I9" s="33">
        <f t="shared" si="3"/>
        <v>0.55089820359281383</v>
      </c>
      <c r="J9" s="33">
        <f t="shared" si="4"/>
        <v>4.4071856287425106</v>
      </c>
      <c r="K9" s="33">
        <f t="shared" si="5"/>
        <v>0.3999999999999998</v>
      </c>
      <c r="L9" s="33">
        <f t="shared" si="6"/>
        <v>0.15999999999999984</v>
      </c>
      <c r="M9" s="33">
        <f t="shared" si="7"/>
        <v>0.30348883072178934</v>
      </c>
      <c r="N9" s="33">
        <f t="shared" si="8"/>
        <v>5.2054932052063485</v>
      </c>
      <c r="O9" s="33">
        <f t="shared" si="9"/>
        <v>0.40000000000000036</v>
      </c>
      <c r="P9" s="33">
        <f t="shared" si="10"/>
        <v>0.16000000000000028</v>
      </c>
      <c r="Q9" s="12"/>
      <c r="R9" s="12"/>
      <c r="S9" s="12"/>
    </row>
    <row r="10" spans="1:19" ht="15.75" x14ac:dyDescent="0.25">
      <c r="A10" s="11"/>
      <c r="B10" s="42">
        <f t="shared" si="11"/>
        <v>6</v>
      </c>
      <c r="C10" s="71">
        <v>8</v>
      </c>
      <c r="D10" s="71">
        <v>7</v>
      </c>
      <c r="E10" s="33">
        <f t="shared" si="0"/>
        <v>56</v>
      </c>
      <c r="F10" s="33">
        <f t="shared" si="1"/>
        <v>64</v>
      </c>
      <c r="G10" s="33">
        <f t="shared" si="1"/>
        <v>49</v>
      </c>
      <c r="H10" s="33">
        <f t="shared" si="2"/>
        <v>9.4491017964071862</v>
      </c>
      <c r="I10" s="33">
        <f t="shared" si="3"/>
        <v>-2.4491017964071862</v>
      </c>
      <c r="J10" s="33">
        <f t="shared" si="4"/>
        <v>-19.592814371257489</v>
      </c>
      <c r="K10" s="33">
        <f t="shared" si="5"/>
        <v>-2.6</v>
      </c>
      <c r="L10" s="33">
        <f t="shared" si="6"/>
        <v>6.7600000000000007</v>
      </c>
      <c r="M10" s="33">
        <f t="shared" si="7"/>
        <v>5.9980996091649068</v>
      </c>
      <c r="N10" s="33">
        <f t="shared" si="8"/>
        <v>-23.141812184015208</v>
      </c>
      <c r="O10" s="33">
        <f t="shared" si="9"/>
        <v>-2.5999999999999996</v>
      </c>
      <c r="P10" s="33">
        <f t="shared" si="10"/>
        <v>6.759999999999998</v>
      </c>
      <c r="Q10" s="12"/>
      <c r="R10" s="12"/>
      <c r="S10" s="12"/>
    </row>
    <row r="11" spans="1:19" ht="15.75" x14ac:dyDescent="0.25">
      <c r="A11" s="11"/>
      <c r="B11" s="42">
        <f t="shared" si="11"/>
        <v>7</v>
      </c>
      <c r="C11" s="71">
        <v>6</v>
      </c>
      <c r="D11" s="71">
        <v>9</v>
      </c>
      <c r="E11" s="33">
        <f t="shared" si="0"/>
        <v>54</v>
      </c>
      <c r="F11" s="33">
        <f t="shared" si="1"/>
        <v>36</v>
      </c>
      <c r="G11" s="33">
        <f t="shared" si="1"/>
        <v>81</v>
      </c>
      <c r="H11" s="33">
        <f t="shared" si="2"/>
        <v>7.0868263473053901</v>
      </c>
      <c r="I11" s="33">
        <f t="shared" si="3"/>
        <v>1.9131736526946099</v>
      </c>
      <c r="J11" s="33">
        <f t="shared" si="4"/>
        <v>11.47904191616766</v>
      </c>
      <c r="K11" s="33">
        <f t="shared" si="5"/>
        <v>1.762275449101796</v>
      </c>
      <c r="L11" s="33">
        <f t="shared" si="6"/>
        <v>3.1056147585069369</v>
      </c>
      <c r="M11" s="33">
        <f t="shared" si="7"/>
        <v>3.6602334253648361</v>
      </c>
      <c r="N11" s="33">
        <f t="shared" si="8"/>
        <v>13.558329448886653</v>
      </c>
      <c r="O11" s="33">
        <f t="shared" si="9"/>
        <v>-0.59999999999999964</v>
      </c>
      <c r="P11" s="33">
        <f t="shared" si="10"/>
        <v>0.3599999999999996</v>
      </c>
      <c r="Q11" s="12"/>
      <c r="R11" s="12"/>
      <c r="S11" s="12"/>
    </row>
    <row r="12" spans="1:19" ht="15.75" x14ac:dyDescent="0.25">
      <c r="A12" s="11"/>
      <c r="B12" s="42">
        <f t="shared" si="11"/>
        <v>8</v>
      </c>
      <c r="C12" s="71">
        <v>7</v>
      </c>
      <c r="D12" s="71">
        <v>10</v>
      </c>
      <c r="E12" s="33">
        <f t="shared" si="0"/>
        <v>70</v>
      </c>
      <c r="F12" s="33">
        <f t="shared" si="1"/>
        <v>49</v>
      </c>
      <c r="G12" s="33">
        <f t="shared" si="1"/>
        <v>100</v>
      </c>
      <c r="H12" s="33">
        <f t="shared" si="2"/>
        <v>8.2679640718562872</v>
      </c>
      <c r="I12" s="33">
        <f t="shared" si="3"/>
        <v>1.7320359281437128</v>
      </c>
      <c r="J12" s="33">
        <f t="shared" si="4"/>
        <v>12.124251497005989</v>
      </c>
      <c r="K12" s="33">
        <f t="shared" si="5"/>
        <v>1.5811377245508988</v>
      </c>
      <c r="L12" s="33">
        <f t="shared" si="6"/>
        <v>2.4999965039979939</v>
      </c>
      <c r="M12" s="33">
        <f t="shared" si="7"/>
        <v>2.9999484563806527</v>
      </c>
      <c r="N12" s="33">
        <f t="shared" si="8"/>
        <v>14.320410825056475</v>
      </c>
      <c r="O12" s="33">
        <f t="shared" si="9"/>
        <v>0.40000000000000036</v>
      </c>
      <c r="P12" s="33">
        <f t="shared" si="10"/>
        <v>0.16000000000000028</v>
      </c>
      <c r="Q12" s="12"/>
      <c r="R12" s="12"/>
      <c r="S12" s="12"/>
    </row>
    <row r="13" spans="1:19" ht="15.75" x14ac:dyDescent="0.25">
      <c r="A13" s="11"/>
      <c r="B13" s="42">
        <f t="shared" si="11"/>
        <v>9</v>
      </c>
      <c r="C13" s="71">
        <v>9</v>
      </c>
      <c r="D13" s="71">
        <v>11</v>
      </c>
      <c r="E13" s="33">
        <f t="shared" si="0"/>
        <v>99</v>
      </c>
      <c r="F13" s="33">
        <f t="shared" si="1"/>
        <v>81</v>
      </c>
      <c r="G13" s="33">
        <f t="shared" si="1"/>
        <v>121</v>
      </c>
      <c r="H13" s="33">
        <f t="shared" si="2"/>
        <v>10.630239520958085</v>
      </c>
      <c r="I13" s="33">
        <f t="shared" si="3"/>
        <v>0.36976047904191489</v>
      </c>
      <c r="J13" s="33">
        <f t="shared" si="4"/>
        <v>3.327844311377234</v>
      </c>
      <c r="K13" s="33">
        <f t="shared" si="5"/>
        <v>0.21886227544910089</v>
      </c>
      <c r="L13" s="33">
        <f t="shared" si="6"/>
        <v>4.7900695614758113E-2</v>
      </c>
      <c r="M13" s="33">
        <f t="shared" si="7"/>
        <v>0.13672281186130639</v>
      </c>
      <c r="N13" s="33">
        <f t="shared" si="8"/>
        <v>3.9306424575997574</v>
      </c>
      <c r="O13" s="33">
        <f t="shared" si="9"/>
        <v>1.4000000000000004</v>
      </c>
      <c r="P13" s="33">
        <f t="shared" si="10"/>
        <v>1.9600000000000011</v>
      </c>
      <c r="Q13" s="12"/>
      <c r="R13" s="12"/>
      <c r="S13" s="12"/>
    </row>
    <row r="14" spans="1:19" ht="15.75" x14ac:dyDescent="0.25">
      <c r="A14" s="11"/>
      <c r="B14" s="42">
        <f t="shared" si="11"/>
        <v>10</v>
      </c>
      <c r="C14" s="71">
        <v>10</v>
      </c>
      <c r="D14" s="71">
        <v>10</v>
      </c>
      <c r="E14" s="33">
        <f t="shared" si="0"/>
        <v>100</v>
      </c>
      <c r="F14" s="33">
        <f t="shared" si="1"/>
        <v>100</v>
      </c>
      <c r="G14" s="33">
        <f t="shared" si="1"/>
        <v>100</v>
      </c>
      <c r="H14" s="33">
        <f t="shared" si="2"/>
        <v>11.811377245508982</v>
      </c>
      <c r="I14" s="33">
        <f t="shared" si="3"/>
        <v>-1.8113772455089823</v>
      </c>
      <c r="J14" s="33">
        <f t="shared" si="4"/>
        <v>-18.113772455089823</v>
      </c>
      <c r="K14" s="33">
        <f t="shared" si="5"/>
        <v>-1.9622754491017962</v>
      </c>
      <c r="L14" s="33">
        <f t="shared" si="6"/>
        <v>3.8505249381476561</v>
      </c>
      <c r="M14" s="33">
        <f t="shared" si="7"/>
        <v>3.2810875255477079</v>
      </c>
      <c r="N14" s="33">
        <f t="shared" si="8"/>
        <v>-21.394859980637531</v>
      </c>
      <c r="O14" s="33">
        <f t="shared" si="9"/>
        <v>0.40000000000000036</v>
      </c>
      <c r="P14" s="33">
        <f t="shared" si="10"/>
        <v>0.16000000000000028</v>
      </c>
      <c r="Q14" s="12"/>
      <c r="R14" s="12"/>
      <c r="S14" s="12"/>
    </row>
    <row r="15" spans="1:19" ht="15.75" x14ac:dyDescent="0.25">
      <c r="A15" s="11"/>
      <c r="B15" s="29" t="s">
        <v>4</v>
      </c>
      <c r="C15" s="29">
        <f>SUM(C5:C14)</f>
        <v>80</v>
      </c>
      <c r="D15" s="29">
        <f>SUM(D5:D14)</f>
        <v>96</v>
      </c>
      <c r="E15" s="29">
        <f>SUM(E5:E14)</f>
        <v>789</v>
      </c>
      <c r="F15" s="29">
        <f>SUM(F5:F14)</f>
        <v>668</v>
      </c>
      <c r="G15" s="29">
        <f t="shared" ref="G15:P15" si="12">SUM(G5:G14)</f>
        <v>952</v>
      </c>
      <c r="H15" s="29">
        <f t="shared" si="12"/>
        <v>94.491017964071858</v>
      </c>
      <c r="I15" s="29">
        <f t="shared" si="12"/>
        <v>1.5089820359281401</v>
      </c>
      <c r="J15" s="29">
        <f t="shared" si="12"/>
        <v>-2.8421709430404007E-14</v>
      </c>
      <c r="K15" s="29">
        <f t="shared" si="12"/>
        <v>0</v>
      </c>
      <c r="L15" s="29">
        <f t="shared" si="12"/>
        <v>19.854632650865934</v>
      </c>
      <c r="M15" s="29">
        <f t="shared" si="12"/>
        <v>20.082335329341323</v>
      </c>
      <c r="N15" s="29">
        <f t="shared" si="12"/>
        <v>-3.5527136788005009E-14</v>
      </c>
      <c r="O15" s="29">
        <f t="shared" si="12"/>
        <v>3.5527136788005009E-15</v>
      </c>
      <c r="P15" s="29">
        <f t="shared" si="12"/>
        <v>30.4</v>
      </c>
      <c r="Q15" s="12"/>
      <c r="R15" s="12"/>
      <c r="S15" s="12"/>
    </row>
    <row r="16" spans="1:19" ht="15.75" x14ac:dyDescent="0.25">
      <c r="A16" s="11"/>
      <c r="B16" s="29" t="s">
        <v>6</v>
      </c>
      <c r="C16" s="29">
        <f>+C15/10</f>
        <v>8</v>
      </c>
      <c r="D16" s="29">
        <f>+D15/10</f>
        <v>9.6</v>
      </c>
      <c r="E16" s="29">
        <f>+E15/10</f>
        <v>78.900000000000006</v>
      </c>
      <c r="F16" s="29">
        <f>+F15/10</f>
        <v>66.8</v>
      </c>
      <c r="G16" s="29">
        <f t="shared" ref="G16:P16" si="13">+G15/10</f>
        <v>95.2</v>
      </c>
      <c r="H16" s="29">
        <f t="shared" si="13"/>
        <v>9.4491017964071862</v>
      </c>
      <c r="I16" s="29">
        <f t="shared" si="13"/>
        <v>0.150898203592814</v>
      </c>
      <c r="J16" s="29">
        <f t="shared" si="13"/>
        <v>-2.8421709430404009E-15</v>
      </c>
      <c r="K16" s="29">
        <f t="shared" si="13"/>
        <v>0</v>
      </c>
      <c r="L16" s="29">
        <f t="shared" si="13"/>
        <v>1.9854632650865933</v>
      </c>
      <c r="M16" s="29">
        <f t="shared" si="13"/>
        <v>2.0082335329341321</v>
      </c>
      <c r="N16" s="29">
        <f t="shared" si="13"/>
        <v>-3.5527136788005009E-15</v>
      </c>
      <c r="O16" s="29">
        <f t="shared" si="13"/>
        <v>3.5527136788005011E-16</v>
      </c>
      <c r="P16" s="29">
        <f t="shared" si="13"/>
        <v>3.04</v>
      </c>
      <c r="Q16" s="12"/>
      <c r="R16" s="12"/>
      <c r="S16" s="12"/>
    </row>
    <row r="17" spans="1:19" ht="15.75" x14ac:dyDescent="0.25">
      <c r="A17" s="11"/>
      <c r="B17" s="30" t="s">
        <v>47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12"/>
      <c r="R17" s="12"/>
      <c r="S17" s="12"/>
    </row>
    <row r="18" spans="1:19" ht="15.75" x14ac:dyDescent="0.25">
      <c r="A18" s="11"/>
      <c r="B18" s="30" t="s">
        <v>48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72">
        <f>1-M15/P15</f>
        <v>0.3393968641664038</v>
      </c>
      <c r="Q18" s="12"/>
      <c r="R18" s="12"/>
      <c r="S18" s="12"/>
    </row>
    <row r="19" spans="1:19" ht="15.75" x14ac:dyDescent="0.25">
      <c r="A19" s="11"/>
      <c r="B19" s="23" t="s">
        <v>16</v>
      </c>
      <c r="C19" s="23" t="s">
        <v>16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12"/>
      <c r="R19" s="12"/>
      <c r="S19" s="12"/>
    </row>
    <row r="20" spans="1:19" ht="15.75" x14ac:dyDescent="0.25">
      <c r="A20" s="11"/>
      <c r="B20" s="58" t="s">
        <v>22</v>
      </c>
      <c r="C20" s="59"/>
      <c r="D20" s="59"/>
      <c r="E20" s="59"/>
      <c r="F20" s="60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12"/>
      <c r="R20" s="12"/>
      <c r="S20" s="12"/>
    </row>
    <row r="21" spans="1:19" ht="15.75" x14ac:dyDescent="0.25">
      <c r="A21" s="11"/>
      <c r="B21" s="61" t="s">
        <v>23</v>
      </c>
      <c r="C21" s="62"/>
      <c r="D21" s="62"/>
      <c r="E21" s="62"/>
      <c r="F21" s="6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12"/>
      <c r="R21" s="12"/>
      <c r="S21" s="12"/>
    </row>
    <row r="22" spans="1:19" ht="15.75" x14ac:dyDescent="0.25">
      <c r="A22" s="11"/>
      <c r="B22" s="61" t="s">
        <v>54</v>
      </c>
      <c r="C22" s="62"/>
      <c r="D22" s="62"/>
      <c r="E22" s="62"/>
      <c r="F22" s="6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12"/>
      <c r="R22" s="12"/>
      <c r="S22" s="12"/>
    </row>
    <row r="23" spans="1:19" ht="15.75" x14ac:dyDescent="0.25">
      <c r="A23" s="11"/>
      <c r="B23" s="61" t="s">
        <v>25</v>
      </c>
      <c r="C23" s="62"/>
      <c r="D23" s="62"/>
      <c r="E23" s="62"/>
      <c r="F23" s="6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12"/>
      <c r="R23" s="12"/>
      <c r="S23" s="12"/>
    </row>
    <row r="24" spans="1:19" ht="15.75" x14ac:dyDescent="0.25">
      <c r="A24" s="11"/>
      <c r="B24" s="61" t="s">
        <v>26</v>
      </c>
      <c r="C24" s="62"/>
      <c r="D24" s="62"/>
      <c r="E24" s="62"/>
      <c r="F24" s="63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2"/>
      <c r="R24" s="12"/>
      <c r="S24" s="12"/>
    </row>
    <row r="25" spans="1:19" ht="15.75" x14ac:dyDescent="0.25">
      <c r="A25" s="11"/>
      <c r="B25" s="61"/>
      <c r="C25" s="62"/>
      <c r="D25" s="62"/>
      <c r="E25" s="62"/>
      <c r="F25" s="63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2"/>
      <c r="R25" s="12"/>
      <c r="S25" s="12"/>
    </row>
    <row r="26" spans="1:19" ht="15.75" x14ac:dyDescent="0.25">
      <c r="A26" s="11"/>
      <c r="B26" s="61" t="s">
        <v>27</v>
      </c>
      <c r="C26" s="62" t="s">
        <v>28</v>
      </c>
      <c r="D26" s="62" t="s">
        <v>29</v>
      </c>
      <c r="E26" s="62" t="s">
        <v>30</v>
      </c>
      <c r="F26" s="63" t="s">
        <v>31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2"/>
      <c r="R26" s="12"/>
      <c r="S26" s="12"/>
    </row>
    <row r="27" spans="1:19" ht="15.75" x14ac:dyDescent="0.25">
      <c r="A27" s="11"/>
      <c r="B27" s="61"/>
      <c r="C27" s="62"/>
      <c r="D27" s="62"/>
      <c r="E27" s="62"/>
      <c r="F27" s="63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2"/>
      <c r="R27" s="12"/>
      <c r="S27" s="12"/>
    </row>
    <row r="28" spans="1:19" ht="15.75" x14ac:dyDescent="0.25">
      <c r="A28" s="11"/>
      <c r="B28" s="61" t="s">
        <v>1</v>
      </c>
      <c r="C28" s="57">
        <f>+E15/F15</f>
        <v>1.1811377245508983</v>
      </c>
      <c r="D28" s="64">
        <f>+(C33/9/F15)^0.5</f>
        <v>5.779597856207349E-2</v>
      </c>
      <c r="E28" s="64">
        <f>+C28/D28</f>
        <v>20.43633058798968</v>
      </c>
      <c r="F28" s="63" t="s">
        <v>55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2"/>
      <c r="R28" s="12"/>
      <c r="S28" s="12"/>
    </row>
    <row r="29" spans="1:19" ht="15.75" x14ac:dyDescent="0.25">
      <c r="A29" s="11"/>
      <c r="B29" s="61"/>
      <c r="C29" s="62"/>
      <c r="D29" s="62"/>
      <c r="E29" s="62"/>
      <c r="F29" s="63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2"/>
      <c r="R29" s="12"/>
      <c r="S29" s="12"/>
    </row>
    <row r="30" spans="1:19" ht="15.75" x14ac:dyDescent="0.25">
      <c r="A30" s="11"/>
      <c r="B30" s="61" t="s">
        <v>33</v>
      </c>
      <c r="C30" s="73">
        <f>1-M15/P15</f>
        <v>0.3393968641664038</v>
      </c>
      <c r="D30" s="62" t="s">
        <v>35</v>
      </c>
      <c r="E30" s="62"/>
      <c r="F30" s="65">
        <f>+D16</f>
        <v>9.6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9"/>
      <c r="R30" s="19"/>
      <c r="S30" s="19"/>
    </row>
    <row r="31" spans="1:19" ht="15.75" x14ac:dyDescent="0.25">
      <c r="A31" s="11"/>
      <c r="B31" s="61" t="s">
        <v>36</v>
      </c>
      <c r="C31" s="73">
        <f>1-(M15/9)/(P15/9)</f>
        <v>0.33939686416640391</v>
      </c>
      <c r="D31" s="62" t="s">
        <v>38</v>
      </c>
      <c r="E31" s="62"/>
      <c r="F31" s="65">
        <f>+((G15-D15*D15/10)/9)^0.5</f>
        <v>1.8378731669453621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9"/>
      <c r="R31" s="19"/>
      <c r="S31" s="19"/>
    </row>
    <row r="32" spans="1:19" ht="15.75" x14ac:dyDescent="0.25">
      <c r="A32" s="11"/>
      <c r="B32" s="61" t="s">
        <v>39</v>
      </c>
      <c r="C32" s="73">
        <f>+(C33/9)^0.5</f>
        <v>1.4937772900098045</v>
      </c>
      <c r="D32" s="62" t="s">
        <v>40</v>
      </c>
      <c r="E32" s="62"/>
      <c r="F32" s="63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9"/>
      <c r="R32" s="19"/>
      <c r="S32" s="19"/>
    </row>
    <row r="33" spans="1:19" ht="15.75" x14ac:dyDescent="0.25">
      <c r="A33" s="11"/>
      <c r="B33" s="61" t="s">
        <v>41</v>
      </c>
      <c r="C33" s="64">
        <f>+M15</f>
        <v>20.082335329341323</v>
      </c>
      <c r="D33" s="62" t="s">
        <v>42</v>
      </c>
      <c r="E33" s="62"/>
      <c r="F33" s="63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9"/>
      <c r="R33" s="19"/>
      <c r="S33" s="19"/>
    </row>
    <row r="34" spans="1:19" ht="15.75" x14ac:dyDescent="0.25">
      <c r="A34" s="11"/>
      <c r="B34" s="66" t="s">
        <v>43</v>
      </c>
      <c r="C34" s="67"/>
      <c r="D34" s="67" t="s">
        <v>56</v>
      </c>
      <c r="E34" s="67"/>
      <c r="F34" s="68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9"/>
      <c r="R34" s="19"/>
      <c r="S34" s="19"/>
    </row>
    <row r="35" spans="1:19" ht="15.75" x14ac:dyDescent="0.25">
      <c r="A35" s="11"/>
      <c r="B35" s="69"/>
      <c r="C35" s="69"/>
      <c r="D35" s="69"/>
      <c r="E35" s="69"/>
      <c r="F35" s="6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9"/>
      <c r="R35" s="19"/>
      <c r="S35" s="19"/>
    </row>
    <row r="36" spans="1:19" ht="15.75" x14ac:dyDescent="0.25">
      <c r="A36" s="11"/>
      <c r="B36" s="69"/>
      <c r="C36" s="69"/>
      <c r="D36" s="69"/>
      <c r="E36" s="69"/>
      <c r="F36" s="6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9"/>
      <c r="R36" s="19"/>
      <c r="S36" s="19"/>
    </row>
    <row r="37" spans="1:19" ht="15.75" x14ac:dyDescent="0.25">
      <c r="A37" s="11"/>
      <c r="B37" s="69"/>
      <c r="C37" s="69"/>
      <c r="D37" s="69"/>
      <c r="E37" s="69"/>
      <c r="F37" s="6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9"/>
      <c r="R37" s="19"/>
      <c r="S37" s="19"/>
    </row>
    <row r="38" spans="1:19" ht="15.75" x14ac:dyDescent="0.25">
      <c r="A38" s="11"/>
      <c r="B38" s="69"/>
      <c r="C38" s="69"/>
      <c r="D38" s="69"/>
      <c r="E38" s="69"/>
      <c r="F38" s="6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9"/>
      <c r="R38" s="19"/>
      <c r="S38" s="19"/>
    </row>
    <row r="39" spans="1:19" ht="15.75" x14ac:dyDescent="0.25">
      <c r="A39" s="11"/>
      <c r="B39" s="69"/>
      <c r="C39" s="69"/>
      <c r="D39" s="69"/>
      <c r="E39" s="69"/>
      <c r="F39" s="6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9"/>
      <c r="R39" s="19"/>
      <c r="S39" s="19"/>
    </row>
    <row r="40" spans="1:19" ht="15.75" x14ac:dyDescent="0.25">
      <c r="A40" s="11"/>
      <c r="B40" s="69"/>
      <c r="C40" s="69"/>
      <c r="D40" s="69"/>
      <c r="E40" s="69"/>
      <c r="F40" s="6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9"/>
      <c r="R40" s="19"/>
      <c r="S40" s="19"/>
    </row>
    <row r="41" spans="1:19" ht="15.75" x14ac:dyDescent="0.25">
      <c r="A41" s="11"/>
      <c r="B41" s="69"/>
      <c r="C41" s="69"/>
      <c r="D41" s="69"/>
      <c r="E41" s="69"/>
      <c r="F41" s="6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9"/>
      <c r="R41" s="19"/>
      <c r="S41" s="19"/>
    </row>
    <row r="42" spans="1:19" ht="15.75" x14ac:dyDescent="0.25">
      <c r="A42" s="11"/>
      <c r="B42" s="69"/>
      <c r="C42" s="69"/>
      <c r="D42" s="69"/>
      <c r="E42" s="69"/>
      <c r="F42" s="6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9"/>
      <c r="R42" s="19"/>
      <c r="S42" s="19"/>
    </row>
    <row r="43" spans="1:19" ht="15.75" x14ac:dyDescent="0.25">
      <c r="A43" s="11"/>
      <c r="B43" s="69"/>
      <c r="C43" s="69"/>
      <c r="D43" s="69"/>
      <c r="E43" s="69"/>
      <c r="F43" s="6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9"/>
      <c r="R43" s="19"/>
      <c r="S43" s="19"/>
    </row>
    <row r="44" spans="1:19" ht="15.75" x14ac:dyDescent="0.25">
      <c r="A44" s="11"/>
      <c r="B44" s="69"/>
      <c r="C44" s="69"/>
      <c r="D44" s="69"/>
      <c r="E44" s="69"/>
      <c r="F44" s="6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9"/>
      <c r="R44" s="19"/>
      <c r="S44" s="19"/>
    </row>
    <row r="45" spans="1:19" x14ac:dyDescent="0.2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9" x14ac:dyDescent="0.2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9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9" x14ac:dyDescent="0.2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2:12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2:12" x14ac:dyDescent="0.2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2:12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2:12" x14ac:dyDescent="0.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2:12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2:12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2:12" x14ac:dyDescent="0.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2:12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2:12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2:12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2:12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2:12" x14ac:dyDescent="0.2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2:12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2:12" x14ac:dyDescent="0.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2:12" x14ac:dyDescent="0.2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2:12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2:12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2:12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2:12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2:12" x14ac:dyDescent="0.2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2:12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2:12" x14ac:dyDescent="0.2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2:12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2:12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2:12" x14ac:dyDescent="0.2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spans="2:12" x14ac:dyDescent="0.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2:12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2:12" x14ac:dyDescent="0.2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2:12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2:12" x14ac:dyDescent="0.2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2:12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2:12" x14ac:dyDescent="0.2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2:12" x14ac:dyDescent="0.2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 spans="2:12" x14ac:dyDescent="0.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2:12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2:12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spans="2:12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2:12" x14ac:dyDescent="0.2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2:12" x14ac:dyDescent="0.2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2:12" x14ac:dyDescent="0.2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2:12" x14ac:dyDescent="0.2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spans="2:12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spans="2:12" x14ac:dyDescent="0.2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2:12" x14ac:dyDescent="0.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2:12" x14ac:dyDescent="0.2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2:12" x14ac:dyDescent="0.2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2:12" x14ac:dyDescent="0.2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2:12" x14ac:dyDescent="0.2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2:12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2:12" x14ac:dyDescent="0.2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2:12" x14ac:dyDescent="0.2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2:12" x14ac:dyDescent="0.2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2:12" x14ac:dyDescent="0.2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2:12" x14ac:dyDescent="0.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2:12" x14ac:dyDescent="0.2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2:12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2:12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2:12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2:12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2:12" ht="15.75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spans="2:12" ht="15.75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spans="2:12" ht="15.75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spans="2:12" ht="15.75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spans="2:12" ht="15.75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spans="2:12" ht="15.75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spans="2:12" ht="15.75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spans="2:12" ht="15.75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spans="2:12" ht="15.75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spans="2:12" ht="15.75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spans="2:12" ht="15.75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spans="2:12" ht="15.75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spans="2:12" ht="15.75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spans="2:12" ht="15.75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spans="2:12" ht="15.75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spans="2:12" ht="15.75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spans="2:12" ht="15.75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spans="2:12" ht="15.75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spans="2:12" ht="15.75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spans="2:12" ht="15.75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2"/>
  <sheetViews>
    <sheetView zoomScale="77" zoomScaleNormal="77" workbookViewId="0">
      <selection activeCell="H2" sqref="H2"/>
    </sheetView>
  </sheetViews>
  <sheetFormatPr baseColWidth="10" defaultRowHeight="12.75" x14ac:dyDescent="0.2"/>
  <cols>
    <col min="11" max="11" width="15.42578125" customWidth="1"/>
  </cols>
  <sheetData>
    <row r="1" spans="1:21" x14ac:dyDescent="0.2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1" x14ac:dyDescent="0.2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21" x14ac:dyDescent="0.2">
      <c r="A3" s="22" t="s">
        <v>62</v>
      </c>
      <c r="B3" s="84"/>
      <c r="C3" s="84"/>
      <c r="D3" s="84"/>
      <c r="E3" s="84"/>
      <c r="F3" s="84"/>
      <c r="G3" s="84"/>
      <c r="J3" s="20"/>
      <c r="K3" s="20"/>
      <c r="L3" s="20"/>
      <c r="M3" s="20"/>
      <c r="N3" s="20"/>
      <c r="O3" s="20"/>
      <c r="P3" s="20"/>
      <c r="Q3" s="20"/>
    </row>
    <row r="4" spans="1:21" ht="15.75" x14ac:dyDescent="0.25">
      <c r="B4" s="11"/>
      <c r="C4" s="10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12"/>
      <c r="S4" s="12"/>
      <c r="T4" s="12"/>
      <c r="U4" s="2"/>
    </row>
    <row r="5" spans="1:21" ht="15.75" x14ac:dyDescent="0.25">
      <c r="A5" s="24" t="s">
        <v>3</v>
      </c>
      <c r="B5" s="24" t="s">
        <v>1</v>
      </c>
      <c r="C5" s="24" t="s">
        <v>2</v>
      </c>
      <c r="D5" s="25" t="s">
        <v>60</v>
      </c>
      <c r="E5" s="25" t="s">
        <v>61</v>
      </c>
      <c r="F5" s="25" t="s">
        <v>0</v>
      </c>
      <c r="G5" s="25" t="s">
        <v>5</v>
      </c>
      <c r="H5" s="25" t="s">
        <v>8</v>
      </c>
      <c r="I5" s="25" t="s">
        <v>9</v>
      </c>
      <c r="J5" s="25" t="s">
        <v>7</v>
      </c>
      <c r="K5" s="25" t="s">
        <v>17</v>
      </c>
      <c r="L5" s="25" t="s">
        <v>11</v>
      </c>
      <c r="M5" s="25" t="s">
        <v>12</v>
      </c>
      <c r="N5" s="25" t="s">
        <v>19</v>
      </c>
      <c r="O5" s="25" t="s">
        <v>10</v>
      </c>
      <c r="P5" s="26" t="s">
        <v>21</v>
      </c>
      <c r="Q5" s="26" t="s">
        <v>20</v>
      </c>
      <c r="R5" s="13" t="s">
        <v>13</v>
      </c>
      <c r="S5" s="14" t="s">
        <v>49</v>
      </c>
      <c r="T5" s="14" t="s">
        <v>50</v>
      </c>
      <c r="U5" s="9" t="s">
        <v>51</v>
      </c>
    </row>
    <row r="6" spans="1:21" ht="15.75" x14ac:dyDescent="0.25">
      <c r="A6" s="27">
        <v>1</v>
      </c>
      <c r="B6" s="28">
        <v>10</v>
      </c>
      <c r="C6" s="28">
        <v>11</v>
      </c>
      <c r="D6" s="28">
        <f>+B6*2</f>
        <v>20</v>
      </c>
      <c r="E6" s="28">
        <f>+C6*2</f>
        <v>22</v>
      </c>
      <c r="F6" s="23">
        <f>+D6-$D$17</f>
        <v>4</v>
      </c>
      <c r="G6" s="23">
        <f>+E6-$E$17</f>
        <v>2.8000000000000007</v>
      </c>
      <c r="H6" s="23">
        <f>+F6*G6</f>
        <v>11.200000000000003</v>
      </c>
      <c r="I6" s="23">
        <f>+G6*G6</f>
        <v>7.8400000000000043</v>
      </c>
      <c r="J6" s="23">
        <f>+F6*F6</f>
        <v>16</v>
      </c>
      <c r="K6" s="23">
        <f>+$E$31+$E$32*D6</f>
        <v>22.2</v>
      </c>
      <c r="L6" s="23">
        <f>+K6-E6</f>
        <v>0.19999999999999929</v>
      </c>
      <c r="M6" s="23">
        <f>+F6*L6</f>
        <v>0.79999999999999716</v>
      </c>
      <c r="N6" s="23">
        <f>+K6*L6</f>
        <v>4.4399999999999844</v>
      </c>
      <c r="O6" s="23">
        <f>+K6-$K$17</f>
        <v>3.0000000000000036</v>
      </c>
      <c r="P6" s="23">
        <f>+O6*O6</f>
        <v>9.0000000000000213</v>
      </c>
      <c r="Q6" s="23">
        <f>+L6*L6</f>
        <v>3.9999999999999716E-2</v>
      </c>
      <c r="R6" s="12">
        <f>+D6*D6</f>
        <v>400</v>
      </c>
      <c r="S6" s="12"/>
      <c r="T6" s="12"/>
      <c r="U6" s="2"/>
    </row>
    <row r="7" spans="1:21" ht="15.75" x14ac:dyDescent="0.25">
      <c r="A7" s="27">
        <f>+A6+1</f>
        <v>2</v>
      </c>
      <c r="B7" s="28">
        <v>7</v>
      </c>
      <c r="C7" s="28">
        <v>10</v>
      </c>
      <c r="D7" s="28">
        <f t="shared" ref="D7:D15" si="0">+B7*2</f>
        <v>14</v>
      </c>
      <c r="E7" s="28">
        <f t="shared" ref="E7:E15" si="1">+C7*2</f>
        <v>20</v>
      </c>
      <c r="F7" s="23">
        <f t="shared" ref="F7:F15" si="2">+D7-$D$17</f>
        <v>-2</v>
      </c>
      <c r="G7" s="23">
        <f t="shared" ref="G7:G15" si="3">+E7-$E$17</f>
        <v>0.80000000000000071</v>
      </c>
      <c r="H7" s="23">
        <f t="shared" ref="H7:H15" si="4">+F7*G7</f>
        <v>-1.6000000000000014</v>
      </c>
      <c r="I7" s="23">
        <f t="shared" ref="I7:I15" si="5">+G7*G7</f>
        <v>0.64000000000000112</v>
      </c>
      <c r="J7" s="23">
        <f t="shared" ref="J7:J15" si="6">+F7*F7</f>
        <v>4</v>
      </c>
      <c r="K7" s="23">
        <f t="shared" ref="K7:K15" si="7">+$E$31+$E$32*D7</f>
        <v>17.7</v>
      </c>
      <c r="L7" s="23">
        <f t="shared" ref="L7:L15" si="8">+K7-E7</f>
        <v>-2.3000000000000007</v>
      </c>
      <c r="M7" s="23">
        <f t="shared" ref="M7:M15" si="9">+F7*L7</f>
        <v>4.6000000000000014</v>
      </c>
      <c r="N7" s="23">
        <f t="shared" ref="N7:N15" si="10">+K7*L7</f>
        <v>-40.710000000000008</v>
      </c>
      <c r="O7" s="23">
        <f t="shared" ref="O7:O15" si="11">+K7-$K$17</f>
        <v>-1.4999999999999964</v>
      </c>
      <c r="P7" s="23">
        <f t="shared" ref="P7:P15" si="12">+O7*O7</f>
        <v>2.2499999999999893</v>
      </c>
      <c r="Q7" s="23">
        <f t="shared" ref="Q7:Q15" si="13">+L7*L7</f>
        <v>5.2900000000000036</v>
      </c>
      <c r="R7" s="12">
        <f t="shared" ref="R7:R15" si="14">+D7*D7</f>
        <v>196</v>
      </c>
      <c r="S7" s="15">
        <f>+L6</f>
        <v>0.19999999999999929</v>
      </c>
      <c r="T7" s="15">
        <f>+L7-S7</f>
        <v>-2.5</v>
      </c>
      <c r="U7" s="2">
        <f>+T7*T7</f>
        <v>6.25</v>
      </c>
    </row>
    <row r="8" spans="1:21" ht="15.75" x14ac:dyDescent="0.25">
      <c r="A8" s="27">
        <f t="shared" ref="A8:A15" si="15">+A7+1</f>
        <v>3</v>
      </c>
      <c r="B8" s="28">
        <v>10</v>
      </c>
      <c r="C8" s="28">
        <v>12</v>
      </c>
      <c r="D8" s="28">
        <f t="shared" si="0"/>
        <v>20</v>
      </c>
      <c r="E8" s="28">
        <f t="shared" si="1"/>
        <v>24</v>
      </c>
      <c r="F8" s="23">
        <f t="shared" si="2"/>
        <v>4</v>
      </c>
      <c r="G8" s="23">
        <f t="shared" si="3"/>
        <v>4.8000000000000007</v>
      </c>
      <c r="H8" s="23">
        <f t="shared" si="4"/>
        <v>19.200000000000003</v>
      </c>
      <c r="I8" s="23">
        <f t="shared" si="5"/>
        <v>23.040000000000006</v>
      </c>
      <c r="J8" s="23">
        <f t="shared" si="6"/>
        <v>16</v>
      </c>
      <c r="K8" s="23">
        <f t="shared" si="7"/>
        <v>22.2</v>
      </c>
      <c r="L8" s="23">
        <f t="shared" si="8"/>
        <v>-1.8000000000000007</v>
      </c>
      <c r="M8" s="23">
        <f t="shared" si="9"/>
        <v>-7.2000000000000028</v>
      </c>
      <c r="N8" s="23">
        <f t="shared" si="10"/>
        <v>-39.960000000000015</v>
      </c>
      <c r="O8" s="23">
        <f t="shared" si="11"/>
        <v>3.0000000000000036</v>
      </c>
      <c r="P8" s="23">
        <f t="shared" si="12"/>
        <v>9.0000000000000213</v>
      </c>
      <c r="Q8" s="23">
        <f t="shared" si="13"/>
        <v>3.2400000000000024</v>
      </c>
      <c r="R8" s="12">
        <f t="shared" si="14"/>
        <v>400</v>
      </c>
      <c r="S8" s="15">
        <f t="shared" ref="S8:S15" si="16">+L7</f>
        <v>-2.3000000000000007</v>
      </c>
      <c r="T8" s="15">
        <f t="shared" ref="T8:T15" si="17">+L8-S8</f>
        <v>0.5</v>
      </c>
      <c r="U8" s="2">
        <f t="shared" ref="U8:U15" si="18">+T8*T8</f>
        <v>0.25</v>
      </c>
    </row>
    <row r="9" spans="1:21" ht="15.75" x14ac:dyDescent="0.25">
      <c r="A9" s="27">
        <f t="shared" si="15"/>
        <v>4</v>
      </c>
      <c r="B9" s="28">
        <v>5</v>
      </c>
      <c r="C9" s="28">
        <v>6</v>
      </c>
      <c r="D9" s="28">
        <f t="shared" si="0"/>
        <v>10</v>
      </c>
      <c r="E9" s="28">
        <f t="shared" si="1"/>
        <v>12</v>
      </c>
      <c r="F9" s="23">
        <f t="shared" si="2"/>
        <v>-6</v>
      </c>
      <c r="G9" s="23">
        <f t="shared" si="3"/>
        <v>-7.1999999999999993</v>
      </c>
      <c r="H9" s="23">
        <f t="shared" si="4"/>
        <v>43.199999999999996</v>
      </c>
      <c r="I9" s="23">
        <f t="shared" si="5"/>
        <v>51.839999999999989</v>
      </c>
      <c r="J9" s="23">
        <f t="shared" si="6"/>
        <v>36</v>
      </c>
      <c r="K9" s="23">
        <f t="shared" si="7"/>
        <v>14.7</v>
      </c>
      <c r="L9" s="23">
        <f t="shared" si="8"/>
        <v>2.6999999999999993</v>
      </c>
      <c r="M9" s="23">
        <f t="shared" si="9"/>
        <v>-16.199999999999996</v>
      </c>
      <c r="N9" s="23">
        <f t="shared" si="10"/>
        <v>39.689999999999991</v>
      </c>
      <c r="O9" s="23">
        <f t="shared" si="11"/>
        <v>-4.4999999999999964</v>
      </c>
      <c r="P9" s="23">
        <f t="shared" si="12"/>
        <v>20.249999999999968</v>
      </c>
      <c r="Q9" s="23">
        <f t="shared" si="13"/>
        <v>7.2899999999999965</v>
      </c>
      <c r="R9" s="12">
        <f t="shared" si="14"/>
        <v>100</v>
      </c>
      <c r="S9" s="15">
        <f t="shared" si="16"/>
        <v>-1.8000000000000007</v>
      </c>
      <c r="T9" s="15">
        <f t="shared" si="17"/>
        <v>4.5</v>
      </c>
      <c r="U9" s="2">
        <f t="shared" si="18"/>
        <v>20.25</v>
      </c>
    </row>
    <row r="10" spans="1:21" ht="15.75" x14ac:dyDescent="0.25">
      <c r="A10" s="27">
        <f t="shared" si="15"/>
        <v>5</v>
      </c>
      <c r="B10" s="28">
        <v>8</v>
      </c>
      <c r="C10" s="28">
        <v>10</v>
      </c>
      <c r="D10" s="28">
        <f t="shared" si="0"/>
        <v>16</v>
      </c>
      <c r="E10" s="28">
        <f t="shared" si="1"/>
        <v>20</v>
      </c>
      <c r="F10" s="23">
        <f t="shared" si="2"/>
        <v>0</v>
      </c>
      <c r="G10" s="23">
        <f t="shared" si="3"/>
        <v>0.80000000000000071</v>
      </c>
      <c r="H10" s="23">
        <f t="shared" si="4"/>
        <v>0</v>
      </c>
      <c r="I10" s="23">
        <f t="shared" si="5"/>
        <v>0.64000000000000112</v>
      </c>
      <c r="J10" s="23">
        <f t="shared" si="6"/>
        <v>0</v>
      </c>
      <c r="K10" s="23">
        <f t="shared" si="7"/>
        <v>19.2</v>
      </c>
      <c r="L10" s="23">
        <f t="shared" si="8"/>
        <v>-0.80000000000000071</v>
      </c>
      <c r="M10" s="23">
        <f t="shared" si="9"/>
        <v>0</v>
      </c>
      <c r="N10" s="23">
        <f t="shared" si="10"/>
        <v>-15.360000000000014</v>
      </c>
      <c r="O10" s="23">
        <f t="shared" si="11"/>
        <v>0</v>
      </c>
      <c r="P10" s="23">
        <f t="shared" si="12"/>
        <v>0</v>
      </c>
      <c r="Q10" s="23">
        <f t="shared" si="13"/>
        <v>0.64000000000000112</v>
      </c>
      <c r="R10" s="12">
        <f t="shared" si="14"/>
        <v>256</v>
      </c>
      <c r="S10" s="15">
        <f t="shared" si="16"/>
        <v>2.6999999999999993</v>
      </c>
      <c r="T10" s="15">
        <f t="shared" si="17"/>
        <v>-3.5</v>
      </c>
      <c r="U10" s="2">
        <f t="shared" si="18"/>
        <v>12.25</v>
      </c>
    </row>
    <row r="11" spans="1:21" ht="15.75" x14ac:dyDescent="0.25">
      <c r="A11" s="27">
        <f t="shared" si="15"/>
        <v>6</v>
      </c>
      <c r="B11" s="28">
        <v>8</v>
      </c>
      <c r="C11" s="28">
        <v>7</v>
      </c>
      <c r="D11" s="28">
        <f t="shared" si="0"/>
        <v>16</v>
      </c>
      <c r="E11" s="28">
        <f t="shared" si="1"/>
        <v>14</v>
      </c>
      <c r="F11" s="23">
        <f t="shared" si="2"/>
        <v>0</v>
      </c>
      <c r="G11" s="23">
        <f t="shared" si="3"/>
        <v>-5.1999999999999993</v>
      </c>
      <c r="H11" s="23">
        <f t="shared" si="4"/>
        <v>0</v>
      </c>
      <c r="I11" s="23">
        <f t="shared" si="5"/>
        <v>27.039999999999992</v>
      </c>
      <c r="J11" s="23">
        <f t="shared" si="6"/>
        <v>0</v>
      </c>
      <c r="K11" s="23">
        <f t="shared" si="7"/>
        <v>19.2</v>
      </c>
      <c r="L11" s="23">
        <f t="shared" si="8"/>
        <v>5.1999999999999993</v>
      </c>
      <c r="M11" s="23">
        <f t="shared" si="9"/>
        <v>0</v>
      </c>
      <c r="N11" s="23">
        <f t="shared" si="10"/>
        <v>99.839999999999989</v>
      </c>
      <c r="O11" s="23">
        <f t="shared" si="11"/>
        <v>0</v>
      </c>
      <c r="P11" s="23">
        <f t="shared" si="12"/>
        <v>0</v>
      </c>
      <c r="Q11" s="23">
        <f t="shared" si="13"/>
        <v>27.039999999999992</v>
      </c>
      <c r="R11" s="12">
        <f t="shared" si="14"/>
        <v>256</v>
      </c>
      <c r="S11" s="15">
        <f t="shared" si="16"/>
        <v>-0.80000000000000071</v>
      </c>
      <c r="T11" s="15">
        <f t="shared" si="17"/>
        <v>6</v>
      </c>
      <c r="U11" s="2">
        <f t="shared" si="18"/>
        <v>36</v>
      </c>
    </row>
    <row r="12" spans="1:21" ht="15.75" x14ac:dyDescent="0.25">
      <c r="A12" s="27">
        <f t="shared" si="15"/>
        <v>7</v>
      </c>
      <c r="B12" s="28">
        <v>6</v>
      </c>
      <c r="C12" s="28">
        <v>9</v>
      </c>
      <c r="D12" s="28">
        <f t="shared" si="0"/>
        <v>12</v>
      </c>
      <c r="E12" s="28">
        <f t="shared" si="1"/>
        <v>18</v>
      </c>
      <c r="F12" s="23">
        <f t="shared" si="2"/>
        <v>-4</v>
      </c>
      <c r="G12" s="23">
        <f t="shared" si="3"/>
        <v>-1.1999999999999993</v>
      </c>
      <c r="H12" s="23">
        <f t="shared" si="4"/>
        <v>4.7999999999999972</v>
      </c>
      <c r="I12" s="23">
        <f t="shared" si="5"/>
        <v>1.4399999999999984</v>
      </c>
      <c r="J12" s="23">
        <f t="shared" si="6"/>
        <v>16</v>
      </c>
      <c r="K12" s="23">
        <f t="shared" si="7"/>
        <v>16.2</v>
      </c>
      <c r="L12" s="23">
        <f t="shared" si="8"/>
        <v>-1.8000000000000007</v>
      </c>
      <c r="M12" s="23">
        <f t="shared" si="9"/>
        <v>7.2000000000000028</v>
      </c>
      <c r="N12" s="23">
        <f t="shared" si="10"/>
        <v>-29.160000000000011</v>
      </c>
      <c r="O12" s="23">
        <f t="shared" si="11"/>
        <v>-2.9999999999999964</v>
      </c>
      <c r="P12" s="23">
        <f t="shared" si="12"/>
        <v>8.9999999999999787</v>
      </c>
      <c r="Q12" s="23">
        <f t="shared" si="13"/>
        <v>3.2400000000000024</v>
      </c>
      <c r="R12" s="12">
        <f t="shared" si="14"/>
        <v>144</v>
      </c>
      <c r="S12" s="15">
        <f t="shared" si="16"/>
        <v>5.1999999999999993</v>
      </c>
      <c r="T12" s="15">
        <f t="shared" si="17"/>
        <v>-7</v>
      </c>
      <c r="U12" s="2">
        <f t="shared" si="18"/>
        <v>49</v>
      </c>
    </row>
    <row r="13" spans="1:21" ht="15.75" x14ac:dyDescent="0.25">
      <c r="A13" s="27">
        <f t="shared" si="15"/>
        <v>8</v>
      </c>
      <c r="B13" s="28">
        <v>7</v>
      </c>
      <c r="C13" s="28">
        <v>10</v>
      </c>
      <c r="D13" s="28">
        <f t="shared" si="0"/>
        <v>14</v>
      </c>
      <c r="E13" s="28">
        <f t="shared" si="1"/>
        <v>20</v>
      </c>
      <c r="F13" s="23">
        <f t="shared" si="2"/>
        <v>-2</v>
      </c>
      <c r="G13" s="23">
        <f t="shared" si="3"/>
        <v>0.80000000000000071</v>
      </c>
      <c r="H13" s="23">
        <f t="shared" si="4"/>
        <v>-1.6000000000000014</v>
      </c>
      <c r="I13" s="23">
        <f t="shared" si="5"/>
        <v>0.64000000000000112</v>
      </c>
      <c r="J13" s="23">
        <f t="shared" si="6"/>
        <v>4</v>
      </c>
      <c r="K13" s="23">
        <f t="shared" si="7"/>
        <v>17.7</v>
      </c>
      <c r="L13" s="23">
        <f t="shared" si="8"/>
        <v>-2.3000000000000007</v>
      </c>
      <c r="M13" s="23">
        <f t="shared" si="9"/>
        <v>4.6000000000000014</v>
      </c>
      <c r="N13" s="23">
        <f t="shared" si="10"/>
        <v>-40.710000000000008</v>
      </c>
      <c r="O13" s="23">
        <f t="shared" si="11"/>
        <v>-1.4999999999999964</v>
      </c>
      <c r="P13" s="23">
        <f t="shared" si="12"/>
        <v>2.2499999999999893</v>
      </c>
      <c r="Q13" s="23">
        <f t="shared" si="13"/>
        <v>5.2900000000000036</v>
      </c>
      <c r="R13" s="12">
        <f t="shared" si="14"/>
        <v>196</v>
      </c>
      <c r="S13" s="15">
        <f t="shared" si="16"/>
        <v>-1.8000000000000007</v>
      </c>
      <c r="T13" s="15">
        <f t="shared" si="17"/>
        <v>-0.5</v>
      </c>
      <c r="U13" s="2">
        <f t="shared" si="18"/>
        <v>0.25</v>
      </c>
    </row>
    <row r="14" spans="1:21" ht="15.75" x14ac:dyDescent="0.25">
      <c r="A14" s="27">
        <f t="shared" si="15"/>
        <v>9</v>
      </c>
      <c r="B14" s="28">
        <v>9</v>
      </c>
      <c r="C14" s="28">
        <v>11</v>
      </c>
      <c r="D14" s="28">
        <f t="shared" si="0"/>
        <v>18</v>
      </c>
      <c r="E14" s="28">
        <f t="shared" si="1"/>
        <v>22</v>
      </c>
      <c r="F14" s="23">
        <f t="shared" si="2"/>
        <v>2</v>
      </c>
      <c r="G14" s="23">
        <f t="shared" si="3"/>
        <v>2.8000000000000007</v>
      </c>
      <c r="H14" s="23">
        <f t="shared" si="4"/>
        <v>5.6000000000000014</v>
      </c>
      <c r="I14" s="23">
        <f t="shared" si="5"/>
        <v>7.8400000000000043</v>
      </c>
      <c r="J14" s="23">
        <f t="shared" si="6"/>
        <v>4</v>
      </c>
      <c r="K14" s="23">
        <f t="shared" si="7"/>
        <v>20.7</v>
      </c>
      <c r="L14" s="23">
        <f t="shared" si="8"/>
        <v>-1.3000000000000007</v>
      </c>
      <c r="M14" s="23">
        <f t="shared" si="9"/>
        <v>-2.6000000000000014</v>
      </c>
      <c r="N14" s="23">
        <f t="shared" si="10"/>
        <v>-26.910000000000014</v>
      </c>
      <c r="O14" s="23">
        <f t="shared" si="11"/>
        <v>1.5000000000000036</v>
      </c>
      <c r="P14" s="23">
        <f t="shared" si="12"/>
        <v>2.2500000000000107</v>
      </c>
      <c r="Q14" s="23">
        <f t="shared" si="13"/>
        <v>1.6900000000000019</v>
      </c>
      <c r="R14" s="12">
        <f t="shared" si="14"/>
        <v>324</v>
      </c>
      <c r="S14" s="15">
        <f t="shared" si="16"/>
        <v>-2.3000000000000007</v>
      </c>
      <c r="T14" s="15">
        <f t="shared" si="17"/>
        <v>1</v>
      </c>
      <c r="U14" s="2">
        <f t="shared" si="18"/>
        <v>1</v>
      </c>
    </row>
    <row r="15" spans="1:21" ht="15.75" x14ac:dyDescent="0.25">
      <c r="A15" s="27">
        <f t="shared" si="15"/>
        <v>10</v>
      </c>
      <c r="B15" s="28">
        <v>10</v>
      </c>
      <c r="C15" s="28">
        <v>10</v>
      </c>
      <c r="D15" s="28">
        <f t="shared" si="0"/>
        <v>20</v>
      </c>
      <c r="E15" s="28">
        <f t="shared" si="1"/>
        <v>20</v>
      </c>
      <c r="F15" s="23">
        <f t="shared" si="2"/>
        <v>4</v>
      </c>
      <c r="G15" s="23">
        <f t="shared" si="3"/>
        <v>0.80000000000000071</v>
      </c>
      <c r="H15" s="23">
        <f t="shared" si="4"/>
        <v>3.2000000000000028</v>
      </c>
      <c r="I15" s="23">
        <f t="shared" si="5"/>
        <v>0.64000000000000112</v>
      </c>
      <c r="J15" s="23">
        <f t="shared" si="6"/>
        <v>16</v>
      </c>
      <c r="K15" s="23">
        <f t="shared" si="7"/>
        <v>22.2</v>
      </c>
      <c r="L15" s="23">
        <f t="shared" si="8"/>
        <v>2.1999999999999993</v>
      </c>
      <c r="M15" s="23">
        <f t="shared" si="9"/>
        <v>8.7999999999999972</v>
      </c>
      <c r="N15" s="23">
        <f t="shared" si="10"/>
        <v>48.839999999999982</v>
      </c>
      <c r="O15" s="23">
        <f t="shared" si="11"/>
        <v>3.0000000000000036</v>
      </c>
      <c r="P15" s="23">
        <f t="shared" si="12"/>
        <v>9.0000000000000213</v>
      </c>
      <c r="Q15" s="23">
        <f t="shared" si="13"/>
        <v>4.8399999999999972</v>
      </c>
      <c r="R15" s="12">
        <f t="shared" si="14"/>
        <v>400</v>
      </c>
      <c r="S15" s="15">
        <f t="shared" si="16"/>
        <v>-1.3000000000000007</v>
      </c>
      <c r="T15" s="15">
        <f t="shared" si="17"/>
        <v>3.5</v>
      </c>
      <c r="U15" s="2">
        <f t="shared" si="18"/>
        <v>12.25</v>
      </c>
    </row>
    <row r="16" spans="1:21" ht="15.75" x14ac:dyDescent="0.25">
      <c r="A16" s="29" t="s">
        <v>4</v>
      </c>
      <c r="B16" s="29">
        <f>SUM(B6:B15)</f>
        <v>80</v>
      </c>
      <c r="C16" s="29">
        <f>SUM(C6:C15)</f>
        <v>96</v>
      </c>
      <c r="D16" s="29">
        <f>SUM(D6:D15)</f>
        <v>160</v>
      </c>
      <c r="E16" s="29">
        <f>SUM(E6:E15)</f>
        <v>192</v>
      </c>
      <c r="F16" s="29">
        <f t="shared" ref="F16:Q16" si="19">SUM(F6:F15)</f>
        <v>0</v>
      </c>
      <c r="G16" s="29">
        <f t="shared" si="19"/>
        <v>7.1054273576010019E-15</v>
      </c>
      <c r="H16" s="29">
        <f t="shared" si="19"/>
        <v>83.999999999999986</v>
      </c>
      <c r="I16" s="29">
        <f t="shared" si="19"/>
        <v>121.6</v>
      </c>
      <c r="J16" s="29">
        <f t="shared" si="19"/>
        <v>112</v>
      </c>
      <c r="K16" s="29">
        <f t="shared" si="19"/>
        <v>191.99999999999997</v>
      </c>
      <c r="L16" s="29">
        <f t="shared" si="19"/>
        <v>-7.1054273576010019E-15</v>
      </c>
      <c r="M16" s="29">
        <f t="shared" si="19"/>
        <v>0</v>
      </c>
      <c r="N16" s="29">
        <f t="shared" si="19"/>
        <v>-1.3500311979441904E-13</v>
      </c>
      <c r="O16" s="29">
        <f t="shared" si="19"/>
        <v>2.8421709430404007E-14</v>
      </c>
      <c r="P16" s="29">
        <f t="shared" si="19"/>
        <v>63.000000000000007</v>
      </c>
      <c r="Q16" s="29">
        <f t="shared" si="19"/>
        <v>58.6</v>
      </c>
      <c r="R16" s="16">
        <f>SUM(R6:R15)</f>
        <v>2672</v>
      </c>
      <c r="S16" s="16">
        <f>SUM(S6:S15)</f>
        <v>-2.2000000000000064</v>
      </c>
      <c r="T16" s="16">
        <f>SUM(T6:T15)</f>
        <v>2</v>
      </c>
      <c r="U16" s="7">
        <f>SUM(U6:U15)</f>
        <v>137.5</v>
      </c>
    </row>
    <row r="17" spans="1:25" ht="15.75" x14ac:dyDescent="0.25">
      <c r="A17" s="29" t="s">
        <v>6</v>
      </c>
      <c r="B17" s="29">
        <f>+B16/10</f>
        <v>8</v>
      </c>
      <c r="C17" s="29">
        <f>+C16/10</f>
        <v>9.6</v>
      </c>
      <c r="D17" s="29">
        <f>+D16/10</f>
        <v>16</v>
      </c>
      <c r="E17" s="29">
        <f>+E16/10</f>
        <v>19.2</v>
      </c>
      <c r="F17" s="29">
        <f t="shared" ref="F17:Q17" si="20">+F16/10</f>
        <v>0</v>
      </c>
      <c r="G17" s="29">
        <f t="shared" si="20"/>
        <v>7.1054273576010023E-16</v>
      </c>
      <c r="H17" s="29">
        <f t="shared" si="20"/>
        <v>8.3999999999999986</v>
      </c>
      <c r="I17" s="29">
        <f t="shared" si="20"/>
        <v>12.16</v>
      </c>
      <c r="J17" s="29">
        <f t="shared" si="20"/>
        <v>11.2</v>
      </c>
      <c r="K17" s="29">
        <f t="shared" si="20"/>
        <v>19.199999999999996</v>
      </c>
      <c r="L17" s="29">
        <f t="shared" si="20"/>
        <v>-7.1054273576010023E-16</v>
      </c>
      <c r="M17" s="29">
        <f t="shared" si="20"/>
        <v>0</v>
      </c>
      <c r="N17" s="29">
        <f t="shared" si="20"/>
        <v>-1.3500311979441903E-14</v>
      </c>
      <c r="O17" s="29">
        <f t="shared" si="20"/>
        <v>2.8421709430404009E-15</v>
      </c>
      <c r="P17" s="29">
        <f t="shared" si="20"/>
        <v>6.3000000000000007</v>
      </c>
      <c r="Q17" s="29">
        <f t="shared" si="20"/>
        <v>5.86</v>
      </c>
      <c r="R17" s="16">
        <f>+R16/10</f>
        <v>267.2</v>
      </c>
      <c r="S17" s="16">
        <f>+S16/10</f>
        <v>-0.22000000000000064</v>
      </c>
      <c r="T17" s="16">
        <f>+T16/10</f>
        <v>0.2</v>
      </c>
      <c r="U17" s="7">
        <f>+U16/10</f>
        <v>13.75</v>
      </c>
    </row>
    <row r="18" spans="1:25" ht="15.75" x14ac:dyDescent="0.25">
      <c r="A18" s="30" t="s">
        <v>47</v>
      </c>
      <c r="B18" s="31"/>
      <c r="C18" s="31"/>
      <c r="D18" s="31"/>
      <c r="E18" s="31"/>
      <c r="F18" s="31"/>
      <c r="G18" s="31"/>
      <c r="H18" s="31"/>
      <c r="I18" s="31">
        <f>+I16/9</f>
        <v>13.511111111111111</v>
      </c>
      <c r="J18" s="31">
        <f>+J16/9</f>
        <v>12.444444444444445</v>
      </c>
      <c r="K18" s="31"/>
      <c r="L18" s="31"/>
      <c r="M18" s="31"/>
      <c r="N18" s="31"/>
      <c r="O18" s="31"/>
      <c r="P18" s="31"/>
      <c r="Q18" s="31"/>
      <c r="R18" s="17"/>
      <c r="S18" s="17"/>
      <c r="T18" s="17"/>
      <c r="U18" s="8"/>
    </row>
    <row r="19" spans="1:25" ht="15.75" x14ac:dyDescent="0.25">
      <c r="A19" s="30" t="s">
        <v>48</v>
      </c>
      <c r="B19" s="31"/>
      <c r="C19" s="31"/>
      <c r="D19" s="31"/>
      <c r="E19" s="31"/>
      <c r="F19" s="31"/>
      <c r="G19" s="31"/>
      <c r="H19" s="31"/>
      <c r="I19" s="31">
        <f>+I18^0.5</f>
        <v>3.6757463338907259</v>
      </c>
      <c r="J19" s="31">
        <f>+J18^0.5</f>
        <v>3.5276684147527875</v>
      </c>
      <c r="K19" s="31"/>
      <c r="L19" s="31"/>
      <c r="M19" s="31"/>
      <c r="N19" s="31"/>
      <c r="O19" s="31"/>
      <c r="P19" s="31"/>
      <c r="Q19" s="31"/>
      <c r="R19" s="17"/>
      <c r="S19" s="17"/>
      <c r="T19" s="17"/>
      <c r="U19" s="8"/>
    </row>
    <row r="20" spans="1:25" x14ac:dyDescent="0.2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</row>
    <row r="21" spans="1:25" ht="23.25" x14ac:dyDescent="0.35">
      <c r="A21" s="74"/>
      <c r="B21" s="74"/>
      <c r="C21" s="107" t="s">
        <v>78</v>
      </c>
      <c r="D21" s="30"/>
      <c r="E21" s="74"/>
      <c r="F21" s="74"/>
      <c r="G21" s="74"/>
      <c r="H21" s="74"/>
      <c r="I21" s="74"/>
      <c r="J21" s="74"/>
      <c r="K21" s="107" t="s">
        <v>77</v>
      </c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</row>
    <row r="22" spans="1:25" ht="15.75" x14ac:dyDescent="0.25">
      <c r="B22" s="11"/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12"/>
      <c r="S22" s="12"/>
      <c r="T22" s="12"/>
      <c r="U22" s="2"/>
    </row>
    <row r="23" spans="1:25" ht="15.75" x14ac:dyDescent="0.25">
      <c r="B23" s="11"/>
      <c r="C23" s="34"/>
      <c r="D23" s="35" t="s">
        <v>22</v>
      </c>
      <c r="E23" s="36"/>
      <c r="F23" s="36"/>
      <c r="G23" s="36"/>
      <c r="H23" s="37"/>
      <c r="I23" s="33"/>
      <c r="J23" s="33"/>
      <c r="K23" s="75" t="s">
        <v>22</v>
      </c>
      <c r="L23" s="36"/>
      <c r="M23" s="36"/>
      <c r="N23" s="36"/>
      <c r="O23" s="37"/>
      <c r="P23" s="33"/>
      <c r="Q23" s="33"/>
      <c r="R23" s="12"/>
      <c r="S23" s="12"/>
      <c r="T23" s="12"/>
      <c r="U23" s="2"/>
    </row>
    <row r="24" spans="1:25" ht="15.75" x14ac:dyDescent="0.25">
      <c r="B24" s="11"/>
      <c r="C24" s="38"/>
      <c r="D24" s="39" t="s">
        <v>23</v>
      </c>
      <c r="E24" s="39"/>
      <c r="F24" s="39"/>
      <c r="G24" s="39"/>
      <c r="H24" s="40"/>
      <c r="I24" s="33"/>
      <c r="J24" s="33"/>
      <c r="K24" s="76" t="s">
        <v>23</v>
      </c>
      <c r="L24" s="39"/>
      <c r="M24" s="39"/>
      <c r="N24" s="39"/>
      <c r="O24" s="40"/>
      <c r="P24" s="33"/>
      <c r="Q24" s="41"/>
      <c r="R24" s="12"/>
      <c r="S24" s="12"/>
      <c r="T24" s="12"/>
      <c r="U24" s="2"/>
    </row>
    <row r="25" spans="1:25" ht="15.75" x14ac:dyDescent="0.25">
      <c r="B25" s="11"/>
      <c r="C25" s="38"/>
      <c r="D25" s="39" t="s">
        <v>24</v>
      </c>
      <c r="E25" s="39"/>
      <c r="F25" s="39"/>
      <c r="G25" s="39"/>
      <c r="H25" s="40"/>
      <c r="I25" s="33"/>
      <c r="J25" s="33"/>
      <c r="K25" s="76" t="s">
        <v>24</v>
      </c>
      <c r="L25" s="77"/>
      <c r="M25" s="39"/>
      <c r="N25" s="39"/>
      <c r="O25" s="40"/>
      <c r="P25" s="33"/>
      <c r="Q25" s="33"/>
      <c r="R25" s="12"/>
      <c r="S25" s="12"/>
      <c r="T25" s="12"/>
      <c r="U25" s="2"/>
    </row>
    <row r="26" spans="1:25" ht="15.75" x14ac:dyDescent="0.25">
      <c r="B26" s="11"/>
      <c r="C26" s="38"/>
      <c r="D26" s="43" t="s">
        <v>25</v>
      </c>
      <c r="E26" s="39"/>
      <c r="F26" s="39"/>
      <c r="G26" s="39"/>
      <c r="H26" s="40"/>
      <c r="I26" s="33"/>
      <c r="J26" s="33"/>
      <c r="K26" s="76" t="s">
        <v>25</v>
      </c>
      <c r="L26" s="39"/>
      <c r="M26" s="39"/>
      <c r="N26" s="39"/>
      <c r="O26" s="40"/>
      <c r="P26" s="33"/>
      <c r="Q26" s="33"/>
      <c r="R26" s="12"/>
      <c r="S26" s="12"/>
      <c r="T26" s="12"/>
      <c r="U26" s="2"/>
    </row>
    <row r="27" spans="1:25" ht="15.75" x14ac:dyDescent="0.25">
      <c r="B27" s="11"/>
      <c r="C27" s="38"/>
      <c r="D27" s="43" t="s">
        <v>26</v>
      </c>
      <c r="E27" s="39"/>
      <c r="F27" s="39"/>
      <c r="G27" s="39"/>
      <c r="H27" s="40"/>
      <c r="I27" s="33"/>
      <c r="J27" s="33"/>
      <c r="K27" s="76" t="s">
        <v>26</v>
      </c>
      <c r="L27" s="39"/>
      <c r="M27" s="39"/>
      <c r="N27" s="39"/>
      <c r="O27" s="40"/>
      <c r="P27" s="33"/>
      <c r="Q27" s="33"/>
      <c r="R27" s="12"/>
      <c r="S27" s="12"/>
      <c r="T27" s="12"/>
      <c r="U27" s="2"/>
    </row>
    <row r="28" spans="1:25" ht="15.75" x14ac:dyDescent="0.25">
      <c r="B28" s="11"/>
      <c r="C28" s="38"/>
      <c r="D28" s="43"/>
      <c r="E28" s="39"/>
      <c r="F28" s="39"/>
      <c r="G28" s="39"/>
      <c r="H28" s="40"/>
      <c r="I28" s="33"/>
      <c r="J28" s="33"/>
      <c r="K28" s="76"/>
      <c r="L28" s="39"/>
      <c r="M28" s="39"/>
      <c r="N28" s="39"/>
      <c r="O28" s="40"/>
      <c r="P28" s="33"/>
      <c r="Q28" s="33"/>
      <c r="R28" s="12"/>
      <c r="S28" s="12"/>
      <c r="T28" s="12"/>
      <c r="U28" s="2"/>
    </row>
    <row r="29" spans="1:25" ht="15.75" x14ac:dyDescent="0.25">
      <c r="B29" s="11"/>
      <c r="C29" s="38"/>
      <c r="D29" s="43" t="s">
        <v>27</v>
      </c>
      <c r="E29" s="39" t="s">
        <v>28</v>
      </c>
      <c r="F29" s="39" t="s">
        <v>29</v>
      </c>
      <c r="G29" s="39" t="s">
        <v>30</v>
      </c>
      <c r="H29" s="40" t="s">
        <v>31</v>
      </c>
      <c r="I29" s="33"/>
      <c r="J29" s="33"/>
      <c r="K29" s="76" t="s">
        <v>27</v>
      </c>
      <c r="L29" s="39" t="s">
        <v>28</v>
      </c>
      <c r="M29" s="39" t="s">
        <v>29</v>
      </c>
      <c r="N29" s="39" t="s">
        <v>30</v>
      </c>
      <c r="O29" s="40" t="s">
        <v>31</v>
      </c>
      <c r="P29" s="33"/>
      <c r="Q29" s="33"/>
      <c r="R29" s="12"/>
      <c r="S29" s="12"/>
      <c r="T29" s="12"/>
      <c r="U29" s="2"/>
    </row>
    <row r="30" spans="1:25" ht="15.75" x14ac:dyDescent="0.25">
      <c r="B30" s="11"/>
      <c r="C30" s="38"/>
      <c r="D30" s="43"/>
      <c r="E30" s="39"/>
      <c r="F30" s="39"/>
      <c r="G30" s="39"/>
      <c r="H30" s="40"/>
      <c r="I30" s="33"/>
      <c r="J30" s="33"/>
      <c r="K30" s="76"/>
      <c r="L30" s="39"/>
      <c r="M30" s="39"/>
      <c r="N30" s="39"/>
      <c r="O30" s="40"/>
      <c r="P30" s="33"/>
      <c r="Q30" s="33"/>
      <c r="R30" s="12"/>
      <c r="S30" s="12"/>
      <c r="T30" s="12"/>
      <c r="U30" s="2"/>
    </row>
    <row r="31" spans="1:25" ht="15.75" x14ac:dyDescent="0.25">
      <c r="B31" s="11"/>
      <c r="C31" s="38"/>
      <c r="D31" s="43" t="s">
        <v>32</v>
      </c>
      <c r="E31" s="44">
        <f>+E17-E32*D17</f>
        <v>7.2000000000000011</v>
      </c>
      <c r="F31" s="44">
        <f>+E36*(R16/(10*J16))^0.5</f>
        <v>4.1803537102567221</v>
      </c>
      <c r="G31" s="44">
        <f>+E31/F31</f>
        <v>1.722342294226064</v>
      </c>
      <c r="H31" s="45">
        <v>0.12330000000000001</v>
      </c>
      <c r="I31" s="33"/>
      <c r="J31" s="33"/>
      <c r="K31" s="83" t="s">
        <v>32</v>
      </c>
      <c r="L31" s="81">
        <v>3.6000000000000005</v>
      </c>
      <c r="M31" s="81">
        <v>2.090176855128361</v>
      </c>
      <c r="N31" s="81">
        <v>1.722342294226064</v>
      </c>
      <c r="O31" s="40">
        <v>0.12330000000000001</v>
      </c>
      <c r="P31" s="33"/>
      <c r="Q31" s="33"/>
      <c r="R31" s="12"/>
      <c r="S31" s="12"/>
      <c r="T31" s="12"/>
      <c r="U31" s="2"/>
    </row>
    <row r="32" spans="1:25" ht="15.75" x14ac:dyDescent="0.25">
      <c r="B32" s="11"/>
      <c r="C32" s="38"/>
      <c r="D32" s="43" t="s">
        <v>1</v>
      </c>
      <c r="E32" s="44">
        <f>+H16/J16</f>
        <v>0.74999999999999989</v>
      </c>
      <c r="F32" s="44">
        <f>+E36/(J16)^0.5</f>
        <v>0.25573772837476622</v>
      </c>
      <c r="G32" s="44">
        <f>+E32/F32</f>
        <v>2.9326920387003907</v>
      </c>
      <c r="H32" s="45">
        <v>1.89E-2</v>
      </c>
      <c r="I32" s="33"/>
      <c r="J32" s="33"/>
      <c r="K32" s="83" t="s">
        <v>1</v>
      </c>
      <c r="L32" s="81">
        <v>0.74999999999999989</v>
      </c>
      <c r="M32" s="81">
        <v>0.25573772837476622</v>
      </c>
      <c r="N32" s="81">
        <v>2.9326920387003907</v>
      </c>
      <c r="O32" s="40">
        <v>1.89E-2</v>
      </c>
      <c r="P32" s="33"/>
      <c r="Q32" s="33"/>
      <c r="R32" s="12"/>
      <c r="S32" s="12"/>
      <c r="T32" s="12"/>
      <c r="U32" s="2"/>
    </row>
    <row r="33" spans="2:21" ht="15.75" x14ac:dyDescent="0.25">
      <c r="B33" s="11"/>
      <c r="C33" s="38"/>
      <c r="D33" s="43"/>
      <c r="E33" s="39"/>
      <c r="F33" s="39"/>
      <c r="G33" s="39"/>
      <c r="H33" s="40"/>
      <c r="I33" s="33"/>
      <c r="J33" s="33"/>
      <c r="K33" s="76"/>
      <c r="L33" s="39"/>
      <c r="M33" s="39"/>
      <c r="N33" s="39"/>
      <c r="O33" s="40"/>
      <c r="P33" s="33"/>
      <c r="Q33" s="33"/>
      <c r="R33" s="12"/>
      <c r="S33" s="12"/>
      <c r="T33" s="12"/>
      <c r="U33" s="2"/>
    </row>
    <row r="34" spans="2:21" ht="15.75" x14ac:dyDescent="0.25">
      <c r="B34" s="11"/>
      <c r="C34" s="38"/>
      <c r="D34" s="43" t="s">
        <v>33</v>
      </c>
      <c r="E34" s="46" t="s">
        <v>34</v>
      </c>
      <c r="F34" s="47" t="s">
        <v>35</v>
      </c>
      <c r="G34" s="47"/>
      <c r="H34" s="48">
        <f>+E17</f>
        <v>19.2</v>
      </c>
      <c r="I34" s="33"/>
      <c r="J34" s="33"/>
      <c r="K34" s="76" t="s">
        <v>33</v>
      </c>
      <c r="L34" s="81" t="s">
        <v>34</v>
      </c>
      <c r="M34" s="39" t="s">
        <v>35</v>
      </c>
      <c r="N34" s="39"/>
      <c r="O34" s="48">
        <v>9.6</v>
      </c>
      <c r="P34" s="33"/>
      <c r="Q34" s="33"/>
      <c r="R34" s="12"/>
      <c r="S34" s="12"/>
      <c r="T34" s="12"/>
      <c r="U34" s="2"/>
    </row>
    <row r="35" spans="2:21" ht="15.75" x14ac:dyDescent="0.25">
      <c r="B35" s="11"/>
      <c r="C35" s="38"/>
      <c r="D35" s="43" t="s">
        <v>36</v>
      </c>
      <c r="E35" s="46" t="s">
        <v>37</v>
      </c>
      <c r="F35" s="47" t="s">
        <v>38</v>
      </c>
      <c r="G35" s="47"/>
      <c r="H35" s="48">
        <f>+I19</f>
        <v>3.6757463338907259</v>
      </c>
      <c r="I35" s="33"/>
      <c r="J35" s="33"/>
      <c r="K35" s="76" t="s">
        <v>36</v>
      </c>
      <c r="L35" s="81" t="s">
        <v>37</v>
      </c>
      <c r="M35" s="39" t="s">
        <v>38</v>
      </c>
      <c r="N35" s="39"/>
      <c r="O35" s="48">
        <v>1.837873166945363</v>
      </c>
      <c r="P35" s="33"/>
      <c r="Q35" s="33"/>
      <c r="R35" s="12"/>
      <c r="S35" s="12"/>
      <c r="T35" s="12"/>
      <c r="U35" s="2"/>
    </row>
    <row r="36" spans="2:21" ht="15.75" x14ac:dyDescent="0.25">
      <c r="B36" s="11"/>
      <c r="C36" s="38"/>
      <c r="D36" s="43" t="s">
        <v>39</v>
      </c>
      <c r="E36" s="46">
        <f>+(E37/8)^0.5</f>
        <v>2.7064737205448717</v>
      </c>
      <c r="F36" s="47" t="s">
        <v>40</v>
      </c>
      <c r="G36" s="47"/>
      <c r="H36" s="49"/>
      <c r="I36" s="33"/>
      <c r="J36" s="33"/>
      <c r="K36" s="76" t="s">
        <v>39</v>
      </c>
      <c r="L36" s="81">
        <v>1.3532368602724358</v>
      </c>
      <c r="M36" s="39" t="s">
        <v>40</v>
      </c>
      <c r="N36" s="39"/>
      <c r="O36" s="49"/>
      <c r="P36" s="33"/>
      <c r="Q36" s="33"/>
      <c r="R36" s="12"/>
      <c r="S36" s="12"/>
      <c r="T36" s="12"/>
      <c r="U36" s="2"/>
    </row>
    <row r="37" spans="2:21" ht="15.75" x14ac:dyDescent="0.25">
      <c r="B37" s="11"/>
      <c r="C37" s="38"/>
      <c r="D37" s="43" t="s">
        <v>41</v>
      </c>
      <c r="E37" s="46">
        <f>+Q16</f>
        <v>58.6</v>
      </c>
      <c r="F37" s="47" t="s">
        <v>42</v>
      </c>
      <c r="G37" s="47"/>
      <c r="H37" s="49"/>
      <c r="I37" s="33"/>
      <c r="J37" s="33"/>
      <c r="K37" s="76" t="s">
        <v>41</v>
      </c>
      <c r="L37" s="81">
        <v>14.65</v>
      </c>
      <c r="M37" s="39" t="s">
        <v>42</v>
      </c>
      <c r="N37" s="39"/>
      <c r="O37" s="49"/>
      <c r="P37" s="33"/>
      <c r="Q37" s="33"/>
      <c r="R37" s="12"/>
      <c r="S37" s="12"/>
      <c r="T37" s="12"/>
      <c r="U37" s="2"/>
    </row>
    <row r="38" spans="2:21" ht="15.75" x14ac:dyDescent="0.25">
      <c r="B38" s="11"/>
      <c r="C38" s="38"/>
      <c r="D38" s="43" t="s">
        <v>43</v>
      </c>
      <c r="E38" s="50"/>
      <c r="F38" s="47" t="s">
        <v>44</v>
      </c>
      <c r="G38" s="47"/>
      <c r="H38" s="48">
        <f>+G32*G32</f>
        <v>8.6006825938566536</v>
      </c>
      <c r="I38" s="33"/>
      <c r="J38" s="33"/>
      <c r="K38" s="76" t="s">
        <v>43</v>
      </c>
      <c r="L38" s="39"/>
      <c r="M38" s="39" t="s">
        <v>44</v>
      </c>
      <c r="N38" s="39"/>
      <c r="O38" s="48">
        <v>8.6006825938566536</v>
      </c>
      <c r="P38" s="33"/>
      <c r="Q38" s="33"/>
      <c r="R38" s="12"/>
      <c r="S38" s="12"/>
      <c r="T38" s="12"/>
      <c r="U38" s="2"/>
    </row>
    <row r="39" spans="2:21" ht="15.75" x14ac:dyDescent="0.25">
      <c r="B39" s="11"/>
      <c r="C39" s="51"/>
      <c r="D39" s="52" t="s">
        <v>45</v>
      </c>
      <c r="E39" s="53">
        <f>+U16/Q16</f>
        <v>2.3464163822525599</v>
      </c>
      <c r="F39" s="54" t="s">
        <v>46</v>
      </c>
      <c r="G39" s="54"/>
      <c r="H39" s="55">
        <v>1.8919999999999999E-2</v>
      </c>
      <c r="I39" s="33"/>
      <c r="J39" s="33"/>
      <c r="K39" s="78" t="s">
        <v>45</v>
      </c>
      <c r="L39" s="82">
        <v>2.3464163822525599</v>
      </c>
      <c r="M39" s="79" t="s">
        <v>46</v>
      </c>
      <c r="N39" s="79"/>
      <c r="O39" s="80">
        <v>1.8919999999999999E-2</v>
      </c>
      <c r="P39" s="33"/>
      <c r="Q39" s="33"/>
      <c r="R39" s="12"/>
      <c r="S39" s="12"/>
      <c r="T39" s="12"/>
      <c r="U39" s="2"/>
    </row>
    <row r="40" spans="2:21" ht="15.75" x14ac:dyDescent="0.25">
      <c r="B40" s="11"/>
      <c r="C40" s="42"/>
      <c r="D40" s="56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"/>
      <c r="S40" s="12"/>
      <c r="T40" s="12"/>
      <c r="U40" s="2"/>
    </row>
    <row r="41" spans="2:21" ht="15.75" x14ac:dyDescent="0.25">
      <c r="B41" s="11"/>
      <c r="C41" s="69"/>
      <c r="D41" s="69"/>
      <c r="E41" s="69"/>
      <c r="F41" s="69"/>
      <c r="G41" s="69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9"/>
      <c r="S41" s="19"/>
      <c r="T41" s="19"/>
    </row>
    <row r="42" spans="2:21" ht="15.75" x14ac:dyDescent="0.25">
      <c r="B42" s="11"/>
      <c r="C42" s="69"/>
      <c r="D42" s="69"/>
      <c r="E42" s="69"/>
      <c r="F42" s="69"/>
      <c r="G42" s="69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9"/>
      <c r="S42" s="19"/>
      <c r="T42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40"/>
  <sheetViews>
    <sheetView zoomScale="73" zoomScaleNormal="73" workbookViewId="0">
      <selection activeCell="I28" sqref="I28"/>
    </sheetView>
  </sheetViews>
  <sheetFormatPr baseColWidth="10" defaultRowHeight="12.75" x14ac:dyDescent="0.2"/>
  <cols>
    <col min="3" max="3" width="15.42578125" bestFit="1" customWidth="1"/>
    <col min="5" max="6" width="14.7109375" bestFit="1" customWidth="1"/>
  </cols>
  <sheetData>
    <row r="1" spans="2:21" x14ac:dyDescent="0.2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2:21" x14ac:dyDescent="0.2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1" x14ac:dyDescent="0.2">
      <c r="B3" s="22" t="s">
        <v>63</v>
      </c>
      <c r="C3" s="84"/>
      <c r="D3" s="84"/>
      <c r="E3" s="84"/>
      <c r="F3" s="84"/>
      <c r="H3" s="20"/>
      <c r="I3" s="20"/>
      <c r="J3" s="20"/>
      <c r="K3" s="20"/>
      <c r="L3" s="20"/>
      <c r="M3" s="20"/>
      <c r="N3" s="91"/>
      <c r="O3" s="20"/>
      <c r="P3" s="20"/>
    </row>
    <row r="4" spans="2:21" ht="15.75" x14ac:dyDescent="0.2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12"/>
      <c r="R4" s="12"/>
      <c r="S4" s="2"/>
    </row>
    <row r="5" spans="2:21" ht="15.75" x14ac:dyDescent="0.25">
      <c r="B5" s="24" t="s">
        <v>3</v>
      </c>
      <c r="C5" s="25" t="s">
        <v>1</v>
      </c>
      <c r="D5" s="25" t="s">
        <v>2</v>
      </c>
      <c r="E5" s="25" t="s">
        <v>0</v>
      </c>
      <c r="F5" s="25" t="s">
        <v>5</v>
      </c>
      <c r="G5" s="25" t="s">
        <v>9</v>
      </c>
      <c r="H5" s="25" t="s">
        <v>7</v>
      </c>
      <c r="I5" s="25" t="s">
        <v>64</v>
      </c>
      <c r="J5" s="25" t="s">
        <v>65</v>
      </c>
      <c r="K5" s="25" t="s">
        <v>66</v>
      </c>
      <c r="L5" s="25" t="s">
        <v>67</v>
      </c>
      <c r="M5" s="25" t="s">
        <v>68</v>
      </c>
      <c r="N5" s="25" t="s">
        <v>70</v>
      </c>
      <c r="O5" s="25" t="s">
        <v>71</v>
      </c>
      <c r="P5" s="25" t="s">
        <v>72</v>
      </c>
      <c r="Q5" s="93" t="s">
        <v>74</v>
      </c>
      <c r="R5" s="93" t="s">
        <v>75</v>
      </c>
      <c r="S5" s="94" t="s">
        <v>76</v>
      </c>
      <c r="T5" s="92"/>
      <c r="U5" s="92"/>
    </row>
    <row r="6" spans="2:21" ht="15.75" x14ac:dyDescent="0.25">
      <c r="B6" s="27">
        <v>1</v>
      </c>
      <c r="C6" s="28">
        <v>10</v>
      </c>
      <c r="D6" s="28">
        <v>11</v>
      </c>
      <c r="E6" s="23">
        <f>+C6-$C$17</f>
        <v>2</v>
      </c>
      <c r="F6" s="23">
        <f>+D6-$D$17</f>
        <v>1.4000000000000004</v>
      </c>
      <c r="G6" s="23">
        <f>+F6*F6</f>
        <v>1.9600000000000011</v>
      </c>
      <c r="H6" s="23">
        <f>+E6*E6</f>
        <v>4</v>
      </c>
      <c r="I6" s="23">
        <f>+E6/$H$19</f>
        <v>1.1338934190276817</v>
      </c>
      <c r="J6" s="23">
        <f>+F6/$G$19</f>
        <v>0.76175006261551248</v>
      </c>
      <c r="K6" s="23">
        <f>+I6*J6</f>
        <v>0.86374338294365405</v>
      </c>
      <c r="L6" s="23">
        <f>+I6*I6</f>
        <v>1.2857142857142858</v>
      </c>
      <c r="M6" s="23">
        <f>+J6*J6</f>
        <v>0.58026315789473715</v>
      </c>
      <c r="N6" s="23">
        <f>+I6*$C$31</f>
        <v>0.81616078137376313</v>
      </c>
      <c r="O6" s="23">
        <f>+J6-N6</f>
        <v>-5.4410718758250654E-2</v>
      </c>
      <c r="P6" s="23">
        <f>+O6*O6</f>
        <v>2.9605263157894495E-3</v>
      </c>
      <c r="Q6" s="12"/>
      <c r="R6" s="12"/>
      <c r="S6" s="2"/>
    </row>
    <row r="7" spans="2:21" ht="15.75" x14ac:dyDescent="0.25">
      <c r="B7" s="27">
        <f>+B6+1</f>
        <v>2</v>
      </c>
      <c r="C7" s="28">
        <v>7</v>
      </c>
      <c r="D7" s="28">
        <v>10</v>
      </c>
      <c r="E7" s="23">
        <f t="shared" ref="E7:E15" si="0">+C7-$C$17</f>
        <v>-1</v>
      </c>
      <c r="F7" s="23">
        <f t="shared" ref="F7:F15" si="1">+D7-$D$17</f>
        <v>0.40000000000000036</v>
      </c>
      <c r="G7" s="23">
        <f t="shared" ref="G7:G15" si="2">+F7*F7</f>
        <v>0.16000000000000028</v>
      </c>
      <c r="H7" s="23">
        <f t="shared" ref="H7:H15" si="3">+E7*E7</f>
        <v>1</v>
      </c>
      <c r="I7" s="23">
        <f t="shared" ref="I7:I15" si="4">+E7/$H$19</f>
        <v>-0.56694670951384085</v>
      </c>
      <c r="J7" s="23">
        <f t="shared" ref="J7:J15" si="5">+F7/$G$19</f>
        <v>0.2176428750330037</v>
      </c>
      <c r="K7" s="23">
        <f t="shared" ref="K7:K15" si="6">+I7*J7</f>
        <v>-0.12339191184909351</v>
      </c>
      <c r="L7" s="23">
        <f t="shared" ref="L7:L15" si="7">+I7*I7</f>
        <v>0.32142857142857145</v>
      </c>
      <c r="M7" s="23">
        <f t="shared" ref="M7:M15" si="8">+J7*J7</f>
        <v>4.7368421052631664E-2</v>
      </c>
      <c r="N7" s="23">
        <f t="shared" ref="N7:N15" si="9">+I7*$C$31</f>
        <v>-0.40808039068688157</v>
      </c>
      <c r="O7" s="23">
        <f t="shared" ref="O7:O15" si="10">+J7-N7</f>
        <v>0.62572326571988524</v>
      </c>
      <c r="P7" s="23">
        <f t="shared" ref="P7:P15" si="11">+O7*O7</f>
        <v>0.39152960526315811</v>
      </c>
      <c r="Q7" s="15">
        <f>+O6</f>
        <v>-5.4410718758250654E-2</v>
      </c>
      <c r="R7" s="15">
        <f>+O7-Q7</f>
        <v>0.68013398447813589</v>
      </c>
      <c r="S7" s="2">
        <f>+R7*R7</f>
        <v>0.4625822368421052</v>
      </c>
    </row>
    <row r="8" spans="2:21" ht="15.75" x14ac:dyDescent="0.25">
      <c r="B8" s="27">
        <f t="shared" ref="B8:B15" si="12">+B7+1</f>
        <v>3</v>
      </c>
      <c r="C8" s="28">
        <v>10</v>
      </c>
      <c r="D8" s="28">
        <v>12</v>
      </c>
      <c r="E8" s="23">
        <f t="shared" si="0"/>
        <v>2</v>
      </c>
      <c r="F8" s="23">
        <f t="shared" si="1"/>
        <v>2.4000000000000004</v>
      </c>
      <c r="G8" s="23">
        <f t="shared" si="2"/>
        <v>5.7600000000000016</v>
      </c>
      <c r="H8" s="23">
        <f t="shared" si="3"/>
        <v>4</v>
      </c>
      <c r="I8" s="23">
        <f t="shared" si="4"/>
        <v>1.1338934190276817</v>
      </c>
      <c r="J8" s="23">
        <f t="shared" si="5"/>
        <v>1.3058572501980212</v>
      </c>
      <c r="K8" s="23">
        <f t="shared" si="6"/>
        <v>1.4807029421891211</v>
      </c>
      <c r="L8" s="23">
        <f t="shared" si="7"/>
        <v>1.2857142857142858</v>
      </c>
      <c r="M8" s="23">
        <f t="shared" si="8"/>
        <v>1.7052631578947375</v>
      </c>
      <c r="N8" s="23">
        <f t="shared" si="9"/>
        <v>0.81616078137376313</v>
      </c>
      <c r="O8" s="23">
        <f t="shared" si="10"/>
        <v>0.4896964688242581</v>
      </c>
      <c r="P8" s="23">
        <f t="shared" si="11"/>
        <v>0.2398026315789476</v>
      </c>
      <c r="Q8" s="15">
        <f t="shared" ref="Q8:Q15" si="13">+O7</f>
        <v>0.62572326571988524</v>
      </c>
      <c r="R8" s="15">
        <f t="shared" ref="R8:R15" si="14">+O8-Q8</f>
        <v>-0.13602679689562713</v>
      </c>
      <c r="S8" s="2">
        <f t="shared" ref="S8:S15" si="15">+R8*R8</f>
        <v>1.8503289473684195E-2</v>
      </c>
    </row>
    <row r="9" spans="2:21" ht="15.75" x14ac:dyDescent="0.25">
      <c r="B9" s="27">
        <f t="shared" si="12"/>
        <v>4</v>
      </c>
      <c r="C9" s="28">
        <v>5</v>
      </c>
      <c r="D9" s="28">
        <v>6</v>
      </c>
      <c r="E9" s="23">
        <f t="shared" si="0"/>
        <v>-3</v>
      </c>
      <c r="F9" s="23">
        <f t="shared" si="1"/>
        <v>-3.5999999999999996</v>
      </c>
      <c r="G9" s="23">
        <f t="shared" si="2"/>
        <v>12.959999999999997</v>
      </c>
      <c r="H9" s="23">
        <f t="shared" si="3"/>
        <v>9</v>
      </c>
      <c r="I9" s="23">
        <f t="shared" si="4"/>
        <v>-1.7008401285415224</v>
      </c>
      <c r="J9" s="23">
        <f t="shared" si="5"/>
        <v>-1.9587858752970313</v>
      </c>
      <c r="K9" s="23">
        <f t="shared" si="6"/>
        <v>3.3315816199255215</v>
      </c>
      <c r="L9" s="23">
        <f t="shared" si="7"/>
        <v>2.8928571428571428</v>
      </c>
      <c r="M9" s="23">
        <f t="shared" si="8"/>
        <v>3.8368421052631572</v>
      </c>
      <c r="N9" s="23">
        <f t="shared" si="9"/>
        <v>-1.2242411720606445</v>
      </c>
      <c r="O9" s="23">
        <f t="shared" si="10"/>
        <v>-0.73454470323638676</v>
      </c>
      <c r="P9" s="23">
        <f t="shared" si="11"/>
        <v>0.5395559210526315</v>
      </c>
      <c r="Q9" s="15">
        <f t="shared" si="13"/>
        <v>0.4896964688242581</v>
      </c>
      <c r="R9" s="15">
        <f t="shared" si="14"/>
        <v>-1.224241172060645</v>
      </c>
      <c r="S9" s="2">
        <f t="shared" si="15"/>
        <v>1.4987664473684217</v>
      </c>
    </row>
    <row r="10" spans="2:21" ht="15.75" x14ac:dyDescent="0.25">
      <c r="B10" s="27">
        <f t="shared" si="12"/>
        <v>5</v>
      </c>
      <c r="C10" s="28">
        <v>8</v>
      </c>
      <c r="D10" s="28">
        <v>10</v>
      </c>
      <c r="E10" s="23">
        <f t="shared" si="0"/>
        <v>0</v>
      </c>
      <c r="F10" s="23">
        <f t="shared" si="1"/>
        <v>0.40000000000000036</v>
      </c>
      <c r="G10" s="23">
        <f t="shared" si="2"/>
        <v>0.16000000000000028</v>
      </c>
      <c r="H10" s="23">
        <f t="shared" si="3"/>
        <v>0</v>
      </c>
      <c r="I10" s="23">
        <f t="shared" si="4"/>
        <v>0</v>
      </c>
      <c r="J10" s="23">
        <f t="shared" si="5"/>
        <v>0.2176428750330037</v>
      </c>
      <c r="K10" s="23">
        <f t="shared" si="6"/>
        <v>0</v>
      </c>
      <c r="L10" s="23">
        <f t="shared" si="7"/>
        <v>0</v>
      </c>
      <c r="M10" s="23">
        <f t="shared" si="8"/>
        <v>4.7368421052631664E-2</v>
      </c>
      <c r="N10" s="23">
        <f t="shared" si="9"/>
        <v>0</v>
      </c>
      <c r="O10" s="23">
        <f t="shared" si="10"/>
        <v>0.2176428750330037</v>
      </c>
      <c r="P10" s="23">
        <f t="shared" si="11"/>
        <v>4.7368421052631664E-2</v>
      </c>
      <c r="Q10" s="15">
        <f t="shared" si="13"/>
        <v>-0.73454470323638676</v>
      </c>
      <c r="R10" s="15">
        <f t="shared" si="14"/>
        <v>0.95218757826939049</v>
      </c>
      <c r="S10" s="2">
        <f t="shared" si="15"/>
        <v>0.90666118421052666</v>
      </c>
    </row>
    <row r="11" spans="2:21" ht="15.75" x14ac:dyDescent="0.25">
      <c r="B11" s="27">
        <f t="shared" si="12"/>
        <v>6</v>
      </c>
      <c r="C11" s="28">
        <v>8</v>
      </c>
      <c r="D11" s="28">
        <v>7</v>
      </c>
      <c r="E11" s="23">
        <f t="shared" si="0"/>
        <v>0</v>
      </c>
      <c r="F11" s="23">
        <f t="shared" si="1"/>
        <v>-2.5999999999999996</v>
      </c>
      <c r="G11" s="23">
        <f t="shared" si="2"/>
        <v>6.759999999999998</v>
      </c>
      <c r="H11" s="23">
        <f t="shared" si="3"/>
        <v>0</v>
      </c>
      <c r="I11" s="23">
        <f t="shared" si="4"/>
        <v>0</v>
      </c>
      <c r="J11" s="23">
        <f t="shared" si="5"/>
        <v>-1.4146786877145225</v>
      </c>
      <c r="K11" s="23">
        <f t="shared" si="6"/>
        <v>0</v>
      </c>
      <c r="L11" s="23">
        <f t="shared" si="7"/>
        <v>0</v>
      </c>
      <c r="M11" s="23">
        <f t="shared" si="8"/>
        <v>2.0013157894736837</v>
      </c>
      <c r="N11" s="23">
        <f t="shared" si="9"/>
        <v>0</v>
      </c>
      <c r="O11" s="23">
        <f t="shared" si="10"/>
        <v>-1.4146786877145225</v>
      </c>
      <c r="P11" s="23">
        <f t="shared" si="11"/>
        <v>2.0013157894736837</v>
      </c>
      <c r="Q11" s="15">
        <f t="shared" si="13"/>
        <v>0.2176428750330037</v>
      </c>
      <c r="R11" s="15">
        <f t="shared" si="14"/>
        <v>-1.6323215627475263</v>
      </c>
      <c r="S11" s="2">
        <f t="shared" si="15"/>
        <v>2.6644736842105265</v>
      </c>
    </row>
    <row r="12" spans="2:21" ht="15.75" x14ac:dyDescent="0.25">
      <c r="B12" s="27">
        <f t="shared" si="12"/>
        <v>7</v>
      </c>
      <c r="C12" s="28">
        <v>6</v>
      </c>
      <c r="D12" s="28">
        <v>9</v>
      </c>
      <c r="E12" s="23">
        <f t="shared" si="0"/>
        <v>-2</v>
      </c>
      <c r="F12" s="23">
        <f t="shared" si="1"/>
        <v>-0.59999999999999964</v>
      </c>
      <c r="G12" s="23">
        <f t="shared" si="2"/>
        <v>0.3599999999999996</v>
      </c>
      <c r="H12" s="23">
        <f t="shared" si="3"/>
        <v>4</v>
      </c>
      <c r="I12" s="23">
        <f t="shared" si="4"/>
        <v>-1.1338934190276817</v>
      </c>
      <c r="J12" s="23">
        <f t="shared" si="5"/>
        <v>-0.32646431254950503</v>
      </c>
      <c r="K12" s="23">
        <f t="shared" si="6"/>
        <v>0.37017573554727995</v>
      </c>
      <c r="L12" s="23">
        <f t="shared" si="7"/>
        <v>1.2857142857142858</v>
      </c>
      <c r="M12" s="23">
        <f t="shared" si="8"/>
        <v>0.10657894736842091</v>
      </c>
      <c r="N12" s="23">
        <f t="shared" si="9"/>
        <v>-0.81616078137376313</v>
      </c>
      <c r="O12" s="23">
        <f t="shared" si="10"/>
        <v>0.4896964688242581</v>
      </c>
      <c r="P12" s="23">
        <f t="shared" si="11"/>
        <v>0.2398026315789476</v>
      </c>
      <c r="Q12" s="15">
        <f t="shared" si="13"/>
        <v>-1.4146786877145225</v>
      </c>
      <c r="R12" s="15">
        <f t="shared" si="14"/>
        <v>1.9043751565387805</v>
      </c>
      <c r="S12" s="2">
        <f t="shared" si="15"/>
        <v>3.6266447368421049</v>
      </c>
    </row>
    <row r="13" spans="2:21" ht="15.75" x14ac:dyDescent="0.25">
      <c r="B13" s="27">
        <f t="shared" si="12"/>
        <v>8</v>
      </c>
      <c r="C13" s="28">
        <v>7</v>
      </c>
      <c r="D13" s="28">
        <v>10</v>
      </c>
      <c r="E13" s="23">
        <f t="shared" si="0"/>
        <v>-1</v>
      </c>
      <c r="F13" s="23">
        <f t="shared" si="1"/>
        <v>0.40000000000000036</v>
      </c>
      <c r="G13" s="23">
        <f t="shared" si="2"/>
        <v>0.16000000000000028</v>
      </c>
      <c r="H13" s="23">
        <f t="shared" si="3"/>
        <v>1</v>
      </c>
      <c r="I13" s="23">
        <f t="shared" si="4"/>
        <v>-0.56694670951384085</v>
      </c>
      <c r="J13" s="23">
        <f t="shared" si="5"/>
        <v>0.2176428750330037</v>
      </c>
      <c r="K13" s="23">
        <f t="shared" si="6"/>
        <v>-0.12339191184909351</v>
      </c>
      <c r="L13" s="23">
        <f t="shared" si="7"/>
        <v>0.32142857142857145</v>
      </c>
      <c r="M13" s="23">
        <f t="shared" si="8"/>
        <v>4.7368421052631664E-2</v>
      </c>
      <c r="N13" s="23">
        <f t="shared" si="9"/>
        <v>-0.40808039068688157</v>
      </c>
      <c r="O13" s="23">
        <f t="shared" si="10"/>
        <v>0.62572326571988524</v>
      </c>
      <c r="P13" s="23">
        <f t="shared" si="11"/>
        <v>0.39152960526315811</v>
      </c>
      <c r="Q13" s="15">
        <f t="shared" si="13"/>
        <v>0.4896964688242581</v>
      </c>
      <c r="R13" s="15">
        <f t="shared" si="14"/>
        <v>0.13602679689562713</v>
      </c>
      <c r="S13" s="2">
        <f t="shared" si="15"/>
        <v>1.8503289473684195E-2</v>
      </c>
    </row>
    <row r="14" spans="2:21" ht="15.75" x14ac:dyDescent="0.25">
      <c r="B14" s="27">
        <f t="shared" si="12"/>
        <v>9</v>
      </c>
      <c r="C14" s="28">
        <v>9</v>
      </c>
      <c r="D14" s="28">
        <v>11</v>
      </c>
      <c r="E14" s="23">
        <f t="shared" si="0"/>
        <v>1</v>
      </c>
      <c r="F14" s="23">
        <f t="shared" si="1"/>
        <v>1.4000000000000004</v>
      </c>
      <c r="G14" s="23">
        <f t="shared" si="2"/>
        <v>1.9600000000000011</v>
      </c>
      <c r="H14" s="23">
        <f t="shared" si="3"/>
        <v>1</v>
      </c>
      <c r="I14" s="23">
        <f t="shared" si="4"/>
        <v>0.56694670951384085</v>
      </c>
      <c r="J14" s="23">
        <f t="shared" si="5"/>
        <v>0.76175006261551248</v>
      </c>
      <c r="K14" s="23">
        <f t="shared" si="6"/>
        <v>0.43187169147182702</v>
      </c>
      <c r="L14" s="23">
        <f t="shared" si="7"/>
        <v>0.32142857142857145</v>
      </c>
      <c r="M14" s="23">
        <f t="shared" si="8"/>
        <v>0.58026315789473715</v>
      </c>
      <c r="N14" s="23">
        <f t="shared" si="9"/>
        <v>0.40808039068688157</v>
      </c>
      <c r="O14" s="23">
        <f t="shared" si="10"/>
        <v>0.35366967192863091</v>
      </c>
      <c r="P14" s="23">
        <f t="shared" si="11"/>
        <v>0.12508223684210543</v>
      </c>
      <c r="Q14" s="15">
        <f t="shared" si="13"/>
        <v>0.62572326571988524</v>
      </c>
      <c r="R14" s="15">
        <f t="shared" si="14"/>
        <v>-0.27205359379125432</v>
      </c>
      <c r="S14" s="2">
        <f t="shared" si="15"/>
        <v>7.4013157894736809E-2</v>
      </c>
    </row>
    <row r="15" spans="2:21" ht="15.75" x14ac:dyDescent="0.25">
      <c r="B15" s="27">
        <f t="shared" si="12"/>
        <v>10</v>
      </c>
      <c r="C15" s="28">
        <v>10</v>
      </c>
      <c r="D15" s="28">
        <v>10</v>
      </c>
      <c r="E15" s="23">
        <f t="shared" si="0"/>
        <v>2</v>
      </c>
      <c r="F15" s="23">
        <f t="shared" si="1"/>
        <v>0.40000000000000036</v>
      </c>
      <c r="G15" s="23">
        <f t="shared" si="2"/>
        <v>0.16000000000000028</v>
      </c>
      <c r="H15" s="23">
        <f t="shared" si="3"/>
        <v>4</v>
      </c>
      <c r="I15" s="23">
        <f t="shared" si="4"/>
        <v>1.1338934190276817</v>
      </c>
      <c r="J15" s="23">
        <f t="shared" si="5"/>
        <v>0.2176428750330037</v>
      </c>
      <c r="K15" s="23">
        <f t="shared" si="6"/>
        <v>0.24678382369818702</v>
      </c>
      <c r="L15" s="23">
        <f t="shared" si="7"/>
        <v>1.2857142857142858</v>
      </c>
      <c r="M15" s="23">
        <f t="shared" si="8"/>
        <v>4.7368421052631664E-2</v>
      </c>
      <c r="N15" s="23">
        <f t="shared" si="9"/>
        <v>0.81616078137376313</v>
      </c>
      <c r="O15" s="23">
        <f t="shared" si="10"/>
        <v>-0.59851790634075941</v>
      </c>
      <c r="P15" s="23">
        <f t="shared" si="11"/>
        <v>0.35822368421052603</v>
      </c>
      <c r="Q15" s="15">
        <f t="shared" si="13"/>
        <v>0.35366967192863091</v>
      </c>
      <c r="R15" s="15">
        <f t="shared" si="14"/>
        <v>-0.95218757826939027</v>
      </c>
      <c r="S15" s="2">
        <f t="shared" si="15"/>
        <v>0.90666118421052622</v>
      </c>
    </row>
    <row r="16" spans="2:21" ht="15.75" x14ac:dyDescent="0.25">
      <c r="B16" s="29" t="s">
        <v>4</v>
      </c>
      <c r="C16" s="29">
        <f>SUM(C6:C15)</f>
        <v>80</v>
      </c>
      <c r="D16" s="29">
        <f>SUM(D6:D15)</f>
        <v>96</v>
      </c>
      <c r="E16" s="29">
        <f t="shared" ref="E16:P16" si="16">SUM(E6:E15)</f>
        <v>0</v>
      </c>
      <c r="F16" s="29">
        <f t="shared" si="16"/>
        <v>3.5527136788005009E-15</v>
      </c>
      <c r="G16" s="29">
        <f t="shared" si="16"/>
        <v>30.4</v>
      </c>
      <c r="H16" s="29">
        <f t="shared" si="16"/>
        <v>28</v>
      </c>
      <c r="I16" s="29">
        <f>SUM(I6:I15)</f>
        <v>0</v>
      </c>
      <c r="J16" s="29">
        <f>SUM(J6:J15)</f>
        <v>2.1926904736346842E-15</v>
      </c>
      <c r="K16" s="29">
        <f t="shared" si="16"/>
        <v>6.4780753720774031</v>
      </c>
      <c r="L16" s="29">
        <f t="shared" si="16"/>
        <v>9</v>
      </c>
      <c r="M16" s="29">
        <f t="shared" si="16"/>
        <v>9</v>
      </c>
      <c r="N16" s="29">
        <f t="shared" si="16"/>
        <v>0</v>
      </c>
      <c r="O16" s="29">
        <f t="shared" si="16"/>
        <v>1.8873791418627661E-15</v>
      </c>
      <c r="P16" s="29">
        <f t="shared" si="16"/>
        <v>4.3371710526315788</v>
      </c>
      <c r="Q16" s="16">
        <f>SUM(Q6:Q15)</f>
        <v>0.5985179063407613</v>
      </c>
      <c r="R16" s="16">
        <f>SUM(R6:R15)</f>
        <v>-0.54410718758250898</v>
      </c>
      <c r="S16" s="7">
        <f>SUM(S6:S15)</f>
        <v>10.176809210526315</v>
      </c>
    </row>
    <row r="17" spans="2:22" ht="15.75" x14ac:dyDescent="0.25">
      <c r="B17" s="29" t="s">
        <v>6</v>
      </c>
      <c r="C17" s="29">
        <f>+C16/10</f>
        <v>8</v>
      </c>
      <c r="D17" s="29">
        <f>+D16/10</f>
        <v>9.6</v>
      </c>
      <c r="E17" s="29">
        <f t="shared" ref="E17:P17" si="17">+E16/10</f>
        <v>0</v>
      </c>
      <c r="F17" s="29">
        <f t="shared" si="17"/>
        <v>3.5527136788005011E-16</v>
      </c>
      <c r="G17" s="29">
        <f t="shared" si="17"/>
        <v>3.04</v>
      </c>
      <c r="H17" s="29">
        <f t="shared" si="17"/>
        <v>2.8</v>
      </c>
      <c r="I17" s="29">
        <f>+I16/10</f>
        <v>0</v>
      </c>
      <c r="J17" s="29">
        <f>+J16/10</f>
        <v>2.1926904736346843E-16</v>
      </c>
      <c r="K17" s="29">
        <f t="shared" si="17"/>
        <v>0.64780753720774031</v>
      </c>
      <c r="L17" s="29">
        <f t="shared" si="17"/>
        <v>0.9</v>
      </c>
      <c r="M17" s="29">
        <f t="shared" si="17"/>
        <v>0.9</v>
      </c>
      <c r="N17" s="29">
        <f t="shared" si="17"/>
        <v>0</v>
      </c>
      <c r="O17" s="29">
        <f t="shared" si="17"/>
        <v>1.8873791418627661E-16</v>
      </c>
      <c r="P17" s="29">
        <f t="shared" si="17"/>
        <v>0.43371710526315788</v>
      </c>
      <c r="Q17" s="16">
        <f>+Q16/10</f>
        <v>5.9851790634076127E-2</v>
      </c>
      <c r="R17" s="16">
        <f>+R16/10</f>
        <v>-5.4410718758250896E-2</v>
      </c>
      <c r="S17" s="7">
        <f>+S16/10</f>
        <v>1.0176809210526314</v>
      </c>
    </row>
    <row r="18" spans="2:22" ht="15.75" x14ac:dyDescent="0.25">
      <c r="B18" s="30" t="s">
        <v>47</v>
      </c>
      <c r="C18" s="109"/>
      <c r="D18" s="109"/>
      <c r="E18" s="109"/>
      <c r="F18" s="109"/>
      <c r="G18" s="109">
        <f>+G16/9</f>
        <v>3.3777777777777778</v>
      </c>
      <c r="H18" s="109">
        <f>+H16/9</f>
        <v>3.1111111111111112</v>
      </c>
      <c r="I18" s="109"/>
      <c r="J18" s="109"/>
      <c r="K18" s="109"/>
      <c r="L18" s="109">
        <f>+L16/9</f>
        <v>1</v>
      </c>
      <c r="M18" s="109">
        <f>+M16/9</f>
        <v>1</v>
      </c>
      <c r="N18" s="109"/>
      <c r="O18" s="109"/>
      <c r="P18" s="109"/>
      <c r="Q18" s="110"/>
      <c r="R18" s="110"/>
      <c r="S18" s="111"/>
      <c r="T18" s="112"/>
    </row>
    <row r="19" spans="2:22" ht="15.75" x14ac:dyDescent="0.25">
      <c r="B19" s="30" t="s">
        <v>48</v>
      </c>
      <c r="C19" s="109"/>
      <c r="D19" s="109"/>
      <c r="E19" s="109"/>
      <c r="F19" s="109"/>
      <c r="G19" s="109">
        <f>+G18^0.5</f>
        <v>1.837873166945363</v>
      </c>
      <c r="H19" s="109">
        <f>+H18^0.5</f>
        <v>1.7638342073763937</v>
      </c>
      <c r="I19" s="109"/>
      <c r="J19" s="109"/>
      <c r="K19" s="109"/>
      <c r="L19" s="109">
        <f>+L18^0.5</f>
        <v>1</v>
      </c>
      <c r="M19" s="109">
        <f>+M18^0.5</f>
        <v>1</v>
      </c>
      <c r="N19" s="109"/>
      <c r="O19" s="109"/>
      <c r="P19" s="109"/>
      <c r="Q19" s="110"/>
      <c r="R19" s="110"/>
      <c r="S19" s="111"/>
      <c r="T19" s="112"/>
    </row>
    <row r="20" spans="2:22" x14ac:dyDescent="0.2"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</row>
    <row r="21" spans="2:22" x14ac:dyDescent="0.2">
      <c r="S21">
        <f>+S16/P16</f>
        <v>2.3464163822525594</v>
      </c>
    </row>
    <row r="23" spans="2:22" x14ac:dyDescent="0.2">
      <c r="B23" s="103" t="s">
        <v>73</v>
      </c>
      <c r="C23" s="85"/>
      <c r="D23" s="85"/>
      <c r="E23" s="85"/>
      <c r="F23" s="86"/>
    </row>
    <row r="24" spans="2:22" x14ac:dyDescent="0.2">
      <c r="B24" s="87" t="s">
        <v>23</v>
      </c>
      <c r="C24" s="88"/>
      <c r="D24" s="88"/>
      <c r="E24" s="88"/>
      <c r="F24" s="89"/>
    </row>
    <row r="25" spans="2:22" x14ac:dyDescent="0.2">
      <c r="B25" s="87" t="s">
        <v>69</v>
      </c>
      <c r="C25" s="88"/>
      <c r="D25" s="88"/>
      <c r="E25" s="88"/>
      <c r="F25" s="89"/>
    </row>
    <row r="26" spans="2:22" x14ac:dyDescent="0.2">
      <c r="B26" s="87" t="s">
        <v>25</v>
      </c>
      <c r="C26" s="88"/>
      <c r="D26" s="88"/>
      <c r="E26" s="88"/>
      <c r="F26" s="89"/>
    </row>
    <row r="27" spans="2:22" x14ac:dyDescent="0.2">
      <c r="B27" s="87" t="s">
        <v>26</v>
      </c>
      <c r="C27" s="88"/>
      <c r="D27" s="88"/>
      <c r="E27" s="88"/>
      <c r="F27" s="89"/>
    </row>
    <row r="28" spans="2:22" x14ac:dyDescent="0.2">
      <c r="B28" s="87"/>
      <c r="C28" s="88"/>
      <c r="D28" s="88"/>
      <c r="E28" s="88"/>
      <c r="F28" s="89"/>
    </row>
    <row r="29" spans="2:22" x14ac:dyDescent="0.2">
      <c r="B29" s="87" t="s">
        <v>27</v>
      </c>
      <c r="C29" s="88" t="s">
        <v>28</v>
      </c>
      <c r="D29" s="88" t="s">
        <v>29</v>
      </c>
      <c r="E29" s="88" t="s">
        <v>30</v>
      </c>
      <c r="F29" s="89" t="s">
        <v>31</v>
      </c>
    </row>
    <row r="30" spans="2:22" x14ac:dyDescent="0.2">
      <c r="B30" s="87"/>
      <c r="C30" s="88"/>
      <c r="D30" s="88"/>
      <c r="E30" s="88"/>
      <c r="F30" s="89"/>
    </row>
    <row r="31" spans="2:22" x14ac:dyDescent="0.2">
      <c r="B31" s="104" t="s">
        <v>64</v>
      </c>
      <c r="C31" s="96">
        <f>+K16/L16</f>
        <v>0.71978615245304478</v>
      </c>
      <c r="D31" s="96">
        <f>+C35/L16^0.5</f>
        <v>0.23139862064720026</v>
      </c>
      <c r="E31" s="96">
        <f>+C31/D31</f>
        <v>3.1105896415452707</v>
      </c>
      <c r="F31" s="97"/>
    </row>
    <row r="32" spans="2:22" x14ac:dyDescent="0.2">
      <c r="B32" s="87"/>
      <c r="C32" s="98"/>
      <c r="D32" s="98"/>
      <c r="E32" s="98"/>
      <c r="F32" s="97"/>
    </row>
    <row r="33" spans="2:6" x14ac:dyDescent="0.2">
      <c r="B33" s="87" t="s">
        <v>33</v>
      </c>
      <c r="C33" s="95">
        <f>1-P16/M16</f>
        <v>0.51809210526315796</v>
      </c>
      <c r="D33" s="98" t="s">
        <v>35</v>
      </c>
      <c r="E33" s="98"/>
      <c r="F33" s="99">
        <f>+J17</f>
        <v>2.1926904736346843E-16</v>
      </c>
    </row>
    <row r="34" spans="2:6" x14ac:dyDescent="0.2">
      <c r="B34" s="87" t="s">
        <v>36</v>
      </c>
      <c r="C34" s="95">
        <f>1-(P16/9)/(M16/9)</f>
        <v>0.51809210526315796</v>
      </c>
      <c r="D34" s="98" t="s">
        <v>38</v>
      </c>
      <c r="E34" s="98"/>
      <c r="F34" s="99">
        <f>+M19</f>
        <v>1</v>
      </c>
    </row>
    <row r="35" spans="2:6" x14ac:dyDescent="0.2">
      <c r="B35" s="87" t="s">
        <v>39</v>
      </c>
      <c r="C35" s="95">
        <f>+(P16/9)^0.5</f>
        <v>0.69419586194160077</v>
      </c>
      <c r="D35" s="98" t="s">
        <v>40</v>
      </c>
      <c r="E35" s="98"/>
      <c r="F35" s="97"/>
    </row>
    <row r="36" spans="2:6" x14ac:dyDescent="0.2">
      <c r="B36" s="87" t="s">
        <v>41</v>
      </c>
      <c r="C36" s="95">
        <f>+P16</f>
        <v>4.3371710526315788</v>
      </c>
      <c r="D36" s="98" t="s">
        <v>42</v>
      </c>
      <c r="E36" s="98"/>
      <c r="F36" s="97"/>
    </row>
    <row r="37" spans="2:6" x14ac:dyDescent="0.2">
      <c r="B37" s="90" t="s">
        <v>43</v>
      </c>
      <c r="C37" s="100"/>
      <c r="D37" s="100" t="s">
        <v>56</v>
      </c>
      <c r="E37" s="100"/>
      <c r="F37" s="101">
        <f>+S16/P16</f>
        <v>2.3464163822525594</v>
      </c>
    </row>
    <row r="38" spans="2:6" x14ac:dyDescent="0.2">
      <c r="C38" s="102"/>
      <c r="D38" s="102"/>
      <c r="E38" s="102"/>
      <c r="F38" s="102"/>
    </row>
    <row r="39" spans="2:6" x14ac:dyDescent="0.2">
      <c r="C39" s="102"/>
      <c r="D39" s="102"/>
      <c r="E39" s="102"/>
      <c r="F39" s="102"/>
    </row>
    <row r="40" spans="2:6" x14ac:dyDescent="0.2">
      <c r="C40" s="102"/>
      <c r="D40" s="102"/>
      <c r="E40" s="102"/>
      <c r="F40" s="10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5"/>
  <sheetViews>
    <sheetView workbookViewId="0">
      <selection activeCell="G41" sqref="G41"/>
    </sheetView>
  </sheetViews>
  <sheetFormatPr baseColWidth="10" defaultRowHeight="12.75" x14ac:dyDescent="0.2"/>
  <sheetData>
    <row r="1" spans="1:21" x14ac:dyDescent="0.2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1" x14ac:dyDescent="0.2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21" x14ac:dyDescent="0.2">
      <c r="A3" s="22" t="s">
        <v>81</v>
      </c>
      <c r="B3" s="84"/>
      <c r="C3" s="84"/>
      <c r="D3" s="84"/>
      <c r="E3" s="84"/>
      <c r="F3" s="84"/>
      <c r="G3" s="84"/>
      <c r="J3" s="20"/>
      <c r="K3" s="20"/>
      <c r="L3" s="20"/>
      <c r="M3" s="20"/>
      <c r="N3" s="20"/>
      <c r="O3" s="20"/>
      <c r="P3" s="20"/>
      <c r="Q3" s="20"/>
    </row>
    <row r="4" spans="1:21" ht="15.75" x14ac:dyDescent="0.25">
      <c r="B4" s="11"/>
      <c r="C4" s="10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12"/>
      <c r="S4" s="12"/>
      <c r="T4" s="12"/>
      <c r="U4" s="2"/>
    </row>
    <row r="5" spans="1:21" x14ac:dyDescent="0.2">
      <c r="A5" s="24" t="s">
        <v>3</v>
      </c>
      <c r="B5" s="24" t="s">
        <v>1</v>
      </c>
      <c r="C5" s="24" t="s">
        <v>2</v>
      </c>
      <c r="D5" s="25" t="s">
        <v>79</v>
      </c>
      <c r="E5" s="25" t="s">
        <v>80</v>
      </c>
      <c r="F5" s="25" t="s">
        <v>0</v>
      </c>
      <c r="G5" s="25" t="s">
        <v>5</v>
      </c>
      <c r="H5" s="25" t="s">
        <v>8</v>
      </c>
      <c r="I5" s="25" t="s">
        <v>9</v>
      </c>
      <c r="J5" s="25" t="s">
        <v>7</v>
      </c>
      <c r="K5" s="25" t="s">
        <v>17</v>
      </c>
      <c r="L5" s="25" t="s">
        <v>11</v>
      </c>
      <c r="M5" s="25" t="s">
        <v>12</v>
      </c>
      <c r="N5" s="25" t="s">
        <v>19</v>
      </c>
      <c r="O5" s="25" t="s">
        <v>10</v>
      </c>
      <c r="P5" s="26" t="s">
        <v>21</v>
      </c>
      <c r="Q5" s="26" t="s">
        <v>20</v>
      </c>
      <c r="R5" s="25" t="s">
        <v>13</v>
      </c>
      <c r="S5" s="113" t="s">
        <v>49</v>
      </c>
      <c r="T5" s="113" t="s">
        <v>50</v>
      </c>
      <c r="U5" s="113" t="s">
        <v>51</v>
      </c>
    </row>
    <row r="6" spans="1:21" x14ac:dyDescent="0.2">
      <c r="A6" s="27">
        <v>1</v>
      </c>
      <c r="B6" s="28">
        <v>10</v>
      </c>
      <c r="C6" s="28">
        <v>11</v>
      </c>
      <c r="D6" s="23">
        <f>+LN(B6)</f>
        <v>2.3025850929940459</v>
      </c>
      <c r="E6" s="23">
        <f>+LN(C6)</f>
        <v>2.3978952727983707</v>
      </c>
      <c r="F6" s="23">
        <f>+D6-$D$17</f>
        <v>0.24689703104896488</v>
      </c>
      <c r="G6" s="23">
        <f>+E6-$E$17</f>
        <v>0.15530209650031912</v>
      </c>
      <c r="H6" s="23">
        <f>+F6*G6</f>
        <v>3.8343626541608632E-2</v>
      </c>
      <c r="I6" s="23">
        <f>+G6*G6</f>
        <v>2.4118741177394432E-2</v>
      </c>
      <c r="J6" s="23">
        <f>+F6*F6</f>
        <v>6.0958143940793526E-2</v>
      </c>
      <c r="K6" s="23">
        <f>+$E$31+$E$32*D6</f>
        <v>2.4062161402700397</v>
      </c>
      <c r="L6" s="23">
        <f>+K6-E6</f>
        <v>8.3208674716690467E-3</v>
      </c>
      <c r="M6" s="23">
        <f>+F6*L6</f>
        <v>2.0543974745069944E-3</v>
      </c>
      <c r="N6" s="23">
        <f>+K6*L6</f>
        <v>2.0021805611378018E-2</v>
      </c>
      <c r="O6" s="23">
        <f>+K6-$K$17</f>
        <v>0.16362296397198817</v>
      </c>
      <c r="P6" s="23">
        <f>+O6*O6</f>
        <v>2.6772474338978537E-2</v>
      </c>
      <c r="Q6" s="23">
        <f>+L6*L6</f>
        <v>6.923683548108003E-5</v>
      </c>
      <c r="R6" s="10">
        <f>+D6*D6</f>
        <v>5.3018981104783993</v>
      </c>
      <c r="S6" s="10"/>
      <c r="T6" s="10"/>
      <c r="U6" s="10"/>
    </row>
    <row r="7" spans="1:21" x14ac:dyDescent="0.2">
      <c r="A7" s="27">
        <f>+A6+1</f>
        <v>2</v>
      </c>
      <c r="B7" s="28">
        <v>7</v>
      </c>
      <c r="C7" s="28">
        <v>10</v>
      </c>
      <c r="D7" s="23">
        <f t="shared" ref="D7:D15" si="0">+LN(B7)</f>
        <v>1.9459101490553132</v>
      </c>
      <c r="E7" s="23">
        <f t="shared" ref="E7:E15" si="1">+LN(C7)</f>
        <v>2.3025850929940459</v>
      </c>
      <c r="F7" s="23">
        <f t="shared" ref="F7:F15" si="2">+D7-$D$17</f>
        <v>-0.10977791288976779</v>
      </c>
      <c r="G7" s="23">
        <f t="shared" ref="G7:G15" si="3">+E7-$E$17</f>
        <v>5.9991916695994352E-2</v>
      </c>
      <c r="H7" s="23">
        <f t="shared" ref="H7:H15" si="4">+F7*G7</f>
        <v>-6.5857874051430737E-3</v>
      </c>
      <c r="I7" s="23">
        <f t="shared" ref="I7:I15" si="5">+G7*G7</f>
        <v>3.5990300688591259E-3</v>
      </c>
      <c r="J7" s="23">
        <f t="shared" ref="J7:J15" si="6">+F7*F7</f>
        <v>1.2051190158433445E-2</v>
      </c>
      <c r="K7" s="23">
        <f t="shared" ref="K7:K15" si="7">+$E$31+$E$32*D7</f>
        <v>2.1698414408504094</v>
      </c>
      <c r="L7" s="23">
        <f t="shared" ref="L7:L15" si="8">+K7-E7</f>
        <v>-0.13274365214363648</v>
      </c>
      <c r="M7" s="23">
        <f t="shared" ref="M7:M15" si="9">+F7*L7</f>
        <v>1.4572321081693764E-2</v>
      </c>
      <c r="N7" s="23">
        <f t="shared" ref="N7:N15" si="10">+K7*L7</f>
        <v>-0.28803267743109373</v>
      </c>
      <c r="O7" s="23">
        <f t="shared" ref="O7:O15" si="11">+K7-$K$17</f>
        <v>-7.275173544764213E-2</v>
      </c>
      <c r="P7" s="23">
        <f t="shared" ref="P7:P15" si="12">+O7*O7</f>
        <v>5.2928150106437083E-3</v>
      </c>
      <c r="Q7" s="23">
        <f t="shared" ref="Q7:Q15" si="13">+L7*L7</f>
        <v>1.7620877184430766E-2</v>
      </c>
      <c r="R7" s="10">
        <f t="shared" ref="R7:R15" si="14">+D7*D7</f>
        <v>3.7865663081964716</v>
      </c>
      <c r="S7" s="23">
        <f>+L6</f>
        <v>8.3208674716690467E-3</v>
      </c>
      <c r="T7" s="23">
        <f>+L7-S7</f>
        <v>-0.14106451961530553</v>
      </c>
      <c r="U7" s="10">
        <f>+T7*T7</f>
        <v>1.9899198694296918E-2</v>
      </c>
    </row>
    <row r="8" spans="1:21" x14ac:dyDescent="0.2">
      <c r="A8" s="27">
        <f t="shared" ref="A8:A15" si="15">+A7+1</f>
        <v>3</v>
      </c>
      <c r="B8" s="28">
        <v>10</v>
      </c>
      <c r="C8" s="28">
        <v>12</v>
      </c>
      <c r="D8" s="23">
        <f t="shared" si="0"/>
        <v>2.3025850929940459</v>
      </c>
      <c r="E8" s="23">
        <f t="shared" si="1"/>
        <v>2.4849066497880004</v>
      </c>
      <c r="F8" s="23">
        <f t="shared" si="2"/>
        <v>0.24689703104896488</v>
      </c>
      <c r="G8" s="23">
        <f t="shared" si="3"/>
        <v>0.24231347348994881</v>
      </c>
      <c r="H8" s="23">
        <f t="shared" si="4"/>
        <v>5.9826477187830421E-2</v>
      </c>
      <c r="I8" s="23">
        <f t="shared" si="5"/>
        <v>5.8715819434764123E-2</v>
      </c>
      <c r="J8" s="23">
        <f t="shared" si="6"/>
        <v>6.0958143940793526E-2</v>
      </c>
      <c r="K8" s="23">
        <f t="shared" si="7"/>
        <v>2.4062161402700397</v>
      </c>
      <c r="L8" s="23">
        <f t="shared" si="8"/>
        <v>-7.8690509517960638E-2</v>
      </c>
      <c r="M8" s="23">
        <f t="shared" si="9"/>
        <v>-1.9428453171714793E-2</v>
      </c>
      <c r="N8" s="23">
        <f t="shared" si="10"/>
        <v>-0.18934637408819008</v>
      </c>
      <c r="O8" s="23">
        <f t="shared" si="11"/>
        <v>0.16362296397198817</v>
      </c>
      <c r="P8" s="23">
        <f t="shared" si="12"/>
        <v>2.6772474338978537E-2</v>
      </c>
      <c r="Q8" s="23">
        <f t="shared" si="13"/>
        <v>6.1921962881962538E-3</v>
      </c>
      <c r="R8" s="10">
        <f t="shared" si="14"/>
        <v>5.3018981104783993</v>
      </c>
      <c r="S8" s="23">
        <f t="shared" ref="S8:S15" si="16">+L7</f>
        <v>-0.13274365214363648</v>
      </c>
      <c r="T8" s="23">
        <f t="shared" ref="T8:T15" si="17">+L8-S8</f>
        <v>5.4053142625675843E-2</v>
      </c>
      <c r="U8" s="10">
        <f t="shared" ref="U8:U15" si="18">+T8*T8</f>
        <v>2.9217422277116548E-3</v>
      </c>
    </row>
    <row r="9" spans="1:21" x14ac:dyDescent="0.2">
      <c r="A9" s="27">
        <f t="shared" si="15"/>
        <v>4</v>
      </c>
      <c r="B9" s="28">
        <v>5</v>
      </c>
      <c r="C9" s="28">
        <v>6</v>
      </c>
      <c r="D9" s="23">
        <f t="shared" si="0"/>
        <v>1.6094379124341003</v>
      </c>
      <c r="E9" s="23">
        <f t="shared" si="1"/>
        <v>1.791759469228055</v>
      </c>
      <c r="F9" s="23">
        <f t="shared" si="2"/>
        <v>-0.44625014951098074</v>
      </c>
      <c r="G9" s="23">
        <f t="shared" si="3"/>
        <v>-0.45083370706999659</v>
      </c>
      <c r="H9" s="23">
        <f t="shared" si="4"/>
        <v>0.20118460918457567</v>
      </c>
      <c r="I9" s="23">
        <f t="shared" si="5"/>
        <v>0.20325103143047549</v>
      </c>
      <c r="J9" s="23">
        <f t="shared" si="6"/>
        <v>0.19913919593857266</v>
      </c>
      <c r="K9" s="23">
        <f t="shared" si="7"/>
        <v>1.9468554275462298</v>
      </c>
      <c r="L9" s="23">
        <f t="shared" si="8"/>
        <v>0.1550959583181748</v>
      </c>
      <c r="M9" s="23">
        <f t="shared" si="9"/>
        <v>-6.9211594588034345E-2</v>
      </c>
      <c r="N9" s="23">
        <f t="shared" si="10"/>
        <v>0.30194940824222244</v>
      </c>
      <c r="O9" s="23">
        <f t="shared" si="11"/>
        <v>-0.29573774875182179</v>
      </c>
      <c r="P9" s="23">
        <f t="shared" si="12"/>
        <v>8.7460816036795674E-2</v>
      </c>
      <c r="Q9" s="23">
        <f t="shared" si="13"/>
        <v>2.4054756286633016E-2</v>
      </c>
      <c r="R9" s="10">
        <f t="shared" si="14"/>
        <v>2.5902903939802346</v>
      </c>
      <c r="S9" s="23">
        <f t="shared" si="16"/>
        <v>-7.8690509517960638E-2</v>
      </c>
      <c r="T9" s="23">
        <f t="shared" si="17"/>
        <v>0.23378646783613544</v>
      </c>
      <c r="U9" s="10">
        <f t="shared" si="18"/>
        <v>5.4656112543296387E-2</v>
      </c>
    </row>
    <row r="10" spans="1:21" x14ac:dyDescent="0.2">
      <c r="A10" s="27">
        <f t="shared" si="15"/>
        <v>5</v>
      </c>
      <c r="B10" s="28">
        <v>8</v>
      </c>
      <c r="C10" s="28">
        <v>10</v>
      </c>
      <c r="D10" s="23">
        <f t="shared" si="0"/>
        <v>2.0794415416798357</v>
      </c>
      <c r="E10" s="23">
        <f t="shared" si="1"/>
        <v>2.3025850929940459</v>
      </c>
      <c r="F10" s="23">
        <f t="shared" si="2"/>
        <v>2.3753479734754723E-2</v>
      </c>
      <c r="G10" s="23">
        <f t="shared" si="3"/>
        <v>5.9991916695994352E-2</v>
      </c>
      <c r="H10" s="23">
        <f t="shared" si="4"/>
        <v>1.4250167774873953E-3</v>
      </c>
      <c r="I10" s="23">
        <f t="shared" si="5"/>
        <v>3.5990300688591259E-3</v>
      </c>
      <c r="J10" s="23">
        <f t="shared" si="6"/>
        <v>5.6422779950940328E-4</v>
      </c>
      <c r="K10" s="23">
        <f t="shared" si="7"/>
        <v>2.2583350211567623</v>
      </c>
      <c r="L10" s="23">
        <f t="shared" si="8"/>
        <v>-4.4250071837283578E-2</v>
      </c>
      <c r="M10" s="23">
        <f t="shared" si="9"/>
        <v>-1.0510931846483562E-3</v>
      </c>
      <c r="N10" s="23">
        <f t="shared" si="10"/>
        <v>-9.993148691884006E-2</v>
      </c>
      <c r="O10" s="23">
        <f t="shared" si="11"/>
        <v>1.5741844858710774E-2</v>
      </c>
      <c r="P10" s="23">
        <f t="shared" si="12"/>
        <v>2.478056795557188E-4</v>
      </c>
      <c r="Q10" s="23">
        <f t="shared" si="13"/>
        <v>1.958068857604757E-3</v>
      </c>
      <c r="R10" s="10">
        <f t="shared" si="14"/>
        <v>4.3240771252638117</v>
      </c>
      <c r="S10" s="23">
        <f t="shared" si="16"/>
        <v>0.1550959583181748</v>
      </c>
      <c r="T10" s="23">
        <f t="shared" si="17"/>
        <v>-0.19934603015545838</v>
      </c>
      <c r="U10" s="10">
        <f t="shared" si="18"/>
        <v>3.9738839738740921E-2</v>
      </c>
    </row>
    <row r="11" spans="1:21" x14ac:dyDescent="0.2">
      <c r="A11" s="27">
        <f t="shared" si="15"/>
        <v>6</v>
      </c>
      <c r="B11" s="28">
        <v>8</v>
      </c>
      <c r="C11" s="28">
        <v>7</v>
      </c>
      <c r="D11" s="23">
        <f t="shared" si="0"/>
        <v>2.0794415416798357</v>
      </c>
      <c r="E11" s="23">
        <f t="shared" si="1"/>
        <v>1.9459101490553132</v>
      </c>
      <c r="F11" s="23">
        <f t="shared" si="2"/>
        <v>2.3753479734754723E-2</v>
      </c>
      <c r="G11" s="23">
        <f t="shared" si="3"/>
        <v>-0.29668302724273832</v>
      </c>
      <c r="H11" s="23">
        <f t="shared" si="4"/>
        <v>-7.0472542752560681E-3</v>
      </c>
      <c r="I11" s="23">
        <f t="shared" si="5"/>
        <v>8.8020818653915409E-2</v>
      </c>
      <c r="J11" s="23">
        <f t="shared" si="6"/>
        <v>5.6422779950940328E-4</v>
      </c>
      <c r="K11" s="23">
        <f t="shared" si="7"/>
        <v>2.2583350211567623</v>
      </c>
      <c r="L11" s="23">
        <f t="shared" si="8"/>
        <v>0.31242487210144909</v>
      </c>
      <c r="M11" s="23">
        <f t="shared" si="9"/>
        <v>7.4211778680951072E-3</v>
      </c>
      <c r="N11" s="23">
        <f t="shared" si="10"/>
        <v>0.70556003014712476</v>
      </c>
      <c r="O11" s="23">
        <f t="shared" si="11"/>
        <v>1.5741844858710774E-2</v>
      </c>
      <c r="P11" s="23">
        <f t="shared" si="12"/>
        <v>2.478056795557188E-4</v>
      </c>
      <c r="Q11" s="23">
        <f t="shared" si="13"/>
        <v>9.7609300707606816E-2</v>
      </c>
      <c r="R11" s="10">
        <f t="shared" si="14"/>
        <v>4.3240771252638117</v>
      </c>
      <c r="S11" s="23">
        <f t="shared" si="16"/>
        <v>-4.4250071837283578E-2</v>
      </c>
      <c r="T11" s="23">
        <f t="shared" si="17"/>
        <v>0.35667494393873267</v>
      </c>
      <c r="U11" s="10">
        <f t="shared" si="18"/>
        <v>0.12721701563369808</v>
      </c>
    </row>
    <row r="12" spans="1:21" x14ac:dyDescent="0.2">
      <c r="A12" s="27">
        <f t="shared" si="15"/>
        <v>7</v>
      </c>
      <c r="B12" s="28">
        <v>6</v>
      </c>
      <c r="C12" s="28">
        <v>9</v>
      </c>
      <c r="D12" s="23">
        <f t="shared" si="0"/>
        <v>1.791759469228055</v>
      </c>
      <c r="E12" s="23">
        <f t="shared" si="1"/>
        <v>2.1972245773362196</v>
      </c>
      <c r="F12" s="23">
        <f t="shared" si="2"/>
        <v>-0.26392859271702607</v>
      </c>
      <c r="G12" s="23">
        <f t="shared" si="3"/>
        <v>-4.5368598961831985E-2</v>
      </c>
      <c r="H12" s="23">
        <f t="shared" si="4"/>
        <v>1.1974070477539445E-2</v>
      </c>
      <c r="I12" s="23">
        <f t="shared" si="5"/>
        <v>2.0583097717595425E-3</v>
      </c>
      <c r="J12" s="23">
        <f t="shared" si="6"/>
        <v>6.9658302053589818E-2</v>
      </c>
      <c r="K12" s="23">
        <f t="shared" si="7"/>
        <v>2.067683099680925</v>
      </c>
      <c r="L12" s="23">
        <f t="shared" si="8"/>
        <v>-0.12954147765529456</v>
      </c>
      <c r="M12" s="23">
        <f t="shared" si="9"/>
        <v>3.4189699896045971E-2</v>
      </c>
      <c r="N12" s="23">
        <f t="shared" si="10"/>
        <v>-0.26785072405554672</v>
      </c>
      <c r="O12" s="23">
        <f t="shared" si="11"/>
        <v>-0.17491007661712654</v>
      </c>
      <c r="P12" s="23">
        <f t="shared" si="12"/>
        <v>3.0593534902209077E-2</v>
      </c>
      <c r="Q12" s="23">
        <f t="shared" si="13"/>
        <v>1.6780994433117178E-2</v>
      </c>
      <c r="R12" s="10">
        <f t="shared" si="14"/>
        <v>3.2104019955684011</v>
      </c>
      <c r="S12" s="23">
        <f t="shared" si="16"/>
        <v>0.31242487210144909</v>
      </c>
      <c r="T12" s="23">
        <f t="shared" si="17"/>
        <v>-0.44196634975674365</v>
      </c>
      <c r="U12" s="10">
        <f t="shared" si="18"/>
        <v>0.19533425431730025</v>
      </c>
    </row>
    <row r="13" spans="1:21" x14ac:dyDescent="0.2">
      <c r="A13" s="27">
        <f t="shared" si="15"/>
        <v>8</v>
      </c>
      <c r="B13" s="28">
        <v>7</v>
      </c>
      <c r="C13" s="28">
        <v>10</v>
      </c>
      <c r="D13" s="23">
        <f t="shared" si="0"/>
        <v>1.9459101490553132</v>
      </c>
      <c r="E13" s="23">
        <f t="shared" si="1"/>
        <v>2.3025850929940459</v>
      </c>
      <c r="F13" s="23">
        <f t="shared" si="2"/>
        <v>-0.10977791288976779</v>
      </c>
      <c r="G13" s="23">
        <f t="shared" si="3"/>
        <v>5.9991916695994352E-2</v>
      </c>
      <c r="H13" s="23">
        <f t="shared" si="4"/>
        <v>-6.5857874051430737E-3</v>
      </c>
      <c r="I13" s="23">
        <f t="shared" si="5"/>
        <v>3.5990300688591259E-3</v>
      </c>
      <c r="J13" s="23">
        <f t="shared" si="6"/>
        <v>1.2051190158433445E-2</v>
      </c>
      <c r="K13" s="23">
        <f t="shared" si="7"/>
        <v>2.1698414408504094</v>
      </c>
      <c r="L13" s="23">
        <f t="shared" si="8"/>
        <v>-0.13274365214363648</v>
      </c>
      <c r="M13" s="23">
        <f t="shared" si="9"/>
        <v>1.4572321081693764E-2</v>
      </c>
      <c r="N13" s="23">
        <f t="shared" si="10"/>
        <v>-0.28803267743109373</v>
      </c>
      <c r="O13" s="23">
        <f t="shared" si="11"/>
        <v>-7.275173544764213E-2</v>
      </c>
      <c r="P13" s="23">
        <f t="shared" si="12"/>
        <v>5.2928150106437083E-3</v>
      </c>
      <c r="Q13" s="23">
        <f t="shared" si="13"/>
        <v>1.7620877184430766E-2</v>
      </c>
      <c r="R13" s="10">
        <f t="shared" si="14"/>
        <v>3.7865663081964716</v>
      </c>
      <c r="S13" s="23">
        <f t="shared" si="16"/>
        <v>-0.12954147765529456</v>
      </c>
      <c r="T13" s="23">
        <f t="shared" si="17"/>
        <v>-3.2021744883419245E-3</v>
      </c>
      <c r="U13" s="10">
        <f t="shared" si="18"/>
        <v>1.0253921453787867E-5</v>
      </c>
    </row>
    <row r="14" spans="1:21" x14ac:dyDescent="0.2">
      <c r="A14" s="27">
        <f t="shared" si="15"/>
        <v>9</v>
      </c>
      <c r="B14" s="28">
        <v>9</v>
      </c>
      <c r="C14" s="28">
        <v>11</v>
      </c>
      <c r="D14" s="23">
        <f t="shared" si="0"/>
        <v>2.1972245773362196</v>
      </c>
      <c r="E14" s="23">
        <f t="shared" si="1"/>
        <v>2.3978952727983707</v>
      </c>
      <c r="F14" s="23">
        <f t="shared" si="2"/>
        <v>0.14153651539113854</v>
      </c>
      <c r="G14" s="23">
        <f t="shared" si="3"/>
        <v>0.15530209650031912</v>
      </c>
      <c r="H14" s="23">
        <f t="shared" si="4"/>
        <v>2.1980917571593501E-2</v>
      </c>
      <c r="I14" s="23">
        <f t="shared" si="5"/>
        <v>2.4118741177394432E-2</v>
      </c>
      <c r="J14" s="23">
        <f t="shared" si="6"/>
        <v>2.0032585189065998E-2</v>
      </c>
      <c r="K14" s="23">
        <f t="shared" si="7"/>
        <v>2.3363918909288977</v>
      </c>
      <c r="L14" s="23">
        <f t="shared" si="8"/>
        <v>-6.1503381869473017E-2</v>
      </c>
      <c r="M14" s="23">
        <f t="shared" si="9"/>
        <v>-8.7049743545757393E-3</v>
      </c>
      <c r="N14" s="23">
        <f t="shared" si="10"/>
        <v>-0.14369600266454013</v>
      </c>
      <c r="O14" s="23">
        <f t="shared" si="11"/>
        <v>9.3798714630846103E-2</v>
      </c>
      <c r="P14" s="23">
        <f t="shared" si="12"/>
        <v>8.7981988663989024E-3</v>
      </c>
      <c r="Q14" s="23">
        <f t="shared" si="13"/>
        <v>3.7826659813822222E-3</v>
      </c>
      <c r="R14" s="10">
        <f t="shared" si="14"/>
        <v>4.8277958432503283</v>
      </c>
      <c r="S14" s="23">
        <f t="shared" si="16"/>
        <v>-0.13274365214363648</v>
      </c>
      <c r="T14" s="23">
        <f t="shared" si="17"/>
        <v>7.1240270274163464E-2</v>
      </c>
      <c r="U14" s="10">
        <f t="shared" si="18"/>
        <v>5.0751761087358587E-3</v>
      </c>
    </row>
    <row r="15" spans="1:21" x14ac:dyDescent="0.2">
      <c r="A15" s="27">
        <f t="shared" si="15"/>
        <v>10</v>
      </c>
      <c r="B15" s="28">
        <v>10</v>
      </c>
      <c r="C15" s="28">
        <v>10</v>
      </c>
      <c r="D15" s="23">
        <f t="shared" si="0"/>
        <v>2.3025850929940459</v>
      </c>
      <c r="E15" s="23">
        <f t="shared" si="1"/>
        <v>2.3025850929940459</v>
      </c>
      <c r="F15" s="23">
        <f t="shared" si="2"/>
        <v>0.24689703104896488</v>
      </c>
      <c r="G15" s="23">
        <f t="shared" si="3"/>
        <v>5.9991916695994352E-2</v>
      </c>
      <c r="H15" s="23">
        <f t="shared" si="4"/>
        <v>1.4811826119177833E-2</v>
      </c>
      <c r="I15" s="23">
        <f t="shared" si="5"/>
        <v>3.5990300688591259E-3</v>
      </c>
      <c r="J15" s="23">
        <f t="shared" si="6"/>
        <v>6.0958143940793526E-2</v>
      </c>
      <c r="K15" s="23">
        <f t="shared" si="7"/>
        <v>2.4062161402700397</v>
      </c>
      <c r="L15" s="23">
        <f t="shared" si="8"/>
        <v>0.10363104727599382</v>
      </c>
      <c r="M15" s="23">
        <f t="shared" si="9"/>
        <v>2.5586197896937793E-2</v>
      </c>
      <c r="N15" s="23">
        <f t="shared" si="10"/>
        <v>0.24935869858858384</v>
      </c>
      <c r="O15" s="23">
        <f t="shared" si="11"/>
        <v>0.16362296397198817</v>
      </c>
      <c r="P15" s="23">
        <f t="shared" si="12"/>
        <v>2.6772474338978537E-2</v>
      </c>
      <c r="Q15" s="23">
        <f t="shared" si="13"/>
        <v>1.0739393959519266E-2</v>
      </c>
      <c r="R15" s="10">
        <f t="shared" si="14"/>
        <v>5.3018981104783993</v>
      </c>
      <c r="S15" s="23">
        <f t="shared" si="16"/>
        <v>-6.1503381869473017E-2</v>
      </c>
      <c r="T15" s="23">
        <f t="shared" si="17"/>
        <v>0.16513442914546683</v>
      </c>
      <c r="U15" s="10">
        <f t="shared" si="18"/>
        <v>2.7269379689199204E-2</v>
      </c>
    </row>
    <row r="16" spans="1:21" x14ac:dyDescent="0.2">
      <c r="A16" s="29" t="s">
        <v>4</v>
      </c>
      <c r="B16" s="29">
        <f>SUM(B6:B15)</f>
        <v>80</v>
      </c>
      <c r="C16" s="29">
        <f>SUM(C6:C15)</f>
        <v>96</v>
      </c>
      <c r="D16" s="29">
        <f>SUM(D6:D15)</f>
        <v>20.556880619450808</v>
      </c>
      <c r="E16" s="29">
        <f>SUM(E6:E15)</f>
        <v>22.425931762980515</v>
      </c>
      <c r="F16" s="29">
        <f t="shared" ref="F16:Q16" si="19">SUM(F6:F15)</f>
        <v>2.2204460492503131E-16</v>
      </c>
      <c r="G16" s="29">
        <f t="shared" si="19"/>
        <v>-2.4424906541753444E-15</v>
      </c>
      <c r="H16" s="29">
        <f t="shared" si="19"/>
        <v>0.3293277147742707</v>
      </c>
      <c r="I16" s="29">
        <f t="shared" si="19"/>
        <v>0.41467958192113996</v>
      </c>
      <c r="J16" s="29">
        <f t="shared" si="19"/>
        <v>0.49693535091949464</v>
      </c>
      <c r="K16" s="29">
        <f t="shared" si="19"/>
        <v>22.425931762980515</v>
      </c>
      <c r="L16" s="29">
        <f t="shared" si="19"/>
        <v>1.9984014443252818E-15</v>
      </c>
      <c r="M16" s="29">
        <f t="shared" si="19"/>
        <v>1.5265566588595902E-16</v>
      </c>
      <c r="N16" s="29">
        <f t="shared" si="19"/>
        <v>4.5519144009631418E-15</v>
      </c>
      <c r="O16" s="29">
        <f t="shared" si="19"/>
        <v>-4.4408920985006262E-16</v>
      </c>
      <c r="P16" s="29">
        <f t="shared" si="19"/>
        <v>0.21825121420273808</v>
      </c>
      <c r="Q16" s="29">
        <f t="shared" si="19"/>
        <v>0.19642836771840208</v>
      </c>
      <c r="R16" s="29">
        <f>SUM(R6:R15)</f>
        <v>42.755469431154729</v>
      </c>
      <c r="S16" s="29">
        <f>SUM(S6:S15)</f>
        <v>-0.10363104727599182</v>
      </c>
      <c r="T16" s="29">
        <f>SUM(T6:T15)</f>
        <v>9.5310179804324768E-2</v>
      </c>
      <c r="U16" s="29">
        <f>SUM(U6:U15)</f>
        <v>0.47212197287443303</v>
      </c>
    </row>
    <row r="17" spans="1:24" x14ac:dyDescent="0.2">
      <c r="A17" s="29" t="s">
        <v>6</v>
      </c>
      <c r="B17" s="29">
        <f>+B16/10</f>
        <v>8</v>
      </c>
      <c r="C17" s="29">
        <f>+C16/10</f>
        <v>9.6</v>
      </c>
      <c r="D17" s="29">
        <f>+D16/10</f>
        <v>2.055688061945081</v>
      </c>
      <c r="E17" s="29">
        <f>+E16/10</f>
        <v>2.2425931762980515</v>
      </c>
      <c r="F17" s="29">
        <f t="shared" ref="F17:Q17" si="20">+F16/10</f>
        <v>2.2204460492503132E-17</v>
      </c>
      <c r="G17" s="29">
        <f t="shared" si="20"/>
        <v>-2.4424906541753446E-16</v>
      </c>
      <c r="H17" s="29">
        <f t="shared" si="20"/>
        <v>3.293277147742707E-2</v>
      </c>
      <c r="I17" s="29">
        <f t="shared" si="20"/>
        <v>4.1467958192113998E-2</v>
      </c>
      <c r="J17" s="29">
        <f t="shared" si="20"/>
        <v>4.9693535091949466E-2</v>
      </c>
      <c r="K17" s="29">
        <f t="shared" si="20"/>
        <v>2.2425931762980515</v>
      </c>
      <c r="L17" s="29">
        <f t="shared" si="20"/>
        <v>1.9984014443252818E-16</v>
      </c>
      <c r="M17" s="29">
        <f t="shared" si="20"/>
        <v>1.5265566588595904E-17</v>
      </c>
      <c r="N17" s="29">
        <f t="shared" si="20"/>
        <v>4.5519144009631414E-16</v>
      </c>
      <c r="O17" s="29">
        <f t="shared" si="20"/>
        <v>-4.4408920985006264E-17</v>
      </c>
      <c r="P17" s="29">
        <f t="shared" si="20"/>
        <v>2.1825121420273808E-2</v>
      </c>
      <c r="Q17" s="29">
        <f t="shared" si="20"/>
        <v>1.9642836771840207E-2</v>
      </c>
      <c r="R17" s="29">
        <f>+R16/10</f>
        <v>4.2755469431154731</v>
      </c>
      <c r="S17" s="29">
        <f>+S16/10</f>
        <v>-1.0363104727599182E-2</v>
      </c>
      <c r="T17" s="29">
        <f>+T16/10</f>
        <v>9.5310179804324775E-3</v>
      </c>
      <c r="U17" s="29">
        <f>+U16/10</f>
        <v>4.7212197287443303E-2</v>
      </c>
    </row>
    <row r="18" spans="1:24" x14ac:dyDescent="0.2">
      <c r="A18" s="30" t="s">
        <v>47</v>
      </c>
      <c r="B18" s="31"/>
      <c r="C18" s="31"/>
      <c r="D18" s="31"/>
      <c r="E18" s="31"/>
      <c r="F18" s="31"/>
      <c r="G18" s="31"/>
      <c r="H18" s="31"/>
      <c r="I18" s="31">
        <f>+I16/9</f>
        <v>4.6075509102348887E-2</v>
      </c>
      <c r="J18" s="31">
        <f>+J16/9</f>
        <v>5.5215038991054961E-2</v>
      </c>
      <c r="K18" s="31"/>
      <c r="L18" s="31"/>
      <c r="M18" s="31"/>
      <c r="N18" s="31"/>
      <c r="O18" s="31"/>
      <c r="P18" s="31"/>
      <c r="Q18" s="31"/>
      <c r="R18" s="108"/>
      <c r="S18" s="108"/>
      <c r="T18" s="108"/>
      <c r="U18" s="108"/>
    </row>
    <row r="19" spans="1:24" x14ac:dyDescent="0.2">
      <c r="A19" s="30" t="s">
        <v>48</v>
      </c>
      <c r="B19" s="31"/>
      <c r="C19" s="31"/>
      <c r="D19" s="31"/>
      <c r="E19" s="31"/>
      <c r="F19" s="31"/>
      <c r="G19" s="31"/>
      <c r="H19" s="31"/>
      <c r="I19" s="31">
        <f>+I18^0.5</f>
        <v>0.21465206521799152</v>
      </c>
      <c r="J19" s="31">
        <f>+J18^0.5</f>
        <v>0.23497880540817923</v>
      </c>
      <c r="K19" s="31"/>
      <c r="L19" s="31"/>
      <c r="M19" s="31"/>
      <c r="N19" s="31"/>
      <c r="O19" s="31"/>
      <c r="P19" s="31"/>
      <c r="Q19" s="31"/>
      <c r="R19" s="108"/>
      <c r="S19" s="108"/>
      <c r="T19" s="108"/>
      <c r="U19" s="108"/>
    </row>
    <row r="20" spans="1:24" x14ac:dyDescent="0.2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</row>
    <row r="21" spans="1:24" x14ac:dyDescent="0.2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</row>
    <row r="22" spans="1:24" ht="15.75" x14ac:dyDescent="0.25">
      <c r="B22" s="11"/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12"/>
      <c r="S22" s="12"/>
      <c r="T22" s="12"/>
      <c r="U22" s="2"/>
    </row>
    <row r="23" spans="1:24" ht="15.75" x14ac:dyDescent="0.25">
      <c r="B23" s="11"/>
      <c r="C23" s="34"/>
      <c r="D23" s="35" t="s">
        <v>22</v>
      </c>
      <c r="E23" s="36"/>
      <c r="F23" s="36"/>
      <c r="G23" s="36"/>
      <c r="H23" s="37"/>
      <c r="I23" s="33"/>
      <c r="J23" s="33"/>
      <c r="K23" s="33"/>
      <c r="L23" s="33"/>
      <c r="M23" s="33"/>
      <c r="N23" s="33"/>
      <c r="O23" s="33"/>
      <c r="P23" s="33"/>
      <c r="Q23" s="33"/>
      <c r="R23" s="12"/>
      <c r="S23" s="12"/>
      <c r="T23" s="12"/>
      <c r="U23" s="2"/>
    </row>
    <row r="24" spans="1:24" ht="15.75" x14ac:dyDescent="0.25">
      <c r="B24" s="11"/>
      <c r="C24" s="38"/>
      <c r="D24" s="39" t="s">
        <v>23</v>
      </c>
      <c r="E24" s="39"/>
      <c r="F24" s="39"/>
      <c r="G24" s="39"/>
      <c r="H24" s="40"/>
      <c r="I24" s="33"/>
      <c r="J24" s="33"/>
      <c r="K24" s="33"/>
      <c r="L24" s="33"/>
      <c r="M24" s="33"/>
      <c r="N24" s="33"/>
      <c r="O24" s="33"/>
      <c r="P24" s="33"/>
      <c r="Q24" s="41"/>
      <c r="R24" s="12"/>
      <c r="S24" s="12"/>
      <c r="T24" s="12"/>
      <c r="U24" s="2"/>
    </row>
    <row r="25" spans="1:24" ht="15.75" x14ac:dyDescent="0.25">
      <c r="B25" s="11"/>
      <c r="C25" s="38"/>
      <c r="D25" s="39" t="s">
        <v>24</v>
      </c>
      <c r="E25" s="39"/>
      <c r="F25" s="39"/>
      <c r="G25" s="39"/>
      <c r="H25" s="40"/>
      <c r="I25" s="33"/>
      <c r="J25" s="33"/>
      <c r="K25" s="33"/>
      <c r="L25" s="33"/>
      <c r="M25" s="33"/>
      <c r="N25" s="33"/>
      <c r="O25" s="33"/>
      <c r="P25" s="33"/>
      <c r="Q25" s="33"/>
      <c r="R25" s="12"/>
      <c r="S25" s="12"/>
      <c r="T25" s="12"/>
      <c r="U25" s="2"/>
    </row>
    <row r="26" spans="1:24" ht="15.75" x14ac:dyDescent="0.25">
      <c r="B26" s="11"/>
      <c r="C26" s="38"/>
      <c r="D26" s="43" t="s">
        <v>25</v>
      </c>
      <c r="E26" s="39"/>
      <c r="F26" s="39"/>
      <c r="G26" s="39"/>
      <c r="H26" s="40"/>
      <c r="I26" s="33"/>
      <c r="J26" s="33"/>
      <c r="K26" s="33"/>
      <c r="L26" s="33"/>
      <c r="M26" s="33"/>
      <c r="N26" s="33"/>
      <c r="O26" s="33"/>
      <c r="P26" s="33"/>
      <c r="Q26" s="33"/>
      <c r="R26" s="12"/>
      <c r="S26" s="12"/>
      <c r="T26" s="12"/>
      <c r="U26" s="2"/>
    </row>
    <row r="27" spans="1:24" ht="15.75" x14ac:dyDescent="0.25">
      <c r="B27" s="11"/>
      <c r="C27" s="38"/>
      <c r="D27" s="43" t="s">
        <v>26</v>
      </c>
      <c r="E27" s="39"/>
      <c r="F27" s="39"/>
      <c r="G27" s="39"/>
      <c r="H27" s="40"/>
      <c r="I27" s="33"/>
      <c r="J27" s="33"/>
      <c r="K27" s="33"/>
      <c r="L27" s="33"/>
      <c r="M27" s="33"/>
      <c r="N27" s="33"/>
      <c r="O27" s="33"/>
      <c r="P27" s="33"/>
      <c r="Q27" s="33"/>
      <c r="R27" s="12"/>
      <c r="S27" s="12"/>
      <c r="T27" s="12"/>
      <c r="U27" s="2"/>
    </row>
    <row r="28" spans="1:24" ht="15.75" x14ac:dyDescent="0.25">
      <c r="B28" s="11"/>
      <c r="C28" s="38"/>
      <c r="D28" s="43"/>
      <c r="E28" s="39"/>
      <c r="F28" s="39"/>
      <c r="G28" s="39"/>
      <c r="H28" s="40"/>
      <c r="I28" s="33"/>
      <c r="J28" s="33"/>
      <c r="K28" s="33"/>
      <c r="L28" s="33"/>
      <c r="M28" s="33"/>
      <c r="N28" s="33"/>
      <c r="O28" s="33"/>
      <c r="P28" s="33"/>
      <c r="Q28" s="33"/>
      <c r="R28" s="12"/>
      <c r="S28" s="12"/>
      <c r="T28" s="12"/>
      <c r="U28" s="2"/>
    </row>
    <row r="29" spans="1:24" ht="15.75" x14ac:dyDescent="0.25">
      <c r="B29" s="11"/>
      <c r="C29" s="38"/>
      <c r="D29" s="43" t="s">
        <v>27</v>
      </c>
      <c r="E29" s="39" t="s">
        <v>28</v>
      </c>
      <c r="F29" s="39" t="s">
        <v>29</v>
      </c>
      <c r="G29" s="39" t="s">
        <v>30</v>
      </c>
      <c r="H29" s="40" t="s">
        <v>31</v>
      </c>
      <c r="I29" s="33"/>
      <c r="J29" s="33"/>
      <c r="K29" s="33"/>
      <c r="L29" s="33"/>
      <c r="M29" s="33"/>
      <c r="N29" s="33"/>
      <c r="O29" s="33"/>
      <c r="P29" s="33"/>
      <c r="Q29" s="33"/>
      <c r="R29" s="12"/>
      <c r="S29" s="12"/>
      <c r="T29" s="12"/>
      <c r="U29" s="2"/>
    </row>
    <row r="30" spans="1:24" ht="15.75" x14ac:dyDescent="0.25">
      <c r="B30" s="11"/>
      <c r="C30" s="38"/>
      <c r="D30" s="43"/>
      <c r="E30" s="39"/>
      <c r="F30" s="39"/>
      <c r="G30" s="39"/>
      <c r="H30" s="40"/>
      <c r="I30" s="33"/>
      <c r="J30" s="33"/>
      <c r="K30" s="33"/>
      <c r="L30" s="33"/>
      <c r="M30" s="33"/>
      <c r="N30" s="33"/>
      <c r="O30" s="33"/>
      <c r="P30" s="33"/>
      <c r="Q30" s="33"/>
      <c r="R30" s="12"/>
      <c r="S30" s="12"/>
      <c r="T30" s="12"/>
      <c r="U30" s="2"/>
    </row>
    <row r="31" spans="1:24" ht="15.75" x14ac:dyDescent="0.25">
      <c r="B31" s="11"/>
      <c r="C31" s="38"/>
      <c r="D31" s="43" t="s">
        <v>32</v>
      </c>
      <c r="E31" s="44">
        <f>+E17-E32*D17</f>
        <v>0.88025288298533311</v>
      </c>
      <c r="F31" s="44">
        <f>+E36*(R16/(10*J16))^0.5</f>
        <v>0.45962432346208282</v>
      </c>
      <c r="G31" s="44">
        <f>+E31/F31</f>
        <v>1.9151573101155741</v>
      </c>
      <c r="H31" s="115">
        <v>0.12330000000000001</v>
      </c>
      <c r="I31" s="33"/>
      <c r="J31" s="33"/>
      <c r="K31" s="33"/>
      <c r="L31" s="33"/>
      <c r="M31" s="33"/>
      <c r="N31" s="33"/>
      <c r="O31" s="33"/>
      <c r="P31" s="33"/>
      <c r="Q31" s="33"/>
      <c r="R31" s="12"/>
      <c r="S31" s="12"/>
      <c r="T31" s="12"/>
      <c r="U31" s="2"/>
    </row>
    <row r="32" spans="1:24" ht="15.75" x14ac:dyDescent="0.25">
      <c r="B32" s="11"/>
      <c r="C32" s="38"/>
      <c r="D32" s="43" t="s">
        <v>1</v>
      </c>
      <c r="E32" s="44">
        <f>+H16/J16</f>
        <v>0.66271742222586016</v>
      </c>
      <c r="F32" s="44">
        <f>+E36/(J16)^0.5</f>
        <v>0.22228346808773874</v>
      </c>
      <c r="G32" s="44">
        <f>+E32/F32</f>
        <v>2.9814067052628279</v>
      </c>
      <c r="H32" s="115">
        <v>1.89E-2</v>
      </c>
      <c r="I32" s="33"/>
      <c r="J32" s="33"/>
      <c r="K32" s="33"/>
      <c r="L32" s="33"/>
      <c r="M32" s="33"/>
      <c r="N32" s="33"/>
      <c r="O32" s="33"/>
      <c r="P32" s="33"/>
      <c r="Q32" s="33"/>
      <c r="R32" s="12"/>
      <c r="S32" s="12"/>
      <c r="T32" s="12"/>
      <c r="U32" s="2"/>
    </row>
    <row r="33" spans="2:21" ht="15.75" x14ac:dyDescent="0.25">
      <c r="B33" s="11"/>
      <c r="C33" s="38"/>
      <c r="D33" s="43"/>
      <c r="E33" s="39"/>
      <c r="F33" s="39"/>
      <c r="G33" s="39"/>
      <c r="H33" s="40"/>
      <c r="I33" s="33"/>
      <c r="J33" s="33"/>
      <c r="K33" s="33"/>
      <c r="L33" s="33"/>
      <c r="M33" s="33"/>
      <c r="N33" s="33"/>
      <c r="O33" s="33"/>
      <c r="P33" s="33"/>
      <c r="Q33" s="33"/>
      <c r="R33" s="12"/>
      <c r="S33" s="12"/>
      <c r="T33" s="12"/>
      <c r="U33" s="2"/>
    </row>
    <row r="34" spans="2:21" ht="15.75" x14ac:dyDescent="0.25">
      <c r="B34" s="11"/>
      <c r="C34" s="38"/>
      <c r="D34" s="43" t="s">
        <v>33</v>
      </c>
      <c r="E34" s="46" t="s">
        <v>34</v>
      </c>
      <c r="F34" s="47" t="s">
        <v>35</v>
      </c>
      <c r="G34" s="47"/>
      <c r="H34" s="48">
        <f>+E17</f>
        <v>2.2425931762980515</v>
      </c>
      <c r="I34" s="33"/>
      <c r="J34" s="33"/>
      <c r="K34" s="33"/>
      <c r="L34" s="33"/>
      <c r="M34" s="33"/>
      <c r="N34" s="33"/>
      <c r="O34" s="33"/>
      <c r="P34" s="33"/>
      <c r="Q34" s="33"/>
      <c r="R34" s="12"/>
      <c r="S34" s="12"/>
      <c r="T34" s="12"/>
      <c r="U34" s="2"/>
    </row>
    <row r="35" spans="2:21" ht="15.75" x14ac:dyDescent="0.25">
      <c r="B35" s="11"/>
      <c r="C35" s="38"/>
      <c r="D35" s="43" t="s">
        <v>36</v>
      </c>
      <c r="E35" s="46" t="s">
        <v>37</v>
      </c>
      <c r="F35" s="47" t="s">
        <v>38</v>
      </c>
      <c r="G35" s="47"/>
      <c r="H35" s="48">
        <f>+I19</f>
        <v>0.21465206521799152</v>
      </c>
      <c r="I35" s="33"/>
      <c r="J35" s="33"/>
      <c r="K35" s="33"/>
      <c r="L35" s="33"/>
      <c r="M35" s="33"/>
      <c r="N35" s="33"/>
      <c r="O35" s="33"/>
      <c r="P35" s="33"/>
      <c r="Q35" s="33"/>
      <c r="R35" s="12"/>
      <c r="S35" s="12"/>
      <c r="T35" s="12"/>
      <c r="U35" s="2"/>
    </row>
    <row r="36" spans="2:21" ht="15.75" x14ac:dyDescent="0.25">
      <c r="B36" s="11"/>
      <c r="C36" s="38"/>
      <c r="D36" s="43" t="s">
        <v>39</v>
      </c>
      <c r="E36" s="46">
        <f>+(E37/8)^0.5</f>
        <v>0.15669571137973196</v>
      </c>
      <c r="F36" s="47" t="s">
        <v>40</v>
      </c>
      <c r="G36" s="47"/>
      <c r="H36" s="49"/>
      <c r="I36" s="33"/>
      <c r="J36" s="33"/>
      <c r="K36" s="33"/>
      <c r="L36" s="33"/>
      <c r="M36" s="33"/>
      <c r="N36" s="33"/>
      <c r="O36" s="33"/>
      <c r="P36" s="33"/>
      <c r="Q36" s="33"/>
      <c r="R36" s="12"/>
      <c r="S36" s="12"/>
      <c r="T36" s="12"/>
      <c r="U36" s="2"/>
    </row>
    <row r="37" spans="2:21" ht="15.75" x14ac:dyDescent="0.25">
      <c r="B37" s="11"/>
      <c r="C37" s="38"/>
      <c r="D37" s="43" t="s">
        <v>41</v>
      </c>
      <c r="E37" s="46">
        <f>+Q16</f>
        <v>0.19642836771840208</v>
      </c>
      <c r="F37" s="47" t="s">
        <v>42</v>
      </c>
      <c r="G37" s="47"/>
      <c r="H37" s="49"/>
      <c r="I37" s="33"/>
      <c r="J37" s="33"/>
      <c r="K37" s="33"/>
      <c r="L37" s="33"/>
      <c r="M37" s="33"/>
      <c r="N37" s="33"/>
      <c r="O37" s="33"/>
      <c r="P37" s="33"/>
      <c r="Q37" s="33"/>
      <c r="R37" s="12"/>
      <c r="S37" s="12"/>
      <c r="T37" s="12"/>
      <c r="U37" s="2"/>
    </row>
    <row r="38" spans="2:21" ht="15.75" x14ac:dyDescent="0.25">
      <c r="B38" s="11"/>
      <c r="C38" s="38"/>
      <c r="D38" s="43" t="s">
        <v>43</v>
      </c>
      <c r="E38" s="50"/>
      <c r="F38" s="47" t="s">
        <v>44</v>
      </c>
      <c r="G38" s="47"/>
      <c r="H38" s="48">
        <f>+G32*G32</f>
        <v>8.8887859421861517</v>
      </c>
      <c r="I38" s="33"/>
      <c r="J38" s="33"/>
      <c r="K38" s="33"/>
      <c r="L38" s="33"/>
      <c r="M38" s="33"/>
      <c r="N38" s="33"/>
      <c r="O38" s="33"/>
      <c r="P38" s="33"/>
      <c r="Q38" s="33"/>
      <c r="R38" s="12"/>
      <c r="S38" s="12"/>
      <c r="T38" s="12"/>
      <c r="U38" s="2"/>
    </row>
    <row r="39" spans="2:21" ht="15.75" x14ac:dyDescent="0.25">
      <c r="B39" s="11"/>
      <c r="C39" s="51"/>
      <c r="D39" s="52" t="s">
        <v>45</v>
      </c>
      <c r="E39" s="114">
        <f>+U16/Q16</f>
        <v>2.4035325363557609</v>
      </c>
      <c r="F39" s="54" t="s">
        <v>46</v>
      </c>
      <c r="G39" s="54"/>
      <c r="H39" s="116">
        <v>1.8919999999999999E-2</v>
      </c>
      <c r="I39" s="33"/>
      <c r="J39" s="33"/>
      <c r="K39" s="33"/>
      <c r="L39" s="33"/>
      <c r="M39" s="33"/>
      <c r="N39" s="33"/>
      <c r="O39" s="33"/>
      <c r="P39" s="33"/>
      <c r="Q39" s="33"/>
      <c r="R39" s="12"/>
      <c r="S39" s="12"/>
      <c r="T39" s="12"/>
      <c r="U39" s="2"/>
    </row>
    <row r="40" spans="2:21" ht="15.75" x14ac:dyDescent="0.25">
      <c r="B40" s="11"/>
      <c r="C40" s="42"/>
      <c r="D40" s="56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"/>
      <c r="S40" s="12"/>
      <c r="T40" s="12"/>
      <c r="U40" s="2"/>
    </row>
    <row r="41" spans="2:21" ht="15.75" x14ac:dyDescent="0.25">
      <c r="B41" s="11"/>
      <c r="C41" s="69"/>
      <c r="D41" s="69"/>
      <c r="E41" s="69"/>
      <c r="F41" s="69"/>
      <c r="G41" s="69"/>
      <c r="H41" s="10"/>
      <c r="I41" s="10"/>
      <c r="J41" s="33"/>
      <c r="K41" s="33"/>
      <c r="L41" s="33"/>
      <c r="M41" s="33"/>
      <c r="N41" s="33"/>
      <c r="O41" s="33"/>
      <c r="P41" s="33"/>
      <c r="Q41" s="10"/>
      <c r="R41" s="19"/>
      <c r="S41" s="19"/>
      <c r="T41" s="19"/>
    </row>
    <row r="42" spans="2:21" ht="15.75" x14ac:dyDescent="0.25">
      <c r="B42" s="11"/>
      <c r="C42" s="69"/>
      <c r="D42" s="69"/>
      <c r="E42" s="69"/>
      <c r="F42" s="69"/>
      <c r="G42" s="69"/>
      <c r="H42" s="10"/>
      <c r="I42" s="10"/>
      <c r="J42" s="33"/>
      <c r="K42" s="33"/>
      <c r="L42" s="33"/>
      <c r="M42" s="33"/>
      <c r="N42" s="33"/>
      <c r="O42" s="33"/>
      <c r="P42" s="33"/>
      <c r="Q42" s="10"/>
      <c r="R42" s="19"/>
      <c r="S42" s="19"/>
      <c r="T42" s="19"/>
    </row>
    <row r="43" spans="2:21" x14ac:dyDescent="0.2">
      <c r="J43" s="33"/>
      <c r="K43" s="33"/>
      <c r="L43" s="33"/>
      <c r="M43" s="33"/>
      <c r="N43" s="33"/>
      <c r="O43" s="33"/>
      <c r="P43" s="33"/>
    </row>
    <row r="44" spans="2:21" x14ac:dyDescent="0.2">
      <c r="J44" s="33"/>
      <c r="K44" s="33"/>
      <c r="L44" s="33"/>
      <c r="M44" s="33"/>
      <c r="N44" s="33"/>
      <c r="O44" s="33"/>
      <c r="P44" s="33"/>
    </row>
    <row r="45" spans="2:21" x14ac:dyDescent="0.2">
      <c r="J45" s="33"/>
      <c r="K45" s="33"/>
      <c r="L45" s="33"/>
      <c r="M45" s="33"/>
      <c r="N45" s="33"/>
      <c r="O45" s="33"/>
      <c r="P4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>GUISELI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ALBERTO HUARIPUMA VARGAS</dc:creator>
  <cp:lastModifiedBy>Edison Achalma</cp:lastModifiedBy>
  <cp:lastPrinted>2000-02-02T20:07:12Z</cp:lastPrinted>
  <dcterms:created xsi:type="dcterms:W3CDTF">2000-02-02T19:18:42Z</dcterms:created>
  <dcterms:modified xsi:type="dcterms:W3CDTF">2019-12-27T21:29:16Z</dcterms:modified>
</cp:coreProperties>
</file>