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B8AD76D1-5BBD-47DD-91CF-AB5DF03D969F}" xr6:coauthVersionLast="45" xr6:coauthVersionMax="45" xr10:uidLastSave="{00000000-0000-0000-0000-000000000000}"/>
  <bookViews>
    <workbookView xWindow="-120" yWindow="-120" windowWidth="20730" windowHeight="11760"/>
  </bookViews>
  <sheets>
    <sheet name="Aleatoriedad" sheetId="1" r:id="rId1"/>
    <sheet name="Independenc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5" i="2" l="1"/>
  <c r="N35" i="2"/>
  <c r="P34" i="2"/>
  <c r="P33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K32" i="1"/>
  <c r="K34" i="1"/>
  <c r="K36" i="1"/>
  <c r="K38" i="1" s="1"/>
  <c r="L42" i="1" l="1"/>
  <c r="P35" i="2"/>
  <c r="L44" i="1"/>
  <c r="O44" i="2" l="1"/>
  <c r="N44" i="2"/>
  <c r="N45" i="2"/>
  <c r="N56" i="2" s="1"/>
  <c r="N59" i="2" s="1"/>
  <c r="N62" i="2" s="1"/>
  <c r="O45" i="2"/>
  <c r="P45" i="2" l="1"/>
  <c r="O56" i="2"/>
  <c r="O59" i="2" s="1"/>
  <c r="O62" i="2" s="1"/>
  <c r="N46" i="2"/>
  <c r="N55" i="2"/>
  <c r="N58" i="2" s="1"/>
  <c r="N61" i="2" s="1"/>
  <c r="N65" i="2" s="1"/>
  <c r="O65" i="2" s="1"/>
  <c r="O55" i="2"/>
  <c r="O58" i="2" s="1"/>
  <c r="O61" i="2" s="1"/>
  <c r="O46" i="2"/>
  <c r="P44" i="2"/>
  <c r="P46" i="2" s="1"/>
</calcChain>
</file>

<file path=xl/sharedStrings.xml><?xml version="1.0" encoding="utf-8"?>
<sst xmlns="http://schemas.openxmlformats.org/spreadsheetml/2006/main" count="128" uniqueCount="65">
  <si>
    <t>Y</t>
  </si>
  <si>
    <t>X3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</si>
  <si>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</si>
  <si>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</si>
  <si>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</si>
  <si>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</si>
  <si>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</si>
  <si>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</si>
  <si>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</si>
  <si>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</si>
  <si>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</si>
  <si>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</si>
  <si>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</si>
  <si>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</si>
  <si>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</si>
  <si>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</si>
  <si>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</si>
  <si>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</si>
  <si>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</si>
  <si>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</si>
  <si>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</si>
  <si>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</si>
  <si>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</si>
  <si>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</si>
  <si>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</si>
  <si>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</si>
  <si>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</si>
  <si>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</si>
  <si>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</si>
  <si>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</si>
  <si>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</si>
  <si>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</si>
  <si>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</si>
  <si>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</si>
  <si>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</si>
  <si>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</si>
  <si>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</si>
  <si>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</si>
  <si>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</si>
  <si>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</si>
  <si>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</si>
  <si>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</si>
  <si>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</si>
  <si>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Análisis de los residuales</t>
  </si>
  <si>
    <t>Observación</t>
  </si>
  <si>
    <t>Pronóstico para Y</t>
  </si>
  <si>
    <t>Rachas=</t>
  </si>
  <si>
    <t>N1=</t>
  </si>
  <si>
    <t>N2=</t>
  </si>
  <si>
    <t>N=</t>
  </si>
  <si>
    <t>E( R)=</t>
  </si>
  <si>
    <t>VAR( R)=</t>
  </si>
  <si>
    <t>S( R)=</t>
  </si>
  <si>
    <t>Nivel de significancia: 5%</t>
  </si>
  <si>
    <t>Inferior=</t>
  </si>
  <si>
    <t>Intervalo:</t>
  </si>
  <si>
    <t>Superior=</t>
  </si>
  <si>
    <t>e(-1)</t>
  </si>
  <si>
    <t>Frecuencia Observada:</t>
  </si>
  <si>
    <t>+</t>
  </si>
  <si>
    <t>-</t>
  </si>
  <si>
    <t>Residuos (-1)</t>
  </si>
  <si>
    <t>Frecuencia esperada:</t>
  </si>
  <si>
    <t>Chi-Cuadrado</t>
  </si>
  <si>
    <t>P-valor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</si>
</sst>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3" borderId="0" xfId="0" applyFont="1" applyFill="1"/>
    <xf numFmtId="0" fontId="2" fillId="0" borderId="0" xfId="0" applyFont="1"/>
    <xf numFmtId="0" fontId="1" fillId="3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0" xfId="0" applyFill="1"/>
    <xf numFmtId="0" fontId="0" fillId="2" borderId="0" xfId="0" applyFill="1"/>
    <xf numFmtId="0" fontId="0" fillId="5" borderId="0" xfId="0" applyFill="1" applyBorder="1" applyAlignment="1"/>
    <xf numFmtId="0" fontId="0" fillId="5" borderId="0" xfId="0" applyFill="1"/>
    <xf numFmtId="0" fontId="0" fillId="5" borderId="1" xfId="0" applyFill="1" applyBorder="1" applyAlignment="1"/>
    <xf numFmtId="0" fontId="0" fillId="6" borderId="0" xfId="0" applyFill="1" applyBorder="1" applyAlignment="1"/>
    <xf numFmtId="0" fontId="0" fillId="6" borderId="0" xfId="0" applyFill="1"/>
    <xf numFmtId="0" fontId="2" fillId="5" borderId="0" xfId="0" applyFont="1" applyFill="1"/>
    <xf numFmtId="0" fontId="1" fillId="5" borderId="0" xfId="0" applyFont="1" applyFill="1"/>
    <xf numFmtId="0" fontId="1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5" fillId="3" borderId="0" xfId="0" quotePrefix="1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9" fontId="0" fillId="0" borderId="0" xfId="0" applyNumberFormat="1"/>
    <xf numFmtId="0" fontId="2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38100</xdr:rowOff>
        </xdr:from>
        <xdr:to>
          <xdr:col>15</xdr:col>
          <xdr:colOff>457200</xdr:colOff>
          <xdr:row>51</xdr:row>
          <xdr:rowOff>152400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A1D29964-9220-4426-A56D-30B04016E7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44"/>
  <sheetViews>
    <sheetView tabSelected="1" topLeftCell="A25" workbookViewId="0">
      <selection activeCell="P43" sqref="P43"/>
    </sheetView>
  </sheetViews>
  <sheetFormatPr baseColWidth="10" defaultRowHeight="15" x14ac:dyDescent="0.25"/>
  <sheetData>
    <row r="3" spans="2:11" x14ac:dyDescent="0.25">
      <c r="C3" t="s">
        <v>0</v>
      </c>
      <c r="D3" t="s">
        <v>1</v>
      </c>
    </row>
    <row r="5" spans="2:11" x14ac:dyDescent="0.25">
      <c r="B5" t="s">
        <v>2</v>
      </c>
      <c r="C5">
        <v>11484</v>
      </c>
      <c r="D5">
        <v>3.49</v>
      </c>
      <c r="F5" t="s">
        <v>18</v>
      </c>
    </row>
    <row r="6" spans="2:11" ht="15.75" thickBot="1" x14ac:dyDescent="0.3">
      <c r="B6" t="s">
        <v>3</v>
      </c>
      <c r="C6">
        <v>9348</v>
      </c>
      <c r="D6">
        <v>2.85</v>
      </c>
    </row>
    <row r="7" spans="2:11" x14ac:dyDescent="0.25">
      <c r="B7" t="s">
        <v>4</v>
      </c>
      <c r="C7">
        <v>8429</v>
      </c>
      <c r="D7">
        <v>4.0599999999999996</v>
      </c>
      <c r="F7" s="4" t="s">
        <v>19</v>
      </c>
      <c r="G7" s="4"/>
    </row>
    <row r="8" spans="2:11" x14ac:dyDescent="0.25">
      <c r="B8" t="s">
        <v>5</v>
      </c>
      <c r="C8">
        <v>10079</v>
      </c>
      <c r="D8">
        <v>3.64</v>
      </c>
      <c r="F8" s="1" t="s">
        <v>20</v>
      </c>
      <c r="G8" s="1">
        <v>2.2685861711591232E-2</v>
      </c>
    </row>
    <row r="9" spans="2:11" x14ac:dyDescent="0.25">
      <c r="B9" t="s">
        <v>6</v>
      </c>
      <c r="C9">
        <v>9240</v>
      </c>
      <c r="D9">
        <v>3.21</v>
      </c>
      <c r="F9" s="1" t="s">
        <v>21</v>
      </c>
      <c r="G9" s="1">
        <v>5.146483215974411E-4</v>
      </c>
    </row>
    <row r="10" spans="2:11" x14ac:dyDescent="0.25">
      <c r="B10" t="s">
        <v>7</v>
      </c>
      <c r="C10">
        <v>8862</v>
      </c>
      <c r="D10">
        <v>3.66</v>
      </c>
      <c r="F10" s="1" t="s">
        <v>22</v>
      </c>
      <c r="G10" s="1">
        <v>-7.0877162512574171E-2</v>
      </c>
    </row>
    <row r="11" spans="2:11" x14ac:dyDescent="0.25">
      <c r="B11" t="s">
        <v>8</v>
      </c>
      <c r="C11">
        <v>6216</v>
      </c>
      <c r="D11">
        <v>3.76</v>
      </c>
      <c r="F11" s="1" t="s">
        <v>23</v>
      </c>
      <c r="G11" s="1">
        <v>2113.9695377323824</v>
      </c>
    </row>
    <row r="12" spans="2:11" ht="15.75" thickBot="1" x14ac:dyDescent="0.3">
      <c r="B12" t="s">
        <v>9</v>
      </c>
      <c r="C12">
        <v>8253</v>
      </c>
      <c r="D12">
        <v>3.49</v>
      </c>
      <c r="F12" s="2" t="s">
        <v>24</v>
      </c>
      <c r="G12" s="2">
        <v>16</v>
      </c>
    </row>
    <row r="13" spans="2:11" x14ac:dyDescent="0.25">
      <c r="B13" t="s">
        <v>10</v>
      </c>
      <c r="C13">
        <v>8038</v>
      </c>
      <c r="D13">
        <v>3.13</v>
      </c>
    </row>
    <row r="14" spans="2:11" ht="15.75" thickBot="1" x14ac:dyDescent="0.3">
      <c r="B14" t="s">
        <v>11</v>
      </c>
      <c r="C14">
        <v>7476</v>
      </c>
      <c r="D14">
        <v>3.2</v>
      </c>
      <c r="F14" t="s">
        <v>25</v>
      </c>
    </row>
    <row r="15" spans="2:11" x14ac:dyDescent="0.25">
      <c r="B15" t="s">
        <v>12</v>
      </c>
      <c r="C15">
        <v>5911</v>
      </c>
      <c r="D15">
        <v>3.65</v>
      </c>
      <c r="F15" s="3"/>
      <c r="G15" s="3" t="s">
        <v>30</v>
      </c>
      <c r="H15" s="3" t="s">
        <v>31</v>
      </c>
      <c r="I15" s="3" t="s">
        <v>32</v>
      </c>
      <c r="J15" s="3" t="s">
        <v>33</v>
      </c>
      <c r="K15" s="3" t="s">
        <v>34</v>
      </c>
    </row>
    <row r="16" spans="2:11" x14ac:dyDescent="0.25">
      <c r="B16" t="s">
        <v>13</v>
      </c>
      <c r="C16">
        <v>7950</v>
      </c>
      <c r="D16">
        <v>3.6</v>
      </c>
      <c r="F16" s="1" t="s">
        <v>26</v>
      </c>
      <c r="G16" s="1">
        <v>1</v>
      </c>
      <c r="H16" s="1">
        <v>32215.109553515911</v>
      </c>
      <c r="I16" s="1">
        <v>32215.109553515911</v>
      </c>
      <c r="J16" s="1">
        <v>7.2087864922331579E-3</v>
      </c>
      <c r="K16" s="1">
        <v>0.93353947721691211</v>
      </c>
    </row>
    <row r="17" spans="2:14" x14ac:dyDescent="0.25">
      <c r="B17" t="s">
        <v>14</v>
      </c>
      <c r="C17">
        <v>6134</v>
      </c>
      <c r="D17">
        <v>2.94</v>
      </c>
      <c r="F17" s="1" t="s">
        <v>27</v>
      </c>
      <c r="G17" s="1">
        <v>14</v>
      </c>
      <c r="H17" s="1">
        <v>62564140.890446484</v>
      </c>
      <c r="I17" s="1">
        <v>4468867.2064604629</v>
      </c>
      <c r="J17" s="1"/>
      <c r="K17" s="1"/>
    </row>
    <row r="18" spans="2:14" ht="15.75" thickBot="1" x14ac:dyDescent="0.3">
      <c r="B18" t="s">
        <v>15</v>
      </c>
      <c r="C18">
        <v>5868</v>
      </c>
      <c r="D18">
        <v>3.12</v>
      </c>
      <c r="F18" s="2" t="s">
        <v>28</v>
      </c>
      <c r="G18" s="2">
        <v>15</v>
      </c>
      <c r="H18" s="2">
        <v>62596356</v>
      </c>
      <c r="I18" s="2"/>
      <c r="J18" s="2"/>
      <c r="K18" s="2"/>
    </row>
    <row r="19" spans="2:14" ht="15.75" thickBot="1" x14ac:dyDescent="0.3">
      <c r="B19" t="s">
        <v>16</v>
      </c>
      <c r="C19">
        <v>3160</v>
      </c>
      <c r="D19">
        <v>3.58</v>
      </c>
    </row>
    <row r="20" spans="2:14" x14ac:dyDescent="0.25">
      <c r="B20" t="s">
        <v>17</v>
      </c>
      <c r="C20">
        <v>5872</v>
      </c>
      <c r="D20">
        <v>3.53</v>
      </c>
      <c r="F20" s="3"/>
      <c r="G20" s="3" t="s">
        <v>35</v>
      </c>
      <c r="H20" s="3" t="s">
        <v>23</v>
      </c>
      <c r="I20" s="3" t="s">
        <v>36</v>
      </c>
      <c r="J20" s="3" t="s">
        <v>37</v>
      </c>
      <c r="K20" s="3" t="s">
        <v>38</v>
      </c>
      <c r="L20" s="3" t="s">
        <v>39</v>
      </c>
      <c r="M20" s="3" t="s">
        <v>40</v>
      </c>
      <c r="N20" s="3" t="s">
        <v>41</v>
      </c>
    </row>
    <row r="21" spans="2:14" x14ac:dyDescent="0.25">
      <c r="F21" s="1" t="s">
        <v>29</v>
      </c>
      <c r="G21" s="1">
        <v>8134.477261694743</v>
      </c>
      <c r="H21" s="1">
        <v>5789.2015863111828</v>
      </c>
      <c r="I21" s="1">
        <v>1.405112110956555</v>
      </c>
      <c r="J21" s="1">
        <v>0.18178791591298837</v>
      </c>
      <c r="K21" s="1">
        <v>-4282.125234298117</v>
      </c>
      <c r="L21" s="1">
        <v>20551.079757687603</v>
      </c>
      <c r="M21" s="1">
        <v>-4282.125234298117</v>
      </c>
      <c r="N21" s="1">
        <v>20551.079757687603</v>
      </c>
    </row>
    <row r="22" spans="2:14" ht="15.75" thickBot="1" x14ac:dyDescent="0.3">
      <c r="F22" s="2" t="s">
        <v>42</v>
      </c>
      <c r="G22" s="2">
        <v>-142.6267744876323</v>
      </c>
      <c r="H22" s="2">
        <v>1679.8479715082628</v>
      </c>
      <c r="I22" s="2">
        <v>-8.4904572858205671E-2</v>
      </c>
      <c r="J22" s="2">
        <v>0.93353947721690667</v>
      </c>
      <c r="K22" s="2">
        <v>-3745.5423415042815</v>
      </c>
      <c r="L22" s="2">
        <v>3460.288792529017</v>
      </c>
      <c r="M22" s="2">
        <v>-3745.5423415042815</v>
      </c>
      <c r="N22" s="2">
        <v>3460.288792529017</v>
      </c>
    </row>
    <row r="26" spans="2:14" x14ac:dyDescent="0.25">
      <c r="F26" t="s">
        <v>43</v>
      </c>
    </row>
    <row r="27" spans="2:14" ht="15.75" thickBot="1" x14ac:dyDescent="0.3"/>
    <row r="28" spans="2:14" x14ac:dyDescent="0.25">
      <c r="F28" s="3" t="s">
        <v>44</v>
      </c>
      <c r="G28" s="3" t="s">
        <v>45</v>
      </c>
      <c r="H28" s="3" t="s">
        <v>27</v>
      </c>
      <c r="J28" s="6" t="s">
        <v>46</v>
      </c>
      <c r="K28">
        <v>6</v>
      </c>
    </row>
    <row r="29" spans="2:14" x14ac:dyDescent="0.25">
      <c r="F29" s="1">
        <v>1</v>
      </c>
      <c r="G29" s="1">
        <v>7636.7098187329066</v>
      </c>
      <c r="H29" s="5">
        <v>3847.2901812670934</v>
      </c>
    </row>
    <row r="30" spans="2:14" x14ac:dyDescent="0.25">
      <c r="F30" s="1">
        <v>2</v>
      </c>
      <c r="G30" s="1">
        <v>7727.9909544049906</v>
      </c>
      <c r="H30" s="5">
        <v>1620.0090455950094</v>
      </c>
      <c r="J30" s="6" t="s">
        <v>47</v>
      </c>
      <c r="K30">
        <v>7</v>
      </c>
    </row>
    <row r="31" spans="2:14" x14ac:dyDescent="0.25">
      <c r="F31" s="1">
        <v>3</v>
      </c>
      <c r="G31" s="1">
        <v>7555.4125572749563</v>
      </c>
      <c r="H31" s="5">
        <v>873.58744272504373</v>
      </c>
      <c r="J31" s="6" t="s">
        <v>48</v>
      </c>
      <c r="K31">
        <v>9</v>
      </c>
    </row>
    <row r="32" spans="2:14" x14ac:dyDescent="0.25">
      <c r="F32" s="1">
        <v>4</v>
      </c>
      <c r="G32" s="1">
        <v>7615.3158025597613</v>
      </c>
      <c r="H32" s="5">
        <v>2463.6841974402387</v>
      </c>
      <c r="J32" s="6" t="s">
        <v>49</v>
      </c>
      <c r="K32">
        <f>+K30+K31</f>
        <v>16</v>
      </c>
    </row>
    <row r="33" spans="6:16" x14ac:dyDescent="0.25">
      <c r="F33" s="1">
        <v>5</v>
      </c>
      <c r="G33" s="1">
        <v>7676.6453155894433</v>
      </c>
      <c r="H33" s="5">
        <v>1563.3546844105567</v>
      </c>
    </row>
    <row r="34" spans="6:16" x14ac:dyDescent="0.25">
      <c r="F34" s="1">
        <v>6</v>
      </c>
      <c r="G34" s="1">
        <v>7612.4632670700084</v>
      </c>
      <c r="H34" s="5">
        <v>1249.5367329299916</v>
      </c>
      <c r="J34" s="6" t="s">
        <v>50</v>
      </c>
      <c r="K34">
        <f>((2*K30*K31)/K32)+1</f>
        <v>8.875</v>
      </c>
    </row>
    <row r="35" spans="6:16" x14ac:dyDescent="0.25">
      <c r="F35" s="1">
        <v>7</v>
      </c>
      <c r="G35" s="1">
        <v>7598.2005896212459</v>
      </c>
      <c r="H35" s="1">
        <v>-1382.2005896212459</v>
      </c>
    </row>
    <row r="36" spans="6:16" x14ac:dyDescent="0.25">
      <c r="F36" s="1">
        <v>8</v>
      </c>
      <c r="G36" s="1">
        <v>7636.7098187329066</v>
      </c>
      <c r="H36" s="5">
        <v>616.29018126709343</v>
      </c>
      <c r="J36" s="6" t="s">
        <v>51</v>
      </c>
      <c r="K36">
        <f>(2*K30*K31*(2*K30*K31-K32))/(K32*K32*(K32-1))</f>
        <v>3.609375</v>
      </c>
    </row>
    <row r="37" spans="6:16" x14ac:dyDescent="0.25">
      <c r="F37" s="1">
        <v>9</v>
      </c>
      <c r="G37" s="1">
        <v>7688.0554575484539</v>
      </c>
      <c r="H37" s="5">
        <v>349.94454245154611</v>
      </c>
    </row>
    <row r="38" spans="6:16" x14ac:dyDescent="0.25">
      <c r="F38" s="1">
        <v>10</v>
      </c>
      <c r="G38" s="1">
        <v>7678.0715833343193</v>
      </c>
      <c r="H38" s="1">
        <v>-202.07158333431926</v>
      </c>
      <c r="J38" s="6" t="s">
        <v>52</v>
      </c>
      <c r="K38">
        <f>+K36^0.5</f>
        <v>1.899835519196333</v>
      </c>
    </row>
    <row r="39" spans="6:16" x14ac:dyDescent="0.25">
      <c r="F39" s="1">
        <v>11</v>
      </c>
      <c r="G39" s="1">
        <v>7613.8895348148853</v>
      </c>
      <c r="H39" s="1">
        <v>-1702.8895348148853</v>
      </c>
    </row>
    <row r="40" spans="6:16" x14ac:dyDescent="0.25">
      <c r="F40" s="1">
        <v>12</v>
      </c>
      <c r="G40" s="1">
        <v>7621.0208735392662</v>
      </c>
      <c r="H40" s="5">
        <v>328.97912646073382</v>
      </c>
      <c r="J40" t="s">
        <v>53</v>
      </c>
      <c r="O40">
        <v>1.64</v>
      </c>
      <c r="P40" s="27">
        <v>0.1</v>
      </c>
    </row>
    <row r="41" spans="6:16" x14ac:dyDescent="0.25">
      <c r="F41" s="1">
        <v>13</v>
      </c>
      <c r="G41" s="1">
        <v>7715.154544701104</v>
      </c>
      <c r="H41" s="1">
        <v>-1581.154544701104</v>
      </c>
      <c r="O41">
        <v>1.96</v>
      </c>
      <c r="P41" s="27">
        <v>0.05</v>
      </c>
    </row>
    <row r="42" spans="6:16" x14ac:dyDescent="0.25">
      <c r="F42" s="1">
        <v>14</v>
      </c>
      <c r="G42" s="1">
        <v>7689.4817252933299</v>
      </c>
      <c r="H42" s="1">
        <v>-1821.4817252933299</v>
      </c>
      <c r="J42" s="7"/>
      <c r="K42" s="6" t="s">
        <v>54</v>
      </c>
      <c r="L42">
        <f>+K34-2.57*K38</f>
        <v>3.9924227156654242</v>
      </c>
      <c r="O42">
        <v>2.57</v>
      </c>
      <c r="P42" s="27">
        <v>0.01</v>
      </c>
    </row>
    <row r="43" spans="6:16" x14ac:dyDescent="0.25">
      <c r="F43" s="1">
        <v>15</v>
      </c>
      <c r="G43" s="1">
        <v>7623.8734090290191</v>
      </c>
      <c r="H43" s="1">
        <v>-4463.8734090290191</v>
      </c>
      <c r="J43" s="6" t="s">
        <v>55</v>
      </c>
      <c r="K43" s="7"/>
      <c r="M43" s="8">
        <v>6</v>
      </c>
    </row>
    <row r="44" spans="6:16" ht="15.75" thickBot="1" x14ac:dyDescent="0.3">
      <c r="F44" s="2">
        <v>16</v>
      </c>
      <c r="G44" s="2">
        <v>7631.0047477534008</v>
      </c>
      <c r="H44" s="2">
        <v>-1759.0047477534008</v>
      </c>
      <c r="J44" s="7"/>
      <c r="K44" s="6" t="s">
        <v>56</v>
      </c>
      <c r="L44">
        <f>+K34+1.54*K38</f>
        <v>11.800746699562353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4:P65"/>
  <sheetViews>
    <sheetView topLeftCell="C46" workbookViewId="0">
      <selection activeCell="J53" sqref="J53"/>
    </sheetView>
  </sheetViews>
  <sheetFormatPr baseColWidth="10" defaultRowHeight="15" x14ac:dyDescent="0.25"/>
  <cols>
    <col min="12" max="12" width="17.42578125" customWidth="1"/>
  </cols>
  <sheetData>
    <row r="4" spans="3:12" x14ac:dyDescent="0.25">
      <c r="D4" t="s">
        <v>0</v>
      </c>
      <c r="E4" t="s">
        <v>1</v>
      </c>
    </row>
    <row r="6" spans="3:12" x14ac:dyDescent="0.25">
      <c r="C6" t="s">
        <v>2</v>
      </c>
      <c r="D6">
        <v>11484</v>
      </c>
      <c r="E6">
        <v>3.49</v>
      </c>
      <c r="G6" t="s">
        <v>18</v>
      </c>
    </row>
    <row r="7" spans="3:12" ht="15.75" thickBot="1" x14ac:dyDescent="0.3">
      <c r="C7" t="s">
        <v>3</v>
      </c>
      <c r="D7">
        <v>9348</v>
      </c>
      <c r="E7">
        <v>2.85</v>
      </c>
    </row>
    <row r="8" spans="3:12" x14ac:dyDescent="0.25">
      <c r="C8" t="s">
        <v>4</v>
      </c>
      <c r="D8">
        <v>8429</v>
      </c>
      <c r="E8">
        <v>4.0599999999999996</v>
      </c>
      <c r="G8" s="4" t="s">
        <v>19</v>
      </c>
      <c r="H8" s="4"/>
    </row>
    <row r="9" spans="3:12" x14ac:dyDescent="0.25">
      <c r="C9" t="s">
        <v>5</v>
      </c>
      <c r="D9">
        <v>10079</v>
      </c>
      <c r="E9">
        <v>3.64</v>
      </c>
      <c r="G9" s="1" t="s">
        <v>20</v>
      </c>
      <c r="H9" s="1">
        <v>2.2685861711591232E-2</v>
      </c>
    </row>
    <row r="10" spans="3:12" x14ac:dyDescent="0.25">
      <c r="C10" t="s">
        <v>6</v>
      </c>
      <c r="D10">
        <v>9240</v>
      </c>
      <c r="E10">
        <v>3.21</v>
      </c>
      <c r="G10" s="1" t="s">
        <v>21</v>
      </c>
      <c r="H10" s="1">
        <v>5.146483215974411E-4</v>
      </c>
    </row>
    <row r="11" spans="3:12" x14ac:dyDescent="0.25">
      <c r="C11" t="s">
        <v>7</v>
      </c>
      <c r="D11">
        <v>8862</v>
      </c>
      <c r="E11">
        <v>3.66</v>
      </c>
      <c r="G11" s="1" t="s">
        <v>22</v>
      </c>
      <c r="H11" s="1">
        <v>-7.0877162512574171E-2</v>
      </c>
    </row>
    <row r="12" spans="3:12" x14ac:dyDescent="0.25">
      <c r="C12" t="s">
        <v>8</v>
      </c>
      <c r="D12">
        <v>6216</v>
      </c>
      <c r="E12">
        <v>3.76</v>
      </c>
      <c r="G12" s="1" t="s">
        <v>23</v>
      </c>
      <c r="H12" s="1">
        <v>2113.9695377323824</v>
      </c>
    </row>
    <row r="13" spans="3:12" ht="15.75" thickBot="1" x14ac:dyDescent="0.3">
      <c r="C13" t="s">
        <v>9</v>
      </c>
      <c r="D13">
        <v>8253</v>
      </c>
      <c r="E13">
        <v>3.49</v>
      </c>
      <c r="G13" s="2" t="s">
        <v>24</v>
      </c>
      <c r="H13" s="2">
        <v>16</v>
      </c>
    </row>
    <row r="14" spans="3:12" x14ac:dyDescent="0.25">
      <c r="C14" t="s">
        <v>10</v>
      </c>
      <c r="D14">
        <v>8038</v>
      </c>
      <c r="E14">
        <v>3.13</v>
      </c>
    </row>
    <row r="15" spans="3:12" ht="15.75" thickBot="1" x14ac:dyDescent="0.3">
      <c r="C15" t="s">
        <v>11</v>
      </c>
      <c r="D15">
        <v>7476</v>
      </c>
      <c r="E15">
        <v>3.2</v>
      </c>
      <c r="G15" t="s">
        <v>25</v>
      </c>
    </row>
    <row r="16" spans="3:12" x14ac:dyDescent="0.25">
      <c r="C16" t="s">
        <v>12</v>
      </c>
      <c r="D16">
        <v>5911</v>
      </c>
      <c r="E16">
        <v>3.65</v>
      </c>
      <c r="G16" s="3"/>
      <c r="H16" s="3" t="s">
        <v>30</v>
      </c>
      <c r="I16" s="3" t="s">
        <v>31</v>
      </c>
      <c r="J16" s="3" t="s">
        <v>32</v>
      </c>
      <c r="K16" s="3" t="s">
        <v>33</v>
      </c>
      <c r="L16" s="3" t="s">
        <v>34</v>
      </c>
    </row>
    <row r="17" spans="3:16" x14ac:dyDescent="0.25">
      <c r="C17" t="s">
        <v>13</v>
      </c>
      <c r="D17">
        <v>7950</v>
      </c>
      <c r="E17">
        <v>3.6</v>
      </c>
      <c r="G17" s="1" t="s">
        <v>26</v>
      </c>
      <c r="H17" s="1">
        <v>1</v>
      </c>
      <c r="I17" s="1">
        <v>32215.109553515911</v>
      </c>
      <c r="J17" s="1">
        <v>32215.109553515911</v>
      </c>
      <c r="K17" s="1">
        <v>7.2087864922331579E-3</v>
      </c>
      <c r="L17" s="1">
        <v>0.93353947721691211</v>
      </c>
    </row>
    <row r="18" spans="3:16" x14ac:dyDescent="0.25">
      <c r="C18" t="s">
        <v>14</v>
      </c>
      <c r="D18">
        <v>6134</v>
      </c>
      <c r="E18">
        <v>2.94</v>
      </c>
      <c r="G18" s="1" t="s">
        <v>27</v>
      </c>
      <c r="H18" s="1">
        <v>14</v>
      </c>
      <c r="I18" s="1">
        <v>62564140.890446484</v>
      </c>
      <c r="J18" s="1">
        <v>4468867.2064604629</v>
      </c>
      <c r="K18" s="1"/>
      <c r="L18" s="1"/>
    </row>
    <row r="19" spans="3:16" ht="15.75" thickBot="1" x14ac:dyDescent="0.3">
      <c r="C19" t="s">
        <v>15</v>
      </c>
      <c r="D19">
        <v>5868</v>
      </c>
      <c r="E19">
        <v>3.12</v>
      </c>
      <c r="G19" s="2" t="s">
        <v>28</v>
      </c>
      <c r="H19" s="2">
        <v>15</v>
      </c>
      <c r="I19" s="2">
        <v>62596356</v>
      </c>
      <c r="J19" s="2"/>
      <c r="K19" s="2"/>
      <c r="L19" s="2"/>
    </row>
    <row r="20" spans="3:16" ht="15.75" thickBot="1" x14ac:dyDescent="0.3">
      <c r="C20" t="s">
        <v>16</v>
      </c>
      <c r="D20">
        <v>3160</v>
      </c>
      <c r="E20">
        <v>3.58</v>
      </c>
    </row>
    <row r="21" spans="3:16" x14ac:dyDescent="0.25">
      <c r="C21" t="s">
        <v>17</v>
      </c>
      <c r="D21">
        <v>5872</v>
      </c>
      <c r="E21">
        <v>3.53</v>
      </c>
      <c r="G21" s="3"/>
      <c r="H21" s="3" t="s">
        <v>35</v>
      </c>
      <c r="I21" s="3" t="s">
        <v>23</v>
      </c>
      <c r="J21" s="3" t="s">
        <v>36</v>
      </c>
      <c r="K21" s="3" t="s">
        <v>37</v>
      </c>
      <c r="L21" s="3" t="s">
        <v>38</v>
      </c>
      <c r="M21" s="3" t="s">
        <v>39</v>
      </c>
      <c r="N21" s="3" t="s">
        <v>40</v>
      </c>
      <c r="O21" s="3" t="s">
        <v>41</v>
      </c>
    </row>
    <row r="22" spans="3:16" x14ac:dyDescent="0.25">
      <c r="G22" s="1" t="s">
        <v>29</v>
      </c>
      <c r="H22" s="1">
        <v>8134.477261694743</v>
      </c>
      <c r="I22" s="1">
        <v>5789.2015863111828</v>
      </c>
      <c r="J22" s="1">
        <v>1.405112110956555</v>
      </c>
      <c r="K22" s="1">
        <v>0.18178791591298837</v>
      </c>
      <c r="L22" s="1">
        <v>-4282.125234298117</v>
      </c>
      <c r="M22" s="1">
        <v>20551.079757687603</v>
      </c>
      <c r="N22" s="1">
        <v>-4282.125234298117</v>
      </c>
      <c r="O22" s="1">
        <v>20551.079757687603</v>
      </c>
    </row>
    <row r="23" spans="3:16" ht="15.75" thickBot="1" x14ac:dyDescent="0.3">
      <c r="G23" s="2" t="s">
        <v>42</v>
      </c>
      <c r="H23" s="2">
        <v>-142.6267744876323</v>
      </c>
      <c r="I23" s="2">
        <v>1679.8479715082628</v>
      </c>
      <c r="J23" s="2">
        <v>-8.4904572858205671E-2</v>
      </c>
      <c r="K23" s="2">
        <v>0.93353947721690667</v>
      </c>
      <c r="L23" s="2">
        <v>-3745.5423415042815</v>
      </c>
      <c r="M23" s="2">
        <v>3460.288792529017</v>
      </c>
      <c r="N23" s="2">
        <v>-3745.5423415042815</v>
      </c>
      <c r="O23" s="2">
        <v>3460.288792529017</v>
      </c>
    </row>
    <row r="27" spans="3:16" x14ac:dyDescent="0.25">
      <c r="G27" t="s">
        <v>43</v>
      </c>
    </row>
    <row r="28" spans="3:16" ht="15.75" thickBot="1" x14ac:dyDescent="0.3"/>
    <row r="29" spans="3:16" x14ac:dyDescent="0.25">
      <c r="G29" s="3" t="s">
        <v>44</v>
      </c>
      <c r="H29" s="3" t="s">
        <v>45</v>
      </c>
      <c r="I29" s="3" t="s">
        <v>27</v>
      </c>
      <c r="J29" s="9" t="s">
        <v>57</v>
      </c>
      <c r="L29" s="18" t="s">
        <v>58</v>
      </c>
      <c r="M29" s="19"/>
    </row>
    <row r="30" spans="3:16" x14ac:dyDescent="0.25">
      <c r="G30" s="1">
        <v>1</v>
      </c>
      <c r="H30" s="1">
        <v>7636.7098187329066</v>
      </c>
      <c r="I30" s="10">
        <v>3847.2901812670934</v>
      </c>
      <c r="J30" s="11"/>
    </row>
    <row r="31" spans="3:16" x14ac:dyDescent="0.25">
      <c r="G31" s="1">
        <v>2</v>
      </c>
      <c r="H31" s="1">
        <v>7727.9909544049906</v>
      </c>
      <c r="I31" s="5">
        <v>1620.0090455950094</v>
      </c>
      <c r="J31" s="12">
        <f>+I30</f>
        <v>3847.2901812670934</v>
      </c>
      <c r="L31" s="20"/>
      <c r="M31" s="21"/>
      <c r="N31" s="28" t="s">
        <v>27</v>
      </c>
      <c r="O31" s="28"/>
    </row>
    <row r="32" spans="3:16" ht="18.75" x14ac:dyDescent="0.3">
      <c r="G32" s="1">
        <v>3</v>
      </c>
      <c r="H32" s="1">
        <v>7555.4125572749563</v>
      </c>
      <c r="I32" s="5">
        <v>873.58744272504373</v>
      </c>
      <c r="J32" s="12">
        <f t="shared" ref="J32:J45" si="0">+I31</f>
        <v>1620.0090455950094</v>
      </c>
      <c r="L32" s="20"/>
      <c r="M32" s="22"/>
      <c r="N32" s="23" t="s">
        <v>59</v>
      </c>
      <c r="O32" s="23" t="s">
        <v>60</v>
      </c>
      <c r="P32" s="8" t="s">
        <v>28</v>
      </c>
    </row>
    <row r="33" spans="7:16" ht="18.75" x14ac:dyDescent="0.3">
      <c r="G33" s="1">
        <v>4</v>
      </c>
      <c r="H33" s="1">
        <v>7615.3158025597613</v>
      </c>
      <c r="I33" s="5">
        <v>2463.6841974402387</v>
      </c>
      <c r="J33" s="12">
        <f t="shared" si="0"/>
        <v>873.58744272504373</v>
      </c>
      <c r="L33" s="29" t="s">
        <v>61</v>
      </c>
      <c r="M33" s="23" t="s">
        <v>59</v>
      </c>
      <c r="N33" s="24">
        <v>6</v>
      </c>
      <c r="O33" s="24">
        <v>3</v>
      </c>
      <c r="P33" s="25">
        <f>+O33+N33</f>
        <v>9</v>
      </c>
    </row>
    <row r="34" spans="7:16" ht="18.75" x14ac:dyDescent="0.3">
      <c r="G34" s="1">
        <v>5</v>
      </c>
      <c r="H34" s="1">
        <v>7676.6453155894433</v>
      </c>
      <c r="I34" s="5">
        <v>1563.3546844105567</v>
      </c>
      <c r="J34" s="12">
        <f t="shared" si="0"/>
        <v>2463.6841974402387</v>
      </c>
      <c r="L34" s="29"/>
      <c r="M34" s="23" t="s">
        <v>60</v>
      </c>
      <c r="N34" s="24">
        <v>2</v>
      </c>
      <c r="O34" s="24">
        <v>4</v>
      </c>
      <c r="P34" s="25">
        <f>+O34+N34</f>
        <v>6</v>
      </c>
    </row>
    <row r="35" spans="7:16" x14ac:dyDescent="0.25">
      <c r="G35" s="1">
        <v>6</v>
      </c>
      <c r="H35" s="1">
        <v>7612.4632670700084</v>
      </c>
      <c r="I35" s="5">
        <v>1249.5367329299916</v>
      </c>
      <c r="J35" s="12">
        <f t="shared" si="0"/>
        <v>1563.3546844105567</v>
      </c>
      <c r="M35" s="8" t="s">
        <v>28</v>
      </c>
      <c r="N35" s="25">
        <f>+N33+N34</f>
        <v>8</v>
      </c>
      <c r="O35" s="25">
        <f>+O33+O34</f>
        <v>7</v>
      </c>
      <c r="P35" s="26">
        <f>SUM(P33:P34)</f>
        <v>15</v>
      </c>
    </row>
    <row r="36" spans="7:16" x14ac:dyDescent="0.25">
      <c r="G36" s="1">
        <v>7</v>
      </c>
      <c r="H36" s="1">
        <v>7598.2005896212459</v>
      </c>
      <c r="I36" s="16">
        <v>-1382.2005896212459</v>
      </c>
      <c r="J36" s="17">
        <f t="shared" si="0"/>
        <v>1249.5367329299916</v>
      </c>
    </row>
    <row r="37" spans="7:16" x14ac:dyDescent="0.25">
      <c r="G37" s="1">
        <v>8</v>
      </c>
      <c r="H37" s="1">
        <v>7636.7098187329066</v>
      </c>
      <c r="I37" s="10">
        <v>616.29018126709343</v>
      </c>
      <c r="J37" s="11">
        <f t="shared" si="0"/>
        <v>-1382.2005896212459</v>
      </c>
    </row>
    <row r="38" spans="7:16" x14ac:dyDescent="0.25">
      <c r="G38" s="1">
        <v>9</v>
      </c>
      <c r="H38" s="1">
        <v>7688.0554575484539</v>
      </c>
      <c r="I38" s="5">
        <v>349.94454245154611</v>
      </c>
      <c r="J38" s="12">
        <f t="shared" si="0"/>
        <v>616.29018126709343</v>
      </c>
    </row>
    <row r="39" spans="7:16" x14ac:dyDescent="0.25">
      <c r="G39" s="1">
        <v>10</v>
      </c>
      <c r="H39" s="1">
        <v>7678.0715833343193</v>
      </c>
      <c r="I39" s="16">
        <v>-202.07158333431926</v>
      </c>
      <c r="J39" s="17">
        <f t="shared" si="0"/>
        <v>349.94454245154611</v>
      </c>
    </row>
    <row r="40" spans="7:16" x14ac:dyDescent="0.25">
      <c r="G40" s="1">
        <v>11</v>
      </c>
      <c r="H40" s="1">
        <v>7613.8895348148853</v>
      </c>
      <c r="I40" s="13">
        <v>-1702.8895348148853</v>
      </c>
      <c r="J40" s="14">
        <f t="shared" si="0"/>
        <v>-202.07158333431926</v>
      </c>
      <c r="L40" s="18" t="s">
        <v>62</v>
      </c>
      <c r="M40" s="19"/>
    </row>
    <row r="41" spans="7:16" x14ac:dyDescent="0.25">
      <c r="G41" s="1">
        <v>12</v>
      </c>
      <c r="H41" s="1">
        <v>7621.0208735392662</v>
      </c>
      <c r="I41" s="10">
        <v>328.97912646073382</v>
      </c>
      <c r="J41" s="11">
        <f t="shared" si="0"/>
        <v>-1702.8895348148853</v>
      </c>
    </row>
    <row r="42" spans="7:16" x14ac:dyDescent="0.25">
      <c r="G42" s="1">
        <v>13</v>
      </c>
      <c r="H42" s="1">
        <v>7715.154544701104</v>
      </c>
      <c r="I42" s="16">
        <v>-1581.154544701104</v>
      </c>
      <c r="J42" s="17">
        <f t="shared" si="0"/>
        <v>328.97912646073382</v>
      </c>
      <c r="L42" s="20"/>
      <c r="M42" s="21"/>
      <c r="N42" s="28" t="s">
        <v>27</v>
      </c>
      <c r="O42" s="28"/>
    </row>
    <row r="43" spans="7:16" ht="18.75" x14ac:dyDescent="0.3">
      <c r="G43" s="1">
        <v>14</v>
      </c>
      <c r="H43" s="1">
        <v>7689.4817252933299</v>
      </c>
      <c r="I43" s="13">
        <v>-1821.4817252933299</v>
      </c>
      <c r="J43" s="14">
        <f t="shared" si="0"/>
        <v>-1581.154544701104</v>
      </c>
      <c r="L43" s="20"/>
      <c r="M43" s="22"/>
      <c r="N43" s="23" t="s">
        <v>59</v>
      </c>
      <c r="O43" s="23" t="s">
        <v>60</v>
      </c>
      <c r="P43" s="8" t="s">
        <v>28</v>
      </c>
    </row>
    <row r="44" spans="7:16" ht="18.75" x14ac:dyDescent="0.3">
      <c r="G44" s="1">
        <v>15</v>
      </c>
      <c r="H44" s="1">
        <v>7623.8734090290191</v>
      </c>
      <c r="I44" s="13">
        <v>-4463.8734090290191</v>
      </c>
      <c r="J44" s="14">
        <f t="shared" si="0"/>
        <v>-1821.4817252933299</v>
      </c>
      <c r="L44" s="29" t="s">
        <v>61</v>
      </c>
      <c r="M44" s="23" t="s">
        <v>59</v>
      </c>
      <c r="N44" s="24">
        <f>+N35*P33/P35</f>
        <v>4.8</v>
      </c>
      <c r="O44" s="24">
        <f>+P33*O35/P35</f>
        <v>4.2</v>
      </c>
      <c r="P44" s="25">
        <f>+O44+N44</f>
        <v>9</v>
      </c>
    </row>
    <row r="45" spans="7:16" ht="19.5" thickBot="1" x14ac:dyDescent="0.35">
      <c r="G45" s="2">
        <v>16</v>
      </c>
      <c r="H45" s="2">
        <v>7631.0047477534008</v>
      </c>
      <c r="I45" s="15">
        <v>-1759.0047477534008</v>
      </c>
      <c r="J45" s="14">
        <f t="shared" si="0"/>
        <v>-4463.8734090290191</v>
      </c>
      <c r="L45" s="29"/>
      <c r="M45" s="23" t="s">
        <v>60</v>
      </c>
      <c r="N45" s="24">
        <f>+N35*P34/P35</f>
        <v>3.2</v>
      </c>
      <c r="O45" s="24">
        <f>+O35*P34/P35</f>
        <v>2.8</v>
      </c>
      <c r="P45" s="25">
        <f>+O45+N45</f>
        <v>6</v>
      </c>
    </row>
    <row r="46" spans="7:16" x14ac:dyDescent="0.25">
      <c r="M46" s="8" t="s">
        <v>28</v>
      </c>
      <c r="N46" s="25">
        <f>+N44+N45</f>
        <v>8</v>
      </c>
      <c r="O46" s="25">
        <f>SUM(O44:O45)</f>
        <v>7</v>
      </c>
      <c r="P46" s="26">
        <f>+P44+P45</f>
        <v>15</v>
      </c>
    </row>
    <row r="55" spans="14:15" x14ac:dyDescent="0.25">
      <c r="N55">
        <f>+N33-N44</f>
        <v>1.2000000000000002</v>
      </c>
      <c r="O55">
        <f>+O33-O44</f>
        <v>-1.2000000000000002</v>
      </c>
    </row>
    <row r="56" spans="14:15" x14ac:dyDescent="0.25">
      <c r="N56">
        <f>+N34-N45</f>
        <v>-1.2000000000000002</v>
      </c>
      <c r="O56">
        <f>+O34-O45</f>
        <v>1.2000000000000002</v>
      </c>
    </row>
    <row r="58" spans="14:15" x14ac:dyDescent="0.25">
      <c r="N58">
        <f>+N55*N55</f>
        <v>1.4400000000000004</v>
      </c>
      <c r="O58">
        <f>+O55*O55</f>
        <v>1.4400000000000004</v>
      </c>
    </row>
    <row r="59" spans="14:15" x14ac:dyDescent="0.25">
      <c r="N59">
        <f>+N56*N56</f>
        <v>1.4400000000000004</v>
      </c>
      <c r="O59">
        <f>+O56*O56</f>
        <v>1.4400000000000004</v>
      </c>
    </row>
    <row r="61" spans="14:15" x14ac:dyDescent="0.25">
      <c r="N61">
        <f>+N58/N44</f>
        <v>0.3000000000000001</v>
      </c>
      <c r="O61">
        <f>+O58/O44</f>
        <v>0.34285714285714292</v>
      </c>
    </row>
    <row r="62" spans="14:15" x14ac:dyDescent="0.25">
      <c r="N62">
        <f>+N59/N45</f>
        <v>0.45000000000000012</v>
      </c>
      <c r="O62">
        <f>+O59/O45</f>
        <v>0.51428571428571446</v>
      </c>
    </row>
    <row r="64" spans="14:15" x14ac:dyDescent="0.25">
      <c r="N64" t="s">
        <v>63</v>
      </c>
      <c r="O64" t="s">
        <v>64</v>
      </c>
    </row>
    <row r="65" spans="14:15" x14ac:dyDescent="0.25">
      <c r="N65" s="18">
        <f>+N61+O61+N62+O62</f>
        <v>1.6071428571428577</v>
      </c>
      <c r="O65">
        <f>_xlfn.CHISQ.DIST.RT(N65,1)</f>
        <v>0.20489389381637851</v>
      </c>
    </row>
  </sheetData>
  <mergeCells count="4">
    <mergeCell ref="N31:O31"/>
    <mergeCell ref="L33:L34"/>
    <mergeCell ref="N42:O42"/>
    <mergeCell ref="L44:L4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r:id="rId4">
            <anchor moveWithCells="1">
              <from>
                <xdr:col>12</xdr:col>
                <xdr:colOff>0</xdr:colOff>
                <xdr:row>47</xdr:row>
                <xdr:rowOff>38100</xdr:rowOff>
              </from>
              <to>
                <xdr:col>15</xdr:col>
                <xdr:colOff>457200</xdr:colOff>
                <xdr:row>51</xdr:row>
                <xdr:rowOff>152400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Aleatoriedad</vt:lpstr>
      <vt:lpstr>Independencia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2018-12-17T22:24:38Z</dcterms:created>
  <dcterms:modified xsi:type="dcterms:W3CDTF">2019-12-27T21:30:21Z</dcterms:modified>
</cp:coreProperties>
</file>