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ate1904="1"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2_Autocorrelacion\"/>
    </mc:Choice>
  </mc:AlternateContent>
  <xr:revisionPtr revIDLastSave="0" documentId="8_{62FEE5C8-3F38-44BC-AF0A-878313925DCC}" xr6:coauthVersionLast="45" xr6:coauthVersionMax="45" xr10:uidLastSave="{00000000-0000-0000-0000-000000000000}"/>
  <bookViews>
    <workbookView xWindow="-120" yWindow="-120" windowWidth="20730" windowHeight="11760" activeTab="1"/>
  </bookViews>
  <sheets>
    <sheet name="Table 6_4" sheetId="1" r:id="rId1"/>
    <sheet name="Hoj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7" i="5" l="1"/>
  <c r="J97" i="5"/>
  <c r="I97" i="5"/>
  <c r="K96" i="5"/>
  <c r="J96" i="5"/>
  <c r="I96" i="5"/>
  <c r="K95" i="5"/>
  <c r="J95" i="5"/>
  <c r="I95" i="5"/>
  <c r="K94" i="5"/>
  <c r="J94" i="5"/>
  <c r="I94" i="5"/>
  <c r="K93" i="5"/>
  <c r="J93" i="5"/>
  <c r="I93" i="5"/>
  <c r="K92" i="5"/>
  <c r="J92" i="5"/>
  <c r="I92" i="5"/>
  <c r="K91" i="5"/>
  <c r="J91" i="5"/>
  <c r="I91" i="5"/>
  <c r="K90" i="5"/>
  <c r="J90" i="5"/>
  <c r="I90" i="5"/>
  <c r="K89" i="5"/>
  <c r="J89" i="5"/>
  <c r="I89" i="5"/>
  <c r="K88" i="5"/>
  <c r="J88" i="5"/>
  <c r="I88" i="5"/>
  <c r="K87" i="5"/>
  <c r="J87" i="5"/>
  <c r="I87" i="5"/>
  <c r="K86" i="5"/>
  <c r="J86" i="5"/>
  <c r="I86" i="5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K98" i="5" s="1"/>
  <c r="J34" i="5"/>
  <c r="J98" i="5" s="1"/>
  <c r="I34" i="5"/>
  <c r="I98" i="5" s="1"/>
  <c r="H99" i="5"/>
  <c r="H98" i="5"/>
  <c r="M101" i="5" l="1"/>
  <c r="M100" i="5" s="1"/>
  <c r="I99" i="5"/>
  <c r="I100" i="5" s="1"/>
  <c r="I103" i="5" l="1"/>
  <c r="K105" i="5" s="1"/>
  <c r="L105" i="5" s="1"/>
  <c r="L107" i="5" s="1"/>
  <c r="L109" i="5" s="1"/>
  <c r="I102" i="5"/>
  <c r="J104" i="5" s="1"/>
  <c r="J107" i="5" s="1"/>
  <c r="J109" i="5" s="1"/>
  <c r="K111" i="5" l="1"/>
  <c r="K113" i="5" s="1"/>
  <c r="L113" i="5" s="1"/>
</calcChain>
</file>

<file path=xl/sharedStrings.xml><?xml version="1.0" encoding="utf-8"?>
<sst xmlns="http://schemas.openxmlformats.org/spreadsheetml/2006/main" count="75" uniqueCount="59">
  <si>
    <t>Table 6.4</t>
  </si>
  <si>
    <t>TFR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</si>
  <si>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</si>
  <si>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</si>
  <si>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</si>
  <si>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</si>
  <si>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</si>
  <si>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</si>
  <si>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</si>
  <si>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</si>
  <si>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</si>
  <si>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</si>
  <si>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</si>
  <si>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</si>
  <si>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</si>
  <si>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</si>
  <si>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</si>
  <si>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</si>
  <si>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</si>
  <si>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</si>
  <si>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</si>
  <si>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</si>
  <si>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</si>
  <si>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</si>
  <si>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</si>
  <si>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</si>
  <si>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</si>
  <si>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</si>
  <si>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MI</t>
  </si>
  <si>
    <t>MI=</t>
  </si>
  <si>
    <t>Mortalidad Infantil</t>
  </si>
  <si>
    <t>PBI Per cápita</t>
  </si>
  <si>
    <t>Tasa de alfabetizacion en las mujeres</t>
  </si>
  <si>
    <t>TAM</t>
  </si>
  <si>
    <t>PBIPC</t>
  </si>
  <si>
    <t>TAM=</t>
  </si>
  <si>
    <t>PBIPC=</t>
  </si>
  <si>
    <t>X1</t>
  </si>
  <si>
    <t>X2</t>
  </si>
  <si>
    <t>Y</t>
  </si>
  <si>
    <t>Análisis de los residuales</t>
  </si>
  <si>
    <t>Observación</t>
  </si>
  <si>
    <t>Pronóstico para Y</t>
  </si>
  <si>
    <t>e2</t>
  </si>
  <si>
    <t>e3</t>
  </si>
  <si>
    <t>e4</t>
  </si>
  <si>
    <t>S</t>
  </si>
  <si>
    <t>S2</t>
  </si>
  <si>
    <t>S3</t>
  </si>
  <si>
    <t>S4</t>
  </si>
  <si>
    <t>A</t>
  </si>
  <si>
    <t>K</t>
  </si>
  <si>
    <t>JB</t>
  </si>
  <si>
    <t>P-valor</t>
  </si>
  <si>
    <t>Suma</t>
  </si>
  <si>
    <t>A=0</t>
  </si>
  <si>
    <t>K=3</t>
  </si>
  <si>
    <t>Distribución Normal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</si>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</sst>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Verdana"/>
    </font>
    <font>
      <u/>
      <sz val="12.5"/>
      <color indexed="19"/>
      <name val="Verdana"/>
    </font>
    <font>
      <u/>
      <sz val="12.5"/>
      <color indexed="12"/>
      <name val="Verdana"/>
    </font>
    <font>
      <i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6" fillId="2" borderId="0" xfId="0" applyFont="1" applyFill="1" applyBorder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1" xfId="0" applyFont="1" applyFill="1" applyBorder="1" applyAlignment="1"/>
    <xf numFmtId="0" fontId="4" fillId="2" borderId="0" xfId="0" applyFont="1" applyFill="1"/>
    <xf numFmtId="0" fontId="6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6" fillId="4" borderId="0" xfId="0" applyFont="1" applyFill="1"/>
    <xf numFmtId="0" fontId="0" fillId="0" borderId="0" xfId="0" applyBorder="1"/>
    <xf numFmtId="0" fontId="0" fillId="0" borderId="1" xfId="0" applyBorder="1"/>
    <xf numFmtId="0" fontId="4" fillId="5" borderId="0" xfId="0" applyFont="1" applyFill="1"/>
    <xf numFmtId="0" fontId="5" fillId="5" borderId="0" xfId="0" applyFont="1" applyFill="1"/>
    <xf numFmtId="0" fontId="4" fillId="6" borderId="0" xfId="0" applyFont="1" applyFill="1"/>
    <xf numFmtId="0" fontId="7" fillId="0" borderId="0" xfId="0" applyFont="1"/>
    <xf numFmtId="0" fontId="6" fillId="2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7" borderId="0" xfId="0" applyFont="1" applyFill="1"/>
    <xf numFmtId="0" fontId="0" fillId="6" borderId="0" xfId="0" applyFill="1"/>
  </cellXfs>
  <cellStyles count="3">
    <cellStyle name="Followed Hyperlink" xfId="1"/>
    <cellStyle name="Hyperlink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115</xdr:row>
      <xdr:rowOff>19050</xdr:rowOff>
    </xdr:from>
    <xdr:to>
      <xdr:col>11</xdr:col>
      <xdr:colOff>19050</xdr:colOff>
      <xdr:row>134</xdr:row>
      <xdr:rowOff>9525</xdr:rowOff>
    </xdr:to>
    <xdr:pic>
      <xdr:nvPicPr>
        <xdr:cNvPr id="1040" name="Imagen 2">
          <a:extLst>
            <a:ext uri="{FF2B5EF4-FFF2-40B4-BE49-F238E27FC236}">
              <a16:creationId xmlns:a16="http://schemas.microsoft.com/office/drawing/2014/main" id="{0DE35436-E5D0-43D9-BBFF-7BE20614F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53" t="28375" r="54684" b="38721"/>
        <a:stretch>
          <a:fillRect/>
        </a:stretch>
      </xdr:blipFill>
      <xdr:spPr bwMode="auto">
        <a:xfrm>
          <a:off x="7029450" y="18716625"/>
          <a:ext cx="662940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111</xdr:row>
          <xdr:rowOff>28575</xdr:rowOff>
        </xdr:from>
        <xdr:to>
          <xdr:col>7</xdr:col>
          <xdr:colOff>1524000</xdr:colOff>
          <xdr:row>114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084B361-68C5-476C-9547-177272A43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714375</xdr:colOff>
          <xdr:row>105</xdr:row>
          <xdr:rowOff>114300</xdr:rowOff>
        </xdr:from>
        <xdr:to>
          <xdr:col>10</xdr:col>
          <xdr:colOff>1257300</xdr:colOff>
          <xdr:row>107</xdr:row>
          <xdr:rowOff>19050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22C8D3D-A29E-4A95-8BFD-B3E7746B8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1543050</xdr:colOff>
          <xdr:row>105</xdr:row>
          <xdr:rowOff>123825</xdr:rowOff>
        </xdr:from>
        <xdr:to>
          <xdr:col>8</xdr:col>
          <xdr:colOff>1743075</xdr:colOff>
          <xdr:row>106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9E16A8E-6A4C-4134-81BF-1C452797A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447675</xdr:colOff>
          <xdr:row>104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EEB2B75-370C-4E8D-B13C-306BD0D90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457200</xdr:colOff>
          <xdr:row>112</xdr:row>
          <xdr:rowOff>85725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AC1F86A-DAED-43D5-A370-2EE3CDA70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95" zoomScaleNormal="95" workbookViewId="0">
      <selection activeCell="E15" sqref="E15"/>
    </sheetView>
  </sheetViews>
  <sheetFormatPr baseColWidth="10" defaultRowHeight="12.75" x14ac:dyDescent="0.2"/>
  <sheetData>
    <row r="1" spans="1:4" x14ac:dyDescent="0.2">
      <c r="A1" t="s">
        <v>0</v>
      </c>
    </row>
    <row r="3" spans="1:4" x14ac:dyDescent="0.2">
      <c r="A3" s="7" t="s">
        <v>39</v>
      </c>
      <c r="B3" s="7" t="s">
        <v>37</v>
      </c>
      <c r="C3" s="7" t="s">
        <v>38</v>
      </c>
      <c r="D3" s="8"/>
    </row>
    <row r="4" spans="1:4" x14ac:dyDescent="0.2">
      <c r="A4" s="9" t="s">
        <v>28</v>
      </c>
      <c r="B4" s="9" t="s">
        <v>34</v>
      </c>
      <c r="C4" s="9" t="s">
        <v>33</v>
      </c>
      <c r="D4" s="8" t="s">
        <v>1</v>
      </c>
    </row>
    <row r="5" spans="1:4" x14ac:dyDescent="0.2">
      <c r="A5">
        <v>128</v>
      </c>
      <c r="B5">
        <v>1870</v>
      </c>
      <c r="C5">
        <v>37</v>
      </c>
      <c r="D5">
        <v>6.66</v>
      </c>
    </row>
    <row r="6" spans="1:4" x14ac:dyDescent="0.2">
      <c r="A6">
        <v>204</v>
      </c>
      <c r="B6">
        <v>130</v>
      </c>
      <c r="C6">
        <v>22</v>
      </c>
      <c r="D6">
        <v>6.15</v>
      </c>
    </row>
    <row r="7" spans="1:4" x14ac:dyDescent="0.2">
      <c r="A7">
        <v>202</v>
      </c>
      <c r="B7">
        <v>310</v>
      </c>
      <c r="C7">
        <v>16</v>
      </c>
      <c r="D7">
        <v>7</v>
      </c>
    </row>
    <row r="8" spans="1:4" x14ac:dyDescent="0.2">
      <c r="A8">
        <v>197</v>
      </c>
      <c r="B8">
        <v>570</v>
      </c>
      <c r="C8">
        <v>65</v>
      </c>
      <c r="D8">
        <v>6.25</v>
      </c>
    </row>
    <row r="9" spans="1:4" x14ac:dyDescent="0.2">
      <c r="A9">
        <v>96</v>
      </c>
      <c r="B9">
        <v>2050</v>
      </c>
      <c r="C9">
        <v>76</v>
      </c>
      <c r="D9">
        <v>3.81</v>
      </c>
    </row>
    <row r="10" spans="1:4" x14ac:dyDescent="0.2">
      <c r="A10">
        <v>209</v>
      </c>
      <c r="B10">
        <v>200</v>
      </c>
      <c r="C10">
        <v>26</v>
      </c>
      <c r="D10">
        <v>6.44</v>
      </c>
    </row>
    <row r="11" spans="1:4" x14ac:dyDescent="0.2">
      <c r="A11">
        <v>170</v>
      </c>
      <c r="B11">
        <v>670</v>
      </c>
      <c r="C11">
        <v>45</v>
      </c>
      <c r="D11">
        <v>6.19</v>
      </c>
    </row>
    <row r="12" spans="1:4" x14ac:dyDescent="0.2">
      <c r="A12">
        <v>240</v>
      </c>
      <c r="B12">
        <v>300</v>
      </c>
      <c r="C12">
        <v>29</v>
      </c>
      <c r="D12">
        <v>5.89</v>
      </c>
    </row>
    <row r="13" spans="1:4" x14ac:dyDescent="0.2">
      <c r="A13">
        <v>241</v>
      </c>
      <c r="B13">
        <v>120</v>
      </c>
      <c r="C13">
        <v>11</v>
      </c>
      <c r="D13">
        <v>5.89</v>
      </c>
    </row>
    <row r="14" spans="1:4" x14ac:dyDescent="0.2">
      <c r="A14">
        <v>55</v>
      </c>
      <c r="B14">
        <v>290</v>
      </c>
      <c r="C14">
        <v>55</v>
      </c>
      <c r="D14">
        <v>2.36</v>
      </c>
    </row>
    <row r="15" spans="1:4" x14ac:dyDescent="0.2">
      <c r="A15">
        <v>75</v>
      </c>
      <c r="B15">
        <v>1180</v>
      </c>
      <c r="C15">
        <v>87</v>
      </c>
      <c r="D15">
        <v>3.93</v>
      </c>
    </row>
    <row r="16" spans="1:4" x14ac:dyDescent="0.2">
      <c r="A16">
        <v>129</v>
      </c>
      <c r="B16">
        <v>900</v>
      </c>
      <c r="C16">
        <v>55</v>
      </c>
      <c r="D16">
        <v>5.99</v>
      </c>
    </row>
    <row r="17" spans="1:4" x14ac:dyDescent="0.2">
      <c r="A17">
        <v>24</v>
      </c>
      <c r="B17">
        <v>1730</v>
      </c>
      <c r="C17">
        <v>93</v>
      </c>
      <c r="D17">
        <v>3.5</v>
      </c>
    </row>
    <row r="18" spans="1:4" x14ac:dyDescent="0.2">
      <c r="A18">
        <v>165</v>
      </c>
      <c r="B18">
        <v>1150</v>
      </c>
      <c r="C18">
        <v>31</v>
      </c>
      <c r="D18">
        <v>7.41</v>
      </c>
    </row>
    <row r="19" spans="1:4" x14ac:dyDescent="0.2">
      <c r="A19">
        <v>94</v>
      </c>
      <c r="B19">
        <v>1160</v>
      </c>
      <c r="C19">
        <v>77</v>
      </c>
      <c r="D19">
        <v>4.21</v>
      </c>
    </row>
    <row r="20" spans="1:4" x14ac:dyDescent="0.2">
      <c r="A20">
        <v>96</v>
      </c>
      <c r="B20">
        <v>1270</v>
      </c>
      <c r="C20">
        <v>80</v>
      </c>
      <c r="D20">
        <v>5</v>
      </c>
    </row>
    <row r="21" spans="1:4" x14ac:dyDescent="0.2">
      <c r="A21">
        <v>148</v>
      </c>
      <c r="B21">
        <v>580</v>
      </c>
      <c r="C21">
        <v>30</v>
      </c>
      <c r="D21">
        <v>5.27</v>
      </c>
    </row>
    <row r="22" spans="1:4" x14ac:dyDescent="0.2">
      <c r="A22">
        <v>98</v>
      </c>
      <c r="B22">
        <v>660</v>
      </c>
      <c r="C22">
        <v>69</v>
      </c>
      <c r="D22">
        <v>5.21</v>
      </c>
    </row>
    <row r="23" spans="1:4" x14ac:dyDescent="0.2">
      <c r="A23">
        <v>161</v>
      </c>
      <c r="B23">
        <v>420</v>
      </c>
      <c r="C23">
        <v>43</v>
      </c>
      <c r="D23">
        <v>6.5</v>
      </c>
    </row>
    <row r="24" spans="1:4" x14ac:dyDescent="0.2">
      <c r="A24">
        <v>118</v>
      </c>
      <c r="B24">
        <v>1080</v>
      </c>
      <c r="C24">
        <v>47</v>
      </c>
      <c r="D24">
        <v>6.12</v>
      </c>
    </row>
    <row r="25" spans="1:4" x14ac:dyDescent="0.2">
      <c r="A25">
        <v>269</v>
      </c>
      <c r="B25">
        <v>290</v>
      </c>
      <c r="C25">
        <v>17</v>
      </c>
      <c r="D25">
        <v>6.19</v>
      </c>
    </row>
    <row r="26" spans="1:4" x14ac:dyDescent="0.2">
      <c r="A26">
        <v>189</v>
      </c>
      <c r="B26">
        <v>270</v>
      </c>
      <c r="C26">
        <v>35</v>
      </c>
      <c r="D26">
        <v>5.05</v>
      </c>
    </row>
    <row r="27" spans="1:4" x14ac:dyDescent="0.2">
      <c r="A27">
        <v>126</v>
      </c>
      <c r="B27">
        <v>560</v>
      </c>
      <c r="C27">
        <v>58</v>
      </c>
      <c r="D27">
        <v>6.16</v>
      </c>
    </row>
    <row r="28" spans="1:4" x14ac:dyDescent="0.2">
      <c r="A28">
        <v>12</v>
      </c>
      <c r="B28">
        <v>4240</v>
      </c>
      <c r="C28">
        <v>81</v>
      </c>
      <c r="D28">
        <v>1.8</v>
      </c>
    </row>
    <row r="29" spans="1:4" x14ac:dyDescent="0.2">
      <c r="A29">
        <v>167</v>
      </c>
      <c r="B29">
        <v>240</v>
      </c>
      <c r="C29">
        <v>29</v>
      </c>
      <c r="D29">
        <v>4.75</v>
      </c>
    </row>
    <row r="30" spans="1:4" x14ac:dyDescent="0.2">
      <c r="A30">
        <v>135</v>
      </c>
      <c r="B30">
        <v>430</v>
      </c>
      <c r="C30">
        <v>65</v>
      </c>
      <c r="D30">
        <v>4.0999999999999996</v>
      </c>
    </row>
    <row r="31" spans="1:4" x14ac:dyDescent="0.2">
      <c r="A31">
        <v>107</v>
      </c>
      <c r="B31">
        <v>3020</v>
      </c>
      <c r="C31">
        <v>87</v>
      </c>
      <c r="D31">
        <v>6.66</v>
      </c>
    </row>
    <row r="32" spans="1:4" x14ac:dyDescent="0.2">
      <c r="A32">
        <v>72</v>
      </c>
      <c r="B32">
        <v>1420</v>
      </c>
      <c r="C32">
        <v>63</v>
      </c>
      <c r="D32">
        <v>7.28</v>
      </c>
    </row>
    <row r="33" spans="1:4" x14ac:dyDescent="0.2">
      <c r="A33">
        <v>128</v>
      </c>
      <c r="B33">
        <v>420</v>
      </c>
      <c r="C33">
        <v>49</v>
      </c>
      <c r="D33">
        <v>8.1199999999999992</v>
      </c>
    </row>
    <row r="34" spans="1:4" x14ac:dyDescent="0.2">
      <c r="A34">
        <v>27</v>
      </c>
      <c r="B34">
        <v>19830</v>
      </c>
      <c r="C34">
        <v>63</v>
      </c>
      <c r="D34">
        <v>5.23</v>
      </c>
    </row>
    <row r="35" spans="1:4" x14ac:dyDescent="0.2">
      <c r="A35">
        <v>152</v>
      </c>
      <c r="B35">
        <v>420</v>
      </c>
      <c r="C35">
        <v>84</v>
      </c>
      <c r="D35">
        <v>5.79</v>
      </c>
    </row>
    <row r="36" spans="1:4" x14ac:dyDescent="0.2">
      <c r="A36">
        <v>224</v>
      </c>
      <c r="B36">
        <v>530</v>
      </c>
      <c r="C36">
        <v>23</v>
      </c>
      <c r="D36">
        <v>6.5</v>
      </c>
    </row>
    <row r="37" spans="1:4" x14ac:dyDescent="0.2">
      <c r="A37">
        <v>142</v>
      </c>
      <c r="B37">
        <v>8640</v>
      </c>
      <c r="C37">
        <v>50</v>
      </c>
      <c r="D37">
        <v>7.17</v>
      </c>
    </row>
    <row r="38" spans="1:4" x14ac:dyDescent="0.2">
      <c r="A38">
        <v>104</v>
      </c>
      <c r="B38">
        <v>350</v>
      </c>
      <c r="C38">
        <v>62</v>
      </c>
      <c r="D38">
        <v>6.6</v>
      </c>
    </row>
    <row r="39" spans="1:4" x14ac:dyDescent="0.2">
      <c r="A39">
        <v>287</v>
      </c>
      <c r="B39">
        <v>230</v>
      </c>
      <c r="C39">
        <v>31</v>
      </c>
      <c r="D39">
        <v>7</v>
      </c>
    </row>
    <row r="40" spans="1:4" x14ac:dyDescent="0.2">
      <c r="A40">
        <v>41</v>
      </c>
      <c r="B40">
        <v>1620</v>
      </c>
      <c r="C40">
        <v>66</v>
      </c>
      <c r="D40">
        <v>3.91</v>
      </c>
    </row>
    <row r="41" spans="1:4" x14ac:dyDescent="0.2">
      <c r="A41">
        <v>312</v>
      </c>
      <c r="B41">
        <v>190</v>
      </c>
      <c r="C41">
        <v>11</v>
      </c>
      <c r="D41">
        <v>6.7</v>
      </c>
    </row>
    <row r="42" spans="1:4" x14ac:dyDescent="0.2">
      <c r="A42">
        <v>77</v>
      </c>
      <c r="B42">
        <v>2090</v>
      </c>
      <c r="C42">
        <v>88</v>
      </c>
      <c r="D42">
        <v>4.2</v>
      </c>
    </row>
    <row r="43" spans="1:4" x14ac:dyDescent="0.2">
      <c r="A43">
        <v>142</v>
      </c>
      <c r="B43">
        <v>900</v>
      </c>
      <c r="C43">
        <v>22</v>
      </c>
      <c r="D43">
        <v>5.43</v>
      </c>
    </row>
    <row r="44" spans="1:4" x14ac:dyDescent="0.2">
      <c r="A44">
        <v>262</v>
      </c>
      <c r="B44">
        <v>230</v>
      </c>
      <c r="C44">
        <v>22</v>
      </c>
      <c r="D44">
        <v>6.5</v>
      </c>
    </row>
    <row r="45" spans="1:4" x14ac:dyDescent="0.2">
      <c r="A45">
        <v>215</v>
      </c>
      <c r="B45">
        <v>140</v>
      </c>
      <c r="C45">
        <v>12</v>
      </c>
      <c r="D45">
        <v>6.25</v>
      </c>
    </row>
    <row r="46" spans="1:4" x14ac:dyDescent="0.2">
      <c r="A46">
        <v>246</v>
      </c>
      <c r="B46">
        <v>330</v>
      </c>
      <c r="C46">
        <v>9</v>
      </c>
      <c r="D46">
        <v>7.1</v>
      </c>
    </row>
    <row r="47" spans="1:4" x14ac:dyDescent="0.2">
      <c r="A47">
        <v>191</v>
      </c>
      <c r="B47">
        <v>1010</v>
      </c>
      <c r="C47">
        <v>31</v>
      </c>
      <c r="D47">
        <v>7.1</v>
      </c>
    </row>
    <row r="48" spans="1:4" x14ac:dyDescent="0.2">
      <c r="A48">
        <v>182</v>
      </c>
      <c r="B48">
        <v>300</v>
      </c>
      <c r="C48">
        <v>19</v>
      </c>
      <c r="D48">
        <v>7</v>
      </c>
    </row>
    <row r="49" spans="1:4" x14ac:dyDescent="0.2">
      <c r="A49">
        <v>37</v>
      </c>
      <c r="B49">
        <v>1730</v>
      </c>
      <c r="C49">
        <v>88</v>
      </c>
      <c r="D49">
        <v>3.46</v>
      </c>
    </row>
    <row r="50" spans="1:4" x14ac:dyDescent="0.2">
      <c r="A50">
        <v>103</v>
      </c>
      <c r="B50">
        <v>780</v>
      </c>
      <c r="C50">
        <v>35</v>
      </c>
      <c r="D50">
        <v>5.66</v>
      </c>
    </row>
    <row r="51" spans="1:4" x14ac:dyDescent="0.2">
      <c r="A51">
        <v>67</v>
      </c>
      <c r="B51">
        <v>1300</v>
      </c>
      <c r="C51">
        <v>85</v>
      </c>
      <c r="D51">
        <v>4.82</v>
      </c>
    </row>
    <row r="52" spans="1:4" x14ac:dyDescent="0.2">
      <c r="A52">
        <v>143</v>
      </c>
      <c r="B52">
        <v>930</v>
      </c>
      <c r="C52">
        <v>78</v>
      </c>
      <c r="D52">
        <v>5</v>
      </c>
    </row>
    <row r="53" spans="1:4" x14ac:dyDescent="0.2">
      <c r="A53">
        <v>83</v>
      </c>
      <c r="B53">
        <v>690</v>
      </c>
      <c r="C53">
        <v>85</v>
      </c>
      <c r="D53">
        <v>4.74</v>
      </c>
    </row>
    <row r="54" spans="1:4" x14ac:dyDescent="0.2">
      <c r="A54">
        <v>223</v>
      </c>
      <c r="B54">
        <v>200</v>
      </c>
      <c r="C54">
        <v>33</v>
      </c>
      <c r="D54">
        <v>8.49</v>
      </c>
    </row>
    <row r="55" spans="1:4" x14ac:dyDescent="0.2">
      <c r="A55">
        <v>240</v>
      </c>
      <c r="B55">
        <v>450</v>
      </c>
      <c r="C55">
        <v>19</v>
      </c>
      <c r="D55">
        <v>6.5</v>
      </c>
    </row>
    <row r="56" spans="1:4" x14ac:dyDescent="0.2">
      <c r="A56">
        <v>312</v>
      </c>
      <c r="B56">
        <v>280</v>
      </c>
      <c r="C56">
        <v>21</v>
      </c>
      <c r="D56">
        <v>6.5</v>
      </c>
    </row>
    <row r="57" spans="1:4" x14ac:dyDescent="0.2">
      <c r="A57">
        <v>12</v>
      </c>
      <c r="B57">
        <v>4430</v>
      </c>
      <c r="C57">
        <v>79</v>
      </c>
      <c r="D57">
        <v>1.69</v>
      </c>
    </row>
    <row r="58" spans="1:4" x14ac:dyDescent="0.2">
      <c r="A58">
        <v>52</v>
      </c>
      <c r="B58">
        <v>270</v>
      </c>
      <c r="C58">
        <v>83</v>
      </c>
      <c r="D58">
        <v>3.25</v>
      </c>
    </row>
    <row r="59" spans="1:4" x14ac:dyDescent="0.2">
      <c r="A59">
        <v>79</v>
      </c>
      <c r="B59">
        <v>1340</v>
      </c>
      <c r="C59">
        <v>43</v>
      </c>
      <c r="D59">
        <v>7.17</v>
      </c>
    </row>
    <row r="60" spans="1:4" x14ac:dyDescent="0.2">
      <c r="A60">
        <v>61</v>
      </c>
      <c r="B60">
        <v>670</v>
      </c>
      <c r="C60">
        <v>88</v>
      </c>
      <c r="D60">
        <v>3.52</v>
      </c>
    </row>
    <row r="61" spans="1:4" x14ac:dyDescent="0.2">
      <c r="A61">
        <v>168</v>
      </c>
      <c r="B61">
        <v>410</v>
      </c>
      <c r="C61">
        <v>28</v>
      </c>
      <c r="D61">
        <v>6.09</v>
      </c>
    </row>
    <row r="62" spans="1:4" x14ac:dyDescent="0.2">
      <c r="A62">
        <v>28</v>
      </c>
      <c r="B62">
        <v>4370</v>
      </c>
      <c r="C62">
        <v>95</v>
      </c>
      <c r="D62">
        <v>2.86</v>
      </c>
    </row>
    <row r="63" spans="1:4" x14ac:dyDescent="0.2">
      <c r="A63">
        <v>121</v>
      </c>
      <c r="B63">
        <v>1310</v>
      </c>
      <c r="C63">
        <v>41</v>
      </c>
      <c r="D63">
        <v>4.88</v>
      </c>
    </row>
    <row r="64" spans="1:4" x14ac:dyDescent="0.2">
      <c r="A64">
        <v>115</v>
      </c>
      <c r="B64">
        <v>1470</v>
      </c>
      <c r="C64">
        <v>62</v>
      </c>
      <c r="D64">
        <v>3.89</v>
      </c>
    </row>
    <row r="65" spans="1:4" x14ac:dyDescent="0.2">
      <c r="A65">
        <v>186</v>
      </c>
      <c r="B65">
        <v>300</v>
      </c>
      <c r="C65">
        <v>45</v>
      </c>
      <c r="D65">
        <v>6.9</v>
      </c>
    </row>
    <row r="66" spans="1:4" x14ac:dyDescent="0.2">
      <c r="A66">
        <v>47</v>
      </c>
      <c r="B66">
        <v>3630</v>
      </c>
      <c r="C66">
        <v>85</v>
      </c>
      <c r="D66">
        <v>4.0999999999999996</v>
      </c>
    </row>
    <row r="67" spans="1:4" x14ac:dyDescent="0.2">
      <c r="A67">
        <v>178</v>
      </c>
      <c r="B67">
        <v>220</v>
      </c>
      <c r="C67">
        <v>45</v>
      </c>
      <c r="D67">
        <v>6.09</v>
      </c>
    </row>
    <row r="68" spans="1:4" x14ac:dyDescent="0.2">
      <c r="A68">
        <v>142</v>
      </c>
      <c r="B68">
        <v>560</v>
      </c>
      <c r="C68">
        <v>67</v>
      </c>
      <c r="D68">
        <v>7.2</v>
      </c>
    </row>
    <row r="70" spans="1:4" x14ac:dyDescent="0.2">
      <c r="A70" s="5" t="s">
        <v>29</v>
      </c>
      <c r="B70" s="5"/>
      <c r="C70" s="5" t="s">
        <v>30</v>
      </c>
    </row>
    <row r="71" spans="1:4" x14ac:dyDescent="0.2">
      <c r="A71" s="5" t="s">
        <v>36</v>
      </c>
      <c r="B71" s="5"/>
      <c r="C71" s="5" t="s">
        <v>31</v>
      </c>
    </row>
    <row r="72" spans="1:4" x14ac:dyDescent="0.2">
      <c r="A72" s="5" t="s">
        <v>35</v>
      </c>
      <c r="B72" s="5"/>
      <c r="C72" s="5" t="s">
        <v>32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6"/>
  <sheetViews>
    <sheetView tabSelected="1" topLeftCell="G92" workbookViewId="0">
      <selection activeCell="M111" sqref="M111"/>
    </sheetView>
  </sheetViews>
  <sheetFormatPr baseColWidth="10" defaultRowHeight="12.75" x14ac:dyDescent="0.2"/>
  <cols>
    <col min="6" max="6" width="31" customWidth="1"/>
    <col min="7" max="7" width="19.125" customWidth="1"/>
    <col min="8" max="8" width="20.375" customWidth="1"/>
    <col min="9" max="9" width="23.625" customWidth="1"/>
    <col min="10" max="10" width="13.25" customWidth="1"/>
    <col min="11" max="11" width="16.625" customWidth="1"/>
    <col min="12" max="12" width="12" customWidth="1"/>
    <col min="13" max="13" width="18.875" customWidth="1"/>
    <col min="14" max="14" width="15.875" customWidth="1"/>
  </cols>
  <sheetData>
    <row r="1" spans="1:7" x14ac:dyDescent="0.2">
      <c r="A1" t="s">
        <v>0</v>
      </c>
    </row>
    <row r="3" spans="1:7" x14ac:dyDescent="0.2">
      <c r="A3" s="5" t="s">
        <v>29</v>
      </c>
      <c r="B3" s="5" t="s">
        <v>30</v>
      </c>
    </row>
    <row r="4" spans="1:7" x14ac:dyDescent="0.2">
      <c r="A4" s="5" t="s">
        <v>36</v>
      </c>
      <c r="B4" s="5" t="s">
        <v>31</v>
      </c>
    </row>
    <row r="5" spans="1:7" x14ac:dyDescent="0.2">
      <c r="A5" s="5" t="s">
        <v>35</v>
      </c>
      <c r="B5" s="5" t="s">
        <v>32</v>
      </c>
    </row>
    <row r="7" spans="1:7" x14ac:dyDescent="0.2">
      <c r="A7" s="7" t="s">
        <v>39</v>
      </c>
      <c r="B7" s="7" t="s">
        <v>37</v>
      </c>
      <c r="C7" s="7" t="s">
        <v>38</v>
      </c>
      <c r="D7" s="8"/>
    </row>
    <row r="8" spans="1:7" x14ac:dyDescent="0.2">
      <c r="A8" s="9" t="s">
        <v>28</v>
      </c>
      <c r="B8" s="9" t="s">
        <v>34</v>
      </c>
      <c r="C8" s="9" t="s">
        <v>33</v>
      </c>
      <c r="D8" s="8" t="s">
        <v>1</v>
      </c>
    </row>
    <row r="9" spans="1:7" x14ac:dyDescent="0.2">
      <c r="A9">
        <v>128</v>
      </c>
      <c r="B9">
        <v>1870</v>
      </c>
      <c r="C9">
        <v>37</v>
      </c>
      <c r="D9">
        <v>6.66</v>
      </c>
      <c r="F9" t="s">
        <v>2</v>
      </c>
    </row>
    <row r="10" spans="1:7" ht="13.5" thickBot="1" x14ac:dyDescent="0.25">
      <c r="A10">
        <v>204</v>
      </c>
      <c r="B10">
        <v>130</v>
      </c>
      <c r="C10">
        <v>22</v>
      </c>
      <c r="D10">
        <v>6.15</v>
      </c>
    </row>
    <row r="11" spans="1:7" x14ac:dyDescent="0.2">
      <c r="A11">
        <v>202</v>
      </c>
      <c r="B11">
        <v>310</v>
      </c>
      <c r="C11">
        <v>16</v>
      </c>
      <c r="D11">
        <v>7</v>
      </c>
      <c r="F11" s="4" t="s">
        <v>3</v>
      </c>
      <c r="G11" s="4"/>
    </row>
    <row r="12" spans="1:7" x14ac:dyDescent="0.2">
      <c r="A12">
        <v>197</v>
      </c>
      <c r="B12">
        <v>570</v>
      </c>
      <c r="C12">
        <v>65</v>
      </c>
      <c r="D12">
        <v>6.25</v>
      </c>
      <c r="F12" s="1" t="s">
        <v>4</v>
      </c>
      <c r="G12" s="1">
        <v>0.84122856477301755</v>
      </c>
    </row>
    <row r="13" spans="1:7" x14ac:dyDescent="0.2">
      <c r="A13">
        <v>96</v>
      </c>
      <c r="B13">
        <v>2050</v>
      </c>
      <c r="C13">
        <v>76</v>
      </c>
      <c r="D13">
        <v>3.81</v>
      </c>
      <c r="F13" s="1" t="s">
        <v>5</v>
      </c>
      <c r="G13" s="6">
        <v>0.70766549819007107</v>
      </c>
    </row>
    <row r="14" spans="1:7" x14ac:dyDescent="0.2">
      <c r="A14">
        <v>209</v>
      </c>
      <c r="B14">
        <v>200</v>
      </c>
      <c r="C14">
        <v>26</v>
      </c>
      <c r="D14">
        <v>6.44</v>
      </c>
      <c r="F14" s="1" t="s">
        <v>6</v>
      </c>
      <c r="G14" s="1">
        <v>0.69808076042581102</v>
      </c>
    </row>
    <row r="15" spans="1:7" x14ac:dyDescent="0.2">
      <c r="A15">
        <v>170</v>
      </c>
      <c r="B15">
        <v>670</v>
      </c>
      <c r="C15">
        <v>45</v>
      </c>
      <c r="D15">
        <v>6.19</v>
      </c>
      <c r="F15" s="1" t="s">
        <v>7</v>
      </c>
      <c r="G15" s="1">
        <v>41.747803898112622</v>
      </c>
    </row>
    <row r="16" spans="1:7" ht="13.5" thickBot="1" x14ac:dyDescent="0.25">
      <c r="A16">
        <v>240</v>
      </c>
      <c r="B16">
        <v>300</v>
      </c>
      <c r="C16">
        <v>29</v>
      </c>
      <c r="D16">
        <v>5.89</v>
      </c>
      <c r="F16" s="2" t="s">
        <v>8</v>
      </c>
      <c r="G16" s="2">
        <v>64</v>
      </c>
    </row>
    <row r="17" spans="1:14" x14ac:dyDescent="0.2">
      <c r="A17">
        <v>241</v>
      </c>
      <c r="B17">
        <v>120</v>
      </c>
      <c r="C17">
        <v>11</v>
      </c>
      <c r="D17">
        <v>5.89</v>
      </c>
    </row>
    <row r="18" spans="1:14" ht="13.5" thickBot="1" x14ac:dyDescent="0.25">
      <c r="A18">
        <v>55</v>
      </c>
      <c r="B18">
        <v>290</v>
      </c>
      <c r="C18">
        <v>55</v>
      </c>
      <c r="D18">
        <v>2.36</v>
      </c>
      <c r="F18" t="s">
        <v>9</v>
      </c>
    </row>
    <row r="19" spans="1:14" x14ac:dyDescent="0.2">
      <c r="A19">
        <v>75</v>
      </c>
      <c r="B19">
        <v>1180</v>
      </c>
      <c r="C19">
        <v>87</v>
      </c>
      <c r="D19">
        <v>3.93</v>
      </c>
      <c r="F19" s="3"/>
      <c r="G19" s="3" t="s">
        <v>14</v>
      </c>
      <c r="H19" s="3" t="s">
        <v>15</v>
      </c>
      <c r="I19" s="3" t="s">
        <v>16</v>
      </c>
      <c r="J19" s="3" t="s">
        <v>17</v>
      </c>
      <c r="K19" s="3" t="s">
        <v>18</v>
      </c>
    </row>
    <row r="20" spans="1:14" x14ac:dyDescent="0.2">
      <c r="A20">
        <v>129</v>
      </c>
      <c r="B20">
        <v>900</v>
      </c>
      <c r="C20">
        <v>55</v>
      </c>
      <c r="D20">
        <v>5.99</v>
      </c>
      <c r="F20" s="1" t="s">
        <v>10</v>
      </c>
      <c r="G20" s="1">
        <v>2</v>
      </c>
      <c r="H20" s="1">
        <v>257362.37305076869</v>
      </c>
      <c r="I20" s="1">
        <v>128681.18652538434</v>
      </c>
      <c r="J20" s="6">
        <v>73.832536225336142</v>
      </c>
      <c r="K20" s="1">
        <v>5.1208525829106023E-17</v>
      </c>
    </row>
    <row r="21" spans="1:14" x14ac:dyDescent="0.2">
      <c r="A21">
        <v>24</v>
      </c>
      <c r="B21">
        <v>1730</v>
      </c>
      <c r="C21">
        <v>93</v>
      </c>
      <c r="D21">
        <v>3.5</v>
      </c>
      <c r="F21" s="1" t="s">
        <v>11</v>
      </c>
      <c r="G21" s="1">
        <v>61</v>
      </c>
      <c r="H21" s="1">
        <v>106315.62694923131</v>
      </c>
      <c r="I21" s="1">
        <v>1742.8791303152675</v>
      </c>
      <c r="J21" s="1"/>
      <c r="K21" s="1"/>
    </row>
    <row r="22" spans="1:14" ht="13.5" thickBot="1" x14ac:dyDescent="0.25">
      <c r="A22">
        <v>165</v>
      </c>
      <c r="B22">
        <v>1150</v>
      </c>
      <c r="C22">
        <v>31</v>
      </c>
      <c r="D22">
        <v>7.41</v>
      </c>
      <c r="F22" s="2" t="s">
        <v>12</v>
      </c>
      <c r="G22" s="2">
        <v>63</v>
      </c>
      <c r="H22" s="2">
        <v>363678</v>
      </c>
      <c r="I22" s="2"/>
      <c r="J22" s="2"/>
      <c r="K22" s="2"/>
    </row>
    <row r="23" spans="1:14" ht="13.5" thickBot="1" x14ac:dyDescent="0.25">
      <c r="A23">
        <v>94</v>
      </c>
      <c r="B23">
        <v>1160</v>
      </c>
      <c r="C23">
        <v>77</v>
      </c>
      <c r="D23">
        <v>4.21</v>
      </c>
    </row>
    <row r="24" spans="1:14" x14ac:dyDescent="0.2">
      <c r="A24">
        <v>96</v>
      </c>
      <c r="B24">
        <v>1270</v>
      </c>
      <c r="C24">
        <v>80</v>
      </c>
      <c r="D24">
        <v>5</v>
      </c>
      <c r="F24" s="3"/>
      <c r="G24" s="3" t="s">
        <v>19</v>
      </c>
      <c r="H24" s="3" t="s">
        <v>7</v>
      </c>
      <c r="I24" s="3" t="s">
        <v>20</v>
      </c>
      <c r="J24" s="3" t="s">
        <v>21</v>
      </c>
      <c r="K24" s="3" t="s">
        <v>22</v>
      </c>
      <c r="L24" s="3" t="s">
        <v>23</v>
      </c>
      <c r="M24" s="3" t="s">
        <v>24</v>
      </c>
      <c r="N24" s="3" t="s">
        <v>25</v>
      </c>
    </row>
    <row r="25" spans="1:14" x14ac:dyDescent="0.2">
      <c r="A25">
        <v>148</v>
      </c>
      <c r="B25">
        <v>580</v>
      </c>
      <c r="C25">
        <v>30</v>
      </c>
      <c r="D25">
        <v>5.27</v>
      </c>
      <c r="F25" s="1" t="s">
        <v>13</v>
      </c>
      <c r="G25" s="1">
        <v>263.64158561979377</v>
      </c>
      <c r="H25" s="1">
        <v>11.59317931904658</v>
      </c>
      <c r="I25" s="1">
        <v>22.741094428398402</v>
      </c>
      <c r="J25" s="1">
        <v>1.7420168074830245E-31</v>
      </c>
      <c r="K25" s="1">
        <v>240.45959082835265</v>
      </c>
      <c r="L25" s="1">
        <v>286.8235804112349</v>
      </c>
      <c r="M25" s="1">
        <v>240.45959082835265</v>
      </c>
      <c r="N25" s="1">
        <v>286.8235804112349</v>
      </c>
    </row>
    <row r="26" spans="1:14" x14ac:dyDescent="0.2">
      <c r="A26">
        <v>98</v>
      </c>
      <c r="B26">
        <v>660</v>
      </c>
      <c r="C26">
        <v>69</v>
      </c>
      <c r="D26">
        <v>5.21</v>
      </c>
      <c r="F26" s="1" t="s">
        <v>26</v>
      </c>
      <c r="G26" s="6">
        <v>-5.6465948165911823E-3</v>
      </c>
      <c r="H26" s="1">
        <v>2.003260066934505E-3</v>
      </c>
      <c r="I26" s="6">
        <v>-2.8187028283511393</v>
      </c>
      <c r="J26" s="1">
        <v>6.4924244124957842E-3</v>
      </c>
      <c r="K26" s="1">
        <v>-9.6523608933119613E-3</v>
      </c>
      <c r="L26" s="1">
        <v>-1.6408287398704032E-3</v>
      </c>
      <c r="M26" s="1">
        <v>-9.6523608933119613E-3</v>
      </c>
      <c r="N26" s="1">
        <v>-1.6408287398704032E-3</v>
      </c>
    </row>
    <row r="27" spans="1:14" ht="13.5" thickBot="1" x14ac:dyDescent="0.25">
      <c r="A27">
        <v>161</v>
      </c>
      <c r="B27">
        <v>420</v>
      </c>
      <c r="C27">
        <v>43</v>
      </c>
      <c r="D27">
        <v>6.5</v>
      </c>
      <c r="F27" s="2" t="s">
        <v>27</v>
      </c>
      <c r="G27" s="12">
        <v>-2.2315857315369056</v>
      </c>
      <c r="H27" s="2">
        <v>0.20994721249379206</v>
      </c>
      <c r="I27" s="12">
        <v>-10.629270591544012</v>
      </c>
      <c r="J27" s="2">
        <v>1.6399088268957247E-15</v>
      </c>
      <c r="K27" s="2">
        <v>-2.6514011292434367</v>
      </c>
      <c r="L27" s="2">
        <v>-1.8117703338303746</v>
      </c>
      <c r="M27" s="2">
        <v>-2.6514011292434367</v>
      </c>
      <c r="N27" s="2">
        <v>-1.8117703338303746</v>
      </c>
    </row>
    <row r="28" spans="1:14" x14ac:dyDescent="0.2">
      <c r="A28">
        <v>118</v>
      </c>
      <c r="B28">
        <v>1080</v>
      </c>
      <c r="C28">
        <v>47</v>
      </c>
      <c r="D28">
        <v>6.12</v>
      </c>
    </row>
    <row r="29" spans="1:14" x14ac:dyDescent="0.2">
      <c r="A29">
        <v>269</v>
      </c>
      <c r="B29">
        <v>290</v>
      </c>
      <c r="C29">
        <v>17</v>
      </c>
      <c r="D29">
        <v>6.19</v>
      </c>
    </row>
    <row r="30" spans="1:14" x14ac:dyDescent="0.2">
      <c r="A30">
        <v>189</v>
      </c>
      <c r="B30">
        <v>270</v>
      </c>
      <c r="C30">
        <v>35</v>
      </c>
      <c r="D30">
        <v>5.05</v>
      </c>
    </row>
    <row r="31" spans="1:14" x14ac:dyDescent="0.2">
      <c r="A31">
        <v>126</v>
      </c>
      <c r="B31">
        <v>560</v>
      </c>
      <c r="C31">
        <v>58</v>
      </c>
      <c r="D31">
        <v>6.16</v>
      </c>
      <c r="F31" t="s">
        <v>40</v>
      </c>
    </row>
    <row r="32" spans="1:14" ht="13.5" thickBot="1" x14ac:dyDescent="0.25">
      <c r="A32">
        <v>12</v>
      </c>
      <c r="B32">
        <v>4240</v>
      </c>
      <c r="C32">
        <v>81</v>
      </c>
      <c r="D32">
        <v>1.8</v>
      </c>
    </row>
    <row r="33" spans="1:11" x14ac:dyDescent="0.2">
      <c r="A33">
        <v>167</v>
      </c>
      <c r="B33">
        <v>240</v>
      </c>
      <c r="C33">
        <v>29</v>
      </c>
      <c r="D33">
        <v>4.75</v>
      </c>
      <c r="F33" s="25" t="s">
        <v>41</v>
      </c>
      <c r="G33" s="25" t="s">
        <v>42</v>
      </c>
      <c r="H33" s="25" t="s">
        <v>11</v>
      </c>
      <c r="I33" s="26" t="s">
        <v>43</v>
      </c>
      <c r="J33" s="26" t="s">
        <v>44</v>
      </c>
      <c r="K33" s="26" t="s">
        <v>45</v>
      </c>
    </row>
    <row r="34" spans="1:11" x14ac:dyDescent="0.2">
      <c r="A34">
        <v>135</v>
      </c>
      <c r="B34">
        <v>430</v>
      </c>
      <c r="C34">
        <v>65</v>
      </c>
      <c r="D34">
        <v>4.0999999999999996</v>
      </c>
      <c r="F34" s="1">
        <v>1</v>
      </c>
      <c r="G34" s="1">
        <v>170.51378124590275</v>
      </c>
      <c r="H34" s="1">
        <v>-42.513781245902749</v>
      </c>
      <c r="I34">
        <f>+H34*H34</f>
        <v>1807.4215958244722</v>
      </c>
      <c r="J34">
        <f>+H34*H34*H34</f>
        <v>-76840.326344002067</v>
      </c>
      <c r="K34">
        <f>+H34*H34*H34*H34</f>
        <v>3266772.8250526818</v>
      </c>
    </row>
    <row r="35" spans="1:11" x14ac:dyDescent="0.2">
      <c r="A35">
        <v>107</v>
      </c>
      <c r="B35">
        <v>3020</v>
      </c>
      <c r="C35">
        <v>87</v>
      </c>
      <c r="D35">
        <v>6.66</v>
      </c>
      <c r="F35" s="1">
        <v>2</v>
      </c>
      <c r="G35" s="1">
        <v>213.81264219982501</v>
      </c>
      <c r="H35" s="1">
        <v>-9.8126421998250066</v>
      </c>
      <c r="I35">
        <f t="shared" ref="I35:I97" si="0">+H35*H35</f>
        <v>96.287946941786544</v>
      </c>
      <c r="J35">
        <f t="shared" ref="J35:J97" si="1">+H35*H35*H35</f>
        <v>-944.83917149548586</v>
      </c>
      <c r="K35">
        <f t="shared" ref="K35:K97" si="2">+H35*H35*H35*H35</f>
        <v>9271.3687262643016</v>
      </c>
    </row>
    <row r="36" spans="1:11" x14ac:dyDescent="0.2">
      <c r="A36">
        <v>72</v>
      </c>
      <c r="B36">
        <v>1420</v>
      </c>
      <c r="C36">
        <v>63</v>
      </c>
      <c r="D36">
        <v>7.28</v>
      </c>
      <c r="F36" s="1">
        <v>3</v>
      </c>
      <c r="G36" s="1">
        <v>226.18576952206001</v>
      </c>
      <c r="H36" s="1">
        <v>-24.185769522060014</v>
      </c>
      <c r="I36">
        <f t="shared" si="0"/>
        <v>584.95144737420708</v>
      </c>
      <c r="J36">
        <f t="shared" si="1"/>
        <v>-14147.50088778799</v>
      </c>
      <c r="K36">
        <f t="shared" si="2"/>
        <v>342168.19578517973</v>
      </c>
    </row>
    <row r="37" spans="1:11" x14ac:dyDescent="0.2">
      <c r="A37">
        <v>128</v>
      </c>
      <c r="B37">
        <v>420</v>
      </c>
      <c r="C37">
        <v>49</v>
      </c>
      <c r="D37">
        <v>8.1199999999999992</v>
      </c>
      <c r="F37" s="1">
        <v>4</v>
      </c>
      <c r="G37" s="1">
        <v>115.36995402443793</v>
      </c>
      <c r="H37" s="1">
        <v>81.630045975562069</v>
      </c>
      <c r="I37">
        <f t="shared" si="0"/>
        <v>6663.4644059723769</v>
      </c>
      <c r="J37">
        <f t="shared" si="1"/>
        <v>543938.90581604652</v>
      </c>
      <c r="K37">
        <f t="shared" si="2"/>
        <v>44401757.889660805</v>
      </c>
    </row>
    <row r="38" spans="1:11" x14ac:dyDescent="0.2">
      <c r="A38">
        <v>27</v>
      </c>
      <c r="B38">
        <v>19830</v>
      </c>
      <c r="C38">
        <v>63</v>
      </c>
      <c r="D38">
        <v>5.23</v>
      </c>
      <c r="F38" s="1">
        <v>5</v>
      </c>
      <c r="G38" s="1">
        <v>82.465550648977029</v>
      </c>
      <c r="H38" s="1">
        <v>13.534449351022971</v>
      </c>
      <c r="I38">
        <f t="shared" si="0"/>
        <v>183.18131923540614</v>
      </c>
      <c r="J38">
        <f t="shared" si="1"/>
        <v>2479.2582872451744</v>
      </c>
      <c r="K38">
        <f t="shared" si="2"/>
        <v>33555.395716823776</v>
      </c>
    </row>
    <row r="39" spans="1:11" x14ac:dyDescent="0.2">
      <c r="A39">
        <v>152</v>
      </c>
      <c r="B39">
        <v>420</v>
      </c>
      <c r="C39">
        <v>84</v>
      </c>
      <c r="D39">
        <v>5.79</v>
      </c>
      <c r="F39" s="1">
        <v>6</v>
      </c>
      <c r="G39" s="1">
        <v>204.49103763651601</v>
      </c>
      <c r="H39" s="1">
        <v>4.5089623634839882</v>
      </c>
      <c r="I39">
        <f t="shared" si="0"/>
        <v>20.330741595315114</v>
      </c>
      <c r="J39">
        <f t="shared" si="1"/>
        <v>91.670548674994265</v>
      </c>
      <c r="K39">
        <f t="shared" si="2"/>
        <v>413.33905381547612</v>
      </c>
    </row>
    <row r="40" spans="1:11" x14ac:dyDescent="0.2">
      <c r="A40">
        <v>224</v>
      </c>
      <c r="B40">
        <v>530</v>
      </c>
      <c r="C40">
        <v>23</v>
      </c>
      <c r="D40">
        <v>6.5</v>
      </c>
      <c r="F40" s="1">
        <v>7</v>
      </c>
      <c r="G40" s="1">
        <v>159.43700917351691</v>
      </c>
      <c r="H40" s="1">
        <v>10.562990826483087</v>
      </c>
      <c r="I40">
        <f t="shared" si="0"/>
        <v>111.57677520036586</v>
      </c>
      <c r="J40">
        <f t="shared" si="1"/>
        <v>1178.5844528900302</v>
      </c>
      <c r="K40">
        <f t="shared" si="2"/>
        <v>12449.376764112978</v>
      </c>
    </row>
    <row r="41" spans="1:11" x14ac:dyDescent="0.2">
      <c r="A41">
        <v>142</v>
      </c>
      <c r="B41">
        <v>8640</v>
      </c>
      <c r="C41">
        <v>50</v>
      </c>
      <c r="D41">
        <v>7.17</v>
      </c>
      <c r="F41" s="1">
        <v>8</v>
      </c>
      <c r="G41" s="1">
        <v>197.23162096024618</v>
      </c>
      <c r="H41" s="1">
        <v>42.768379039753825</v>
      </c>
      <c r="I41">
        <f t="shared" si="0"/>
        <v>1829.1342456880543</v>
      </c>
      <c r="J41">
        <f t="shared" si="1"/>
        <v>78229.10673418091</v>
      </c>
      <c r="K41">
        <f t="shared" si="2"/>
        <v>3345732.0887488076</v>
      </c>
    </row>
    <row r="42" spans="1:11" x14ac:dyDescent="0.2">
      <c r="A42">
        <v>104</v>
      </c>
      <c r="B42">
        <v>350</v>
      </c>
      <c r="C42">
        <v>62</v>
      </c>
      <c r="D42">
        <v>6.6</v>
      </c>
      <c r="F42" s="1">
        <v>9</v>
      </c>
      <c r="G42" s="1">
        <v>238.41655119489687</v>
      </c>
      <c r="H42" s="1">
        <v>2.5834488051031315</v>
      </c>
      <c r="I42">
        <f t="shared" si="0"/>
        <v>6.6742077285887973</v>
      </c>
      <c r="J42">
        <f t="shared" si="1"/>
        <v>17.242473981432813</v>
      </c>
      <c r="K42">
        <f t="shared" si="2"/>
        <v>44.545048804354437</v>
      </c>
    </row>
    <row r="43" spans="1:11" x14ac:dyDescent="0.2">
      <c r="A43">
        <v>287</v>
      </c>
      <c r="B43">
        <v>230</v>
      </c>
      <c r="C43">
        <v>31</v>
      </c>
      <c r="D43">
        <v>7</v>
      </c>
      <c r="F43" s="1">
        <v>10</v>
      </c>
      <c r="G43" s="1">
        <v>139.26685788845253</v>
      </c>
      <c r="H43" s="1">
        <v>-84.266857888452535</v>
      </c>
      <c r="I43">
        <f t="shared" si="0"/>
        <v>7100.9033383926553</v>
      </c>
      <c r="J43">
        <f t="shared" si="1"/>
        <v>-598370.81249597203</v>
      </c>
      <c r="K43">
        <f t="shared" si="2"/>
        <v>50422828.221195951</v>
      </c>
    </row>
    <row r="44" spans="1:11" x14ac:dyDescent="0.2">
      <c r="A44">
        <v>41</v>
      </c>
      <c r="B44">
        <v>1620</v>
      </c>
      <c r="C44">
        <v>66</v>
      </c>
      <c r="D44">
        <v>3.91</v>
      </c>
      <c r="F44" s="1">
        <v>11</v>
      </c>
      <c r="G44" s="1">
        <v>62.830645092505421</v>
      </c>
      <c r="H44" s="1">
        <v>12.169354907494579</v>
      </c>
      <c r="I44">
        <f t="shared" si="0"/>
        <v>148.0931988645624</v>
      </c>
      <c r="J44">
        <f t="shared" si="1"/>
        <v>1802.1986963690331</v>
      </c>
      <c r="K44">
        <f t="shared" si="2"/>
        <v>21931.595549938826</v>
      </c>
    </row>
    <row r="45" spans="1:11" x14ac:dyDescent="0.2">
      <c r="A45">
        <v>312</v>
      </c>
      <c r="B45">
        <v>190</v>
      </c>
      <c r="C45">
        <v>11</v>
      </c>
      <c r="D45">
        <v>6.7</v>
      </c>
      <c r="F45" s="1">
        <v>12</v>
      </c>
      <c r="G45" s="1">
        <v>135.82243505033193</v>
      </c>
      <c r="H45" s="1">
        <v>-6.8224350503319329</v>
      </c>
      <c r="I45">
        <f t="shared" si="0"/>
        <v>46.545620015997685</v>
      </c>
      <c r="J45">
        <f t="shared" si="1"/>
        <v>-317.55446943657421</v>
      </c>
      <c r="K45">
        <f t="shared" si="2"/>
        <v>2166.4947426736444</v>
      </c>
    </row>
    <row r="46" spans="1:11" x14ac:dyDescent="0.2">
      <c r="A46">
        <v>77</v>
      </c>
      <c r="B46">
        <v>2090</v>
      </c>
      <c r="C46">
        <v>88</v>
      </c>
      <c r="D46">
        <v>4.2</v>
      </c>
      <c r="F46" s="1">
        <v>13</v>
      </c>
      <c r="G46" s="1">
        <v>46.335503554158805</v>
      </c>
      <c r="H46" s="1">
        <v>-22.335503554158805</v>
      </c>
      <c r="I46">
        <f t="shared" si="0"/>
        <v>498.87471901784062</v>
      </c>
      <c r="J46">
        <f t="shared" si="1"/>
        <v>-11142.618059702954</v>
      </c>
      <c r="K46">
        <f t="shared" si="2"/>
        <v>248875.98527512944</v>
      </c>
    </row>
    <row r="47" spans="1:11" x14ac:dyDescent="0.2">
      <c r="A47">
        <v>142</v>
      </c>
      <c r="B47">
        <v>900</v>
      </c>
      <c r="C47">
        <v>22</v>
      </c>
      <c r="D47">
        <v>5.43</v>
      </c>
      <c r="F47" s="1">
        <v>14</v>
      </c>
      <c r="G47" s="1">
        <v>187.96884390306985</v>
      </c>
      <c r="H47" s="1">
        <v>-22.968843903069853</v>
      </c>
      <c r="I47">
        <f t="shared" si="0"/>
        <v>527.56779024358912</v>
      </c>
      <c r="J47">
        <f t="shared" si="1"/>
        <v>-12117.622222392498</v>
      </c>
      <c r="K47">
        <f t="shared" si="2"/>
        <v>278327.77330250369</v>
      </c>
    </row>
    <row r="48" spans="1:11" x14ac:dyDescent="0.2">
      <c r="A48">
        <v>262</v>
      </c>
      <c r="B48">
        <v>230</v>
      </c>
      <c r="C48">
        <v>22</v>
      </c>
      <c r="D48">
        <v>6.5</v>
      </c>
      <c r="F48" s="1">
        <v>15</v>
      </c>
      <c r="G48" s="1">
        <v>85.25943430420628</v>
      </c>
      <c r="H48" s="1">
        <v>8.7405656957937197</v>
      </c>
      <c r="I48">
        <f t="shared" si="0"/>
        <v>76.397488682485957</v>
      </c>
      <c r="J48">
        <f t="shared" si="1"/>
        <v>667.75726882292565</v>
      </c>
      <c r="K48">
        <f t="shared" si="2"/>
        <v>5836.5762769905687</v>
      </c>
    </row>
    <row r="49" spans="1:11" x14ac:dyDescent="0.2">
      <c r="A49">
        <v>215</v>
      </c>
      <c r="B49">
        <v>140</v>
      </c>
      <c r="C49">
        <v>12</v>
      </c>
      <c r="D49">
        <v>6.25</v>
      </c>
      <c r="F49" s="1">
        <v>16</v>
      </c>
      <c r="G49" s="1">
        <v>77.943551679770508</v>
      </c>
      <c r="H49" s="1">
        <v>18.056448320229492</v>
      </c>
      <c r="I49">
        <f t="shared" si="0"/>
        <v>326.03532594111846</v>
      </c>
      <c r="J49">
        <f t="shared" si="1"/>
        <v>5887.040013424983</v>
      </c>
      <c r="K49">
        <f t="shared" si="2"/>
        <v>106299.03376153135</v>
      </c>
    </row>
    <row r="50" spans="1:11" x14ac:dyDescent="0.2">
      <c r="A50">
        <v>246</v>
      </c>
      <c r="B50">
        <v>330</v>
      </c>
      <c r="C50">
        <v>9</v>
      </c>
      <c r="D50">
        <v>7.1</v>
      </c>
      <c r="F50" s="1">
        <v>17</v>
      </c>
      <c r="G50" s="1">
        <v>193.41898868006371</v>
      </c>
      <c r="H50" s="1">
        <v>-45.418988680063705</v>
      </c>
      <c r="I50">
        <f t="shared" si="0"/>
        <v>2062.884532719755</v>
      </c>
      <c r="J50">
        <f t="shared" si="1"/>
        <v>-93694.12923987706</v>
      </c>
      <c r="K50">
        <f t="shared" si="2"/>
        <v>4255492.5953344023</v>
      </c>
    </row>
    <row r="51" spans="1:11" x14ac:dyDescent="0.2">
      <c r="A51">
        <v>191</v>
      </c>
      <c r="B51">
        <v>1010</v>
      </c>
      <c r="C51">
        <v>31</v>
      </c>
      <c r="D51">
        <v>7.1</v>
      </c>
      <c r="F51" s="1">
        <v>18</v>
      </c>
      <c r="G51" s="1">
        <v>105.93541756479709</v>
      </c>
      <c r="H51" s="1">
        <v>-7.9354175647970919</v>
      </c>
      <c r="I51">
        <f t="shared" si="0"/>
        <v>62.970851927690205</v>
      </c>
      <c r="J51">
        <f t="shared" si="1"/>
        <v>-499.70000445722968</v>
      </c>
      <c r="K51">
        <f t="shared" si="2"/>
        <v>3965.3281924990856</v>
      </c>
    </row>
    <row r="52" spans="1:11" x14ac:dyDescent="0.2">
      <c r="A52">
        <v>182</v>
      </c>
      <c r="B52">
        <v>300</v>
      </c>
      <c r="C52">
        <v>19</v>
      </c>
      <c r="D52">
        <v>7</v>
      </c>
      <c r="F52" s="1">
        <v>19</v>
      </c>
      <c r="G52" s="1">
        <v>165.31182934073854</v>
      </c>
      <c r="H52" s="1">
        <v>-4.3118293407385408</v>
      </c>
      <c r="I52">
        <f t="shared" si="0"/>
        <v>18.591872263653759</v>
      </c>
      <c r="J52">
        <f t="shared" si="1"/>
        <v>-80.164980325685349</v>
      </c>
      <c r="K52">
        <f t="shared" si="2"/>
        <v>345.65771426801797</v>
      </c>
    </row>
    <row r="53" spans="1:11" x14ac:dyDescent="0.2">
      <c r="A53">
        <v>37</v>
      </c>
      <c r="B53">
        <v>1730</v>
      </c>
      <c r="C53">
        <v>88</v>
      </c>
      <c r="D53">
        <v>3.46</v>
      </c>
      <c r="F53" s="1">
        <v>20</v>
      </c>
      <c r="G53" s="1">
        <v>152.6587338356407</v>
      </c>
      <c r="H53" s="1">
        <v>-34.658733835640703</v>
      </c>
      <c r="I53">
        <f t="shared" si="0"/>
        <v>1201.2278310897857</v>
      </c>
      <c r="J53">
        <f t="shared" si="1"/>
        <v>-41633.03567370485</v>
      </c>
      <c r="K53">
        <f t="shared" si="2"/>
        <v>1442948.3021846707</v>
      </c>
    </row>
    <row r="54" spans="1:11" x14ac:dyDescent="0.2">
      <c r="A54">
        <v>103</v>
      </c>
      <c r="B54">
        <v>780</v>
      </c>
      <c r="C54">
        <v>35</v>
      </c>
      <c r="D54">
        <v>5.66</v>
      </c>
      <c r="F54" s="1">
        <v>21</v>
      </c>
      <c r="G54" s="1">
        <v>224.06711568685495</v>
      </c>
      <c r="H54" s="1">
        <v>44.932884313145053</v>
      </c>
      <c r="I54">
        <f t="shared" si="0"/>
        <v>2018.9640926984766</v>
      </c>
      <c r="J54">
        <f t="shared" si="1"/>
        <v>90717.880009614513</v>
      </c>
      <c r="K54">
        <f t="shared" si="2"/>
        <v>4076216.0076057832</v>
      </c>
    </row>
    <row r="55" spans="1:11" x14ac:dyDescent="0.2">
      <c r="A55">
        <v>67</v>
      </c>
      <c r="B55">
        <v>1300</v>
      </c>
      <c r="C55">
        <v>85</v>
      </c>
      <c r="D55">
        <v>4.82</v>
      </c>
      <c r="F55" s="1">
        <v>22</v>
      </c>
      <c r="G55" s="1">
        <v>184.01150441552244</v>
      </c>
      <c r="H55" s="1">
        <v>4.9884955844775618</v>
      </c>
      <c r="I55">
        <f t="shared" si="0"/>
        <v>24.885088196352132</v>
      </c>
      <c r="J55">
        <f t="shared" si="1"/>
        <v>124.13915258683731</v>
      </c>
      <c r="K55">
        <f t="shared" si="2"/>
        <v>619.26761454022426</v>
      </c>
    </row>
    <row r="56" spans="1:11" x14ac:dyDescent="0.2">
      <c r="A56">
        <v>143</v>
      </c>
      <c r="B56">
        <v>930</v>
      </c>
      <c r="C56">
        <v>78</v>
      </c>
      <c r="D56">
        <v>5</v>
      </c>
      <c r="F56" s="1">
        <v>23</v>
      </c>
      <c r="G56" s="1">
        <v>131.04752009336218</v>
      </c>
      <c r="H56" s="1">
        <v>-5.0475200933621807</v>
      </c>
      <c r="I56">
        <f t="shared" si="0"/>
        <v>25.477459092894957</v>
      </c>
      <c r="J56">
        <f t="shared" si="1"/>
        <v>-128.59798669920031</v>
      </c>
      <c r="K56">
        <f t="shared" si="2"/>
        <v>649.10092183013603</v>
      </c>
    </row>
    <row r="57" spans="1:11" x14ac:dyDescent="0.2">
      <c r="A57">
        <v>83</v>
      </c>
      <c r="B57">
        <v>690</v>
      </c>
      <c r="C57">
        <v>85</v>
      </c>
      <c r="D57">
        <v>4.74</v>
      </c>
      <c r="F57" s="1">
        <v>24</v>
      </c>
      <c r="G57" s="1">
        <v>58.941579342957823</v>
      </c>
      <c r="H57" s="1">
        <v>-46.941579342957823</v>
      </c>
      <c r="I57">
        <f t="shared" si="0"/>
        <v>2203.5118712112044</v>
      </c>
      <c r="J57">
        <f t="shared" si="1"/>
        <v>-103436.32733561021</v>
      </c>
      <c r="K57">
        <f t="shared" si="2"/>
        <v>4855464.5665687043</v>
      </c>
    </row>
    <row r="58" spans="1:11" x14ac:dyDescent="0.2">
      <c r="A58">
        <v>223</v>
      </c>
      <c r="B58">
        <v>200</v>
      </c>
      <c r="C58">
        <v>33</v>
      </c>
      <c r="D58">
        <v>8.49</v>
      </c>
      <c r="F58" s="1">
        <v>25</v>
      </c>
      <c r="G58" s="1">
        <v>197.57041664924162</v>
      </c>
      <c r="H58" s="1">
        <v>-30.570416649241622</v>
      </c>
      <c r="I58">
        <f t="shared" si="0"/>
        <v>934.55037410822933</v>
      </c>
      <c r="J58">
        <f t="shared" si="1"/>
        <v>-28569.594316193201</v>
      </c>
      <c r="K58">
        <f t="shared" si="2"/>
        <v>873384.40174583148</v>
      </c>
    </row>
    <row r="59" spans="1:11" x14ac:dyDescent="0.2">
      <c r="A59">
        <v>240</v>
      </c>
      <c r="B59">
        <v>450</v>
      </c>
      <c r="C59">
        <v>19</v>
      </c>
      <c r="D59">
        <v>6.5</v>
      </c>
      <c r="F59" s="1">
        <v>26</v>
      </c>
      <c r="G59" s="1">
        <v>116.1604772987607</v>
      </c>
      <c r="H59" s="1">
        <v>18.839522701239304</v>
      </c>
      <c r="I59">
        <f t="shared" si="0"/>
        <v>354.92761561051105</v>
      </c>
      <c r="J59">
        <f t="shared" si="1"/>
        <v>6686.66687159096</v>
      </c>
      <c r="K59">
        <f t="shared" si="2"/>
        <v>125973.61232296268</v>
      </c>
    </row>
    <row r="60" spans="1:11" x14ac:dyDescent="0.2">
      <c r="A60">
        <v>312</v>
      </c>
      <c r="B60">
        <v>280</v>
      </c>
      <c r="C60">
        <v>21</v>
      </c>
      <c r="D60">
        <v>6.5</v>
      </c>
      <c r="F60" s="1">
        <v>27</v>
      </c>
      <c r="G60" s="1">
        <v>52.440910629977623</v>
      </c>
      <c r="H60" s="1">
        <v>54.559089370022377</v>
      </c>
      <c r="I60">
        <f t="shared" si="0"/>
        <v>2976.6942328860887</v>
      </c>
      <c r="J60">
        <f t="shared" si="1"/>
        <v>162405.72667926233</v>
      </c>
      <c r="K60">
        <f t="shared" si="2"/>
        <v>8860708.5560973007</v>
      </c>
    </row>
    <row r="61" spans="1:11" x14ac:dyDescent="0.2">
      <c r="A61">
        <v>12</v>
      </c>
      <c r="B61">
        <v>4430</v>
      </c>
      <c r="C61">
        <v>79</v>
      </c>
      <c r="D61">
        <v>1.69</v>
      </c>
      <c r="F61" s="1">
        <v>28</v>
      </c>
      <c r="G61" s="1">
        <v>115.03351989340925</v>
      </c>
      <c r="H61" s="1">
        <v>-43.033519893409249</v>
      </c>
      <c r="I61">
        <f t="shared" si="0"/>
        <v>1851.8838344164496</v>
      </c>
      <c r="J61">
        <f t="shared" si="1"/>
        <v>-79693.079828643284</v>
      </c>
      <c r="K61">
        <f t="shared" si="2"/>
        <v>3429473.7361729722</v>
      </c>
    </row>
    <row r="62" spans="1:11" x14ac:dyDescent="0.2">
      <c r="A62">
        <v>52</v>
      </c>
      <c r="B62">
        <v>270</v>
      </c>
      <c r="C62">
        <v>83</v>
      </c>
      <c r="D62">
        <v>3.25</v>
      </c>
      <c r="F62" s="1">
        <v>29</v>
      </c>
      <c r="G62" s="1">
        <v>151.92231495151708</v>
      </c>
      <c r="H62" s="1">
        <v>-23.92231495151708</v>
      </c>
      <c r="I62">
        <f t="shared" si="0"/>
        <v>572.27715263957759</v>
      </c>
      <c r="J62">
        <f t="shared" si="1"/>
        <v>-13690.194285001389</v>
      </c>
      <c r="K62">
        <f t="shared" si="2"/>
        <v>327501.1394332624</v>
      </c>
    </row>
    <row r="63" spans="1:11" x14ac:dyDescent="0.2">
      <c r="A63">
        <v>79</v>
      </c>
      <c r="B63">
        <v>1340</v>
      </c>
      <c r="C63">
        <v>43</v>
      </c>
      <c r="D63">
        <v>7.17</v>
      </c>
      <c r="F63" s="1">
        <v>30</v>
      </c>
      <c r="G63" s="1">
        <v>11.079709319965588</v>
      </c>
      <c r="H63" s="1">
        <v>15.920290680034412</v>
      </c>
      <c r="I63">
        <f t="shared" si="0"/>
        <v>253.45565533679058</v>
      </c>
      <c r="J63">
        <f t="shared" si="1"/>
        <v>4035.0877074603213</v>
      </c>
      <c r="K63">
        <f t="shared" si="2"/>
        <v>64239.769222201976</v>
      </c>
    </row>
    <row r="64" spans="1:11" x14ac:dyDescent="0.2">
      <c r="A64">
        <v>61</v>
      </c>
      <c r="B64">
        <v>670</v>
      </c>
      <c r="C64">
        <v>88</v>
      </c>
      <c r="D64">
        <v>3.52</v>
      </c>
      <c r="F64" s="1">
        <v>31</v>
      </c>
      <c r="G64" s="1">
        <v>73.816814347725398</v>
      </c>
      <c r="H64" s="1">
        <v>78.183185652274602</v>
      </c>
      <c r="I64">
        <f t="shared" si="0"/>
        <v>6112.6105187380372</v>
      </c>
      <c r="J64">
        <f t="shared" si="1"/>
        <v>477903.36300654249</v>
      </c>
      <c r="K64">
        <f t="shared" si="2"/>
        <v>37364007.353786893</v>
      </c>
    </row>
    <row r="65" spans="1:11" x14ac:dyDescent="0.2">
      <c r="A65">
        <v>168</v>
      </c>
      <c r="B65">
        <v>410</v>
      </c>
      <c r="C65">
        <v>28</v>
      </c>
      <c r="D65">
        <v>6.09</v>
      </c>
      <c r="F65" s="1">
        <v>32</v>
      </c>
      <c r="G65" s="1">
        <v>209.32241854165159</v>
      </c>
      <c r="H65" s="1">
        <v>14.677581458348413</v>
      </c>
      <c r="I65">
        <f t="shared" si="0"/>
        <v>215.43139746645315</v>
      </c>
      <c r="J65">
        <f t="shared" si="1"/>
        <v>3162.0118849997002</v>
      </c>
      <c r="K65">
        <f t="shared" si="2"/>
        <v>46410.687014348914</v>
      </c>
    </row>
    <row r="66" spans="1:11" x14ac:dyDescent="0.2">
      <c r="A66">
        <v>28</v>
      </c>
      <c r="B66">
        <v>4370</v>
      </c>
      <c r="C66">
        <v>95</v>
      </c>
      <c r="D66">
        <v>2.86</v>
      </c>
      <c r="F66" s="1">
        <v>33</v>
      </c>
      <c r="G66" s="1">
        <v>103.27571982760068</v>
      </c>
      <c r="H66" s="1">
        <v>38.724280172399318</v>
      </c>
      <c r="I66">
        <f t="shared" si="0"/>
        <v>1499.569874870479</v>
      </c>
      <c r="J66">
        <f t="shared" si="1"/>
        <v>58069.763972574219</v>
      </c>
      <c r="K66">
        <f t="shared" si="2"/>
        <v>2248709.809619064</v>
      </c>
    </row>
    <row r="67" spans="1:11" x14ac:dyDescent="0.2">
      <c r="A67">
        <v>121</v>
      </c>
      <c r="B67">
        <v>1310</v>
      </c>
      <c r="C67">
        <v>41</v>
      </c>
      <c r="D67">
        <v>4.88</v>
      </c>
      <c r="F67" s="1">
        <v>34</v>
      </c>
      <c r="G67" s="1">
        <v>123.30696207869875</v>
      </c>
      <c r="H67" s="1">
        <v>-19.306962078698746</v>
      </c>
      <c r="I67">
        <f t="shared" si="0"/>
        <v>372.7587847083114</v>
      </c>
      <c r="J67">
        <f t="shared" si="1"/>
        <v>-7196.8397208651977</v>
      </c>
      <c r="K67">
        <f t="shared" si="2"/>
        <v>138949.11157721723</v>
      </c>
    </row>
    <row r="68" spans="1:11" x14ac:dyDescent="0.2">
      <c r="A68">
        <v>115</v>
      </c>
      <c r="B68">
        <v>1470</v>
      </c>
      <c r="C68">
        <v>62</v>
      </c>
      <c r="D68">
        <v>3.89</v>
      </c>
      <c r="F68" s="1">
        <v>35</v>
      </c>
      <c r="G68" s="1">
        <v>193.16371113433371</v>
      </c>
      <c r="H68" s="1">
        <v>93.83628886566629</v>
      </c>
      <c r="I68">
        <f t="shared" si="0"/>
        <v>8805.2491080807667</v>
      </c>
      <c r="J68">
        <f t="shared" si="1"/>
        <v>826251.89884001727</v>
      </c>
      <c r="K68">
        <f t="shared" si="2"/>
        <v>77532411.85535714</v>
      </c>
    </row>
    <row r="69" spans="1:11" x14ac:dyDescent="0.2">
      <c r="A69">
        <v>186</v>
      </c>
      <c r="B69">
        <v>300</v>
      </c>
      <c r="C69">
        <v>45</v>
      </c>
      <c r="D69">
        <v>6.9</v>
      </c>
      <c r="F69" s="1">
        <v>36</v>
      </c>
      <c r="G69" s="1">
        <v>107.20944373548028</v>
      </c>
      <c r="H69" s="1">
        <v>-66.209443735480278</v>
      </c>
      <c r="I69">
        <f t="shared" si="0"/>
        <v>4383.6904397617282</v>
      </c>
      <c r="J69">
        <f t="shared" si="1"/>
        <v>-290241.70552516694</v>
      </c>
      <c r="K69">
        <f t="shared" si="2"/>
        <v>19216741.871658377</v>
      </c>
    </row>
    <row r="70" spans="1:11" x14ac:dyDescent="0.2">
      <c r="A70">
        <v>47</v>
      </c>
      <c r="B70">
        <v>3630</v>
      </c>
      <c r="C70">
        <v>85</v>
      </c>
      <c r="D70">
        <v>4.0999999999999996</v>
      </c>
      <c r="F70" s="1">
        <v>37</v>
      </c>
      <c r="G70" s="1">
        <v>238.02128955773551</v>
      </c>
      <c r="H70" s="1">
        <v>73.978710442264486</v>
      </c>
      <c r="I70">
        <f t="shared" si="0"/>
        <v>5472.8495987004126</v>
      </c>
      <c r="J70">
        <f t="shared" si="1"/>
        <v>404874.35575632122</v>
      </c>
      <c r="K70">
        <f t="shared" si="2"/>
        <v>29952082.729995266</v>
      </c>
    </row>
    <row r="71" spans="1:11" x14ac:dyDescent="0.2">
      <c r="A71">
        <v>178</v>
      </c>
      <c r="B71">
        <v>220</v>
      </c>
      <c r="C71">
        <v>45</v>
      </c>
      <c r="D71">
        <v>6.09</v>
      </c>
      <c r="F71" s="1">
        <v>38</v>
      </c>
      <c r="G71" s="1">
        <v>55.460658077870505</v>
      </c>
      <c r="H71" s="1">
        <v>21.539341922129495</v>
      </c>
      <c r="I71">
        <f t="shared" si="0"/>
        <v>463.94325043840513</v>
      </c>
      <c r="J71">
        <f t="shared" si="1"/>
        <v>9993.0323036569625</v>
      </c>
      <c r="K71">
        <f t="shared" si="2"/>
        <v>215243.33962735269</v>
      </c>
    </row>
    <row r="72" spans="1:11" x14ac:dyDescent="0.2">
      <c r="A72">
        <v>142</v>
      </c>
      <c r="B72">
        <v>560</v>
      </c>
      <c r="C72">
        <v>67</v>
      </c>
      <c r="D72">
        <v>7.2</v>
      </c>
      <c r="F72" s="1">
        <v>39</v>
      </c>
      <c r="G72" s="1">
        <v>209.46476419104982</v>
      </c>
      <c r="H72" s="1">
        <v>-67.464764191049824</v>
      </c>
      <c r="I72">
        <f t="shared" si="0"/>
        <v>4551.4944073539582</v>
      </c>
      <c r="J72">
        <f t="shared" si="1"/>
        <v>-307065.49690901686</v>
      </c>
      <c r="K72">
        <f t="shared" si="2"/>
        <v>20716101.340174362</v>
      </c>
    </row>
    <row r="73" spans="1:11" x14ac:dyDescent="0.2">
      <c r="F73" s="1">
        <v>40</v>
      </c>
      <c r="G73" s="1">
        <v>213.24798271816587</v>
      </c>
      <c r="H73" s="1">
        <v>48.752017281834128</v>
      </c>
      <c r="I73">
        <f t="shared" si="0"/>
        <v>2376.7591890482536</v>
      </c>
      <c r="J73">
        <f t="shared" si="1"/>
        <v>115871.80505923853</v>
      </c>
      <c r="K73">
        <f t="shared" si="2"/>
        <v>5648984.2427253118</v>
      </c>
    </row>
    <row r="74" spans="1:11" x14ac:dyDescent="0.2">
      <c r="F74" s="1">
        <v>41</v>
      </c>
      <c r="G74" s="1">
        <v>236.07203356702814</v>
      </c>
      <c r="H74" s="1">
        <v>-21.072033567028143</v>
      </c>
      <c r="I74">
        <f t="shared" si="0"/>
        <v>444.03059864996078</v>
      </c>
      <c r="J74">
        <f t="shared" si="1"/>
        <v>-9356.6276795395752</v>
      </c>
      <c r="K74">
        <f t="shared" si="2"/>
        <v>197163.17253744256</v>
      </c>
    </row>
    <row r="75" spans="1:11" x14ac:dyDescent="0.2">
      <c r="F75" s="1">
        <v>42</v>
      </c>
      <c r="G75" s="1">
        <v>241.69393774648654</v>
      </c>
      <c r="H75" s="1">
        <v>4.3060622535134598</v>
      </c>
      <c r="I75">
        <f t="shared" si="0"/>
        <v>18.542172131133416</v>
      </c>
      <c r="J75">
        <f t="shared" si="1"/>
        <v>79.84374751202283</v>
      </c>
      <c r="K75">
        <f t="shared" si="2"/>
        <v>343.81214734058074</v>
      </c>
    </row>
    <row r="76" spans="1:11" x14ac:dyDescent="0.2">
      <c r="F76" s="1">
        <v>43</v>
      </c>
      <c r="G76" s="1">
        <v>188.75936717739262</v>
      </c>
      <c r="H76" s="1">
        <v>2.2406328226073811</v>
      </c>
      <c r="I76">
        <f t="shared" si="0"/>
        <v>5.0204354457455196</v>
      </c>
      <c r="J76">
        <f t="shared" si="1"/>
        <v>11.248952443518929</v>
      </c>
      <c r="K76">
        <f t="shared" si="2"/>
        <v>25.204772064898016</v>
      </c>
    </row>
    <row r="77" spans="1:11" x14ac:dyDescent="0.2">
      <c r="F77" s="1">
        <v>44</v>
      </c>
      <c r="G77" s="1">
        <v>219.54747827561522</v>
      </c>
      <c r="H77" s="1">
        <v>-37.547478275615219</v>
      </c>
      <c r="I77">
        <f t="shared" si="0"/>
        <v>1409.8131248577968</v>
      </c>
      <c r="J77">
        <f t="shared" si="1"/>
        <v>-52934.92767827533</v>
      </c>
      <c r="K77">
        <f t="shared" si="2"/>
        <v>1987573.0470213057</v>
      </c>
    </row>
    <row r="78" spans="1:11" x14ac:dyDescent="0.2">
      <c r="F78" s="1">
        <v>45</v>
      </c>
      <c r="G78" s="1">
        <v>57.493432211843327</v>
      </c>
      <c r="H78" s="1">
        <v>-20.493432211843327</v>
      </c>
      <c r="I78">
        <f t="shared" si="0"/>
        <v>419.98076382141767</v>
      </c>
      <c r="J78">
        <f t="shared" si="1"/>
        <v>-8606.8473136524062</v>
      </c>
      <c r="K78">
        <f t="shared" si="2"/>
        <v>176383.84198002142</v>
      </c>
    </row>
    <row r="79" spans="1:11" x14ac:dyDescent="0.2">
      <c r="F79" s="1">
        <v>46</v>
      </c>
      <c r="G79" s="1">
        <v>181.13174105906091</v>
      </c>
      <c r="H79" s="1">
        <v>-78.131741059060914</v>
      </c>
      <c r="I79">
        <f t="shared" si="0"/>
        <v>6104.5689609201454</v>
      </c>
      <c r="J79">
        <f t="shared" si="1"/>
        <v>-476960.60133179335</v>
      </c>
      <c r="K79">
        <f t="shared" si="2"/>
        <v>37265762.198629662</v>
      </c>
    </row>
    <row r="80" spans="1:11" x14ac:dyDescent="0.2">
      <c r="F80" s="1">
        <v>47</v>
      </c>
      <c r="G80" s="1">
        <v>66.616225177588262</v>
      </c>
      <c r="H80" s="1">
        <v>0.38377482241173766</v>
      </c>
      <c r="I80">
        <f t="shared" si="0"/>
        <v>0.14728311431716079</v>
      </c>
      <c r="J80">
        <f t="shared" si="1"/>
        <v>5.6523551041316039E-2</v>
      </c>
      <c r="K80">
        <f t="shared" si="2"/>
        <v>2.1692315762961854E-2</v>
      </c>
    </row>
    <row r="81" spans="6:11" x14ac:dyDescent="0.2">
      <c r="F81" s="1">
        <v>48</v>
      </c>
      <c r="G81" s="1">
        <v>84.326565380485306</v>
      </c>
      <c r="H81" s="1">
        <v>58.673434619514694</v>
      </c>
      <c r="I81">
        <f t="shared" si="0"/>
        <v>3442.5719300504652</v>
      </c>
      <c r="J81">
        <f t="shared" si="1"/>
        <v>201987.51906079249</v>
      </c>
      <c r="K81">
        <f t="shared" si="2"/>
        <v>11851301.493571386</v>
      </c>
    </row>
    <row r="82" spans="6:11" x14ac:dyDescent="0.2">
      <c r="F82" s="1">
        <v>49</v>
      </c>
      <c r="G82" s="1">
        <v>70.060648015708864</v>
      </c>
      <c r="H82" s="1">
        <v>12.939351984291136</v>
      </c>
      <c r="I82">
        <f t="shared" si="0"/>
        <v>167.42682977337896</v>
      </c>
      <c r="J82">
        <f t="shared" si="1"/>
        <v>2166.3946820517453</v>
      </c>
      <c r="K82">
        <f t="shared" si="2"/>
        <v>28031.743327964017</v>
      </c>
    </row>
    <row r="83" spans="6:11" x14ac:dyDescent="0.2">
      <c r="F83" s="1">
        <v>50</v>
      </c>
      <c r="G83" s="1">
        <v>188.86993751575767</v>
      </c>
      <c r="H83" s="1">
        <v>34.13006248424233</v>
      </c>
      <c r="I83">
        <f t="shared" si="0"/>
        <v>1164.8611651782858</v>
      </c>
      <c r="J83">
        <f t="shared" si="1"/>
        <v>39756.784353002222</v>
      </c>
      <c r="K83">
        <f t="shared" si="2"/>
        <v>1356901.5341405135</v>
      </c>
    </row>
    <row r="84" spans="6:11" x14ac:dyDescent="0.2">
      <c r="F84" s="1">
        <v>51</v>
      </c>
      <c r="G84" s="1">
        <v>218.70048905312655</v>
      </c>
      <c r="H84" s="1">
        <v>21.299510946873454</v>
      </c>
      <c r="I84">
        <f t="shared" si="0"/>
        <v>453.6691665759821</v>
      </c>
      <c r="J84">
        <f t="shared" si="1"/>
        <v>9662.9313797440882</v>
      </c>
      <c r="K84">
        <f t="shared" si="2"/>
        <v>205815.7127017462</v>
      </c>
    </row>
    <row r="85" spans="6:11" x14ac:dyDescent="0.2">
      <c r="F85" s="1">
        <v>52</v>
      </c>
      <c r="G85" s="1">
        <v>215.19723870887321</v>
      </c>
      <c r="H85" s="1">
        <v>96.802761291126785</v>
      </c>
      <c r="I85">
        <f t="shared" si="0"/>
        <v>9370.7745935868752</v>
      </c>
      <c r="J85">
        <f t="shared" si="1"/>
        <v>907116.85609594593</v>
      </c>
      <c r="K85">
        <f t="shared" si="2"/>
        <v>87811416.483813256</v>
      </c>
    </row>
    <row r="86" spans="6:11" x14ac:dyDescent="0.2">
      <c r="F86" s="1">
        <v>53</v>
      </c>
      <c r="G86" s="1">
        <v>62.331897790879282</v>
      </c>
      <c r="H86" s="1">
        <v>-50.331897790879282</v>
      </c>
      <c r="I86">
        <f t="shared" si="0"/>
        <v>2533.2999352315187</v>
      </c>
      <c r="J86">
        <f t="shared" si="1"/>
        <v>-127505.79341371391</v>
      </c>
      <c r="K86">
        <f t="shared" si="2"/>
        <v>6417608.5618440174</v>
      </c>
    </row>
    <row r="87" spans="6:11" x14ac:dyDescent="0.2">
      <c r="F87" s="1">
        <v>54</v>
      </c>
      <c r="G87" s="1">
        <v>76.895389301750981</v>
      </c>
      <c r="H87" s="1">
        <v>-24.895389301750981</v>
      </c>
      <c r="I87">
        <f t="shared" si="0"/>
        <v>619.78040848573721</v>
      </c>
      <c r="J87">
        <f t="shared" si="1"/>
        <v>-15429.674550850676</v>
      </c>
      <c r="K87">
        <f t="shared" si="2"/>
        <v>384127.75474274729</v>
      </c>
    </row>
    <row r="88" spans="6:11" x14ac:dyDescent="0.2">
      <c r="F88" s="1">
        <v>55</v>
      </c>
      <c r="G88" s="1">
        <v>160.11696210947463</v>
      </c>
      <c r="H88" s="1">
        <v>-81.116962109474628</v>
      </c>
      <c r="I88">
        <f t="shared" si="0"/>
        <v>6579.9615418699423</v>
      </c>
      <c r="J88">
        <f t="shared" si="1"/>
        <v>-533746.49107366439</v>
      </c>
      <c r="K88">
        <f t="shared" si="2"/>
        <v>43295893.892487474</v>
      </c>
    </row>
    <row r="89" spans="6:11" x14ac:dyDescent="0.2">
      <c r="F89" s="1">
        <v>56</v>
      </c>
      <c r="G89" s="1">
        <v>63.478822717429978</v>
      </c>
      <c r="H89" s="1">
        <v>-2.4788227174299777</v>
      </c>
      <c r="I89">
        <f t="shared" si="0"/>
        <v>6.144562064446939</v>
      </c>
      <c r="J89">
        <f t="shared" si="1"/>
        <v>-15.231280034009515</v>
      </c>
      <c r="K89">
        <f t="shared" si="2"/>
        <v>37.75564296384043</v>
      </c>
    </row>
    <row r="90" spans="6:11" x14ac:dyDescent="0.2">
      <c r="F90" s="1">
        <v>57</v>
      </c>
      <c r="G90" s="1">
        <v>198.84208126195801</v>
      </c>
      <c r="H90" s="1">
        <v>-30.842081261958015</v>
      </c>
      <c r="I90">
        <f t="shared" si="0"/>
        <v>951.23397656922168</v>
      </c>
      <c r="J90">
        <f t="shared" si="1"/>
        <v>-29338.035604483401</v>
      </c>
      <c r="K90">
        <f t="shared" si="2"/>
        <v>904846.0781796946</v>
      </c>
    </row>
    <row r="91" spans="6:11" x14ac:dyDescent="0.2">
      <c r="F91" s="1">
        <v>58</v>
      </c>
      <c r="G91" s="1">
        <v>26.965321775284281</v>
      </c>
      <c r="H91" s="1">
        <v>1.0346782247157194</v>
      </c>
      <c r="I91">
        <f t="shared" si="0"/>
        <v>1.0705590287008726</v>
      </c>
      <c r="J91">
        <f t="shared" si="1"/>
        <v>1.1076841152696038</v>
      </c>
      <c r="K91">
        <f t="shared" si="2"/>
        <v>1.1460966339329559</v>
      </c>
    </row>
    <row r="92" spans="6:11" x14ac:dyDescent="0.2">
      <c r="F92" s="1">
        <v>59</v>
      </c>
      <c r="G92" s="1">
        <v>164.74953141704623</v>
      </c>
      <c r="H92" s="1">
        <v>-43.749531417046228</v>
      </c>
      <c r="I92">
        <f t="shared" si="0"/>
        <v>1914.021499211115</v>
      </c>
      <c r="J92">
        <f t="shared" si="1"/>
        <v>-83737.543712638595</v>
      </c>
      <c r="K92">
        <f t="shared" si="2"/>
        <v>3663478.2994423639</v>
      </c>
    </row>
    <row r="93" spans="6:11" x14ac:dyDescent="0.2">
      <c r="F93" s="1">
        <v>60</v>
      </c>
      <c r="G93" s="1">
        <v>116.98277588411659</v>
      </c>
      <c r="H93" s="1">
        <v>-1.9827758841165917</v>
      </c>
      <c r="I93">
        <f t="shared" si="0"/>
        <v>3.9314002066343319</v>
      </c>
      <c r="J93">
        <f t="shared" si="1"/>
        <v>-7.7950855205255385</v>
      </c>
      <c r="K93">
        <f t="shared" si="2"/>
        <v>15.455907584724466</v>
      </c>
    </row>
    <row r="94" spans="6:11" x14ac:dyDescent="0.2">
      <c r="F94" s="1">
        <v>61</v>
      </c>
      <c r="G94" s="1">
        <v>161.52624925565567</v>
      </c>
      <c r="H94" s="1">
        <v>24.473750744344329</v>
      </c>
      <c r="I94">
        <f t="shared" si="0"/>
        <v>598.96447549629465</v>
      </c>
      <c r="J94">
        <f t="shared" si="1"/>
        <v>14658.907278013252</v>
      </c>
      <c r="K94">
        <f t="shared" si="2"/>
        <v>358758.44290655135</v>
      </c>
    </row>
    <row r="95" spans="6:11" x14ac:dyDescent="0.2">
      <c r="F95" s="1">
        <v>62</v>
      </c>
      <c r="G95" s="1">
        <v>53.459659254930784</v>
      </c>
      <c r="H95" s="1">
        <v>-6.4596592549307843</v>
      </c>
      <c r="I95" s="19">
        <f t="shared" si="0"/>
        <v>41.727197689812932</v>
      </c>
      <c r="J95" s="19">
        <f t="shared" si="1"/>
        <v>-269.54347873932653</v>
      </c>
      <c r="K95" s="19">
        <f t="shared" si="2"/>
        <v>1741.1590270447298</v>
      </c>
    </row>
    <row r="96" spans="6:11" x14ac:dyDescent="0.2">
      <c r="F96" s="1">
        <v>63</v>
      </c>
      <c r="G96" s="1">
        <v>161.97797684098293</v>
      </c>
      <c r="H96" s="1">
        <v>16.022023159017067</v>
      </c>
      <c r="I96" s="19">
        <f t="shared" si="0"/>
        <v>256.70522610807922</v>
      </c>
      <c r="J96" s="19">
        <f t="shared" si="1"/>
        <v>4112.9370777443582</v>
      </c>
      <c r="K96" s="19">
        <f t="shared" si="2"/>
        <v>65897.573111200094</v>
      </c>
    </row>
    <row r="97" spans="6:13" ht="13.5" thickBot="1" x14ac:dyDescent="0.25">
      <c r="F97" s="2">
        <v>64</v>
      </c>
      <c r="G97" s="2">
        <v>110.96324850953002</v>
      </c>
      <c r="H97" s="2">
        <v>31.036751490469982</v>
      </c>
      <c r="I97" s="20">
        <f t="shared" si="0"/>
        <v>963.27994308119059</v>
      </c>
      <c r="J97" s="20">
        <f t="shared" si="1"/>
        <v>29897.080209164982</v>
      </c>
      <c r="K97" s="20">
        <f t="shared" si="2"/>
        <v>927908.24874250183</v>
      </c>
    </row>
    <row r="98" spans="6:13" x14ac:dyDescent="0.2">
      <c r="G98" s="11" t="s">
        <v>54</v>
      </c>
      <c r="H98">
        <f>SUM(H34:H97)</f>
        <v>-1.4495071809506044E-12</v>
      </c>
      <c r="I98">
        <f>SUM(I34:I97)</f>
        <v>106315.62694923129</v>
      </c>
      <c r="J98" s="24">
        <f>SUM(J34:J97)</f>
        <v>986119.9109203259</v>
      </c>
      <c r="K98" s="24">
        <f>SUM(K34:K97)</f>
        <v>520796087.72179443</v>
      </c>
    </row>
    <row r="99" spans="6:13" x14ac:dyDescent="0.2">
      <c r="G99" s="11" t="s">
        <v>58</v>
      </c>
      <c r="H99" s="23">
        <f>+H98/64</f>
        <v>-2.2648549702353193E-14</v>
      </c>
      <c r="I99">
        <f>+I98/64</f>
        <v>1661.1816710817388</v>
      </c>
    </row>
    <row r="100" spans="6:13" x14ac:dyDescent="0.2">
      <c r="F100" s="5"/>
      <c r="G100" s="11" t="s">
        <v>46</v>
      </c>
      <c r="H100" s="5"/>
      <c r="I100" s="11">
        <f>+I99^0.5</f>
        <v>40.757596483131081</v>
      </c>
      <c r="M100" s="11">
        <f>+M101^0.5</f>
        <v>41.079795935651653</v>
      </c>
    </row>
    <row r="101" spans="6:13" x14ac:dyDescent="0.2">
      <c r="F101" s="5"/>
      <c r="G101" s="22" t="s">
        <v>47</v>
      </c>
      <c r="H101" s="21"/>
      <c r="I101" s="21"/>
      <c r="J101" s="21"/>
      <c r="K101" s="21"/>
      <c r="L101" s="21"/>
      <c r="M101" s="21">
        <f>+I98/63</f>
        <v>1687.5496341147823</v>
      </c>
    </row>
    <row r="102" spans="6:13" x14ac:dyDescent="0.2">
      <c r="F102" s="5"/>
      <c r="G102" s="11" t="s">
        <v>48</v>
      </c>
      <c r="H102" s="5"/>
      <c r="I102">
        <f>+I100^3</f>
        <v>67705.772235122902</v>
      </c>
    </row>
    <row r="103" spans="6:13" x14ac:dyDescent="0.2">
      <c r="F103" s="5"/>
      <c r="G103" s="11" t="s">
        <v>49</v>
      </c>
      <c r="H103" s="5"/>
      <c r="I103">
        <f>+I100^4</f>
        <v>2759524.544337919</v>
      </c>
    </row>
    <row r="104" spans="6:13" x14ac:dyDescent="0.2">
      <c r="F104" s="5"/>
      <c r="G104" s="27" t="s">
        <v>50</v>
      </c>
      <c r="H104" s="13"/>
      <c r="I104" s="10"/>
      <c r="J104" s="27">
        <f>+J98/(I102*64)</f>
        <v>0.22757474140642039</v>
      </c>
    </row>
    <row r="105" spans="6:13" x14ac:dyDescent="0.2">
      <c r="F105" s="5"/>
      <c r="G105" s="27" t="s">
        <v>51</v>
      </c>
      <c r="H105" s="15"/>
      <c r="I105" s="16"/>
      <c r="J105" s="16"/>
      <c r="K105" s="27">
        <f>+K98/(I103*64)</f>
        <v>2.9488554060335126</v>
      </c>
      <c r="L105">
        <f>+K105-3</f>
        <v>-5.1144593966487406E-2</v>
      </c>
    </row>
    <row r="106" spans="6:13" x14ac:dyDescent="0.2">
      <c r="F106" s="5"/>
      <c r="G106" s="5"/>
      <c r="H106" s="5"/>
    </row>
    <row r="107" spans="6:13" x14ac:dyDescent="0.2">
      <c r="I107" s="28"/>
      <c r="J107">
        <f>+J104*J104</f>
        <v>5.1790262926199114E-2</v>
      </c>
      <c r="L107">
        <f>+L105*L105</f>
        <v>2.6157694919968599E-3</v>
      </c>
    </row>
    <row r="108" spans="6:13" x14ac:dyDescent="0.2">
      <c r="J108">
        <v>6</v>
      </c>
      <c r="L108">
        <v>24</v>
      </c>
    </row>
    <row r="109" spans="6:13" x14ac:dyDescent="0.2">
      <c r="J109">
        <f>+J107/J108</f>
        <v>8.6317104876998518E-3</v>
      </c>
      <c r="L109">
        <f>+L107/L108</f>
        <v>1.0899039549986917E-4</v>
      </c>
    </row>
    <row r="111" spans="6:13" x14ac:dyDescent="0.2">
      <c r="K111" s="14">
        <f>+J109+L109</f>
        <v>8.7407008831997205E-3</v>
      </c>
    </row>
    <row r="112" spans="6:13" x14ac:dyDescent="0.2">
      <c r="L112" s="9" t="s">
        <v>53</v>
      </c>
    </row>
    <row r="113" spans="7:13" x14ac:dyDescent="0.2">
      <c r="G113" s="18" t="s">
        <v>52</v>
      </c>
      <c r="I113" s="17"/>
      <c r="J113" s="17"/>
      <c r="K113" s="18">
        <f>+K111*64</f>
        <v>0.55940485652478211</v>
      </c>
      <c r="L113">
        <f>_xlfn.CHISQ.DIST.RT(K113,2)</f>
        <v>0.7560086748021706</v>
      </c>
    </row>
    <row r="123" spans="7:13" x14ac:dyDescent="0.2">
      <c r="M123" s="18" t="s">
        <v>57</v>
      </c>
    </row>
    <row r="125" spans="7:13" x14ac:dyDescent="0.2">
      <c r="M125" s="18" t="s">
        <v>55</v>
      </c>
    </row>
    <row r="126" spans="7:13" x14ac:dyDescent="0.2">
      <c r="M126" s="18" t="s">
        <v>56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7</xdr:col>
                <xdr:colOff>38100</xdr:colOff>
                <xdr:row>111</xdr:row>
                <xdr:rowOff>28575</xdr:rowOff>
              </from>
              <to>
                <xdr:col>7</xdr:col>
                <xdr:colOff>1524000</xdr:colOff>
                <xdr:row>114</xdr:row>
                <xdr:rowOff>28575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autoPict="0" r:id="rId7">
            <anchor moveWithCells="1" sizeWithCells="1">
              <from>
                <xdr:col>10</xdr:col>
                <xdr:colOff>714375</xdr:colOff>
                <xdr:row>105</xdr:row>
                <xdr:rowOff>114300</xdr:rowOff>
              </from>
              <to>
                <xdr:col>10</xdr:col>
                <xdr:colOff>1257300</xdr:colOff>
                <xdr:row>107</xdr:row>
                <xdr:rowOff>19050</xdr:rowOff>
              </to>
            </anchor>
          </objectPr>
        </oleObject>
      </mc:Choice>
      <mc:Fallback>
        <oleObject progId="Equation.3" shapeId="1029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 sizeWithCells="1">
              <from>
                <xdr:col>8</xdr:col>
                <xdr:colOff>1543050</xdr:colOff>
                <xdr:row>105</xdr:row>
                <xdr:rowOff>123825</xdr:rowOff>
              </from>
              <to>
                <xdr:col>8</xdr:col>
                <xdr:colOff>1743075</xdr:colOff>
                <xdr:row>106</xdr:row>
                <xdr:rowOff>152400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36" r:id="rId10">
          <objectPr defaultSize="0" autoPict="0" r:id="rId11">
            <anchor moveWithCells="1">
              <from>
                <xdr:col>14</xdr:col>
                <xdr:colOff>0</xdr:colOff>
                <xdr:row>99</xdr:row>
                <xdr:rowOff>0</xdr:rowOff>
              </from>
              <to>
                <xdr:col>15</xdr:col>
                <xdr:colOff>447675</xdr:colOff>
                <xdr:row>104</xdr:row>
                <xdr:rowOff>0</xdr:rowOff>
              </to>
            </anchor>
          </objectPr>
        </oleObject>
      </mc:Choice>
      <mc:Fallback>
        <oleObject progId="Equation.3" shapeId="1036" r:id="rId10"/>
      </mc:Fallback>
    </mc:AlternateContent>
    <mc:AlternateContent xmlns:mc="http://schemas.openxmlformats.org/markup-compatibility/2006">
      <mc:Choice Requires="x14">
        <oleObject progId="Equation.3" shapeId="1039" r:id="rId12">
          <objectPr defaultSize="0" autoPict="0" r:id="rId13">
            <anchor moveWithCells="1">
              <from>
                <xdr:col>14</xdr:col>
                <xdr:colOff>0</xdr:colOff>
                <xdr:row>107</xdr:row>
                <xdr:rowOff>0</xdr:rowOff>
              </from>
              <to>
                <xdr:col>15</xdr:col>
                <xdr:colOff>457200</xdr:colOff>
                <xdr:row>112</xdr:row>
                <xdr:rowOff>85725</xdr:rowOff>
              </to>
            </anchor>
          </objectPr>
        </oleObject>
      </mc:Choice>
      <mc:Fallback>
        <oleObject progId="Equation.3" shapeId="1039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6_4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2016-09-07T13:54:52Z</dcterms:created>
  <dcterms:modified xsi:type="dcterms:W3CDTF">2019-12-27T21:30:30Z</dcterms:modified>
</cp:coreProperties>
</file>