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0_Heterocedasticidad\"/>
    </mc:Choice>
  </mc:AlternateContent>
  <xr:revisionPtr revIDLastSave="0" documentId="13_ncr:1_{738F92B8-BA42-4FA0-A813-E32B4CF5B5F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Park" sheetId="2" r:id="rId2"/>
    <sheet name="Glejser" sheetId="3" r:id="rId3"/>
    <sheet name="Spearman" sheetId="4" r:id="rId4"/>
    <sheet name="Goldfeld-Quandt" sheetId="5" r:id="rId5"/>
    <sheet name="B-P-G" sheetId="6" r:id="rId6"/>
    <sheet name="White" sheetId="7" r:id="rId7"/>
    <sheet name="K-B" sheetId="8" r:id="rId8"/>
    <sheet name="MMCP" sheetId="9" r:id="rId9"/>
    <sheet name="Hoja10" sheetId="10" r:id="rId10"/>
    <sheet name="Hoja11" sheetId="11" r:id="rId11"/>
    <sheet name="Hoja12" sheetId="12" r:id="rId12"/>
    <sheet name="Hoja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9" l="1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T136" i="7"/>
  <c r="V136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I231" i="7"/>
  <c r="I228" i="7"/>
  <c r="I227" i="7"/>
  <c r="I223" i="7"/>
  <c r="I219" i="7"/>
  <c r="I215" i="7"/>
  <c r="I211" i="7"/>
  <c r="I207" i="7"/>
  <c r="I203" i="7"/>
  <c r="I199" i="7"/>
  <c r="I196" i="7"/>
  <c r="I195" i="7"/>
  <c r="I191" i="7"/>
  <c r="I187" i="7"/>
  <c r="I183" i="7"/>
  <c r="I179" i="7"/>
  <c r="I175" i="7"/>
  <c r="I171" i="7"/>
  <c r="I167" i="7"/>
  <c r="I164" i="7"/>
  <c r="I163" i="7"/>
  <c r="I159" i="7"/>
  <c r="I155" i="7"/>
  <c r="I151" i="7"/>
  <c r="I147" i="7"/>
  <c r="I143" i="7"/>
  <c r="I139" i="7"/>
  <c r="I135" i="7"/>
  <c r="I1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27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U31" i="7"/>
  <c r="S31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L27" i="7"/>
  <c r="I126" i="7"/>
  <c r="I125" i="7"/>
  <c r="I230" i="7"/>
  <c r="I124" i="7"/>
  <c r="I229" i="7"/>
  <c r="I123" i="7"/>
  <c r="I122" i="7"/>
  <c r="I121" i="7"/>
  <c r="I226" i="7"/>
  <c r="I120" i="7"/>
  <c r="I225" i="7"/>
  <c r="I119" i="7"/>
  <c r="I224" i="7"/>
  <c r="I118" i="7"/>
  <c r="I117" i="7"/>
  <c r="I222" i="7"/>
  <c r="I116" i="7"/>
  <c r="I221" i="7"/>
  <c r="I115" i="7"/>
  <c r="I220" i="7"/>
  <c r="I114" i="7"/>
  <c r="I113" i="7"/>
  <c r="I218" i="7"/>
  <c r="I112" i="7"/>
  <c r="I217" i="7"/>
  <c r="I111" i="7"/>
  <c r="I216" i="7"/>
  <c r="I110" i="7"/>
  <c r="I109" i="7"/>
  <c r="I214" i="7"/>
  <c r="I108" i="7"/>
  <c r="I213" i="7"/>
  <c r="I107" i="7"/>
  <c r="I212" i="7"/>
  <c r="I106" i="7"/>
  <c r="I105" i="7"/>
  <c r="I210" i="7"/>
  <c r="I104" i="7"/>
  <c r="I209" i="7"/>
  <c r="I103" i="7"/>
  <c r="I208" i="7"/>
  <c r="I102" i="7"/>
  <c r="I101" i="7"/>
  <c r="I206" i="7"/>
  <c r="I100" i="7"/>
  <c r="I205" i="7"/>
  <c r="I99" i="7"/>
  <c r="I204" i="7"/>
  <c r="I98" i="7"/>
  <c r="I97" i="7"/>
  <c r="I202" i="7"/>
  <c r="I96" i="7"/>
  <c r="I201" i="7"/>
  <c r="I95" i="7"/>
  <c r="I200" i="7"/>
  <c r="I94" i="7"/>
  <c r="I93" i="7"/>
  <c r="I198" i="7"/>
  <c r="I92" i="7"/>
  <c r="I197" i="7"/>
  <c r="I91" i="7"/>
  <c r="I90" i="7"/>
  <c r="I89" i="7"/>
  <c r="I194" i="7"/>
  <c r="I88" i="7"/>
  <c r="I193" i="7"/>
  <c r="I87" i="7"/>
  <c r="I192" i="7"/>
  <c r="I86" i="7"/>
  <c r="I85" i="7"/>
  <c r="I190" i="7"/>
  <c r="I84" i="7"/>
  <c r="I189" i="7"/>
  <c r="I83" i="7"/>
  <c r="I188" i="7"/>
  <c r="I82" i="7"/>
  <c r="I81" i="7"/>
  <c r="I186" i="7"/>
  <c r="I80" i="7"/>
  <c r="I185" i="7"/>
  <c r="I79" i="7"/>
  <c r="I184" i="7"/>
  <c r="I78" i="7"/>
  <c r="I77" i="7"/>
  <c r="I182" i="7"/>
  <c r="I76" i="7"/>
  <c r="I181" i="7"/>
  <c r="I75" i="7"/>
  <c r="I180" i="7"/>
  <c r="I74" i="7"/>
  <c r="I73" i="7"/>
  <c r="I178" i="7"/>
  <c r="I72" i="7"/>
  <c r="I177" i="7"/>
  <c r="I71" i="7"/>
  <c r="I176" i="7"/>
  <c r="I70" i="7"/>
  <c r="I69" i="7"/>
  <c r="I174" i="7"/>
  <c r="I68" i="7"/>
  <c r="I173" i="7"/>
  <c r="I67" i="7"/>
  <c r="I172" i="7"/>
  <c r="I66" i="7"/>
  <c r="I65" i="7"/>
  <c r="I170" i="7"/>
  <c r="I64" i="7"/>
  <c r="I169" i="7"/>
  <c r="I63" i="7"/>
  <c r="I168" i="7"/>
  <c r="I62" i="7"/>
  <c r="I61" i="7"/>
  <c r="I166" i="7"/>
  <c r="I60" i="7"/>
  <c r="I165" i="7"/>
  <c r="I59" i="7"/>
  <c r="I58" i="7"/>
  <c r="I57" i="7"/>
  <c r="I162" i="7"/>
  <c r="I56" i="7"/>
  <c r="I161" i="7"/>
  <c r="I55" i="7"/>
  <c r="I160" i="7"/>
  <c r="I54" i="7"/>
  <c r="I53" i="7"/>
  <c r="I158" i="7"/>
  <c r="I52" i="7"/>
  <c r="I157" i="7"/>
  <c r="I51" i="7"/>
  <c r="I156" i="7"/>
  <c r="I50" i="7"/>
  <c r="I49" i="7"/>
  <c r="I154" i="7"/>
  <c r="I48" i="7"/>
  <c r="I153" i="7"/>
  <c r="I47" i="7"/>
  <c r="I152" i="7"/>
  <c r="I46" i="7"/>
  <c r="I45" i="7"/>
  <c r="I150" i="7"/>
  <c r="I44" i="7"/>
  <c r="I149" i="7"/>
  <c r="I43" i="7"/>
  <c r="I148" i="7"/>
  <c r="I42" i="7"/>
  <c r="I41" i="7"/>
  <c r="I146" i="7"/>
  <c r="I40" i="7"/>
  <c r="I145" i="7"/>
  <c r="I39" i="7"/>
  <c r="I144" i="7"/>
  <c r="I38" i="7"/>
  <c r="I37" i="7"/>
  <c r="I142" i="7"/>
  <c r="I36" i="7"/>
  <c r="I141" i="7"/>
  <c r="I35" i="7"/>
  <c r="I140" i="7"/>
  <c r="I34" i="7"/>
  <c r="I33" i="7"/>
  <c r="I138" i="7"/>
  <c r="I32" i="7"/>
  <c r="I137" i="7"/>
  <c r="I31" i="7"/>
  <c r="I136" i="7"/>
  <c r="I30" i="7"/>
  <c r="I29" i="7"/>
  <c r="I134" i="7"/>
  <c r="I28" i="7"/>
  <c r="I133" i="7"/>
  <c r="I27" i="7"/>
  <c r="D104" i="7"/>
  <c r="C104" i="7"/>
  <c r="Q33" i="6"/>
  <c r="S33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K24" i="5"/>
  <c r="M24" i="5"/>
  <c r="K1" i="5"/>
  <c r="J1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F1" i="5"/>
  <c r="X137" i="4"/>
  <c r="X138" i="4"/>
  <c r="X139" i="4"/>
  <c r="U137" i="4"/>
  <c r="U138" i="4"/>
  <c r="U139" i="4"/>
  <c r="X129" i="4"/>
  <c r="X130" i="4"/>
  <c r="U130" i="4"/>
  <c r="U129" i="4"/>
  <c r="X124" i="4"/>
  <c r="X116" i="4"/>
  <c r="X112" i="4"/>
  <c r="X110" i="4"/>
  <c r="X108" i="4"/>
  <c r="X100" i="4"/>
  <c r="X96" i="4"/>
  <c r="X94" i="4"/>
  <c r="X92" i="4"/>
  <c r="X84" i="4"/>
  <c r="X80" i="4"/>
  <c r="X78" i="4"/>
  <c r="X76" i="4"/>
  <c r="X68" i="4"/>
  <c r="X64" i="4"/>
  <c r="X62" i="4"/>
  <c r="X60" i="4"/>
  <c r="X52" i="4"/>
  <c r="X48" i="4"/>
  <c r="X46" i="4"/>
  <c r="X44" i="4"/>
  <c r="X36" i="4"/>
  <c r="X32" i="4"/>
  <c r="X30" i="4"/>
  <c r="X28" i="4"/>
  <c r="W125" i="4"/>
  <c r="X125" i="4"/>
  <c r="W124" i="4"/>
  <c r="W123" i="4"/>
  <c r="X123" i="4"/>
  <c r="W122" i="4"/>
  <c r="X122" i="4"/>
  <c r="W121" i="4"/>
  <c r="X121" i="4"/>
  <c r="W120" i="4"/>
  <c r="X120" i="4"/>
  <c r="W119" i="4"/>
  <c r="X119" i="4"/>
  <c r="W118" i="4"/>
  <c r="X118" i="4"/>
  <c r="W117" i="4"/>
  <c r="X117" i="4"/>
  <c r="W116" i="4"/>
  <c r="W115" i="4"/>
  <c r="X115" i="4"/>
  <c r="W114" i="4"/>
  <c r="X114" i="4"/>
  <c r="W113" i="4"/>
  <c r="X113" i="4"/>
  <c r="W112" i="4"/>
  <c r="W111" i="4"/>
  <c r="X111" i="4"/>
  <c r="W110" i="4"/>
  <c r="W109" i="4"/>
  <c r="X109" i="4"/>
  <c r="W108" i="4"/>
  <c r="W107" i="4"/>
  <c r="X107" i="4"/>
  <c r="W106" i="4"/>
  <c r="X106" i="4"/>
  <c r="W105" i="4"/>
  <c r="X105" i="4"/>
  <c r="W104" i="4"/>
  <c r="X104" i="4"/>
  <c r="W103" i="4"/>
  <c r="X103" i="4"/>
  <c r="W102" i="4"/>
  <c r="X102" i="4"/>
  <c r="W101" i="4"/>
  <c r="X101" i="4"/>
  <c r="W100" i="4"/>
  <c r="W99" i="4"/>
  <c r="X99" i="4"/>
  <c r="W98" i="4"/>
  <c r="X98" i="4"/>
  <c r="W97" i="4"/>
  <c r="X97" i="4"/>
  <c r="W96" i="4"/>
  <c r="W95" i="4"/>
  <c r="X95" i="4"/>
  <c r="W94" i="4"/>
  <c r="W93" i="4"/>
  <c r="X93" i="4"/>
  <c r="W92" i="4"/>
  <c r="W91" i="4"/>
  <c r="X91" i="4"/>
  <c r="W90" i="4"/>
  <c r="X90" i="4"/>
  <c r="W89" i="4"/>
  <c r="X89" i="4"/>
  <c r="W88" i="4"/>
  <c r="X88" i="4"/>
  <c r="W87" i="4"/>
  <c r="X87" i="4"/>
  <c r="W86" i="4"/>
  <c r="X86" i="4"/>
  <c r="W85" i="4"/>
  <c r="X85" i="4"/>
  <c r="W84" i="4"/>
  <c r="W83" i="4"/>
  <c r="X83" i="4"/>
  <c r="W82" i="4"/>
  <c r="X82" i="4"/>
  <c r="W81" i="4"/>
  <c r="X81" i="4"/>
  <c r="W80" i="4"/>
  <c r="W79" i="4"/>
  <c r="X79" i="4"/>
  <c r="W78" i="4"/>
  <c r="W77" i="4"/>
  <c r="X77" i="4"/>
  <c r="W76" i="4"/>
  <c r="W75" i="4"/>
  <c r="X75" i="4"/>
  <c r="W74" i="4"/>
  <c r="X74" i="4"/>
  <c r="W73" i="4"/>
  <c r="X73" i="4"/>
  <c r="W72" i="4"/>
  <c r="X72" i="4"/>
  <c r="W71" i="4"/>
  <c r="X71" i="4"/>
  <c r="W70" i="4"/>
  <c r="X70" i="4"/>
  <c r="W69" i="4"/>
  <c r="X69" i="4"/>
  <c r="W68" i="4"/>
  <c r="W67" i="4"/>
  <c r="X67" i="4"/>
  <c r="W66" i="4"/>
  <c r="X66" i="4"/>
  <c r="W65" i="4"/>
  <c r="X65" i="4"/>
  <c r="W64" i="4"/>
  <c r="W63" i="4"/>
  <c r="X63" i="4"/>
  <c r="W62" i="4"/>
  <c r="W61" i="4"/>
  <c r="X61" i="4"/>
  <c r="W60" i="4"/>
  <c r="W59" i="4"/>
  <c r="X59" i="4"/>
  <c r="W58" i="4"/>
  <c r="X58" i="4"/>
  <c r="W57" i="4"/>
  <c r="X57" i="4"/>
  <c r="W56" i="4"/>
  <c r="X56" i="4"/>
  <c r="W55" i="4"/>
  <c r="X55" i="4"/>
  <c r="W54" i="4"/>
  <c r="X54" i="4"/>
  <c r="W53" i="4"/>
  <c r="X53" i="4"/>
  <c r="W52" i="4"/>
  <c r="W51" i="4"/>
  <c r="X51" i="4"/>
  <c r="W50" i="4"/>
  <c r="X50" i="4"/>
  <c r="W49" i="4"/>
  <c r="X49" i="4"/>
  <c r="W48" i="4"/>
  <c r="W47" i="4"/>
  <c r="X47" i="4"/>
  <c r="W46" i="4"/>
  <c r="W45" i="4"/>
  <c r="X45" i="4"/>
  <c r="W44" i="4"/>
  <c r="W43" i="4"/>
  <c r="X43" i="4"/>
  <c r="W42" i="4"/>
  <c r="X42" i="4"/>
  <c r="W41" i="4"/>
  <c r="X41" i="4"/>
  <c r="W40" i="4"/>
  <c r="X40" i="4"/>
  <c r="W39" i="4"/>
  <c r="X39" i="4"/>
  <c r="W38" i="4"/>
  <c r="X38" i="4"/>
  <c r="W37" i="4"/>
  <c r="X37" i="4"/>
  <c r="W36" i="4"/>
  <c r="W35" i="4"/>
  <c r="X35" i="4"/>
  <c r="W34" i="4"/>
  <c r="X34" i="4"/>
  <c r="W33" i="4"/>
  <c r="X33" i="4"/>
  <c r="W32" i="4"/>
  <c r="W31" i="4"/>
  <c r="X31" i="4"/>
  <c r="W30" i="4"/>
  <c r="W29" i="4"/>
  <c r="X29" i="4"/>
  <c r="W28" i="4"/>
  <c r="W27" i="4"/>
  <c r="X27" i="4"/>
  <c r="W26" i="4"/>
  <c r="X26" i="4"/>
  <c r="X126" i="4"/>
  <c r="X132" i="4"/>
  <c r="X134" i="4"/>
  <c r="U115" i="4"/>
  <c r="U111" i="4"/>
  <c r="U110" i="4"/>
  <c r="U99" i="4"/>
  <c r="U95" i="4"/>
  <c r="U94" i="4"/>
  <c r="U83" i="4"/>
  <c r="U79" i="4"/>
  <c r="U78" i="4"/>
  <c r="U67" i="4"/>
  <c r="U63" i="4"/>
  <c r="U62" i="4"/>
  <c r="U51" i="4"/>
  <c r="U47" i="4"/>
  <c r="U46" i="4"/>
  <c r="U35" i="4"/>
  <c r="U31" i="4"/>
  <c r="U30" i="4"/>
  <c r="T125" i="4"/>
  <c r="U125" i="4"/>
  <c r="T124" i="4"/>
  <c r="U124" i="4"/>
  <c r="T123" i="4"/>
  <c r="U123" i="4"/>
  <c r="T122" i="4"/>
  <c r="U122" i="4"/>
  <c r="T121" i="4"/>
  <c r="U121" i="4"/>
  <c r="T120" i="4"/>
  <c r="U120" i="4"/>
  <c r="T119" i="4"/>
  <c r="U119" i="4"/>
  <c r="T118" i="4"/>
  <c r="U118" i="4"/>
  <c r="T117" i="4"/>
  <c r="U117" i="4"/>
  <c r="T116" i="4"/>
  <c r="U116" i="4"/>
  <c r="T115" i="4"/>
  <c r="T114" i="4"/>
  <c r="U114" i="4"/>
  <c r="T113" i="4"/>
  <c r="U113" i="4"/>
  <c r="T112" i="4"/>
  <c r="U112" i="4"/>
  <c r="T111" i="4"/>
  <c r="T110" i="4"/>
  <c r="T109" i="4"/>
  <c r="U109" i="4"/>
  <c r="T108" i="4"/>
  <c r="U108" i="4"/>
  <c r="T107" i="4"/>
  <c r="U107" i="4"/>
  <c r="T106" i="4"/>
  <c r="U106" i="4"/>
  <c r="T105" i="4"/>
  <c r="U105" i="4"/>
  <c r="T104" i="4"/>
  <c r="U104" i="4"/>
  <c r="T103" i="4"/>
  <c r="U103" i="4"/>
  <c r="T102" i="4"/>
  <c r="U102" i="4"/>
  <c r="T101" i="4"/>
  <c r="U101" i="4"/>
  <c r="T100" i="4"/>
  <c r="U100" i="4"/>
  <c r="T99" i="4"/>
  <c r="T98" i="4"/>
  <c r="U98" i="4"/>
  <c r="T97" i="4"/>
  <c r="U97" i="4"/>
  <c r="T96" i="4"/>
  <c r="U96" i="4"/>
  <c r="T95" i="4"/>
  <c r="T94" i="4"/>
  <c r="T93" i="4"/>
  <c r="U93" i="4"/>
  <c r="T92" i="4"/>
  <c r="U92" i="4"/>
  <c r="T91" i="4"/>
  <c r="U91" i="4"/>
  <c r="T90" i="4"/>
  <c r="U90" i="4"/>
  <c r="T89" i="4"/>
  <c r="U89" i="4"/>
  <c r="T88" i="4"/>
  <c r="U88" i="4"/>
  <c r="T87" i="4"/>
  <c r="U87" i="4"/>
  <c r="T86" i="4"/>
  <c r="U86" i="4"/>
  <c r="T85" i="4"/>
  <c r="U85" i="4"/>
  <c r="T84" i="4"/>
  <c r="U84" i="4"/>
  <c r="T83" i="4"/>
  <c r="T82" i="4"/>
  <c r="U82" i="4"/>
  <c r="T81" i="4"/>
  <c r="U81" i="4"/>
  <c r="T80" i="4"/>
  <c r="U80" i="4"/>
  <c r="T79" i="4"/>
  <c r="T78" i="4"/>
  <c r="T77" i="4"/>
  <c r="U77" i="4"/>
  <c r="T76" i="4"/>
  <c r="U76" i="4"/>
  <c r="T75" i="4"/>
  <c r="U75" i="4"/>
  <c r="T74" i="4"/>
  <c r="U74" i="4"/>
  <c r="T73" i="4"/>
  <c r="U73" i="4"/>
  <c r="T72" i="4"/>
  <c r="U72" i="4"/>
  <c r="T71" i="4"/>
  <c r="U71" i="4"/>
  <c r="T70" i="4"/>
  <c r="U70" i="4"/>
  <c r="T69" i="4"/>
  <c r="U69" i="4"/>
  <c r="T68" i="4"/>
  <c r="U68" i="4"/>
  <c r="T67" i="4"/>
  <c r="T66" i="4"/>
  <c r="U66" i="4"/>
  <c r="T65" i="4"/>
  <c r="U65" i="4"/>
  <c r="T64" i="4"/>
  <c r="U64" i="4"/>
  <c r="T63" i="4"/>
  <c r="T62" i="4"/>
  <c r="T61" i="4"/>
  <c r="U61" i="4"/>
  <c r="T60" i="4"/>
  <c r="U60" i="4"/>
  <c r="T59" i="4"/>
  <c r="U59" i="4"/>
  <c r="T58" i="4"/>
  <c r="U58" i="4"/>
  <c r="T57" i="4"/>
  <c r="U57" i="4"/>
  <c r="T56" i="4"/>
  <c r="U56" i="4"/>
  <c r="T55" i="4"/>
  <c r="U55" i="4"/>
  <c r="T54" i="4"/>
  <c r="U54" i="4"/>
  <c r="T53" i="4"/>
  <c r="U53" i="4"/>
  <c r="T52" i="4"/>
  <c r="U52" i="4"/>
  <c r="T51" i="4"/>
  <c r="T50" i="4"/>
  <c r="U50" i="4"/>
  <c r="T49" i="4"/>
  <c r="U49" i="4"/>
  <c r="T48" i="4"/>
  <c r="U48" i="4"/>
  <c r="T47" i="4"/>
  <c r="T46" i="4"/>
  <c r="T45" i="4"/>
  <c r="U45" i="4"/>
  <c r="T44" i="4"/>
  <c r="U44" i="4"/>
  <c r="T43" i="4"/>
  <c r="U43" i="4"/>
  <c r="T42" i="4"/>
  <c r="U42" i="4"/>
  <c r="T41" i="4"/>
  <c r="U41" i="4"/>
  <c r="T40" i="4"/>
  <c r="U40" i="4"/>
  <c r="T39" i="4"/>
  <c r="U39" i="4"/>
  <c r="T38" i="4"/>
  <c r="U38" i="4"/>
  <c r="T37" i="4"/>
  <c r="U37" i="4"/>
  <c r="T36" i="4"/>
  <c r="U36" i="4"/>
  <c r="T35" i="4"/>
  <c r="T34" i="4"/>
  <c r="U34" i="4"/>
  <c r="T33" i="4"/>
  <c r="U33" i="4"/>
  <c r="T32" i="4"/>
  <c r="U32" i="4"/>
  <c r="T31" i="4"/>
  <c r="T30" i="4"/>
  <c r="T29" i="4"/>
  <c r="U29" i="4"/>
  <c r="T28" i="4"/>
  <c r="U28" i="4"/>
  <c r="T27" i="4"/>
  <c r="U27" i="4"/>
  <c r="T26" i="4"/>
  <c r="U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I126" i="2"/>
  <c r="I120" i="2"/>
  <c r="I116" i="2"/>
  <c r="I115" i="2"/>
  <c r="I112" i="2"/>
  <c r="I111" i="2"/>
  <c r="I110" i="2"/>
  <c r="I104" i="2"/>
  <c r="I100" i="2"/>
  <c r="I99" i="2"/>
  <c r="I96" i="2"/>
  <c r="I95" i="2"/>
  <c r="I94" i="2"/>
  <c r="I88" i="2"/>
  <c r="I84" i="2"/>
  <c r="I83" i="2"/>
  <c r="I80" i="2"/>
  <c r="I79" i="2"/>
  <c r="I78" i="2"/>
  <c r="I72" i="2"/>
  <c r="I68" i="2"/>
  <c r="I67" i="2"/>
  <c r="I64" i="2"/>
  <c r="I63" i="2"/>
  <c r="I62" i="2"/>
  <c r="I56" i="2"/>
  <c r="I52" i="2"/>
  <c r="I51" i="2"/>
  <c r="I48" i="2"/>
  <c r="I47" i="2"/>
  <c r="I46" i="2"/>
  <c r="I40" i="2"/>
  <c r="I36" i="2"/>
  <c r="I35" i="2"/>
  <c r="I32" i="2"/>
  <c r="I31" i="2"/>
  <c r="I30" i="2"/>
  <c r="H126" i="2"/>
  <c r="H125" i="2"/>
  <c r="I125" i="2"/>
  <c r="H124" i="2"/>
  <c r="I124" i="2"/>
  <c r="H123" i="2"/>
  <c r="I123" i="2"/>
  <c r="H122" i="2"/>
  <c r="I122" i="2"/>
  <c r="H121" i="2"/>
  <c r="I121" i="2"/>
  <c r="H120" i="2"/>
  <c r="H119" i="2"/>
  <c r="I119" i="2"/>
  <c r="H118" i="2"/>
  <c r="I118" i="2"/>
  <c r="H117" i="2"/>
  <c r="I117" i="2"/>
  <c r="H116" i="2"/>
  <c r="H115" i="2"/>
  <c r="H114" i="2"/>
  <c r="I114" i="2"/>
  <c r="H113" i="2"/>
  <c r="I113" i="2"/>
  <c r="H112" i="2"/>
  <c r="H111" i="2"/>
  <c r="H110" i="2"/>
  <c r="H109" i="2"/>
  <c r="I109" i="2"/>
  <c r="H108" i="2"/>
  <c r="I108" i="2"/>
  <c r="H107" i="2"/>
  <c r="I107" i="2"/>
  <c r="H106" i="2"/>
  <c r="I106" i="2"/>
  <c r="H105" i="2"/>
  <c r="I105" i="2"/>
  <c r="H104" i="2"/>
  <c r="H103" i="2"/>
  <c r="I103" i="2"/>
  <c r="H102" i="2"/>
  <c r="I102" i="2"/>
  <c r="H101" i="2"/>
  <c r="I101" i="2"/>
  <c r="H100" i="2"/>
  <c r="H99" i="2"/>
  <c r="H98" i="2"/>
  <c r="I98" i="2"/>
  <c r="H97" i="2"/>
  <c r="I97" i="2"/>
  <c r="H96" i="2"/>
  <c r="H95" i="2"/>
  <c r="H94" i="2"/>
  <c r="H93" i="2"/>
  <c r="I93" i="2"/>
  <c r="H92" i="2"/>
  <c r="I92" i="2"/>
  <c r="H91" i="2"/>
  <c r="I91" i="2"/>
  <c r="H90" i="2"/>
  <c r="I90" i="2"/>
  <c r="H89" i="2"/>
  <c r="I89" i="2"/>
  <c r="H88" i="2"/>
  <c r="H87" i="2"/>
  <c r="I87" i="2"/>
  <c r="H86" i="2"/>
  <c r="I86" i="2"/>
  <c r="H85" i="2"/>
  <c r="I85" i="2"/>
  <c r="H84" i="2"/>
  <c r="H83" i="2"/>
  <c r="H82" i="2"/>
  <c r="I82" i="2"/>
  <c r="H81" i="2"/>
  <c r="I81" i="2"/>
  <c r="H80" i="2"/>
  <c r="H79" i="2"/>
  <c r="H78" i="2"/>
  <c r="H77" i="2"/>
  <c r="I77" i="2"/>
  <c r="H76" i="2"/>
  <c r="I76" i="2"/>
  <c r="H75" i="2"/>
  <c r="I75" i="2"/>
  <c r="H74" i="2"/>
  <c r="I74" i="2"/>
  <c r="H73" i="2"/>
  <c r="I73" i="2"/>
  <c r="H72" i="2"/>
  <c r="H71" i="2"/>
  <c r="I71" i="2"/>
  <c r="H70" i="2"/>
  <c r="I70" i="2"/>
  <c r="H69" i="2"/>
  <c r="I69" i="2"/>
  <c r="H68" i="2"/>
  <c r="H67" i="2"/>
  <c r="H66" i="2"/>
  <c r="I66" i="2"/>
  <c r="H65" i="2"/>
  <c r="I65" i="2"/>
  <c r="H64" i="2"/>
  <c r="H63" i="2"/>
  <c r="H62" i="2"/>
  <c r="H61" i="2"/>
  <c r="I61" i="2"/>
  <c r="H60" i="2"/>
  <c r="I60" i="2"/>
  <c r="H59" i="2"/>
  <c r="I59" i="2"/>
  <c r="H58" i="2"/>
  <c r="I58" i="2"/>
  <c r="H57" i="2"/>
  <c r="I57" i="2"/>
  <c r="H56" i="2"/>
  <c r="H55" i="2"/>
  <c r="I55" i="2"/>
  <c r="H54" i="2"/>
  <c r="I54" i="2"/>
  <c r="H53" i="2"/>
  <c r="I53" i="2"/>
  <c r="H52" i="2"/>
  <c r="H51" i="2"/>
  <c r="H50" i="2"/>
  <c r="I50" i="2"/>
  <c r="H49" i="2"/>
  <c r="I49" i="2"/>
  <c r="H48" i="2"/>
  <c r="H47" i="2"/>
  <c r="H46" i="2"/>
  <c r="H45" i="2"/>
  <c r="I45" i="2"/>
  <c r="H44" i="2"/>
  <c r="I44" i="2"/>
  <c r="H43" i="2"/>
  <c r="I43" i="2"/>
  <c r="H42" i="2"/>
  <c r="I42" i="2"/>
  <c r="H41" i="2"/>
  <c r="I41" i="2"/>
  <c r="H40" i="2"/>
  <c r="H39" i="2"/>
  <c r="I39" i="2"/>
  <c r="H38" i="2"/>
  <c r="I38" i="2"/>
  <c r="H37" i="2"/>
  <c r="I37" i="2"/>
  <c r="H36" i="2"/>
  <c r="H35" i="2"/>
  <c r="H34" i="2"/>
  <c r="I34" i="2"/>
  <c r="H33" i="2"/>
  <c r="I33" i="2"/>
  <c r="H32" i="2"/>
  <c r="H31" i="2"/>
  <c r="H30" i="2"/>
  <c r="H29" i="2"/>
  <c r="I29" i="2"/>
  <c r="H28" i="2"/>
  <c r="I28" i="2"/>
  <c r="H27" i="2"/>
  <c r="I27" i="2"/>
  <c r="X140" i="4"/>
  <c r="X142" i="4"/>
  <c r="X143" i="4"/>
  <c r="U126" i="4"/>
  <c r="U132" i="4"/>
  <c r="U134" i="4"/>
  <c r="I39" i="6"/>
  <c r="I52" i="6"/>
  <c r="I31" i="6"/>
  <c r="I59" i="6"/>
  <c r="I76" i="6"/>
  <c r="I38" i="6"/>
  <c r="I54" i="6"/>
  <c r="I70" i="6"/>
  <c r="I86" i="6"/>
  <c r="I102" i="6"/>
  <c r="I118" i="6"/>
  <c r="I71" i="6"/>
  <c r="I87" i="6"/>
  <c r="I103" i="6"/>
  <c r="I119" i="6"/>
  <c r="H128" i="6"/>
  <c r="H129" i="6"/>
  <c r="I28" i="6"/>
  <c r="I124" i="6"/>
  <c r="I116" i="6"/>
  <c r="I108" i="6"/>
  <c r="I121" i="6"/>
  <c r="I113" i="6"/>
  <c r="I105" i="6"/>
  <c r="I97" i="6"/>
  <c r="I89" i="6"/>
  <c r="I81" i="6"/>
  <c r="I73" i="6"/>
  <c r="I65" i="6"/>
  <c r="I57" i="6"/>
  <c r="I49" i="6"/>
  <c r="I41" i="6"/>
  <c r="I33" i="6"/>
  <c r="I117" i="6"/>
  <c r="I101" i="6"/>
  <c r="I85" i="6"/>
  <c r="I69" i="6"/>
  <c r="I53" i="6"/>
  <c r="I37" i="6"/>
  <c r="I112" i="6"/>
  <c r="I96" i="6"/>
  <c r="I80" i="6"/>
  <c r="I64" i="6"/>
  <c r="I48" i="6"/>
  <c r="I32" i="6"/>
  <c r="I125" i="6"/>
  <c r="I93" i="6"/>
  <c r="I61" i="6"/>
  <c r="I29" i="6"/>
  <c r="I104" i="6"/>
  <c r="I88" i="6"/>
  <c r="I40" i="6"/>
  <c r="I109" i="6"/>
  <c r="I77" i="6"/>
  <c r="I45" i="6"/>
  <c r="I120" i="6"/>
  <c r="I72" i="6"/>
  <c r="I56" i="6"/>
  <c r="I115" i="6"/>
  <c r="I99" i="6"/>
  <c r="I83" i="6"/>
  <c r="I67" i="6"/>
  <c r="I114" i="6"/>
  <c r="I98" i="6"/>
  <c r="I82" i="6"/>
  <c r="I66" i="6"/>
  <c r="I50" i="6"/>
  <c r="I34" i="6"/>
  <c r="I68" i="6"/>
  <c r="I51" i="6"/>
  <c r="I92" i="6"/>
  <c r="I63" i="6"/>
  <c r="U142" i="4"/>
  <c r="U143" i="4"/>
  <c r="U140" i="4"/>
  <c r="U145" i="4"/>
  <c r="U146" i="4"/>
  <c r="I127" i="6"/>
  <c r="I111" i="6"/>
  <c r="I95" i="6"/>
  <c r="I79" i="6"/>
  <c r="I126" i="6"/>
  <c r="I110" i="6"/>
  <c r="I94" i="6"/>
  <c r="I78" i="6"/>
  <c r="I62" i="6"/>
  <c r="I46" i="6"/>
  <c r="I30" i="6"/>
  <c r="I44" i="6"/>
  <c r="I43" i="6"/>
  <c r="I84" i="6"/>
  <c r="I55" i="6"/>
  <c r="I123" i="6"/>
  <c r="I107" i="6"/>
  <c r="I91" i="6"/>
  <c r="I75" i="6"/>
  <c r="I122" i="6"/>
  <c r="I106" i="6"/>
  <c r="I90" i="6"/>
  <c r="I74" i="6"/>
  <c r="I58" i="6"/>
  <c r="I42" i="6"/>
  <c r="I100" i="6"/>
  <c r="I36" i="6"/>
  <c r="I35" i="6"/>
  <c r="I60" i="6"/>
  <c r="I47" i="6"/>
  <c r="X145" i="4"/>
  <c r="X146" i="4"/>
</calcChain>
</file>

<file path=xl/sharedStrings.xml><?xml version="1.0" encoding="utf-8"?>
<sst xmlns="http://schemas.openxmlformats.org/spreadsheetml/2006/main" count="606" uniqueCount="82">
  <si>
    <t xml:space="preserve">Y1      </t>
  </si>
  <si>
    <t xml:space="preserve">Y2      </t>
  </si>
  <si>
    <t xml:space="preserve">X4      </t>
  </si>
  <si>
    <t xml:space="preserve">X5      </t>
  </si>
  <si>
    <t>Edad</t>
  </si>
  <si>
    <t>Ingresos</t>
  </si>
  <si>
    <t>Gastos</t>
  </si>
  <si>
    <t>Y</t>
  </si>
  <si>
    <t>X2</t>
  </si>
  <si>
    <t>X3</t>
  </si>
  <si>
    <t>* Age = Age in years+ 12ths of a year,</t>
  </si>
  <si>
    <t>* Income = Income, divided by 10,000 ,</t>
  </si>
  <si>
    <t>* Avgexp = Avg. monthly credit card expenditure,</t>
  </si>
  <si>
    <t xml:space="preserve">X4, propietario    </t>
  </si>
  <si>
    <t>* Ownrent = OwnRent, individual owns (1) or rents (0) home.</t>
  </si>
  <si>
    <t xml:space="preserve">X5, empresa propia    </t>
  </si>
  <si>
    <t xml:space="preserve">* Selfempl = Self employed (1=yes, 0=no) </t>
  </si>
  <si>
    <t xml:space="preserve">Y1, numero de …    </t>
  </si>
  <si>
    <t>* MDR = Number of derogatory reports</t>
  </si>
  <si>
    <t xml:space="preserve">Y2, solicitud acceptado </t>
  </si>
  <si>
    <t>Propietario</t>
  </si>
  <si>
    <t>Empresa propia</t>
  </si>
  <si>
    <t xml:space="preserve">X2, edad    </t>
  </si>
  <si>
    <t xml:space="preserve">X3, ingresos    </t>
  </si>
  <si>
    <t>Y, gastos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</si>
  <si>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</si>
  <si>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</si>
  <si>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</si>
  <si>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</si>
  <si>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</si>
  <si>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</si>
  <si>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</si>
  <si>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</si>
  <si>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</si>
  <si>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</si>
  <si>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</si>
  <si>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</si>
  <si>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</si>
  <si>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</si>
  <si>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</si>
  <si>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</si>
  <si>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</si>
  <si>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</si>
  <si>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</si>
  <si>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</si>
  <si>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</si>
  <si>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</si>
  <si>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</si>
  <si>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</si>
  <si>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</si>
  <si>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</si>
  <si>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Análisis de los residuales</t>
  </si>
  <si>
    <t>Observación</t>
  </si>
  <si>
    <t>Pronóstico para Y</t>
  </si>
  <si>
    <t>e2</t>
  </si>
  <si>
    <t>Lne2</t>
  </si>
  <si>
    <t>LnX2</t>
  </si>
  <si>
    <t>Ln X3</t>
  </si>
  <si>
    <t>Vae</t>
  </si>
  <si>
    <t>d2</t>
  </si>
  <si>
    <t>d2*2</t>
  </si>
  <si>
    <t>d3</t>
  </si>
  <si>
    <t>d3*2</t>
  </si>
  <si>
    <t>r2=</t>
  </si>
  <si>
    <t>r3=</t>
  </si>
  <si>
    <t>t=</t>
  </si>
  <si>
    <t>n=</t>
  </si>
  <si>
    <t>F=</t>
  </si>
  <si>
    <t>P-Valor</t>
  </si>
  <si>
    <t>pi</t>
  </si>
  <si>
    <t>Chi-Cuadrado=</t>
  </si>
  <si>
    <t>P-Valor=</t>
  </si>
  <si>
    <t>X2*2</t>
  </si>
  <si>
    <t>X3*2</t>
  </si>
  <si>
    <t>Variable X 3</t>
  </si>
  <si>
    <t>Variable X 4</t>
  </si>
  <si>
    <t>X2*X3</t>
  </si>
  <si>
    <t>Variable X 5</t>
  </si>
  <si>
    <t>Yest*2</t>
  </si>
  <si>
    <t>Y/X3</t>
  </si>
  <si>
    <t>X2/X3</t>
  </si>
  <si>
    <t>1/X3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</si>
</sst>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2" borderId="0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/>
    <xf numFmtId="0" fontId="0" fillId="8" borderId="0" xfId="0" applyFill="1" applyBorder="1" applyAlignment="1"/>
    <xf numFmtId="0" fontId="1" fillId="2" borderId="0" xfId="0" applyFont="1" applyFill="1"/>
    <xf numFmtId="0" fontId="1" fillId="2" borderId="0" xfId="0" applyFont="1" applyFill="1" applyBorder="1" applyAlignment="1"/>
    <xf numFmtId="0" fontId="0" fillId="3" borderId="0" xfId="0" applyFill="1" applyBorder="1" applyAlignment="1"/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5" fillId="9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125</xdr:row>
          <xdr:rowOff>180975</xdr:rowOff>
        </xdr:from>
        <xdr:to>
          <xdr:col>18</xdr:col>
          <xdr:colOff>228600</xdr:colOff>
          <xdr:row>131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136</xdr:row>
          <xdr:rowOff>0</xdr:rowOff>
        </xdr:from>
        <xdr:to>
          <xdr:col>17</xdr:col>
          <xdr:colOff>209550</xdr:colOff>
          <xdr:row>140</xdr:row>
          <xdr:rowOff>161925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H10" sqref="H10"/>
    </sheetView>
  </sheetViews>
  <sheetFormatPr baseColWidth="10" defaultRowHeight="15" x14ac:dyDescent="0.25"/>
  <cols>
    <col min="4" max="4" width="11.42578125" style="1"/>
    <col min="10" max="10" width="31.28515625" customWidth="1"/>
  </cols>
  <sheetData>
    <row r="1" spans="1:12" s="1" customFormat="1" ht="15.75" x14ac:dyDescent="0.25">
      <c r="A1" s="2"/>
      <c r="B1" s="2"/>
      <c r="C1" s="3" t="s">
        <v>4</v>
      </c>
      <c r="D1" s="3" t="s">
        <v>5</v>
      </c>
      <c r="E1" s="3" t="s">
        <v>6</v>
      </c>
      <c r="F1" s="2" t="s">
        <v>20</v>
      </c>
      <c r="G1" s="2" t="s">
        <v>21</v>
      </c>
      <c r="J1" s="5" t="s">
        <v>22</v>
      </c>
      <c r="K1"/>
      <c r="L1" s="5" t="s">
        <v>10</v>
      </c>
    </row>
    <row r="2" spans="1:12" ht="15.75" x14ac:dyDescent="0.25">
      <c r="A2" s="2" t="s">
        <v>0</v>
      </c>
      <c r="B2" s="2" t="s">
        <v>1</v>
      </c>
      <c r="C2" s="2" t="s">
        <v>8</v>
      </c>
      <c r="D2" s="2" t="s">
        <v>9</v>
      </c>
      <c r="E2" s="2" t="s">
        <v>7</v>
      </c>
      <c r="F2" s="2" t="s">
        <v>2</v>
      </c>
      <c r="G2" s="2" t="s">
        <v>3</v>
      </c>
      <c r="J2" s="5" t="s">
        <v>23</v>
      </c>
      <c r="K2" s="5" t="s">
        <v>11</v>
      </c>
    </row>
    <row r="3" spans="1:12" ht="15.75" x14ac:dyDescent="0.25">
      <c r="A3" s="1">
        <v>0</v>
      </c>
      <c r="B3" s="1">
        <v>1</v>
      </c>
      <c r="C3" s="4">
        <v>38</v>
      </c>
      <c r="D3" s="4">
        <v>3766.6666666666661</v>
      </c>
      <c r="E3" s="4">
        <v>124.98</v>
      </c>
      <c r="F3" s="1">
        <v>1</v>
      </c>
      <c r="G3" s="1">
        <v>0</v>
      </c>
      <c r="J3" s="5" t="s">
        <v>24</v>
      </c>
      <c r="L3" s="5" t="s">
        <v>12</v>
      </c>
    </row>
    <row r="4" spans="1:12" ht="15.75" x14ac:dyDescent="0.25">
      <c r="A4" s="1">
        <v>0</v>
      </c>
      <c r="B4" s="1">
        <v>1</v>
      </c>
      <c r="C4" s="4">
        <v>33</v>
      </c>
      <c r="D4" s="4">
        <v>2016.6666666666667</v>
      </c>
      <c r="E4" s="4">
        <v>9.85</v>
      </c>
      <c r="F4" s="1">
        <v>0</v>
      </c>
      <c r="G4" s="1">
        <v>0</v>
      </c>
      <c r="J4" s="5" t="s">
        <v>13</v>
      </c>
      <c r="K4" s="5" t="s">
        <v>14</v>
      </c>
    </row>
    <row r="5" spans="1:12" ht="15.75" x14ac:dyDescent="0.25">
      <c r="A5" s="1">
        <v>0</v>
      </c>
      <c r="B5" s="1">
        <v>1</v>
      </c>
      <c r="C5" s="4">
        <v>34</v>
      </c>
      <c r="D5" s="4">
        <v>3750</v>
      </c>
      <c r="E5" s="4">
        <v>15</v>
      </c>
      <c r="F5" s="1">
        <v>1</v>
      </c>
      <c r="G5" s="1">
        <v>0</v>
      </c>
      <c r="J5" s="5" t="s">
        <v>15</v>
      </c>
      <c r="K5" s="5" t="s">
        <v>16</v>
      </c>
    </row>
    <row r="6" spans="1:12" ht="15.75" x14ac:dyDescent="0.25">
      <c r="A6" s="1">
        <v>0</v>
      </c>
      <c r="B6" s="1">
        <v>1</v>
      </c>
      <c r="C6" s="4">
        <v>31</v>
      </c>
      <c r="D6" s="4">
        <v>2116.6666666666665</v>
      </c>
      <c r="E6" s="4">
        <v>137.87</v>
      </c>
      <c r="F6" s="1">
        <v>0</v>
      </c>
      <c r="G6" s="1">
        <v>0</v>
      </c>
      <c r="J6" s="5" t="s">
        <v>17</v>
      </c>
      <c r="L6" s="5" t="s">
        <v>18</v>
      </c>
    </row>
    <row r="7" spans="1:12" ht="15.75" x14ac:dyDescent="0.25">
      <c r="A7" s="1">
        <v>0</v>
      </c>
      <c r="B7" s="1">
        <v>1</v>
      </c>
      <c r="C7" s="4">
        <v>32</v>
      </c>
      <c r="D7" s="4">
        <v>8158.3333333333321</v>
      </c>
      <c r="E7" s="4">
        <v>546.5</v>
      </c>
      <c r="F7" s="1">
        <v>1</v>
      </c>
      <c r="G7" s="1">
        <v>0</v>
      </c>
      <c r="J7" s="6" t="s">
        <v>19</v>
      </c>
    </row>
    <row r="8" spans="1:12" x14ac:dyDescent="0.25">
      <c r="A8" s="1">
        <v>0</v>
      </c>
      <c r="B8" s="1">
        <v>1</v>
      </c>
      <c r="C8" s="4">
        <v>23</v>
      </c>
      <c r="D8" s="4">
        <v>2083.3333333333335</v>
      </c>
      <c r="E8" s="4">
        <v>92</v>
      </c>
      <c r="F8" s="1">
        <v>0</v>
      </c>
      <c r="G8" s="1">
        <v>0</v>
      </c>
    </row>
    <row r="9" spans="1:12" x14ac:dyDescent="0.25">
      <c r="A9" s="1">
        <v>0</v>
      </c>
      <c r="B9" s="1">
        <v>1</v>
      </c>
      <c r="C9" s="4">
        <v>28</v>
      </c>
      <c r="D9" s="4">
        <v>3300</v>
      </c>
      <c r="E9" s="4">
        <v>40.83</v>
      </c>
      <c r="F9" s="1">
        <v>0</v>
      </c>
      <c r="G9" s="1">
        <v>0</v>
      </c>
    </row>
    <row r="10" spans="1:12" x14ac:dyDescent="0.25">
      <c r="A10" s="1">
        <v>0</v>
      </c>
      <c r="B10" s="1">
        <v>1</v>
      </c>
      <c r="C10" s="4">
        <v>29</v>
      </c>
      <c r="D10" s="4">
        <v>1975</v>
      </c>
      <c r="E10" s="4">
        <v>150.79</v>
      </c>
      <c r="F10" s="1">
        <v>1</v>
      </c>
      <c r="G10" s="1">
        <v>0</v>
      </c>
    </row>
    <row r="11" spans="1:12" x14ac:dyDescent="0.25">
      <c r="A11" s="1">
        <v>0</v>
      </c>
      <c r="B11" s="1">
        <v>1</v>
      </c>
      <c r="C11" s="4">
        <v>37</v>
      </c>
      <c r="D11" s="4">
        <v>3166.6666666666665</v>
      </c>
      <c r="E11" s="4">
        <v>777.82</v>
      </c>
      <c r="F11" s="1">
        <v>1</v>
      </c>
      <c r="G11" s="1">
        <v>0</v>
      </c>
    </row>
    <row r="12" spans="1:12" x14ac:dyDescent="0.25">
      <c r="A12" s="1">
        <v>0</v>
      </c>
      <c r="B12" s="1">
        <v>1</v>
      </c>
      <c r="C12" s="4">
        <v>28</v>
      </c>
      <c r="D12" s="4">
        <v>2666.6666666666665</v>
      </c>
      <c r="E12" s="4">
        <v>52.58</v>
      </c>
      <c r="F12" s="1">
        <v>0</v>
      </c>
      <c r="G12" s="1">
        <v>0</v>
      </c>
    </row>
    <row r="13" spans="1:12" x14ac:dyDescent="0.25">
      <c r="A13" s="1">
        <v>0</v>
      </c>
      <c r="B13" s="1">
        <v>1</v>
      </c>
      <c r="C13" s="4">
        <v>31</v>
      </c>
      <c r="D13" s="4">
        <v>3291.6666666666665</v>
      </c>
      <c r="E13" s="4">
        <v>256.66000000000003</v>
      </c>
      <c r="F13" s="1">
        <v>1</v>
      </c>
      <c r="G13" s="1">
        <v>0</v>
      </c>
    </row>
    <row r="14" spans="1:12" x14ac:dyDescent="0.25">
      <c r="A14" s="1">
        <v>0</v>
      </c>
      <c r="B14" s="1">
        <v>0</v>
      </c>
      <c r="C14" s="4">
        <v>42</v>
      </c>
      <c r="D14" s="4">
        <v>1650</v>
      </c>
      <c r="E14" s="4">
        <v>0</v>
      </c>
      <c r="F14" s="1">
        <v>1</v>
      </c>
      <c r="G14" s="1">
        <v>0</v>
      </c>
    </row>
    <row r="15" spans="1:12" x14ac:dyDescent="0.25">
      <c r="A15" s="1">
        <v>0</v>
      </c>
      <c r="B15" s="1">
        <v>0</v>
      </c>
      <c r="C15" s="4">
        <v>30</v>
      </c>
      <c r="D15" s="4">
        <v>1441.6666666666667</v>
      </c>
      <c r="E15" s="4">
        <v>0</v>
      </c>
      <c r="F15" s="1">
        <v>1</v>
      </c>
      <c r="G15" s="1">
        <v>0</v>
      </c>
    </row>
    <row r="16" spans="1:12" x14ac:dyDescent="0.25">
      <c r="A16" s="1">
        <v>0</v>
      </c>
      <c r="B16" s="1">
        <v>1</v>
      </c>
      <c r="C16" s="4">
        <v>29</v>
      </c>
      <c r="D16" s="4">
        <v>2041.6666666666667</v>
      </c>
      <c r="E16" s="4">
        <v>78.87</v>
      </c>
      <c r="F16" s="1">
        <v>1</v>
      </c>
      <c r="G16" s="1">
        <v>0</v>
      </c>
    </row>
    <row r="17" spans="1:7" x14ac:dyDescent="0.25">
      <c r="A17" s="1">
        <v>0</v>
      </c>
      <c r="B17" s="1">
        <v>1</v>
      </c>
      <c r="C17" s="4">
        <v>35</v>
      </c>
      <c r="D17" s="4">
        <v>1591.6666666666667</v>
      </c>
      <c r="E17" s="4">
        <v>42.62</v>
      </c>
      <c r="F17" s="1">
        <v>1</v>
      </c>
      <c r="G17" s="1">
        <v>0</v>
      </c>
    </row>
    <row r="18" spans="1:7" x14ac:dyDescent="0.25">
      <c r="A18" s="1">
        <v>0</v>
      </c>
      <c r="B18" s="1">
        <v>1</v>
      </c>
      <c r="C18" s="4">
        <v>41</v>
      </c>
      <c r="D18" s="4">
        <v>2666.6666666666665</v>
      </c>
      <c r="E18" s="4">
        <v>335.43</v>
      </c>
      <c r="F18" s="1">
        <v>1</v>
      </c>
      <c r="G18" s="1">
        <v>0</v>
      </c>
    </row>
    <row r="19" spans="1:7" x14ac:dyDescent="0.25">
      <c r="A19" s="1">
        <v>0</v>
      </c>
      <c r="B19" s="1">
        <v>1</v>
      </c>
      <c r="C19" s="4">
        <v>40</v>
      </c>
      <c r="D19" s="4">
        <v>3333.3333333333335</v>
      </c>
      <c r="E19" s="4">
        <v>248.72</v>
      </c>
      <c r="F19" s="1">
        <v>1</v>
      </c>
      <c r="G19" s="1">
        <v>0</v>
      </c>
    </row>
    <row r="20" spans="1:7" x14ac:dyDescent="0.25">
      <c r="A20" s="1">
        <v>7</v>
      </c>
      <c r="B20" s="1">
        <v>0</v>
      </c>
      <c r="C20" s="4">
        <v>30</v>
      </c>
      <c r="D20" s="4">
        <v>2500</v>
      </c>
      <c r="E20" s="4">
        <v>0</v>
      </c>
      <c r="F20" s="1">
        <v>1</v>
      </c>
      <c r="G20" s="1">
        <v>0</v>
      </c>
    </row>
    <row r="21" spans="1:7" x14ac:dyDescent="0.25">
      <c r="A21" s="1">
        <v>0</v>
      </c>
      <c r="B21" s="1">
        <v>1</v>
      </c>
      <c r="C21" s="4">
        <v>40</v>
      </c>
      <c r="D21" s="4">
        <v>8333.3333333333339</v>
      </c>
      <c r="E21" s="4">
        <v>548.03</v>
      </c>
      <c r="F21" s="1">
        <v>1</v>
      </c>
      <c r="G21" s="1">
        <v>1</v>
      </c>
    </row>
    <row r="22" spans="1:7" x14ac:dyDescent="0.25">
      <c r="A22" s="1">
        <v>3</v>
      </c>
      <c r="B22" s="1">
        <v>0</v>
      </c>
      <c r="C22" s="4">
        <v>46</v>
      </c>
      <c r="D22" s="4">
        <v>2833.3333333333335</v>
      </c>
      <c r="E22" s="4">
        <v>0</v>
      </c>
      <c r="F22" s="1">
        <v>0</v>
      </c>
      <c r="G22" s="1">
        <v>0</v>
      </c>
    </row>
    <row r="23" spans="1:7" x14ac:dyDescent="0.25">
      <c r="A23" s="1">
        <v>0</v>
      </c>
      <c r="B23" s="1">
        <v>1</v>
      </c>
      <c r="C23" s="4">
        <v>35</v>
      </c>
      <c r="D23" s="4">
        <v>1958.3333333333333</v>
      </c>
      <c r="E23" s="4">
        <v>43.34</v>
      </c>
      <c r="F23" s="1">
        <v>1</v>
      </c>
      <c r="G23" s="1">
        <v>0</v>
      </c>
    </row>
    <row r="24" spans="1:7" x14ac:dyDescent="0.25">
      <c r="A24" s="1">
        <v>1</v>
      </c>
      <c r="B24" s="1">
        <v>0</v>
      </c>
      <c r="C24" s="4">
        <v>25</v>
      </c>
      <c r="D24" s="4">
        <v>1566.6666666666667</v>
      </c>
      <c r="E24" s="4">
        <v>0</v>
      </c>
      <c r="F24" s="1">
        <v>0</v>
      </c>
      <c r="G24" s="1">
        <v>0</v>
      </c>
    </row>
    <row r="25" spans="1:7" x14ac:dyDescent="0.25">
      <c r="A25" s="1">
        <v>0</v>
      </c>
      <c r="B25" s="1">
        <v>1</v>
      </c>
      <c r="C25" s="4">
        <v>34</v>
      </c>
      <c r="D25" s="4">
        <v>1666.6666666666667</v>
      </c>
      <c r="E25" s="4">
        <v>218.52</v>
      </c>
      <c r="F25" s="1">
        <v>1</v>
      </c>
      <c r="G25" s="1">
        <v>0</v>
      </c>
    </row>
    <row r="26" spans="1:7" x14ac:dyDescent="0.25">
      <c r="A26" s="1">
        <v>1</v>
      </c>
      <c r="B26" s="1">
        <v>1</v>
      </c>
      <c r="C26" s="4">
        <v>36</v>
      </c>
      <c r="D26" s="4">
        <v>3333.3333333333335</v>
      </c>
      <c r="E26" s="4">
        <v>170.64</v>
      </c>
      <c r="F26" s="1">
        <v>0</v>
      </c>
      <c r="G26" s="1">
        <v>0</v>
      </c>
    </row>
    <row r="27" spans="1:7" x14ac:dyDescent="0.25">
      <c r="A27" s="1">
        <v>0</v>
      </c>
      <c r="B27" s="1">
        <v>1</v>
      </c>
      <c r="C27" s="4">
        <v>43</v>
      </c>
      <c r="D27" s="4">
        <v>4283.333333333333</v>
      </c>
      <c r="E27" s="4">
        <v>37.58</v>
      </c>
      <c r="F27" s="1">
        <v>1</v>
      </c>
      <c r="G27" s="1">
        <v>0</v>
      </c>
    </row>
    <row r="28" spans="1:7" x14ac:dyDescent="0.25">
      <c r="A28" s="1">
        <v>0</v>
      </c>
      <c r="B28" s="1">
        <v>1</v>
      </c>
      <c r="C28" s="4">
        <v>30</v>
      </c>
      <c r="D28" s="4">
        <v>3758.3333333333335</v>
      </c>
      <c r="E28" s="4">
        <v>502.2</v>
      </c>
      <c r="F28" s="1">
        <v>0</v>
      </c>
      <c r="G28" s="1">
        <v>0</v>
      </c>
    </row>
    <row r="29" spans="1:7" x14ac:dyDescent="0.25">
      <c r="A29" s="1">
        <v>0</v>
      </c>
      <c r="B29" s="1">
        <v>0</v>
      </c>
      <c r="C29" s="4">
        <v>22</v>
      </c>
      <c r="D29" s="4">
        <v>3200</v>
      </c>
      <c r="E29" s="4">
        <v>0</v>
      </c>
      <c r="F29" s="1">
        <v>0</v>
      </c>
      <c r="G29" s="1">
        <v>1</v>
      </c>
    </row>
    <row r="30" spans="1:7" x14ac:dyDescent="0.25">
      <c r="A30" s="1">
        <v>0</v>
      </c>
      <c r="B30" s="1">
        <v>1</v>
      </c>
      <c r="C30" s="4">
        <v>22</v>
      </c>
      <c r="D30" s="4">
        <v>1250</v>
      </c>
      <c r="E30" s="4">
        <v>73.180000000000007</v>
      </c>
      <c r="F30" s="1">
        <v>0</v>
      </c>
      <c r="G30" s="1">
        <v>0</v>
      </c>
    </row>
    <row r="31" spans="1:7" x14ac:dyDescent="0.25">
      <c r="A31" s="1">
        <v>0</v>
      </c>
      <c r="B31" s="1">
        <v>0</v>
      </c>
      <c r="C31" s="4">
        <v>34</v>
      </c>
      <c r="D31" s="4">
        <v>2083.3333333333335</v>
      </c>
      <c r="E31" s="4">
        <v>0</v>
      </c>
      <c r="F31" s="1">
        <v>1</v>
      </c>
      <c r="G31" s="1">
        <v>0</v>
      </c>
    </row>
    <row r="32" spans="1:7" x14ac:dyDescent="0.25">
      <c r="A32" s="1">
        <v>0</v>
      </c>
      <c r="B32" s="1">
        <v>1</v>
      </c>
      <c r="C32" s="4">
        <v>40</v>
      </c>
      <c r="D32" s="4">
        <v>4583.333333333333</v>
      </c>
      <c r="E32" s="4">
        <v>1532.77</v>
      </c>
      <c r="F32" s="1">
        <v>1</v>
      </c>
      <c r="G32" s="1">
        <v>0</v>
      </c>
    </row>
    <row r="33" spans="1:7" x14ac:dyDescent="0.25">
      <c r="A33" s="1">
        <v>0</v>
      </c>
      <c r="B33" s="1">
        <v>1</v>
      </c>
      <c r="C33" s="4">
        <v>22</v>
      </c>
      <c r="D33" s="4">
        <v>1691.6666666666663</v>
      </c>
      <c r="E33" s="4">
        <v>42.69</v>
      </c>
      <c r="F33" s="1">
        <v>0</v>
      </c>
      <c r="G33" s="1">
        <v>0</v>
      </c>
    </row>
    <row r="34" spans="1:7" x14ac:dyDescent="0.25">
      <c r="A34" s="1">
        <v>1</v>
      </c>
      <c r="B34" s="1">
        <v>1</v>
      </c>
      <c r="C34" s="4">
        <v>29</v>
      </c>
      <c r="D34" s="4">
        <v>2666.6666666666665</v>
      </c>
      <c r="E34" s="4">
        <v>417.83</v>
      </c>
      <c r="F34" s="1">
        <v>0</v>
      </c>
      <c r="G34" s="1">
        <v>0</v>
      </c>
    </row>
    <row r="35" spans="1:7" x14ac:dyDescent="0.25">
      <c r="A35" s="1">
        <v>1</v>
      </c>
      <c r="B35" s="1">
        <v>0</v>
      </c>
      <c r="C35" s="4">
        <v>25</v>
      </c>
      <c r="D35" s="4">
        <v>2625</v>
      </c>
      <c r="E35" s="4">
        <v>0</v>
      </c>
      <c r="F35" s="1">
        <v>1</v>
      </c>
      <c r="G35" s="1">
        <v>0</v>
      </c>
    </row>
    <row r="36" spans="1:7" x14ac:dyDescent="0.25">
      <c r="A36" s="1">
        <v>0</v>
      </c>
      <c r="B36" s="1">
        <v>1</v>
      </c>
      <c r="C36" s="4">
        <v>21</v>
      </c>
      <c r="D36" s="4">
        <v>2058.3333333333335</v>
      </c>
      <c r="E36" s="4">
        <v>552.72</v>
      </c>
      <c r="F36" s="1">
        <v>1</v>
      </c>
      <c r="G36" s="1">
        <v>0</v>
      </c>
    </row>
    <row r="37" spans="1:7" x14ac:dyDescent="0.25">
      <c r="A37" s="1">
        <v>0</v>
      </c>
      <c r="B37" s="1">
        <v>1</v>
      </c>
      <c r="C37" s="4">
        <v>24</v>
      </c>
      <c r="D37" s="4">
        <v>2500</v>
      </c>
      <c r="E37" s="4">
        <v>222.54</v>
      </c>
      <c r="F37" s="1">
        <v>0</v>
      </c>
      <c r="G37" s="1">
        <v>0</v>
      </c>
    </row>
    <row r="38" spans="1:7" x14ac:dyDescent="0.25">
      <c r="A38" s="1">
        <v>0</v>
      </c>
      <c r="B38" s="1">
        <v>1</v>
      </c>
      <c r="C38" s="4">
        <v>43</v>
      </c>
      <c r="D38" s="4">
        <v>2950</v>
      </c>
      <c r="E38" s="4">
        <v>541.29999999999995</v>
      </c>
      <c r="F38" s="1">
        <v>1</v>
      </c>
      <c r="G38" s="1">
        <v>0</v>
      </c>
    </row>
    <row r="39" spans="1:7" x14ac:dyDescent="0.25">
      <c r="A39" s="1">
        <v>0</v>
      </c>
      <c r="B39" s="1">
        <v>0</v>
      </c>
      <c r="C39" s="4">
        <v>43</v>
      </c>
      <c r="D39" s="4">
        <v>1900.0000000000002</v>
      </c>
      <c r="E39" s="4">
        <v>0</v>
      </c>
      <c r="F39" s="1">
        <v>0</v>
      </c>
      <c r="G39" s="1">
        <v>0</v>
      </c>
    </row>
    <row r="40" spans="1:7" x14ac:dyDescent="0.25">
      <c r="A40" s="1">
        <v>0</v>
      </c>
      <c r="B40" s="1">
        <v>1</v>
      </c>
      <c r="C40" s="4">
        <v>37</v>
      </c>
      <c r="D40" s="4">
        <v>4750</v>
      </c>
      <c r="E40" s="4">
        <v>568.77</v>
      </c>
      <c r="F40" s="1">
        <v>1</v>
      </c>
      <c r="G40" s="1">
        <v>0</v>
      </c>
    </row>
    <row r="41" spans="1:7" x14ac:dyDescent="0.25">
      <c r="A41" s="1">
        <v>0</v>
      </c>
      <c r="B41" s="1">
        <v>1</v>
      </c>
      <c r="C41" s="4">
        <v>27</v>
      </c>
      <c r="D41" s="4">
        <v>2916.6666666666665</v>
      </c>
      <c r="E41" s="4">
        <v>344.47</v>
      </c>
      <c r="F41" s="1">
        <v>0</v>
      </c>
      <c r="G41" s="1">
        <v>0</v>
      </c>
    </row>
    <row r="42" spans="1:7" x14ac:dyDescent="0.25">
      <c r="A42" s="1">
        <v>0</v>
      </c>
      <c r="B42" s="1">
        <v>1</v>
      </c>
      <c r="C42" s="4">
        <v>28</v>
      </c>
      <c r="D42" s="4">
        <v>3833.3333333333335</v>
      </c>
      <c r="E42" s="4">
        <v>405.35</v>
      </c>
      <c r="F42" s="1">
        <v>1</v>
      </c>
      <c r="G42" s="1">
        <v>0</v>
      </c>
    </row>
    <row r="43" spans="1:7" x14ac:dyDescent="0.25">
      <c r="A43" s="1">
        <v>0</v>
      </c>
      <c r="B43" s="1">
        <v>1</v>
      </c>
      <c r="C43" s="4">
        <v>26</v>
      </c>
      <c r="D43" s="4">
        <v>2500</v>
      </c>
      <c r="E43" s="4">
        <v>310.94</v>
      </c>
      <c r="F43" s="1">
        <v>1</v>
      </c>
      <c r="G43" s="1">
        <v>0</v>
      </c>
    </row>
    <row r="44" spans="1:7" x14ac:dyDescent="0.25">
      <c r="A44" s="1">
        <v>0</v>
      </c>
      <c r="B44" s="1">
        <v>1</v>
      </c>
      <c r="C44" s="4">
        <v>23</v>
      </c>
      <c r="D44" s="4">
        <v>2158.3333333333335</v>
      </c>
      <c r="E44" s="4">
        <v>53.65</v>
      </c>
      <c r="F44" s="1">
        <v>0</v>
      </c>
      <c r="G44" s="1">
        <v>0</v>
      </c>
    </row>
    <row r="45" spans="1:7" x14ac:dyDescent="0.25">
      <c r="A45" s="1">
        <v>0</v>
      </c>
      <c r="B45" s="1">
        <v>1</v>
      </c>
      <c r="C45" s="4">
        <v>30</v>
      </c>
      <c r="D45" s="4">
        <v>1258.3333333333333</v>
      </c>
      <c r="E45" s="4">
        <v>63.92</v>
      </c>
      <c r="F45" s="1">
        <v>0</v>
      </c>
      <c r="G45" s="1">
        <v>0</v>
      </c>
    </row>
    <row r="46" spans="1:7" x14ac:dyDescent="0.25">
      <c r="A46" s="1">
        <v>0</v>
      </c>
      <c r="B46" s="1">
        <v>1</v>
      </c>
      <c r="C46" s="4">
        <v>30</v>
      </c>
      <c r="D46" s="4">
        <v>1541.6666666666667</v>
      </c>
      <c r="E46" s="4">
        <v>165.85</v>
      </c>
      <c r="F46" s="1">
        <v>0</v>
      </c>
      <c r="G46" s="1">
        <v>0</v>
      </c>
    </row>
    <row r="47" spans="1:7" x14ac:dyDescent="0.25">
      <c r="A47" s="1">
        <v>0</v>
      </c>
      <c r="B47" s="1">
        <v>1</v>
      </c>
      <c r="C47" s="4">
        <v>38</v>
      </c>
      <c r="D47" s="4">
        <v>2166.6666666666665</v>
      </c>
      <c r="E47" s="4">
        <v>9.58</v>
      </c>
      <c r="F47" s="1">
        <v>0</v>
      </c>
      <c r="G47" s="1">
        <v>0</v>
      </c>
    </row>
    <row r="48" spans="1:7" x14ac:dyDescent="0.25">
      <c r="A48" s="1">
        <v>0</v>
      </c>
      <c r="B48" s="1">
        <v>0</v>
      </c>
      <c r="C48" s="4">
        <v>28</v>
      </c>
      <c r="D48" s="4">
        <v>1500</v>
      </c>
      <c r="E48" s="4">
        <v>0</v>
      </c>
      <c r="F48" s="1">
        <v>0</v>
      </c>
      <c r="G48" s="1">
        <v>1</v>
      </c>
    </row>
    <row r="49" spans="1:7" x14ac:dyDescent="0.25">
      <c r="A49" s="1">
        <v>0</v>
      </c>
      <c r="B49" s="1">
        <v>1</v>
      </c>
      <c r="C49" s="4">
        <v>36</v>
      </c>
      <c r="D49" s="4">
        <v>1666.6666666666667</v>
      </c>
      <c r="E49" s="4">
        <v>319.49</v>
      </c>
      <c r="F49" s="1">
        <v>0</v>
      </c>
      <c r="G49" s="1">
        <v>0</v>
      </c>
    </row>
    <row r="50" spans="1:7" x14ac:dyDescent="0.25">
      <c r="A50" s="1">
        <v>0</v>
      </c>
      <c r="B50" s="1">
        <v>0</v>
      </c>
      <c r="C50" s="4">
        <v>38</v>
      </c>
      <c r="D50" s="4">
        <v>2716.6666666666665</v>
      </c>
      <c r="E50" s="4">
        <v>0</v>
      </c>
      <c r="F50" s="1">
        <v>0</v>
      </c>
      <c r="G50" s="1">
        <v>0</v>
      </c>
    </row>
    <row r="51" spans="1:7" x14ac:dyDescent="0.25">
      <c r="A51" s="1">
        <v>0</v>
      </c>
      <c r="B51" s="1">
        <v>1</v>
      </c>
      <c r="C51" s="4">
        <v>26</v>
      </c>
      <c r="D51" s="4">
        <v>1958.3333333333333</v>
      </c>
      <c r="E51" s="4">
        <v>83.08</v>
      </c>
      <c r="F51" s="1">
        <v>0</v>
      </c>
      <c r="G51" s="1">
        <v>0</v>
      </c>
    </row>
    <row r="52" spans="1:7" x14ac:dyDescent="0.25">
      <c r="A52" s="1">
        <v>0</v>
      </c>
      <c r="B52" s="1">
        <v>1</v>
      </c>
      <c r="C52" s="4">
        <v>28</v>
      </c>
      <c r="D52" s="4">
        <v>5833.333333333333</v>
      </c>
      <c r="E52" s="4">
        <v>644.83000000000004</v>
      </c>
      <c r="F52" s="1">
        <v>1</v>
      </c>
      <c r="G52" s="1">
        <v>0</v>
      </c>
    </row>
    <row r="53" spans="1:7" x14ac:dyDescent="0.25">
      <c r="A53" s="1">
        <v>0</v>
      </c>
      <c r="B53" s="1">
        <v>0</v>
      </c>
      <c r="C53" s="4">
        <v>50</v>
      </c>
      <c r="D53" s="4">
        <v>3000</v>
      </c>
      <c r="E53" s="4">
        <v>0</v>
      </c>
      <c r="F53" s="1">
        <v>0</v>
      </c>
      <c r="G53" s="1">
        <v>0</v>
      </c>
    </row>
    <row r="54" spans="1:7" x14ac:dyDescent="0.25">
      <c r="A54" s="1">
        <v>0</v>
      </c>
      <c r="B54" s="1">
        <v>1</v>
      </c>
      <c r="C54" s="4">
        <v>24</v>
      </c>
      <c r="D54" s="4">
        <v>1666.6666666666667</v>
      </c>
      <c r="E54" s="4">
        <v>93.2</v>
      </c>
      <c r="F54" s="1">
        <v>0</v>
      </c>
      <c r="G54" s="1">
        <v>0</v>
      </c>
    </row>
    <row r="55" spans="1:7" x14ac:dyDescent="0.25">
      <c r="A55" s="1">
        <v>0</v>
      </c>
      <c r="B55" s="1">
        <v>1</v>
      </c>
      <c r="C55" s="4">
        <v>21</v>
      </c>
      <c r="D55" s="4">
        <v>1416.6666666666667</v>
      </c>
      <c r="E55" s="4">
        <v>105.04</v>
      </c>
      <c r="F55" s="1">
        <v>0</v>
      </c>
      <c r="G55" s="1">
        <v>0</v>
      </c>
    </row>
    <row r="56" spans="1:7" x14ac:dyDescent="0.25">
      <c r="A56" s="1">
        <v>0</v>
      </c>
      <c r="B56" s="1">
        <v>1</v>
      </c>
      <c r="C56" s="4">
        <v>24</v>
      </c>
      <c r="D56" s="4">
        <v>2333.3333333333335</v>
      </c>
      <c r="E56" s="4">
        <v>34.130000000000003</v>
      </c>
      <c r="F56" s="1">
        <v>0</v>
      </c>
      <c r="G56" s="1">
        <v>0</v>
      </c>
    </row>
    <row r="57" spans="1:7" x14ac:dyDescent="0.25">
      <c r="A57" s="1">
        <v>0</v>
      </c>
      <c r="B57" s="1">
        <v>1</v>
      </c>
      <c r="C57" s="4">
        <v>26</v>
      </c>
      <c r="D57" s="4">
        <v>2000</v>
      </c>
      <c r="E57" s="4">
        <v>41.19</v>
      </c>
      <c r="F57" s="1">
        <v>0</v>
      </c>
      <c r="G57" s="1">
        <v>0</v>
      </c>
    </row>
    <row r="58" spans="1:7" x14ac:dyDescent="0.25">
      <c r="A58" s="1">
        <v>1</v>
      </c>
      <c r="B58" s="1">
        <v>1</v>
      </c>
      <c r="C58" s="4">
        <v>33</v>
      </c>
      <c r="D58" s="4">
        <v>2500</v>
      </c>
      <c r="E58" s="4">
        <v>169.89</v>
      </c>
      <c r="F58" s="1">
        <v>0</v>
      </c>
      <c r="G58" s="1">
        <v>0</v>
      </c>
    </row>
    <row r="59" spans="1:7" x14ac:dyDescent="0.25">
      <c r="A59" s="1">
        <v>0</v>
      </c>
      <c r="B59" s="1">
        <v>1</v>
      </c>
      <c r="C59" s="4">
        <v>34</v>
      </c>
      <c r="D59" s="4">
        <v>4000</v>
      </c>
      <c r="E59" s="4">
        <v>1898.03</v>
      </c>
      <c r="F59" s="1">
        <v>0</v>
      </c>
      <c r="G59" s="1">
        <v>0</v>
      </c>
    </row>
    <row r="60" spans="1:7" x14ac:dyDescent="0.25">
      <c r="A60" s="1">
        <v>0</v>
      </c>
      <c r="B60" s="1">
        <v>1</v>
      </c>
      <c r="C60" s="4">
        <v>33</v>
      </c>
      <c r="D60" s="4">
        <v>2650</v>
      </c>
      <c r="E60" s="4">
        <v>810.39</v>
      </c>
      <c r="F60" s="1">
        <v>0</v>
      </c>
      <c r="G60" s="1">
        <v>0</v>
      </c>
    </row>
    <row r="61" spans="1:7" x14ac:dyDescent="0.25">
      <c r="A61" s="1">
        <v>0</v>
      </c>
      <c r="B61" s="1">
        <v>0</v>
      </c>
      <c r="C61" s="4">
        <v>45</v>
      </c>
      <c r="D61" s="4">
        <v>1500</v>
      </c>
      <c r="E61" s="4">
        <v>0</v>
      </c>
      <c r="F61" s="1">
        <v>0</v>
      </c>
      <c r="G61" s="1">
        <v>0</v>
      </c>
    </row>
    <row r="62" spans="1:7" x14ac:dyDescent="0.25">
      <c r="A62" s="1">
        <v>0</v>
      </c>
      <c r="B62" s="1">
        <v>1</v>
      </c>
      <c r="C62" s="4">
        <v>21</v>
      </c>
      <c r="D62" s="4">
        <v>1250</v>
      </c>
      <c r="E62" s="4">
        <v>32.78</v>
      </c>
      <c r="F62" s="1">
        <v>0</v>
      </c>
      <c r="G62" s="1">
        <v>0</v>
      </c>
    </row>
    <row r="63" spans="1:7" x14ac:dyDescent="0.25">
      <c r="A63" s="1">
        <v>2</v>
      </c>
      <c r="B63" s="1">
        <v>1</v>
      </c>
      <c r="C63" s="4">
        <v>25</v>
      </c>
      <c r="D63" s="4">
        <v>2500</v>
      </c>
      <c r="E63" s="4">
        <v>95.8</v>
      </c>
      <c r="F63" s="1">
        <v>0</v>
      </c>
      <c r="G63" s="1">
        <v>0</v>
      </c>
    </row>
    <row r="64" spans="1:7" x14ac:dyDescent="0.25">
      <c r="A64" s="1">
        <v>0</v>
      </c>
      <c r="B64" s="1">
        <v>1</v>
      </c>
      <c r="C64" s="4">
        <v>27</v>
      </c>
      <c r="D64" s="4">
        <v>1900.0000000000002</v>
      </c>
      <c r="E64" s="4">
        <v>27.78</v>
      </c>
      <c r="F64" s="1">
        <v>0</v>
      </c>
      <c r="G64" s="1">
        <v>0</v>
      </c>
    </row>
    <row r="65" spans="1:7" x14ac:dyDescent="0.25">
      <c r="A65" s="1">
        <v>0</v>
      </c>
      <c r="B65" s="1">
        <v>1</v>
      </c>
      <c r="C65" s="4">
        <v>26</v>
      </c>
      <c r="D65" s="4">
        <v>2333.3333333333335</v>
      </c>
      <c r="E65" s="4">
        <v>215.07</v>
      </c>
      <c r="F65" s="1">
        <v>0</v>
      </c>
      <c r="G65" s="1">
        <v>0</v>
      </c>
    </row>
    <row r="66" spans="1:7" x14ac:dyDescent="0.25">
      <c r="A66" s="1">
        <v>0</v>
      </c>
      <c r="B66" s="1">
        <v>1</v>
      </c>
      <c r="C66" s="4">
        <v>22</v>
      </c>
      <c r="D66" s="4">
        <v>2250</v>
      </c>
      <c r="E66" s="4">
        <v>79.510000000000005</v>
      </c>
      <c r="F66" s="1">
        <v>0</v>
      </c>
      <c r="G66" s="1">
        <v>0</v>
      </c>
    </row>
    <row r="67" spans="1:7" x14ac:dyDescent="0.25">
      <c r="A67" s="1">
        <v>3</v>
      </c>
      <c r="B67" s="1">
        <v>0</v>
      </c>
      <c r="C67" s="4">
        <v>27</v>
      </c>
      <c r="D67" s="4">
        <v>4083.3333333333335</v>
      </c>
      <c r="E67" s="4">
        <v>0</v>
      </c>
      <c r="F67" s="1">
        <v>1</v>
      </c>
      <c r="G67" s="1">
        <v>0</v>
      </c>
    </row>
    <row r="68" spans="1:7" x14ac:dyDescent="0.25">
      <c r="A68" s="1">
        <v>0</v>
      </c>
      <c r="B68" s="1">
        <v>0</v>
      </c>
      <c r="C68" s="4">
        <v>26</v>
      </c>
      <c r="D68" s="4">
        <v>2083.3333333333335</v>
      </c>
      <c r="E68" s="4">
        <v>0</v>
      </c>
      <c r="F68" s="1">
        <v>0</v>
      </c>
      <c r="G68" s="1">
        <v>1</v>
      </c>
    </row>
    <row r="69" spans="1:7" x14ac:dyDescent="0.25">
      <c r="A69" s="1">
        <v>0</v>
      </c>
      <c r="B69" s="1">
        <v>1</v>
      </c>
      <c r="C69" s="4">
        <v>41</v>
      </c>
      <c r="D69" s="4">
        <v>5000</v>
      </c>
      <c r="E69" s="4">
        <v>306.02999999999997</v>
      </c>
      <c r="F69" s="1">
        <v>0</v>
      </c>
      <c r="G69" s="1">
        <v>1</v>
      </c>
    </row>
    <row r="70" spans="1:7" x14ac:dyDescent="0.25">
      <c r="A70" s="1">
        <v>0</v>
      </c>
      <c r="B70" s="1">
        <v>1</v>
      </c>
      <c r="C70" s="4">
        <v>42</v>
      </c>
      <c r="D70" s="4">
        <v>3250</v>
      </c>
      <c r="E70" s="4">
        <v>104.54</v>
      </c>
      <c r="F70" s="1">
        <v>0</v>
      </c>
      <c r="G70" s="1">
        <v>0</v>
      </c>
    </row>
    <row r="71" spans="1:7" x14ac:dyDescent="0.25">
      <c r="A71" s="1">
        <v>0</v>
      </c>
      <c r="B71" s="1">
        <v>0</v>
      </c>
      <c r="C71" s="4">
        <v>22</v>
      </c>
      <c r="D71" s="4">
        <v>4250</v>
      </c>
      <c r="E71" s="4">
        <v>0</v>
      </c>
      <c r="F71" s="1">
        <v>0</v>
      </c>
      <c r="G71" s="1">
        <v>0</v>
      </c>
    </row>
    <row r="72" spans="1:7" x14ac:dyDescent="0.25">
      <c r="A72" s="1">
        <v>0</v>
      </c>
      <c r="B72" s="1">
        <v>1</v>
      </c>
      <c r="C72" s="4">
        <v>25</v>
      </c>
      <c r="D72" s="4">
        <v>2558.3333333333335</v>
      </c>
      <c r="E72" s="4">
        <v>642.47</v>
      </c>
      <c r="F72" s="1">
        <v>0</v>
      </c>
      <c r="G72" s="1">
        <v>0</v>
      </c>
    </row>
    <row r="73" spans="1:7" x14ac:dyDescent="0.25">
      <c r="A73" s="1">
        <v>0</v>
      </c>
      <c r="B73" s="1">
        <v>1</v>
      </c>
      <c r="C73" s="4">
        <v>31</v>
      </c>
      <c r="D73" s="4">
        <v>2050</v>
      </c>
      <c r="E73" s="4">
        <v>308.05</v>
      </c>
      <c r="F73" s="1">
        <v>1</v>
      </c>
      <c r="G73" s="1">
        <v>0</v>
      </c>
    </row>
    <row r="74" spans="1:7" x14ac:dyDescent="0.25">
      <c r="A74" s="1">
        <v>0</v>
      </c>
      <c r="B74" s="1">
        <v>1</v>
      </c>
      <c r="C74" s="4">
        <v>27</v>
      </c>
      <c r="D74" s="4">
        <v>1666.6666666666667</v>
      </c>
      <c r="E74" s="4">
        <v>186.35</v>
      </c>
      <c r="F74" s="1">
        <v>0</v>
      </c>
      <c r="G74" s="1">
        <v>0</v>
      </c>
    </row>
    <row r="75" spans="1:7" x14ac:dyDescent="0.25">
      <c r="A75" s="1">
        <v>0</v>
      </c>
      <c r="B75" s="1">
        <v>1</v>
      </c>
      <c r="C75" s="4">
        <v>33</v>
      </c>
      <c r="D75" s="4">
        <v>2708.3333333333335</v>
      </c>
      <c r="E75" s="4">
        <v>56.15</v>
      </c>
      <c r="F75" s="1">
        <v>0</v>
      </c>
      <c r="G75" s="1">
        <v>0</v>
      </c>
    </row>
    <row r="76" spans="1:7" x14ac:dyDescent="0.25">
      <c r="A76" s="1">
        <v>0</v>
      </c>
      <c r="B76" s="1">
        <v>1</v>
      </c>
      <c r="C76" s="4">
        <v>37</v>
      </c>
      <c r="D76" s="4">
        <v>2266.6666666666665</v>
      </c>
      <c r="E76" s="4">
        <v>129.37</v>
      </c>
      <c r="F76" s="1">
        <v>0</v>
      </c>
      <c r="G76" s="1">
        <v>0</v>
      </c>
    </row>
    <row r="77" spans="1:7" x14ac:dyDescent="0.25">
      <c r="A77" s="1">
        <v>0</v>
      </c>
      <c r="B77" s="1">
        <v>1</v>
      </c>
      <c r="C77" s="4">
        <v>27</v>
      </c>
      <c r="D77" s="4">
        <v>1833.3333333333333</v>
      </c>
      <c r="E77" s="4">
        <v>93.11</v>
      </c>
      <c r="F77" s="1">
        <v>0</v>
      </c>
      <c r="G77" s="1">
        <v>0</v>
      </c>
    </row>
    <row r="78" spans="1:7" x14ac:dyDescent="0.25">
      <c r="A78" s="1">
        <v>1</v>
      </c>
      <c r="B78" s="1">
        <v>0</v>
      </c>
      <c r="C78" s="4">
        <v>24</v>
      </c>
      <c r="D78" s="4">
        <v>3416.6666666666665</v>
      </c>
      <c r="E78" s="4">
        <v>0</v>
      </c>
      <c r="F78" s="1">
        <v>0</v>
      </c>
      <c r="G78" s="1">
        <v>0</v>
      </c>
    </row>
    <row r="79" spans="1:7" x14ac:dyDescent="0.25">
      <c r="A79" s="1">
        <v>0</v>
      </c>
      <c r="B79" s="1">
        <v>1</v>
      </c>
      <c r="C79" s="4">
        <v>24</v>
      </c>
      <c r="D79" s="4">
        <v>3125</v>
      </c>
      <c r="E79" s="4">
        <v>292.66000000000003</v>
      </c>
      <c r="F79" s="1">
        <v>0</v>
      </c>
      <c r="G79" s="1">
        <v>0</v>
      </c>
    </row>
    <row r="80" spans="1:7" x14ac:dyDescent="0.25">
      <c r="A80" s="1">
        <v>0</v>
      </c>
      <c r="B80" s="1">
        <v>1</v>
      </c>
      <c r="C80" s="4">
        <v>25</v>
      </c>
      <c r="D80" s="4">
        <v>2400</v>
      </c>
      <c r="E80" s="4">
        <v>98.46</v>
      </c>
      <c r="F80" s="1">
        <v>0</v>
      </c>
      <c r="G80" s="1">
        <v>0</v>
      </c>
    </row>
    <row r="81" spans="1:7" x14ac:dyDescent="0.25">
      <c r="A81" s="1">
        <v>0</v>
      </c>
      <c r="B81" s="1">
        <v>1</v>
      </c>
      <c r="C81" s="4">
        <v>36</v>
      </c>
      <c r="D81" s="4">
        <v>2541.6666666666665</v>
      </c>
      <c r="E81" s="4">
        <v>258.55</v>
      </c>
      <c r="F81" s="1">
        <v>0</v>
      </c>
      <c r="G81" s="1">
        <v>0</v>
      </c>
    </row>
    <row r="82" spans="1:7" x14ac:dyDescent="0.25">
      <c r="A82" s="1">
        <v>0</v>
      </c>
      <c r="B82" s="1">
        <v>1</v>
      </c>
      <c r="C82" s="4">
        <v>33</v>
      </c>
      <c r="D82" s="4">
        <v>2125</v>
      </c>
      <c r="E82" s="4">
        <v>101.68</v>
      </c>
      <c r="F82" s="1">
        <v>0</v>
      </c>
      <c r="G82" s="1">
        <v>0</v>
      </c>
    </row>
    <row r="83" spans="1:7" x14ac:dyDescent="0.25">
      <c r="A83" s="1">
        <v>0</v>
      </c>
      <c r="B83" s="1">
        <v>0</v>
      </c>
      <c r="C83" s="4">
        <v>33</v>
      </c>
      <c r="D83" s="4">
        <v>3333.3333333333335</v>
      </c>
      <c r="E83" s="4">
        <v>0</v>
      </c>
      <c r="F83" s="1">
        <v>0</v>
      </c>
      <c r="G83" s="1">
        <v>0</v>
      </c>
    </row>
    <row r="84" spans="1:7" x14ac:dyDescent="0.25">
      <c r="A84" s="1">
        <v>1</v>
      </c>
      <c r="B84" s="1">
        <v>1</v>
      </c>
      <c r="C84" s="4">
        <v>55</v>
      </c>
      <c r="D84" s="4">
        <v>2200</v>
      </c>
      <c r="E84" s="4">
        <v>65.25</v>
      </c>
      <c r="F84" s="1">
        <v>1</v>
      </c>
      <c r="G84" s="1">
        <v>0</v>
      </c>
    </row>
    <row r="85" spans="1:7" x14ac:dyDescent="0.25">
      <c r="A85" s="1">
        <v>0</v>
      </c>
      <c r="B85" s="1">
        <v>1</v>
      </c>
      <c r="C85" s="4">
        <v>20</v>
      </c>
      <c r="D85" s="4">
        <v>1375</v>
      </c>
      <c r="E85" s="4">
        <v>108.61</v>
      </c>
      <c r="F85" s="1">
        <v>0</v>
      </c>
      <c r="G85" s="1">
        <v>0</v>
      </c>
    </row>
    <row r="86" spans="1:7" x14ac:dyDescent="0.25">
      <c r="A86" s="1">
        <v>0</v>
      </c>
      <c r="B86" s="1">
        <v>1</v>
      </c>
      <c r="C86" s="4">
        <v>29</v>
      </c>
      <c r="D86" s="4">
        <v>2000</v>
      </c>
      <c r="E86" s="4">
        <v>49.56</v>
      </c>
      <c r="F86" s="1">
        <v>0</v>
      </c>
      <c r="G86" s="1">
        <v>0</v>
      </c>
    </row>
    <row r="87" spans="1:7" x14ac:dyDescent="0.25">
      <c r="A87" s="1">
        <v>3</v>
      </c>
      <c r="B87" s="1">
        <v>0</v>
      </c>
      <c r="C87" s="4">
        <v>40</v>
      </c>
      <c r="D87" s="4">
        <v>3091.6666666666665</v>
      </c>
      <c r="E87" s="4">
        <v>0</v>
      </c>
      <c r="F87" s="1">
        <v>0</v>
      </c>
      <c r="G87" s="1">
        <v>0</v>
      </c>
    </row>
    <row r="88" spans="1:7" x14ac:dyDescent="0.25">
      <c r="A88" s="1">
        <v>0</v>
      </c>
      <c r="B88" s="1">
        <v>1</v>
      </c>
      <c r="C88" s="4">
        <v>41</v>
      </c>
      <c r="D88" s="4">
        <v>6033.333333333333</v>
      </c>
      <c r="E88" s="4">
        <v>235.57</v>
      </c>
      <c r="F88" s="1">
        <v>1</v>
      </c>
      <c r="G88" s="1">
        <v>0</v>
      </c>
    </row>
    <row r="89" spans="1:7" x14ac:dyDescent="0.25">
      <c r="A89" s="1">
        <v>0</v>
      </c>
      <c r="B89" s="1">
        <v>0</v>
      </c>
      <c r="C89" s="4">
        <v>41</v>
      </c>
      <c r="D89" s="4">
        <v>3658.3333333333335</v>
      </c>
      <c r="E89" s="4">
        <v>0</v>
      </c>
      <c r="F89" s="1">
        <v>1</v>
      </c>
      <c r="G89" s="1">
        <v>0</v>
      </c>
    </row>
    <row r="90" spans="1:7" x14ac:dyDescent="0.25">
      <c r="A90" s="1">
        <v>0</v>
      </c>
      <c r="B90" s="1">
        <v>0</v>
      </c>
      <c r="C90" s="4">
        <v>35</v>
      </c>
      <c r="D90" s="4">
        <v>2750</v>
      </c>
      <c r="E90" s="4">
        <v>0</v>
      </c>
      <c r="F90" s="1">
        <v>1</v>
      </c>
      <c r="G90" s="1">
        <v>0</v>
      </c>
    </row>
    <row r="91" spans="1:7" x14ac:dyDescent="0.25">
      <c r="A91" s="1">
        <v>0</v>
      </c>
      <c r="B91" s="1">
        <v>0</v>
      </c>
      <c r="C91" s="4">
        <v>24</v>
      </c>
      <c r="D91" s="4">
        <v>1916.6666666666667</v>
      </c>
      <c r="E91" s="4">
        <v>0</v>
      </c>
      <c r="F91" s="1">
        <v>0</v>
      </c>
      <c r="G91" s="1">
        <v>0</v>
      </c>
    </row>
    <row r="92" spans="1:7" x14ac:dyDescent="0.25">
      <c r="A92" s="1">
        <v>1</v>
      </c>
      <c r="B92" s="1">
        <v>0</v>
      </c>
      <c r="C92" s="4">
        <v>54</v>
      </c>
      <c r="D92" s="4">
        <v>3483.3333333333335</v>
      </c>
      <c r="E92" s="4">
        <v>0</v>
      </c>
      <c r="F92" s="1">
        <v>0</v>
      </c>
      <c r="G92" s="1">
        <v>0</v>
      </c>
    </row>
    <row r="93" spans="1:7" x14ac:dyDescent="0.25">
      <c r="A93" s="1">
        <v>2</v>
      </c>
      <c r="B93" s="1">
        <v>0</v>
      </c>
      <c r="C93" s="4">
        <v>34</v>
      </c>
      <c r="D93" s="4">
        <v>2075.0000000000005</v>
      </c>
      <c r="E93" s="4">
        <v>0</v>
      </c>
      <c r="F93" s="1">
        <v>0</v>
      </c>
      <c r="G93" s="1">
        <v>0</v>
      </c>
    </row>
    <row r="94" spans="1:7" x14ac:dyDescent="0.25">
      <c r="A94" s="1">
        <v>0</v>
      </c>
      <c r="B94" s="1">
        <v>0</v>
      </c>
      <c r="C94" s="4">
        <v>45</v>
      </c>
      <c r="D94" s="4">
        <v>2341.6666666666665</v>
      </c>
      <c r="E94" s="4">
        <v>0</v>
      </c>
      <c r="F94" s="1">
        <v>1</v>
      </c>
      <c r="G94" s="1">
        <v>0</v>
      </c>
    </row>
    <row r="95" spans="1:7" x14ac:dyDescent="0.25">
      <c r="A95" s="1">
        <v>0</v>
      </c>
      <c r="B95" s="1">
        <v>1</v>
      </c>
      <c r="C95" s="4">
        <v>43</v>
      </c>
      <c r="D95" s="4">
        <v>2000</v>
      </c>
      <c r="E95" s="4">
        <v>68.38</v>
      </c>
      <c r="F95" s="1">
        <v>0</v>
      </c>
      <c r="G95" s="1">
        <v>0</v>
      </c>
    </row>
    <row r="96" spans="1:7" x14ac:dyDescent="0.25">
      <c r="A96" s="1">
        <v>4</v>
      </c>
      <c r="B96" s="1">
        <v>0</v>
      </c>
      <c r="C96" s="4">
        <v>35</v>
      </c>
      <c r="D96" s="4">
        <v>1250</v>
      </c>
      <c r="E96" s="4">
        <v>0</v>
      </c>
      <c r="F96" s="1">
        <v>0</v>
      </c>
      <c r="G96" s="1">
        <v>0</v>
      </c>
    </row>
    <row r="97" spans="1:7" x14ac:dyDescent="0.25">
      <c r="A97" s="1">
        <v>2</v>
      </c>
      <c r="B97" s="1">
        <v>0</v>
      </c>
      <c r="C97" s="4">
        <v>36</v>
      </c>
      <c r="D97" s="4">
        <v>7000</v>
      </c>
      <c r="E97" s="4">
        <v>0</v>
      </c>
      <c r="F97" s="1">
        <v>0</v>
      </c>
      <c r="G97" s="1">
        <v>0</v>
      </c>
    </row>
    <row r="98" spans="1:7" x14ac:dyDescent="0.25">
      <c r="A98" s="1">
        <v>0</v>
      </c>
      <c r="B98" s="1">
        <v>1</v>
      </c>
      <c r="C98" s="4">
        <v>22</v>
      </c>
      <c r="D98" s="4">
        <v>1300</v>
      </c>
      <c r="E98" s="4">
        <v>0</v>
      </c>
      <c r="F98" s="1">
        <v>0</v>
      </c>
      <c r="G98" s="1">
        <v>0</v>
      </c>
    </row>
    <row r="99" spans="1:7" x14ac:dyDescent="0.25">
      <c r="A99" s="1">
        <v>1</v>
      </c>
      <c r="B99" s="1">
        <v>1</v>
      </c>
      <c r="C99" s="4">
        <v>33</v>
      </c>
      <c r="D99" s="4">
        <v>5000</v>
      </c>
      <c r="E99" s="4">
        <v>474.15</v>
      </c>
      <c r="F99" s="1">
        <v>1</v>
      </c>
      <c r="G99" s="1">
        <v>0</v>
      </c>
    </row>
    <row r="100" spans="1:7" x14ac:dyDescent="0.25">
      <c r="A100" s="1">
        <v>1</v>
      </c>
      <c r="B100" s="1">
        <v>1</v>
      </c>
      <c r="C100" s="4">
        <v>25</v>
      </c>
      <c r="D100" s="4">
        <v>3000</v>
      </c>
      <c r="E100" s="4">
        <v>234.05</v>
      </c>
      <c r="F100" s="1">
        <v>0</v>
      </c>
      <c r="G100" s="1">
        <v>0</v>
      </c>
    </row>
    <row r="101" spans="1:7" x14ac:dyDescent="0.25">
      <c r="A101" s="1">
        <v>0</v>
      </c>
      <c r="B101" s="1">
        <v>1</v>
      </c>
      <c r="C101" s="4">
        <v>26</v>
      </c>
      <c r="D101" s="4">
        <v>4166.666666666667</v>
      </c>
      <c r="E101" s="4">
        <v>451.2</v>
      </c>
      <c r="F101" s="1">
        <v>1</v>
      </c>
      <c r="G101" s="1">
        <v>0</v>
      </c>
    </row>
    <row r="102" spans="1:7" x14ac:dyDescent="0.25">
      <c r="A102" s="1">
        <v>0</v>
      </c>
      <c r="B102" s="1">
        <v>1</v>
      </c>
      <c r="C102" s="4">
        <v>46</v>
      </c>
      <c r="D102" s="4">
        <v>4583.333333333333</v>
      </c>
      <c r="E102" s="4">
        <v>251.52</v>
      </c>
      <c r="F102" s="1">
        <v>1</v>
      </c>
      <c r="G102" s="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91"/>
  <sheetViews>
    <sheetView topLeftCell="E47" workbookViewId="0">
      <selection activeCell="F19" sqref="F19"/>
    </sheetView>
  </sheetViews>
  <sheetFormatPr baseColWidth="10" defaultRowHeight="15" x14ac:dyDescent="0.25"/>
  <cols>
    <col min="5" max="5" width="13.140625" customWidth="1"/>
  </cols>
  <sheetData>
    <row r="2" spans="1:10" x14ac:dyDescent="0.25">
      <c r="A2" s="3" t="s">
        <v>6</v>
      </c>
      <c r="B2" s="3" t="s">
        <v>4</v>
      </c>
      <c r="C2" s="3" t="s">
        <v>5</v>
      </c>
      <c r="E2" t="s">
        <v>25</v>
      </c>
    </row>
    <row r="3" spans="1:10" ht="15.75" thickBot="1" x14ac:dyDescent="0.3">
      <c r="A3" s="2" t="s">
        <v>7</v>
      </c>
      <c r="B3" s="2" t="s">
        <v>8</v>
      </c>
      <c r="C3" s="2" t="s">
        <v>9</v>
      </c>
    </row>
    <row r="4" spans="1:10" x14ac:dyDescent="0.25">
      <c r="A4" s="4">
        <v>124.98</v>
      </c>
      <c r="B4" s="4">
        <v>38</v>
      </c>
      <c r="C4" s="4">
        <v>3766.6666666666661</v>
      </c>
      <c r="E4" s="10" t="s">
        <v>26</v>
      </c>
      <c r="F4" s="10"/>
    </row>
    <row r="5" spans="1:10" x14ac:dyDescent="0.25">
      <c r="A5" s="4">
        <v>9.85</v>
      </c>
      <c r="B5" s="4">
        <v>33</v>
      </c>
      <c r="C5" s="4">
        <v>2016.6666666666667</v>
      </c>
      <c r="E5" s="7" t="s">
        <v>27</v>
      </c>
      <c r="F5" s="7">
        <v>0.38894660161029454</v>
      </c>
    </row>
    <row r="6" spans="1:10" x14ac:dyDescent="0.25">
      <c r="A6" s="4">
        <v>15</v>
      </c>
      <c r="B6" s="4">
        <v>34</v>
      </c>
      <c r="C6" s="4">
        <v>3750</v>
      </c>
      <c r="E6" s="7" t="s">
        <v>28</v>
      </c>
      <c r="F6" s="7">
        <v>0.15127945890419719</v>
      </c>
    </row>
    <row r="7" spans="1:10" x14ac:dyDescent="0.25">
      <c r="A7" s="4">
        <v>137.87</v>
      </c>
      <c r="B7" s="4">
        <v>31</v>
      </c>
      <c r="C7" s="4">
        <v>2116.6666666666665</v>
      </c>
      <c r="E7" s="7" t="s">
        <v>29</v>
      </c>
      <c r="F7" s="7">
        <v>0.13378006630428374</v>
      </c>
    </row>
    <row r="8" spans="1:10" x14ac:dyDescent="0.25">
      <c r="A8" s="4">
        <v>546.5</v>
      </c>
      <c r="B8" s="4">
        <v>32</v>
      </c>
      <c r="C8" s="4">
        <v>8158.3333333333321</v>
      </c>
      <c r="E8" s="7" t="s">
        <v>30</v>
      </c>
      <c r="F8" s="7">
        <v>273.85620478244726</v>
      </c>
    </row>
    <row r="9" spans="1:10" ht="15.75" thickBot="1" x14ac:dyDescent="0.3">
      <c r="A9" s="4">
        <v>92</v>
      </c>
      <c r="B9" s="4">
        <v>23</v>
      </c>
      <c r="C9" s="4">
        <v>2083.3333333333335</v>
      </c>
      <c r="E9" s="8" t="s">
        <v>31</v>
      </c>
      <c r="F9" s="8">
        <v>100</v>
      </c>
    </row>
    <row r="10" spans="1:10" x14ac:dyDescent="0.25">
      <c r="A10" s="4">
        <v>40.83</v>
      </c>
      <c r="B10" s="4">
        <v>28</v>
      </c>
      <c r="C10" s="4">
        <v>3300</v>
      </c>
    </row>
    <row r="11" spans="1:10" ht="15.75" thickBot="1" x14ac:dyDescent="0.3">
      <c r="A11" s="4">
        <v>150.79</v>
      </c>
      <c r="B11" s="4">
        <v>29</v>
      </c>
      <c r="C11" s="4">
        <v>1975</v>
      </c>
      <c r="E11" t="s">
        <v>32</v>
      </c>
    </row>
    <row r="12" spans="1:10" x14ac:dyDescent="0.25">
      <c r="A12" s="4">
        <v>777.82</v>
      </c>
      <c r="B12" s="4">
        <v>37</v>
      </c>
      <c r="C12" s="4">
        <v>3166.6666666666665</v>
      </c>
      <c r="E12" s="9"/>
      <c r="F12" s="9" t="s">
        <v>37</v>
      </c>
      <c r="G12" s="9" t="s">
        <v>38</v>
      </c>
      <c r="H12" s="9" t="s">
        <v>39</v>
      </c>
      <c r="I12" s="9" t="s">
        <v>40</v>
      </c>
      <c r="J12" s="9" t="s">
        <v>41</v>
      </c>
    </row>
    <row r="13" spans="1:10" x14ac:dyDescent="0.25">
      <c r="A13" s="4">
        <v>52.58</v>
      </c>
      <c r="B13" s="4">
        <v>28</v>
      </c>
      <c r="C13" s="4">
        <v>2666.6666666666665</v>
      </c>
      <c r="E13" s="7" t="s">
        <v>33</v>
      </c>
      <c r="F13" s="7">
        <v>2</v>
      </c>
      <c r="G13" s="7">
        <v>1296678.034047965</v>
      </c>
      <c r="H13" s="7">
        <v>648339.01702398248</v>
      </c>
      <c r="I13" s="7">
        <v>8.6448405589200465</v>
      </c>
      <c r="J13" s="7">
        <v>3.5082343317026333E-4</v>
      </c>
    </row>
    <row r="14" spans="1:10" x14ac:dyDescent="0.25">
      <c r="A14" s="4">
        <v>256.66000000000003</v>
      </c>
      <c r="B14" s="4">
        <v>31</v>
      </c>
      <c r="C14" s="4">
        <v>3291.6666666666665</v>
      </c>
      <c r="E14" s="7" t="s">
        <v>34</v>
      </c>
      <c r="F14" s="7">
        <v>97</v>
      </c>
      <c r="G14" s="7">
        <v>7274730.4270910323</v>
      </c>
      <c r="H14" s="7">
        <v>74997.220897845691</v>
      </c>
      <c r="I14" s="7"/>
      <c r="J14" s="7"/>
    </row>
    <row r="15" spans="1:10" ht="15.75" thickBot="1" x14ac:dyDescent="0.3">
      <c r="A15" s="4">
        <v>0</v>
      </c>
      <c r="B15" s="4">
        <v>42</v>
      </c>
      <c r="C15" s="4">
        <v>1650</v>
      </c>
      <c r="E15" s="8" t="s">
        <v>35</v>
      </c>
      <c r="F15" s="8">
        <v>99</v>
      </c>
      <c r="G15" s="8">
        <v>8571408.4611389972</v>
      </c>
      <c r="H15" s="8"/>
      <c r="I15" s="8"/>
      <c r="J15" s="8"/>
    </row>
    <row r="16" spans="1:10" ht="15.75" thickBot="1" x14ac:dyDescent="0.3">
      <c r="A16" s="4">
        <v>0</v>
      </c>
      <c r="B16" s="4">
        <v>30</v>
      </c>
      <c r="C16" s="4">
        <v>1441.6666666666667</v>
      </c>
    </row>
    <row r="17" spans="1:14" x14ac:dyDescent="0.25">
      <c r="A17" s="4">
        <v>78.87</v>
      </c>
      <c r="B17" s="4">
        <v>29</v>
      </c>
      <c r="C17" s="4">
        <v>2041.6666666666667</v>
      </c>
      <c r="E17" s="9"/>
      <c r="F17" s="9" t="s">
        <v>42</v>
      </c>
      <c r="G17" s="9" t="s">
        <v>30</v>
      </c>
      <c r="H17" s="9" t="s">
        <v>43</v>
      </c>
      <c r="I17" s="9" t="s">
        <v>44</v>
      </c>
      <c r="J17" s="9" t="s">
        <v>45</v>
      </c>
      <c r="K17" s="9" t="s">
        <v>46</v>
      </c>
      <c r="L17" s="9" t="s">
        <v>47</v>
      </c>
      <c r="M17" s="9" t="s">
        <v>48</v>
      </c>
    </row>
    <row r="18" spans="1:14" x14ac:dyDescent="0.25">
      <c r="A18" s="4">
        <v>42.62</v>
      </c>
      <c r="B18" s="4">
        <v>35</v>
      </c>
      <c r="C18" s="4">
        <v>1591.6666666666667</v>
      </c>
      <c r="E18" s="7" t="s">
        <v>36</v>
      </c>
      <c r="F18" s="7">
        <v>11.474967822732822</v>
      </c>
      <c r="G18" s="7">
        <v>119.31345404126708</v>
      </c>
      <c r="H18" s="7">
        <v>9.6174969662381593E-2</v>
      </c>
      <c r="I18" s="7">
        <v>0.92358003193284033</v>
      </c>
      <c r="J18" s="7">
        <v>-225.32921081638381</v>
      </c>
      <c r="K18" s="7">
        <v>248.27914646184945</v>
      </c>
      <c r="L18" s="7">
        <v>-225.32921081638381</v>
      </c>
      <c r="M18" s="7">
        <v>248.27914646184945</v>
      </c>
    </row>
    <row r="19" spans="1:14" x14ac:dyDescent="0.25">
      <c r="A19" s="4">
        <v>335.43</v>
      </c>
      <c r="B19" s="4">
        <v>41</v>
      </c>
      <c r="C19" s="4">
        <v>2666.6666666666665</v>
      </c>
      <c r="E19" s="7" t="s">
        <v>49</v>
      </c>
      <c r="F19" s="7">
        <v>-2.0546840832480289</v>
      </c>
      <c r="G19" s="7">
        <v>3.6498321682602484</v>
      </c>
      <c r="H19" s="7">
        <v>-0.56295303140676389</v>
      </c>
      <c r="I19" s="7">
        <v>0.57476577877146684</v>
      </c>
      <c r="J19" s="7">
        <v>-9.298590612653836</v>
      </c>
      <c r="K19" s="7">
        <v>5.1892224461577774</v>
      </c>
      <c r="L19" s="7">
        <v>-9.298590612653836</v>
      </c>
      <c r="M19" s="7">
        <v>5.1892224461577774</v>
      </c>
    </row>
    <row r="20" spans="1:14" ht="15.75" thickBot="1" x14ac:dyDescent="0.3">
      <c r="A20" s="4">
        <v>248.72</v>
      </c>
      <c r="B20" s="4">
        <v>40</v>
      </c>
      <c r="C20" s="4">
        <v>3333.3333333333335</v>
      </c>
      <c r="E20" s="8" t="s">
        <v>50</v>
      </c>
      <c r="F20" s="8">
        <v>8.6710853020341552E-2</v>
      </c>
      <c r="G20" s="8">
        <v>2.1048050454143218E-2</v>
      </c>
      <c r="H20" s="8">
        <v>4.1196619710341338</v>
      </c>
      <c r="I20" s="8">
        <v>7.9893875687018031E-5</v>
      </c>
      <c r="J20" s="8">
        <v>4.4936299263611347E-2</v>
      </c>
      <c r="K20" s="8">
        <v>0.12848540677707176</v>
      </c>
      <c r="L20" s="8">
        <v>4.4936299263611347E-2</v>
      </c>
      <c r="M20" s="8">
        <v>0.12848540677707176</v>
      </c>
    </row>
    <row r="21" spans="1:14" x14ac:dyDescent="0.25">
      <c r="A21" s="4">
        <v>0</v>
      </c>
      <c r="B21" s="4">
        <v>30</v>
      </c>
      <c r="C21" s="4">
        <v>2500</v>
      </c>
    </row>
    <row r="22" spans="1:14" x14ac:dyDescent="0.25">
      <c r="A22" s="4">
        <v>548.03</v>
      </c>
      <c r="B22" s="4">
        <v>40</v>
      </c>
      <c r="C22" s="4">
        <v>8333.3333333333339</v>
      </c>
    </row>
    <row r="23" spans="1:14" x14ac:dyDescent="0.25">
      <c r="A23" s="4">
        <v>0</v>
      </c>
      <c r="B23" s="4">
        <v>46</v>
      </c>
      <c r="C23" s="4">
        <v>2833.3333333333335</v>
      </c>
    </row>
    <row r="24" spans="1:14" x14ac:dyDescent="0.25">
      <c r="A24" s="4">
        <v>43.34</v>
      </c>
      <c r="B24" s="4">
        <v>35</v>
      </c>
      <c r="C24" s="4">
        <v>1958.3333333333333</v>
      </c>
      <c r="E24" t="s">
        <v>51</v>
      </c>
    </row>
    <row r="25" spans="1:14" ht="15.75" thickBot="1" x14ac:dyDescent="0.3">
      <c r="A25" s="4">
        <v>0</v>
      </c>
      <c r="B25" s="4">
        <v>25</v>
      </c>
      <c r="C25" s="4">
        <v>1566.6666666666667</v>
      </c>
    </row>
    <row r="26" spans="1:14" x14ac:dyDescent="0.25">
      <c r="A26" s="4">
        <v>218.52</v>
      </c>
      <c r="B26" s="4">
        <v>34</v>
      </c>
      <c r="C26" s="4">
        <v>1666.6666666666667</v>
      </c>
      <c r="E26" s="9" t="s">
        <v>52</v>
      </c>
      <c r="F26" s="9" t="s">
        <v>53</v>
      </c>
      <c r="G26" s="9" t="s">
        <v>34</v>
      </c>
      <c r="H26" s="11" t="s">
        <v>54</v>
      </c>
      <c r="I26" s="11" t="s">
        <v>55</v>
      </c>
      <c r="J26" s="11" t="s">
        <v>56</v>
      </c>
      <c r="K26" s="11" t="s">
        <v>57</v>
      </c>
      <c r="M26" t="s">
        <v>25</v>
      </c>
    </row>
    <row r="27" spans="1:14" ht="15.75" thickBot="1" x14ac:dyDescent="0.3">
      <c r="A27" s="4">
        <v>170.64</v>
      </c>
      <c r="B27" s="4">
        <v>36</v>
      </c>
      <c r="C27" s="4">
        <v>3333.3333333333335</v>
      </c>
      <c r="E27" s="7">
        <v>1</v>
      </c>
      <c r="F27" s="7">
        <v>260.00785236926083</v>
      </c>
      <c r="G27" s="7">
        <v>-135.02785236926081</v>
      </c>
      <c r="H27">
        <f>+G27*G27</f>
        <v>18232.520915454894</v>
      </c>
      <c r="I27">
        <f>+LN(H27)</f>
        <v>9.8109621420100623</v>
      </c>
      <c r="J27">
        <f>LN(B4)</f>
        <v>3.6375861597263857</v>
      </c>
      <c r="K27">
        <f>+LN(C4)</f>
        <v>8.2339457160323217</v>
      </c>
    </row>
    <row r="28" spans="1:14" x14ac:dyDescent="0.25">
      <c r="A28" s="4">
        <v>37.58</v>
      </c>
      <c r="B28" s="4">
        <v>43</v>
      </c>
      <c r="C28" s="4">
        <v>4283.333333333333</v>
      </c>
      <c r="E28" s="7">
        <v>2</v>
      </c>
      <c r="F28" s="7">
        <v>118.53727999990333</v>
      </c>
      <c r="G28" s="7">
        <v>-108.68727999990334</v>
      </c>
      <c r="H28" s="1">
        <f t="shared" ref="H28:H91" si="0">+G28*G28</f>
        <v>11812.924833777388</v>
      </c>
      <c r="I28" s="1">
        <f t="shared" ref="I28:I91" si="1">+LN(H28)</f>
        <v>9.3769495359195041</v>
      </c>
      <c r="J28" s="1">
        <f t="shared" ref="J28:J91" si="2">LN(B5)</f>
        <v>3.4965075614664802</v>
      </c>
      <c r="K28" s="1">
        <f t="shared" ref="K28:K91" si="3">+LN(C5)</f>
        <v>7.6092012623567777</v>
      </c>
      <c r="M28" s="10" t="s">
        <v>26</v>
      </c>
      <c r="N28" s="10"/>
    </row>
    <row r="29" spans="1:14" x14ac:dyDescent="0.25">
      <c r="A29" s="4">
        <v>502.2</v>
      </c>
      <c r="B29" s="4">
        <v>30</v>
      </c>
      <c r="C29" s="4">
        <v>3758.3333333333335</v>
      </c>
      <c r="E29" s="7">
        <v>3</v>
      </c>
      <c r="F29" s="7">
        <v>266.7814078185807</v>
      </c>
      <c r="G29" s="7">
        <v>-251.7814078185807</v>
      </c>
      <c r="H29" s="1">
        <f t="shared" si="0"/>
        <v>63393.877323106455</v>
      </c>
      <c r="I29" s="1">
        <f t="shared" si="1"/>
        <v>11.057122563571173</v>
      </c>
      <c r="J29" s="1">
        <f t="shared" si="2"/>
        <v>3.5263605246161616</v>
      </c>
      <c r="K29" s="1">
        <f t="shared" si="3"/>
        <v>8.2295111189644565</v>
      </c>
      <c r="M29" s="7" t="s">
        <v>27</v>
      </c>
      <c r="N29" s="7">
        <v>0.16325060246131559</v>
      </c>
    </row>
    <row r="30" spans="1:14" x14ac:dyDescent="0.25">
      <c r="A30" s="4">
        <v>0</v>
      </c>
      <c r="B30" s="4">
        <v>22</v>
      </c>
      <c r="C30" s="4">
        <v>3200</v>
      </c>
      <c r="E30" s="7">
        <v>4</v>
      </c>
      <c r="F30" s="7">
        <v>131.31773346843352</v>
      </c>
      <c r="G30" s="7">
        <v>6.5522665315664881</v>
      </c>
      <c r="H30" s="1">
        <f t="shared" si="0"/>
        <v>42.932196700686333</v>
      </c>
      <c r="I30" s="1">
        <f t="shared" si="1"/>
        <v>3.7596220502887956</v>
      </c>
      <c r="J30" s="1">
        <f t="shared" si="2"/>
        <v>3.4339872044851463</v>
      </c>
      <c r="K30" s="1">
        <f t="shared" si="3"/>
        <v>7.6575978032186276</v>
      </c>
      <c r="M30" s="7" t="s">
        <v>28</v>
      </c>
      <c r="N30" s="7">
        <v>2.6650759203982504E-2</v>
      </c>
    </row>
    <row r="31" spans="1:14" x14ac:dyDescent="0.25">
      <c r="A31" s="4">
        <v>73.180000000000007</v>
      </c>
      <c r="B31" s="4">
        <v>22</v>
      </c>
      <c r="C31" s="4">
        <v>1250</v>
      </c>
      <c r="E31" s="7">
        <v>5</v>
      </c>
      <c r="F31" s="7">
        <v>653.14111971641557</v>
      </c>
      <c r="G31" s="7">
        <v>-106.64111971641557</v>
      </c>
      <c r="H31" s="1">
        <f t="shared" si="0"/>
        <v>11372.328414370879</v>
      </c>
      <c r="I31" s="1">
        <f t="shared" si="1"/>
        <v>9.3389383515634332</v>
      </c>
      <c r="J31" s="1">
        <f t="shared" si="2"/>
        <v>3.4657359027997265</v>
      </c>
      <c r="K31" s="1">
        <f t="shared" si="3"/>
        <v>9.0067951787306004</v>
      </c>
      <c r="M31" s="7" t="s">
        <v>29</v>
      </c>
      <c r="N31" s="7">
        <v>1.6718624093819062E-2</v>
      </c>
    </row>
    <row r="32" spans="1:14" x14ac:dyDescent="0.25">
      <c r="A32" s="4">
        <v>0</v>
      </c>
      <c r="B32" s="4">
        <v>34</v>
      </c>
      <c r="C32" s="4">
        <v>2083.3333333333335</v>
      </c>
      <c r="E32" s="7">
        <v>6</v>
      </c>
      <c r="F32" s="7">
        <v>144.86484436707309</v>
      </c>
      <c r="G32" s="7">
        <v>-52.86484436707309</v>
      </c>
      <c r="H32" s="1">
        <f t="shared" si="0"/>
        <v>2794.6917699548594</v>
      </c>
      <c r="I32" s="1">
        <f t="shared" si="1"/>
        <v>7.9354771004220961</v>
      </c>
      <c r="J32" s="1">
        <f t="shared" si="2"/>
        <v>3.1354942159291497</v>
      </c>
      <c r="K32" s="1">
        <f t="shared" si="3"/>
        <v>7.6417244540623379</v>
      </c>
      <c r="M32" s="7" t="s">
        <v>30</v>
      </c>
      <c r="N32" s="7">
        <v>2.298164772323076</v>
      </c>
    </row>
    <row r="33" spans="1:21" ht="15.75" thickBot="1" x14ac:dyDescent="0.3">
      <c r="A33" s="4">
        <v>1532.77</v>
      </c>
      <c r="B33" s="4">
        <v>40</v>
      </c>
      <c r="C33" s="4">
        <v>4583.333333333333</v>
      </c>
      <c r="E33" s="7">
        <v>7</v>
      </c>
      <c r="F33" s="7">
        <v>240.08962845891514</v>
      </c>
      <c r="G33" s="7">
        <v>-199.25962845891513</v>
      </c>
      <c r="H33" s="1">
        <f t="shared" si="0"/>
        <v>39704.399533584903</v>
      </c>
      <c r="I33" s="1">
        <f t="shared" si="1"/>
        <v>10.589217280021021</v>
      </c>
      <c r="J33" s="1">
        <f t="shared" si="2"/>
        <v>3.3322045101752038</v>
      </c>
      <c r="K33" s="1">
        <f t="shared" si="3"/>
        <v>8.1016777474545716</v>
      </c>
      <c r="M33" s="8" t="s">
        <v>31</v>
      </c>
      <c r="N33" s="8">
        <v>100</v>
      </c>
    </row>
    <row r="34" spans="1:21" x14ac:dyDescent="0.25">
      <c r="A34" s="4">
        <v>42.69</v>
      </c>
      <c r="B34" s="4">
        <v>22</v>
      </c>
      <c r="C34" s="4">
        <v>1691.6666666666663</v>
      </c>
      <c r="E34" s="7">
        <v>8</v>
      </c>
      <c r="F34" s="7">
        <v>123.14306412371454</v>
      </c>
      <c r="G34" s="7">
        <v>27.646935876285454</v>
      </c>
      <c r="H34" s="1">
        <f t="shared" si="0"/>
        <v>764.35306334743973</v>
      </c>
      <c r="I34" s="1">
        <f t="shared" si="1"/>
        <v>6.6390298072200542</v>
      </c>
      <c r="J34" s="1">
        <f t="shared" si="2"/>
        <v>3.3672958299864741</v>
      </c>
      <c r="K34" s="1">
        <f t="shared" si="3"/>
        <v>7.5883236773352225</v>
      </c>
    </row>
    <row r="35" spans="1:21" ht="15.75" thickBot="1" x14ac:dyDescent="0.3">
      <c r="A35" s="4">
        <v>417.83</v>
      </c>
      <c r="B35" s="4">
        <v>29</v>
      </c>
      <c r="C35" s="4">
        <v>2666.6666666666665</v>
      </c>
      <c r="E35" s="7">
        <v>9</v>
      </c>
      <c r="F35" s="7">
        <v>210.03602464030399</v>
      </c>
      <c r="G35" s="7">
        <v>567.78397535969611</v>
      </c>
      <c r="H35" s="1">
        <f t="shared" si="0"/>
        <v>322378.64267526002</v>
      </c>
      <c r="I35" s="1">
        <f t="shared" si="1"/>
        <v>12.683482042616543</v>
      </c>
      <c r="J35" s="1">
        <f t="shared" si="2"/>
        <v>3.6109179126442243</v>
      </c>
      <c r="K35" s="1">
        <f t="shared" si="3"/>
        <v>8.0604347889205226</v>
      </c>
      <c r="M35" t="s">
        <v>32</v>
      </c>
    </row>
    <row r="36" spans="1:21" x14ac:dyDescent="0.25">
      <c r="A36" s="4">
        <v>0</v>
      </c>
      <c r="B36" s="4">
        <v>25</v>
      </c>
      <c r="C36" s="4">
        <v>2625</v>
      </c>
      <c r="E36" s="7">
        <v>10</v>
      </c>
      <c r="F36" s="7">
        <v>185.17275487936547</v>
      </c>
      <c r="G36" s="7">
        <v>-132.59275487936549</v>
      </c>
      <c r="H36" s="1">
        <f t="shared" si="0"/>
        <v>17580.838646499498</v>
      </c>
      <c r="I36" s="1">
        <f t="shared" si="1"/>
        <v>9.7745648746803795</v>
      </c>
      <c r="J36" s="1">
        <f t="shared" si="2"/>
        <v>3.3322045101752038</v>
      </c>
      <c r="K36" s="1">
        <f t="shared" si="3"/>
        <v>7.888584531993863</v>
      </c>
      <c r="M36" s="9"/>
      <c r="N36" s="9" t="s">
        <v>37</v>
      </c>
      <c r="O36" s="9" t="s">
        <v>38</v>
      </c>
      <c r="P36" s="9" t="s">
        <v>39</v>
      </c>
      <c r="Q36" s="9" t="s">
        <v>40</v>
      </c>
      <c r="R36" s="9" t="s">
        <v>41</v>
      </c>
    </row>
    <row r="37" spans="1:21" x14ac:dyDescent="0.25">
      <c r="A37" s="4">
        <v>552.72</v>
      </c>
      <c r="B37" s="4">
        <v>21</v>
      </c>
      <c r="C37" s="4">
        <v>2058.3333333333335</v>
      </c>
      <c r="E37" s="7">
        <v>11</v>
      </c>
      <c r="F37" s="7">
        <v>233.20298576733487</v>
      </c>
      <c r="G37" s="7">
        <v>23.457014232665159</v>
      </c>
      <c r="H37" s="1">
        <f t="shared" si="0"/>
        <v>550.23151671145581</v>
      </c>
      <c r="I37" s="1">
        <f t="shared" si="1"/>
        <v>6.3103391291317239</v>
      </c>
      <c r="J37" s="1">
        <f t="shared" si="2"/>
        <v>3.4339872044851463</v>
      </c>
      <c r="K37" s="1">
        <f t="shared" si="3"/>
        <v>8.0991493011012121</v>
      </c>
      <c r="M37" s="7" t="s">
        <v>33</v>
      </c>
      <c r="N37" s="7">
        <v>1</v>
      </c>
      <c r="O37" s="7">
        <v>14.171939610069785</v>
      </c>
      <c r="P37" s="7">
        <v>14.171939610069785</v>
      </c>
      <c r="Q37" s="7">
        <v>2.6832860113543036</v>
      </c>
      <c r="R37" s="7">
        <v>0.10461323924873607</v>
      </c>
    </row>
    <row r="38" spans="1:21" x14ac:dyDescent="0.25">
      <c r="A38" s="4">
        <v>222.54</v>
      </c>
      <c r="B38" s="4">
        <v>24</v>
      </c>
      <c r="C38" s="4">
        <v>2500</v>
      </c>
      <c r="E38" s="7">
        <v>12</v>
      </c>
      <c r="F38" s="7">
        <v>68.251143809879181</v>
      </c>
      <c r="G38" s="7">
        <v>-68.251143809879181</v>
      </c>
      <c r="H38" s="1">
        <f t="shared" si="0"/>
        <v>4658.2186313568091</v>
      </c>
      <c r="I38" s="1">
        <f t="shared" si="1"/>
        <v>8.4463883860874915</v>
      </c>
      <c r="J38" s="1">
        <f t="shared" si="2"/>
        <v>3.7376696182833684</v>
      </c>
      <c r="K38" s="1">
        <f t="shared" si="3"/>
        <v>7.4085305668946262</v>
      </c>
      <c r="M38" s="7" t="s">
        <v>34</v>
      </c>
      <c r="N38" s="7">
        <v>98</v>
      </c>
      <c r="O38" s="7">
        <v>517.59300943318408</v>
      </c>
      <c r="P38" s="7">
        <v>5.2815613207467766</v>
      </c>
      <c r="Q38" s="7"/>
      <c r="R38" s="7"/>
    </row>
    <row r="39" spans="1:21" ht="15.75" thickBot="1" x14ac:dyDescent="0.3">
      <c r="A39" s="4">
        <v>541.29999999999995</v>
      </c>
      <c r="B39" s="4">
        <v>43</v>
      </c>
      <c r="C39" s="4">
        <v>2950</v>
      </c>
      <c r="E39" s="7">
        <v>13</v>
      </c>
      <c r="F39" s="7">
        <v>74.842591762951031</v>
      </c>
      <c r="G39" s="7">
        <v>-74.842591762951031</v>
      </c>
      <c r="H39" s="1">
        <f t="shared" si="0"/>
        <v>5601.4135417957459</v>
      </c>
      <c r="I39" s="1">
        <f t="shared" si="1"/>
        <v>8.6307742630489432</v>
      </c>
      <c r="J39" s="1">
        <f t="shared" si="2"/>
        <v>3.4011973816621555</v>
      </c>
      <c r="K39" s="1">
        <f t="shared" si="3"/>
        <v>7.2735551306978703</v>
      </c>
      <c r="M39" s="8" t="s">
        <v>35</v>
      </c>
      <c r="N39" s="8">
        <v>99</v>
      </c>
      <c r="O39" s="8">
        <v>531.76494904325386</v>
      </c>
      <c r="P39" s="8"/>
      <c r="Q39" s="8"/>
      <c r="R39" s="8"/>
    </row>
    <row r="40" spans="1:21" ht="15.75" thickBot="1" x14ac:dyDescent="0.3">
      <c r="A40" s="4">
        <v>0</v>
      </c>
      <c r="B40" s="4">
        <v>43</v>
      </c>
      <c r="C40" s="4">
        <v>1900.0000000000002</v>
      </c>
      <c r="E40" s="7">
        <v>14</v>
      </c>
      <c r="F40" s="7">
        <v>128.923787658404</v>
      </c>
      <c r="G40" s="7">
        <v>-50.053787658403991</v>
      </c>
      <c r="H40" s="1">
        <f t="shared" si="0"/>
        <v>2505.3816589525954</v>
      </c>
      <c r="I40" s="1">
        <f t="shared" si="1"/>
        <v>7.8261963607768443</v>
      </c>
      <c r="J40" s="1">
        <f t="shared" si="2"/>
        <v>3.3672958299864741</v>
      </c>
      <c r="K40" s="1">
        <f t="shared" si="3"/>
        <v>7.6215217467448184</v>
      </c>
    </row>
    <row r="41" spans="1:21" x14ac:dyDescent="0.25">
      <c r="A41" s="4">
        <v>568.77</v>
      </c>
      <c r="B41" s="4">
        <v>37</v>
      </c>
      <c r="C41" s="4">
        <v>4750</v>
      </c>
      <c r="E41" s="7">
        <v>15</v>
      </c>
      <c r="F41" s="7">
        <v>77.57579929976211</v>
      </c>
      <c r="G41" s="7">
        <v>-34.955799299762113</v>
      </c>
      <c r="H41" s="1">
        <f t="shared" si="0"/>
        <v>1221.9079046852494</v>
      </c>
      <c r="I41" s="1">
        <f t="shared" si="1"/>
        <v>7.1081687724768106</v>
      </c>
      <c r="J41" s="1">
        <f t="shared" si="2"/>
        <v>3.5553480614894135</v>
      </c>
      <c r="K41" s="1">
        <f t="shared" si="3"/>
        <v>7.3725369642467209</v>
      </c>
      <c r="M41" s="9"/>
      <c r="N41" s="9" t="s">
        <v>42</v>
      </c>
      <c r="O41" s="9" t="s">
        <v>30</v>
      </c>
      <c r="P41" s="9" t="s">
        <v>43</v>
      </c>
      <c r="Q41" s="9" t="s">
        <v>44</v>
      </c>
      <c r="R41" s="9" t="s">
        <v>45</v>
      </c>
      <c r="S41" s="9" t="s">
        <v>46</v>
      </c>
      <c r="T41" s="9" t="s">
        <v>47</v>
      </c>
      <c r="U41" s="9" t="s">
        <v>48</v>
      </c>
    </row>
    <row r="42" spans="1:21" x14ac:dyDescent="0.25">
      <c r="A42" s="4">
        <v>344.47</v>
      </c>
      <c r="B42" s="4">
        <v>27</v>
      </c>
      <c r="C42" s="4">
        <v>2916.6666666666665</v>
      </c>
      <c r="E42" s="7">
        <v>16</v>
      </c>
      <c r="F42" s="7">
        <v>158.4618617971411</v>
      </c>
      <c r="G42" s="7">
        <v>176.96813820285891</v>
      </c>
      <c r="H42" s="1">
        <f t="shared" si="0"/>
        <v>31317.721938986171</v>
      </c>
      <c r="I42" s="1">
        <f t="shared" si="1"/>
        <v>10.351939412433435</v>
      </c>
      <c r="J42" s="1">
        <f t="shared" si="2"/>
        <v>3.713572066704308</v>
      </c>
      <c r="K42" s="1">
        <f t="shared" si="3"/>
        <v>7.888584531993863</v>
      </c>
      <c r="M42" s="7" t="s">
        <v>36</v>
      </c>
      <c r="N42" s="7">
        <v>3.5921337898668524</v>
      </c>
      <c r="O42" s="7">
        <v>3.3390210786354984</v>
      </c>
      <c r="P42" s="7">
        <v>1.075804466420077</v>
      </c>
      <c r="Q42" s="7">
        <v>0.2846561074269679</v>
      </c>
      <c r="R42" s="7">
        <v>-3.0340448706030907</v>
      </c>
      <c r="S42" s="7">
        <v>10.218312450336796</v>
      </c>
      <c r="T42" s="7">
        <v>-3.0340448706030907</v>
      </c>
      <c r="U42" s="7">
        <v>10.218312450336796</v>
      </c>
    </row>
    <row r="43" spans="1:21" ht="15.75" thickBot="1" x14ac:dyDescent="0.3">
      <c r="A43" s="4">
        <v>405.35</v>
      </c>
      <c r="B43" s="4">
        <v>28</v>
      </c>
      <c r="C43" s="4">
        <v>3833.3333333333335</v>
      </c>
      <c r="E43" s="7">
        <v>17</v>
      </c>
      <c r="F43" s="7">
        <v>218.32378122728352</v>
      </c>
      <c r="G43" s="7">
        <v>30.39621877271648</v>
      </c>
      <c r="H43" s="1">
        <f t="shared" si="0"/>
        <v>923.93011567884173</v>
      </c>
      <c r="I43" s="1">
        <f t="shared" si="1"/>
        <v>6.8286364363992051</v>
      </c>
      <c r="J43" s="1">
        <f t="shared" si="2"/>
        <v>3.6888794541139363</v>
      </c>
      <c r="K43" s="1">
        <f t="shared" si="3"/>
        <v>8.1117280833080727</v>
      </c>
      <c r="M43" s="8" t="s">
        <v>49</v>
      </c>
      <c r="N43" s="8">
        <v>1.5863248032341721</v>
      </c>
      <c r="O43" s="8">
        <v>0.96840858644255201</v>
      </c>
      <c r="P43" s="12">
        <v>1.6380738723739892</v>
      </c>
      <c r="Q43" s="12">
        <v>0.10461323924873531</v>
      </c>
      <c r="R43" s="8">
        <v>-0.33545051922763314</v>
      </c>
      <c r="S43" s="8">
        <v>3.5081001256959774</v>
      </c>
      <c r="T43" s="8">
        <v>-0.33545051922763314</v>
      </c>
      <c r="U43" s="8">
        <v>3.5081001256959774</v>
      </c>
    </row>
    <row r="44" spans="1:21" x14ac:dyDescent="0.25">
      <c r="A44" s="4">
        <v>310.94</v>
      </c>
      <c r="B44" s="4">
        <v>26</v>
      </c>
      <c r="C44" s="4">
        <v>2500</v>
      </c>
      <c r="E44" s="7">
        <v>18</v>
      </c>
      <c r="F44" s="7">
        <v>166.61157787614582</v>
      </c>
      <c r="G44" s="7">
        <v>-166.61157787614582</v>
      </c>
      <c r="H44" s="1">
        <f t="shared" si="0"/>
        <v>27759.417882379003</v>
      </c>
      <c r="I44" s="1">
        <f t="shared" si="1"/>
        <v>10.231330444745939</v>
      </c>
      <c r="J44" s="1">
        <f t="shared" si="2"/>
        <v>3.4011973816621555</v>
      </c>
      <c r="K44" s="1">
        <f t="shared" si="3"/>
        <v>7.8240460108562919</v>
      </c>
    </row>
    <row r="45" spans="1:21" x14ac:dyDescent="0.25">
      <c r="A45" s="4">
        <v>53.65</v>
      </c>
      <c r="B45" s="4">
        <v>23</v>
      </c>
      <c r="C45" s="4">
        <v>2158.3333333333335</v>
      </c>
      <c r="E45" s="7">
        <v>19</v>
      </c>
      <c r="F45" s="7">
        <v>651.87804632899133</v>
      </c>
      <c r="G45" s="7">
        <v>-103.84804632899136</v>
      </c>
      <c r="H45" s="1">
        <f t="shared" si="0"/>
        <v>10784.416726348336</v>
      </c>
      <c r="I45" s="1">
        <f t="shared" si="1"/>
        <v>9.285857475427381</v>
      </c>
      <c r="J45" s="1">
        <f t="shared" si="2"/>
        <v>3.6888794541139363</v>
      </c>
      <c r="K45" s="1">
        <f t="shared" si="3"/>
        <v>9.0280188151822287</v>
      </c>
    </row>
    <row r="46" spans="1:21" x14ac:dyDescent="0.25">
      <c r="A46" s="4">
        <v>63.92</v>
      </c>
      <c r="B46" s="4">
        <v>30</v>
      </c>
      <c r="C46" s="4">
        <v>1258.3333333333333</v>
      </c>
      <c r="E46" s="7">
        <v>20</v>
      </c>
      <c r="F46" s="7">
        <v>162.64025021762455</v>
      </c>
      <c r="G46" s="7">
        <v>-162.64025021762455</v>
      </c>
      <c r="H46" s="1">
        <f t="shared" si="0"/>
        <v>26451.850990851523</v>
      </c>
      <c r="I46" s="1">
        <f t="shared" si="1"/>
        <v>10.183081415588438</v>
      </c>
      <c r="J46" s="1">
        <f t="shared" si="2"/>
        <v>3.8286413964890951</v>
      </c>
      <c r="K46" s="1">
        <f t="shared" si="3"/>
        <v>7.9492091538102985</v>
      </c>
      <c r="M46" s="1"/>
      <c r="N46" s="1"/>
      <c r="O46" s="1"/>
      <c r="P46" s="1"/>
    </row>
    <row r="47" spans="1:21" x14ac:dyDescent="0.25">
      <c r="A47" s="4">
        <v>165.85</v>
      </c>
      <c r="B47" s="4">
        <v>30</v>
      </c>
      <c r="C47" s="4">
        <v>1541.6666666666667</v>
      </c>
      <c r="E47" s="7">
        <v>21</v>
      </c>
      <c r="F47" s="7">
        <v>109.36977874055401</v>
      </c>
      <c r="G47" s="7">
        <v>-66.029778740554008</v>
      </c>
      <c r="H47" s="1">
        <f t="shared" si="0"/>
        <v>4359.931680526518</v>
      </c>
      <c r="I47" s="1">
        <f t="shared" si="1"/>
        <v>8.3802116666163009</v>
      </c>
      <c r="J47" s="1">
        <f t="shared" si="2"/>
        <v>3.5553480614894135</v>
      </c>
      <c r="K47" s="1">
        <f t="shared" si="3"/>
        <v>7.5798490503442499</v>
      </c>
      <c r="M47" t="s">
        <v>25</v>
      </c>
    </row>
    <row r="48" spans="1:21" ht="15.75" thickBot="1" x14ac:dyDescent="0.3">
      <c r="A48" s="4">
        <v>9.58</v>
      </c>
      <c r="B48" s="4">
        <v>38</v>
      </c>
      <c r="C48" s="4">
        <v>2166.6666666666665</v>
      </c>
      <c r="E48" s="7">
        <v>22</v>
      </c>
      <c r="F48" s="7">
        <v>95.954868806733856</v>
      </c>
      <c r="G48" s="7">
        <v>-95.954868806733856</v>
      </c>
      <c r="H48" s="1">
        <f t="shared" si="0"/>
        <v>9207.3368477175063</v>
      </c>
      <c r="I48" s="1">
        <f t="shared" si="1"/>
        <v>9.1277559286637224</v>
      </c>
      <c r="J48" s="1">
        <f t="shared" si="2"/>
        <v>3.2188758248682006</v>
      </c>
      <c r="K48" s="1">
        <f t="shared" si="3"/>
        <v>7.3567054990300402</v>
      </c>
    </row>
    <row r="49" spans="1:21" x14ac:dyDescent="0.25">
      <c r="A49" s="4">
        <v>0</v>
      </c>
      <c r="B49" s="4">
        <v>28</v>
      </c>
      <c r="C49" s="4">
        <v>1500</v>
      </c>
      <c r="E49" s="7">
        <v>23</v>
      </c>
      <c r="F49" s="7">
        <v>86.133797359535762</v>
      </c>
      <c r="G49" s="7">
        <v>132.38620264046426</v>
      </c>
      <c r="H49" s="1">
        <f t="shared" si="0"/>
        <v>17526.106649562065</v>
      </c>
      <c r="I49" s="1">
        <f t="shared" si="1"/>
        <v>9.7714468568170734</v>
      </c>
      <c r="J49" s="1">
        <f t="shared" si="2"/>
        <v>3.5263605246161616</v>
      </c>
      <c r="K49" s="1">
        <f t="shared" si="3"/>
        <v>7.4185809027481282</v>
      </c>
      <c r="M49" s="10" t="s">
        <v>26</v>
      </c>
      <c r="N49" s="10"/>
    </row>
    <row r="50" spans="1:21" x14ac:dyDescent="0.25">
      <c r="A50" s="4">
        <v>319.49</v>
      </c>
      <c r="B50" s="4">
        <v>36</v>
      </c>
      <c r="C50" s="4">
        <v>1666.6666666666667</v>
      </c>
      <c r="E50" s="7">
        <v>24</v>
      </c>
      <c r="F50" s="7">
        <v>226.54251756027563</v>
      </c>
      <c r="G50" s="7">
        <v>-55.902517560275641</v>
      </c>
      <c r="H50" s="1">
        <f t="shared" si="0"/>
        <v>3125.0914695769266</v>
      </c>
      <c r="I50" s="1">
        <f t="shared" si="1"/>
        <v>8.0472188320067524</v>
      </c>
      <c r="J50" s="1">
        <f t="shared" si="2"/>
        <v>3.5835189384561099</v>
      </c>
      <c r="K50" s="1">
        <f t="shared" si="3"/>
        <v>8.1117280833080727</v>
      </c>
      <c r="M50" s="7" t="s">
        <v>27</v>
      </c>
      <c r="N50" s="7">
        <v>0.47552173383408686</v>
      </c>
    </row>
    <row r="51" spans="1:21" x14ac:dyDescent="0.25">
      <c r="A51" s="4">
        <v>0</v>
      </c>
      <c r="B51" s="4">
        <v>38</v>
      </c>
      <c r="C51" s="4">
        <v>2716.6666666666665</v>
      </c>
      <c r="E51" s="7">
        <v>25</v>
      </c>
      <c r="F51" s="7">
        <v>294.53503934686387</v>
      </c>
      <c r="G51" s="7">
        <v>-256.95503934686388</v>
      </c>
      <c r="H51" s="1">
        <f t="shared" si="0"/>
        <v>66025.892245748371</v>
      </c>
      <c r="I51" s="1">
        <f t="shared" si="1"/>
        <v>11.097802250830151</v>
      </c>
      <c r="J51" s="1">
        <f t="shared" si="2"/>
        <v>3.7612001156935624</v>
      </c>
      <c r="K51" s="1">
        <f t="shared" si="3"/>
        <v>8.3624868016552565</v>
      </c>
      <c r="M51" s="7" t="s">
        <v>28</v>
      </c>
      <c r="N51" s="7">
        <v>0.22612091934857617</v>
      </c>
    </row>
    <row r="52" spans="1:21" x14ac:dyDescent="0.25">
      <c r="A52" s="4">
        <v>83.08</v>
      </c>
      <c r="B52" s="4">
        <v>26</v>
      </c>
      <c r="C52" s="4">
        <v>1958.3333333333333</v>
      </c>
      <c r="E52" s="7">
        <v>26</v>
      </c>
      <c r="F52" s="7">
        <v>275.72273459340897</v>
      </c>
      <c r="G52" s="7">
        <v>226.47726540659102</v>
      </c>
      <c r="H52" s="1">
        <f t="shared" si="0"/>
        <v>51291.951746047467</v>
      </c>
      <c r="I52" s="1">
        <f t="shared" si="1"/>
        <v>10.845289132808999</v>
      </c>
      <c r="J52" s="1">
        <f t="shared" si="2"/>
        <v>3.4011973816621555</v>
      </c>
      <c r="K52" s="1">
        <f t="shared" si="3"/>
        <v>8.2317308757027696</v>
      </c>
      <c r="M52" s="7" t="s">
        <v>29</v>
      </c>
      <c r="N52" s="7">
        <v>0.21822419403580656</v>
      </c>
    </row>
    <row r="53" spans="1:21" x14ac:dyDescent="0.25">
      <c r="A53" s="4">
        <v>644.83000000000004</v>
      </c>
      <c r="B53" s="4">
        <v>28</v>
      </c>
      <c r="C53" s="4">
        <v>5833.333333333333</v>
      </c>
      <c r="E53" s="7">
        <v>27</v>
      </c>
      <c r="F53" s="7">
        <v>243.74664765636916</v>
      </c>
      <c r="G53" s="7">
        <v>-243.74664765636916</v>
      </c>
      <c r="H53" s="1">
        <f t="shared" si="0"/>
        <v>59412.428243718176</v>
      </c>
      <c r="I53" s="1">
        <f t="shared" si="1"/>
        <v>10.992258713157483</v>
      </c>
      <c r="J53" s="1">
        <f t="shared" si="2"/>
        <v>3.0910424533583161</v>
      </c>
      <c r="K53" s="1">
        <f t="shared" si="3"/>
        <v>8.0709060887878188</v>
      </c>
      <c r="M53" s="7" t="s">
        <v>30</v>
      </c>
      <c r="N53" s="7">
        <v>2.0491953868661512</v>
      </c>
    </row>
    <row r="54" spans="1:21" ht="15.75" thickBot="1" x14ac:dyDescent="0.3">
      <c r="A54" s="4">
        <v>0</v>
      </c>
      <c r="B54" s="4">
        <v>50</v>
      </c>
      <c r="C54" s="4">
        <v>3000</v>
      </c>
      <c r="E54" s="7">
        <v>28</v>
      </c>
      <c r="F54" s="7">
        <v>74.660484266703122</v>
      </c>
      <c r="G54" s="7">
        <v>-1.4804842667031153</v>
      </c>
      <c r="H54" s="1">
        <f t="shared" si="0"/>
        <v>2.1918336639554612</v>
      </c>
      <c r="I54" s="1">
        <f t="shared" si="1"/>
        <v>0.78473848297449333</v>
      </c>
      <c r="J54" s="1">
        <f t="shared" si="2"/>
        <v>3.0910424533583161</v>
      </c>
      <c r="K54" s="1">
        <f t="shared" si="3"/>
        <v>7.1308988302963465</v>
      </c>
      <c r="M54" s="8" t="s">
        <v>31</v>
      </c>
      <c r="N54" s="8">
        <v>100</v>
      </c>
    </row>
    <row r="55" spans="1:21" x14ac:dyDescent="0.25">
      <c r="A55" s="4">
        <v>93.2</v>
      </c>
      <c r="B55" s="4">
        <v>24</v>
      </c>
      <c r="C55" s="4">
        <v>1666.6666666666667</v>
      </c>
      <c r="E55" s="7">
        <v>29</v>
      </c>
      <c r="F55" s="7">
        <v>122.26331945134477</v>
      </c>
      <c r="G55" s="7">
        <v>-122.26331945134477</v>
      </c>
      <c r="H55" s="1">
        <f t="shared" si="0"/>
        <v>14948.31928326158</v>
      </c>
      <c r="I55" s="1">
        <f t="shared" si="1"/>
        <v>9.612354149974637</v>
      </c>
      <c r="J55" s="1">
        <f t="shared" si="2"/>
        <v>3.5263605246161616</v>
      </c>
      <c r="K55" s="1">
        <f t="shared" si="3"/>
        <v>7.6417244540623379</v>
      </c>
    </row>
    <row r="56" spans="1:21" ht="15.75" thickBot="1" x14ac:dyDescent="0.3">
      <c r="A56" s="4">
        <v>105.04</v>
      </c>
      <c r="B56" s="4">
        <v>21</v>
      </c>
      <c r="C56" s="4">
        <v>1416.6666666666667</v>
      </c>
      <c r="E56" s="7">
        <v>30</v>
      </c>
      <c r="F56" s="7">
        <v>326.71234750271043</v>
      </c>
      <c r="G56" s="7">
        <v>1206.0576524972896</v>
      </c>
      <c r="H56" s="1">
        <f t="shared" si="0"/>
        <v>1454575.0611472731</v>
      </c>
      <c r="I56" s="1">
        <f t="shared" si="1"/>
        <v>14.190224361737284</v>
      </c>
      <c r="J56" s="1">
        <f t="shared" si="2"/>
        <v>3.6888794541139363</v>
      </c>
      <c r="K56" s="1">
        <f t="shared" si="3"/>
        <v>8.4301818144266072</v>
      </c>
      <c r="M56" t="s">
        <v>32</v>
      </c>
    </row>
    <row r="57" spans="1:21" x14ac:dyDescent="0.25">
      <c r="A57" s="4">
        <v>34.130000000000003</v>
      </c>
      <c r="B57" s="4">
        <v>24</v>
      </c>
      <c r="C57" s="4">
        <v>2333.3333333333335</v>
      </c>
      <c r="E57" s="7">
        <v>31</v>
      </c>
      <c r="F57" s="7">
        <v>112.95777768402061</v>
      </c>
      <c r="G57" s="7">
        <v>-70.267777684020615</v>
      </c>
      <c r="H57" s="1">
        <f t="shared" si="0"/>
        <v>4937.5605806509457</v>
      </c>
      <c r="I57" s="1">
        <f t="shared" si="1"/>
        <v>8.5046266786330325</v>
      </c>
      <c r="J57" s="1">
        <f t="shared" si="2"/>
        <v>3.0910424533583161</v>
      </c>
      <c r="K57" s="1">
        <f t="shared" si="3"/>
        <v>7.4334695152418782</v>
      </c>
      <c r="M57" s="9"/>
      <c r="N57" s="9" t="s">
        <v>37</v>
      </c>
      <c r="O57" s="9" t="s">
        <v>38</v>
      </c>
      <c r="P57" s="9" t="s">
        <v>39</v>
      </c>
      <c r="Q57" s="9" t="s">
        <v>40</v>
      </c>
      <c r="R57" s="9" t="s">
        <v>41</v>
      </c>
    </row>
    <row r="58" spans="1:21" x14ac:dyDescent="0.25">
      <c r="A58" s="4">
        <v>41.19</v>
      </c>
      <c r="B58" s="4">
        <v>26</v>
      </c>
      <c r="C58" s="4">
        <v>2000</v>
      </c>
      <c r="E58" s="7">
        <v>32</v>
      </c>
      <c r="F58" s="7">
        <v>183.11807079611745</v>
      </c>
      <c r="G58" s="7">
        <v>234.71192920388253</v>
      </c>
      <c r="H58" s="1">
        <f t="shared" si="0"/>
        <v>55089.689710608363</v>
      </c>
      <c r="I58" s="1">
        <f t="shared" si="1"/>
        <v>10.916717858042267</v>
      </c>
      <c r="J58" s="1">
        <f t="shared" si="2"/>
        <v>3.3672958299864741</v>
      </c>
      <c r="K58" s="1">
        <f t="shared" si="3"/>
        <v>7.888584531993863</v>
      </c>
      <c r="M58" s="7" t="s">
        <v>33</v>
      </c>
      <c r="N58" s="7">
        <v>1</v>
      </c>
      <c r="O58" s="7">
        <v>120.24317915500933</v>
      </c>
      <c r="P58" s="7">
        <v>120.24317915500933</v>
      </c>
      <c r="Q58" s="7">
        <v>28.634770793270565</v>
      </c>
      <c r="R58" s="7">
        <v>5.7444018589020954E-7</v>
      </c>
    </row>
    <row r="59" spans="1:21" x14ac:dyDescent="0.25">
      <c r="A59" s="4">
        <v>169.89</v>
      </c>
      <c r="B59" s="4">
        <v>33</v>
      </c>
      <c r="C59" s="4">
        <v>2500</v>
      </c>
      <c r="E59" s="7">
        <v>33</v>
      </c>
      <c r="F59" s="7">
        <v>187.72385491992867</v>
      </c>
      <c r="G59" s="7">
        <v>-187.72385491992867</v>
      </c>
      <c r="H59" s="1">
        <f t="shared" si="0"/>
        <v>35240.24570599843</v>
      </c>
      <c r="I59" s="1">
        <f t="shared" si="1"/>
        <v>10.469944052386717</v>
      </c>
      <c r="J59" s="1">
        <f t="shared" si="2"/>
        <v>3.2188758248682006</v>
      </c>
      <c r="K59" s="1">
        <f t="shared" si="3"/>
        <v>7.8728361750257241</v>
      </c>
      <c r="M59" s="7" t="s">
        <v>34</v>
      </c>
      <c r="N59" s="7">
        <v>98</v>
      </c>
      <c r="O59" s="7">
        <v>411.52176988824453</v>
      </c>
      <c r="P59" s="7">
        <v>4.1992017335535152</v>
      </c>
      <c r="Q59" s="7"/>
      <c r="R59" s="7"/>
    </row>
    <row r="60" spans="1:21" ht="15.75" thickBot="1" x14ac:dyDescent="0.3">
      <c r="A60" s="4">
        <v>1898.03</v>
      </c>
      <c r="B60" s="4">
        <v>34</v>
      </c>
      <c r="C60" s="4">
        <v>4000</v>
      </c>
      <c r="E60" s="7">
        <v>34</v>
      </c>
      <c r="F60" s="7">
        <v>146.80644120806062</v>
      </c>
      <c r="G60" s="7">
        <v>405.91355879193941</v>
      </c>
      <c r="H60" s="1">
        <f t="shared" si="0"/>
        <v>164765.81721113724</v>
      </c>
      <c r="I60" s="1">
        <f t="shared" si="1"/>
        <v>12.012280455107707</v>
      </c>
      <c r="J60" s="1">
        <f t="shared" si="2"/>
        <v>3.044522437723423</v>
      </c>
      <c r="K60" s="1">
        <f t="shared" si="3"/>
        <v>7.6296518728280684</v>
      </c>
      <c r="M60" s="8" t="s">
        <v>35</v>
      </c>
      <c r="N60" s="8">
        <v>99</v>
      </c>
      <c r="O60" s="8">
        <v>531.76494904325386</v>
      </c>
      <c r="P60" s="8"/>
      <c r="Q60" s="8"/>
      <c r="R60" s="8"/>
    </row>
    <row r="61" spans="1:21" ht="15.75" thickBot="1" x14ac:dyDescent="0.3">
      <c r="A61" s="4">
        <v>810.39</v>
      </c>
      <c r="B61" s="4">
        <v>33</v>
      </c>
      <c r="C61" s="4">
        <v>2650</v>
      </c>
      <c r="E61" s="7">
        <v>35</v>
      </c>
      <c r="F61" s="7">
        <v>178.93968237563399</v>
      </c>
      <c r="G61" s="7">
        <v>43.600317624365999</v>
      </c>
      <c r="H61" s="1">
        <f t="shared" si="0"/>
        <v>1900.9876969456004</v>
      </c>
      <c r="I61" s="1">
        <f t="shared" si="1"/>
        <v>7.5501288705819531</v>
      </c>
      <c r="J61" s="1">
        <f t="shared" si="2"/>
        <v>3.1780538303479458</v>
      </c>
      <c r="K61" s="1">
        <f t="shared" si="3"/>
        <v>7.8240460108562919</v>
      </c>
    </row>
    <row r="62" spans="1:21" x14ac:dyDescent="0.25">
      <c r="A62" s="4">
        <v>0</v>
      </c>
      <c r="B62" s="4">
        <v>45</v>
      </c>
      <c r="C62" s="4">
        <v>1500</v>
      </c>
      <c r="E62" s="7">
        <v>36</v>
      </c>
      <c r="F62" s="7">
        <v>178.92056865307518</v>
      </c>
      <c r="G62" s="7">
        <v>362.37943134692478</v>
      </c>
      <c r="H62" s="1">
        <f t="shared" si="0"/>
        <v>131318.85226332056</v>
      </c>
      <c r="I62" s="1">
        <f t="shared" si="1"/>
        <v>11.785383631578252</v>
      </c>
      <c r="J62" s="1">
        <f t="shared" si="2"/>
        <v>3.7612001156935624</v>
      </c>
      <c r="K62" s="1">
        <f t="shared" si="3"/>
        <v>7.9895604493338652</v>
      </c>
      <c r="M62" s="9"/>
      <c r="N62" s="9" t="s">
        <v>42</v>
      </c>
      <c r="O62" s="9" t="s">
        <v>30</v>
      </c>
      <c r="P62" s="9" t="s">
        <v>43</v>
      </c>
      <c r="Q62" s="9" t="s">
        <v>44</v>
      </c>
      <c r="R62" s="9" t="s">
        <v>45</v>
      </c>
      <c r="S62" s="9" t="s">
        <v>46</v>
      </c>
      <c r="T62" s="9" t="s">
        <v>47</v>
      </c>
      <c r="U62" s="9" t="s">
        <v>48</v>
      </c>
    </row>
    <row r="63" spans="1:21" x14ac:dyDescent="0.25">
      <c r="A63" s="4">
        <v>32.78</v>
      </c>
      <c r="B63" s="4">
        <v>21</v>
      </c>
      <c r="C63" s="4">
        <v>1250</v>
      </c>
      <c r="E63" s="7">
        <v>37</v>
      </c>
      <c r="F63" s="7">
        <v>87.874172981716541</v>
      </c>
      <c r="G63" s="7">
        <v>-87.874172981716541</v>
      </c>
      <c r="H63" s="1">
        <f t="shared" si="0"/>
        <v>7721.8702772206416</v>
      </c>
      <c r="I63" s="1">
        <f t="shared" si="1"/>
        <v>8.9518118775663496</v>
      </c>
      <c r="J63" s="1">
        <f t="shared" si="2"/>
        <v>3.7612001156935624</v>
      </c>
      <c r="K63" s="1">
        <f t="shared" si="3"/>
        <v>7.5496091651545321</v>
      </c>
      <c r="M63" s="7" t="s">
        <v>36</v>
      </c>
      <c r="N63" s="7">
        <v>-11.693488385856579</v>
      </c>
      <c r="O63" s="7">
        <v>3.8816315196885509</v>
      </c>
      <c r="P63" s="7">
        <v>-3.0125189180231167</v>
      </c>
      <c r="Q63" s="7">
        <v>3.296773257581959E-3</v>
      </c>
      <c r="R63" s="7">
        <v>-19.396459807072794</v>
      </c>
      <c r="S63" s="7">
        <v>-3.9905169646403618</v>
      </c>
      <c r="T63" s="7">
        <v>-19.396459807072794</v>
      </c>
      <c r="U63" s="7">
        <v>-3.9905169646403618</v>
      </c>
    </row>
    <row r="64" spans="1:21" ht="15.75" thickBot="1" x14ac:dyDescent="0.3">
      <c r="A64" s="4">
        <v>95.8</v>
      </c>
      <c r="B64" s="4">
        <v>25</v>
      </c>
      <c r="C64" s="4">
        <v>2500</v>
      </c>
      <c r="E64" s="7">
        <v>38</v>
      </c>
      <c r="F64" s="7">
        <v>347.32820858917813</v>
      </c>
      <c r="G64" s="7">
        <v>221.44179141082185</v>
      </c>
      <c r="H64" s="1">
        <f t="shared" si="0"/>
        <v>49036.466983233935</v>
      </c>
      <c r="I64" s="1">
        <f t="shared" si="1"/>
        <v>10.800319524442928</v>
      </c>
      <c r="J64" s="1">
        <f t="shared" si="2"/>
        <v>3.6109179126442243</v>
      </c>
      <c r="K64" s="1">
        <f t="shared" si="3"/>
        <v>8.4658998970286863</v>
      </c>
      <c r="M64" s="8" t="s">
        <v>49</v>
      </c>
      <c r="N64" s="8">
        <v>2.6431070185218806</v>
      </c>
      <c r="O64" s="8">
        <v>0.49393282906820246</v>
      </c>
      <c r="P64" s="12">
        <v>5.351146680223839</v>
      </c>
      <c r="Q64" s="12">
        <v>5.7444018589020234E-7</v>
      </c>
      <c r="R64" s="8">
        <v>1.6629133945227332</v>
      </c>
      <c r="S64" s="8">
        <v>3.6233006425210279</v>
      </c>
      <c r="T64" s="8">
        <v>1.6629133945227332</v>
      </c>
      <c r="U64" s="8">
        <v>3.6233006425210279</v>
      </c>
    </row>
    <row r="65" spans="1:16" x14ac:dyDescent="0.25">
      <c r="A65" s="4">
        <v>27.78</v>
      </c>
      <c r="B65" s="4">
        <v>27</v>
      </c>
      <c r="C65" s="4">
        <v>1900.0000000000002</v>
      </c>
      <c r="E65" s="7">
        <v>39</v>
      </c>
      <c r="F65" s="7">
        <v>208.90515221769891</v>
      </c>
      <c r="G65" s="7">
        <v>135.56484778230111</v>
      </c>
      <c r="H65" s="1">
        <f t="shared" si="0"/>
        <v>18377.82795423847</v>
      </c>
      <c r="I65" s="1">
        <f t="shared" si="1"/>
        <v>9.81890021451078</v>
      </c>
      <c r="J65" s="1">
        <f t="shared" si="2"/>
        <v>3.2958368660043291</v>
      </c>
      <c r="K65" s="1">
        <f t="shared" si="3"/>
        <v>7.97819669068355</v>
      </c>
    </row>
    <row r="66" spans="1:16" x14ac:dyDescent="0.25">
      <c r="A66" s="4">
        <v>215.07</v>
      </c>
      <c r="B66" s="4">
        <v>26</v>
      </c>
      <c r="C66" s="4">
        <v>2333.3333333333335</v>
      </c>
      <c r="E66" s="7">
        <v>40</v>
      </c>
      <c r="F66" s="7">
        <v>286.33541673643066</v>
      </c>
      <c r="G66" s="7">
        <v>119.01458326356936</v>
      </c>
      <c r="H66" s="1">
        <f t="shared" si="0"/>
        <v>14164.471029401086</v>
      </c>
      <c r="I66" s="1">
        <f t="shared" si="1"/>
        <v>9.55849206807288</v>
      </c>
      <c r="J66" s="1">
        <f t="shared" si="2"/>
        <v>3.3322045101752038</v>
      </c>
      <c r="K66" s="1">
        <f t="shared" si="3"/>
        <v>8.251490025683232</v>
      </c>
    </row>
    <row r="67" spans="1:16" x14ac:dyDescent="0.25">
      <c r="A67" s="4">
        <v>79.510000000000005</v>
      </c>
      <c r="B67" s="4">
        <v>22</v>
      </c>
      <c r="C67" s="4">
        <v>2250</v>
      </c>
      <c r="E67" s="7">
        <v>41</v>
      </c>
      <c r="F67" s="7">
        <v>174.83031420913795</v>
      </c>
      <c r="G67" s="7">
        <v>136.10968579086204</v>
      </c>
      <c r="H67" s="1">
        <f t="shared" si="0"/>
        <v>18525.846566087192</v>
      </c>
      <c r="I67" s="1">
        <f t="shared" si="1"/>
        <v>9.8269221476943471</v>
      </c>
      <c r="J67" s="1">
        <f t="shared" si="2"/>
        <v>3.2580965380214821</v>
      </c>
      <c r="K67" s="1">
        <f t="shared" si="3"/>
        <v>7.8240460108562919</v>
      </c>
    </row>
    <row r="68" spans="1:16" x14ac:dyDescent="0.25">
      <c r="A68" s="4">
        <v>0</v>
      </c>
      <c r="B68" s="4">
        <v>27</v>
      </c>
      <c r="C68" s="4">
        <v>4083.3333333333335</v>
      </c>
      <c r="E68" s="7">
        <v>42</v>
      </c>
      <c r="F68" s="7">
        <v>151.36815834359868</v>
      </c>
      <c r="G68" s="7">
        <v>-97.718158343598674</v>
      </c>
      <c r="H68" s="1">
        <f t="shared" si="0"/>
        <v>9548.8384700646238</v>
      </c>
      <c r="I68" s="1">
        <f t="shared" si="1"/>
        <v>9.1641747999064691</v>
      </c>
      <c r="J68" s="1">
        <f t="shared" si="2"/>
        <v>3.1354942159291497</v>
      </c>
      <c r="K68" s="1">
        <f t="shared" si="3"/>
        <v>7.6770915978996292</v>
      </c>
      <c r="M68" s="1"/>
      <c r="N68" s="1"/>
      <c r="O68" s="1"/>
      <c r="P68" s="1"/>
    </row>
    <row r="69" spans="1:16" x14ac:dyDescent="0.25">
      <c r="A69" s="4">
        <v>0</v>
      </c>
      <c r="B69" s="4">
        <v>26</v>
      </c>
      <c r="C69" s="4">
        <v>2083.3333333333335</v>
      </c>
      <c r="E69" s="7">
        <v>43</v>
      </c>
      <c r="F69" s="7">
        <v>58.945602042555066</v>
      </c>
      <c r="G69" s="7">
        <v>4.9743979574449355</v>
      </c>
      <c r="H69" s="1">
        <f t="shared" si="0"/>
        <v>24.744635039032346</v>
      </c>
      <c r="I69" s="1">
        <f t="shared" si="1"/>
        <v>3.2086086994178293</v>
      </c>
      <c r="J69" s="1">
        <f t="shared" si="2"/>
        <v>3.4011973816621555</v>
      </c>
      <c r="K69" s="1">
        <f t="shared" si="3"/>
        <v>7.1375433730150153</v>
      </c>
      <c r="M69" s="1"/>
      <c r="N69" s="1"/>
      <c r="O69" s="1"/>
      <c r="P69" s="1"/>
    </row>
    <row r="70" spans="1:16" x14ac:dyDescent="0.25">
      <c r="A70" s="4">
        <v>306.02999999999997</v>
      </c>
      <c r="B70" s="4">
        <v>41</v>
      </c>
      <c r="C70" s="4">
        <v>5000</v>
      </c>
      <c r="E70" s="7">
        <v>44</v>
      </c>
      <c r="F70" s="7">
        <v>83.513677064985174</v>
      </c>
      <c r="G70" s="7">
        <v>82.33632293501482</v>
      </c>
      <c r="H70" s="1">
        <f t="shared" si="0"/>
        <v>6779.2700744590475</v>
      </c>
      <c r="I70" s="1">
        <f t="shared" si="1"/>
        <v>8.8216247165044752</v>
      </c>
      <c r="J70" s="1">
        <f t="shared" si="2"/>
        <v>3.4011973816621555</v>
      </c>
      <c r="K70" s="1">
        <f t="shared" si="3"/>
        <v>7.3406193612784163</v>
      </c>
      <c r="M70" s="1"/>
      <c r="N70" s="1"/>
      <c r="O70" s="1"/>
      <c r="P70" s="1"/>
    </row>
    <row r="71" spans="1:16" x14ac:dyDescent="0.25">
      <c r="A71" s="4">
        <v>104.54</v>
      </c>
      <c r="B71" s="4">
        <v>42</v>
      </c>
      <c r="C71" s="4">
        <v>3250</v>
      </c>
      <c r="E71" s="7">
        <v>45</v>
      </c>
      <c r="F71" s="7">
        <v>121.2704875367144</v>
      </c>
      <c r="G71" s="7">
        <v>-111.6904875367144</v>
      </c>
      <c r="H71" s="1">
        <f t="shared" si="0"/>
        <v>12474.765006188954</v>
      </c>
      <c r="I71" s="1">
        <f t="shared" si="1"/>
        <v>9.4314630832630559</v>
      </c>
      <c r="J71" s="1">
        <f t="shared" si="2"/>
        <v>3.6375861597263857</v>
      </c>
      <c r="K71" s="1">
        <f t="shared" si="3"/>
        <v>7.6809451672156186</v>
      </c>
      <c r="M71" s="1"/>
      <c r="N71" s="1"/>
      <c r="O71" s="1"/>
      <c r="P71" s="1"/>
    </row>
    <row r="72" spans="1:16" x14ac:dyDescent="0.25">
      <c r="A72" s="4">
        <v>0</v>
      </c>
      <c r="B72" s="4">
        <v>22</v>
      </c>
      <c r="C72" s="4">
        <v>4250</v>
      </c>
      <c r="E72" s="7">
        <v>46</v>
      </c>
      <c r="F72" s="7">
        <v>84.010093022300339</v>
      </c>
      <c r="G72" s="7">
        <v>-84.010093022300339</v>
      </c>
      <c r="H72" s="1">
        <f t="shared" si="0"/>
        <v>7057.695729615556</v>
      </c>
      <c r="I72" s="1">
        <f t="shared" si="1"/>
        <v>8.8618738933053223</v>
      </c>
      <c r="J72" s="1">
        <f t="shared" si="2"/>
        <v>3.3322045101752038</v>
      </c>
      <c r="K72" s="1">
        <f t="shared" si="3"/>
        <v>7.3132203870903014</v>
      </c>
      <c r="M72" s="1"/>
      <c r="N72" s="1"/>
      <c r="O72" s="1"/>
      <c r="P72" s="1"/>
    </row>
    <row r="73" spans="1:16" x14ac:dyDescent="0.25">
      <c r="A73" s="4">
        <v>642.47</v>
      </c>
      <c r="B73" s="4">
        <v>25</v>
      </c>
      <c r="C73" s="4">
        <v>2558.3333333333335</v>
      </c>
      <c r="E73" s="7">
        <v>47</v>
      </c>
      <c r="F73" s="7">
        <v>82.024429193039708</v>
      </c>
      <c r="G73" s="7">
        <v>237.4655708069603</v>
      </c>
      <c r="H73" s="1">
        <f t="shared" si="0"/>
        <v>56389.897318675474</v>
      </c>
      <c r="I73" s="1">
        <f t="shared" si="1"/>
        <v>10.940045295885852</v>
      </c>
      <c r="J73" s="1">
        <f t="shared" si="2"/>
        <v>3.5835189384561099</v>
      </c>
      <c r="K73" s="1">
        <f t="shared" si="3"/>
        <v>7.4185809027481282</v>
      </c>
      <c r="M73" s="1"/>
      <c r="N73" s="1"/>
      <c r="O73" s="1"/>
      <c r="P73" s="1"/>
    </row>
    <row r="74" spans="1:16" x14ac:dyDescent="0.25">
      <c r="A74" s="4">
        <v>308.05</v>
      </c>
      <c r="B74" s="4">
        <v>31</v>
      </c>
      <c r="C74" s="4">
        <v>2050</v>
      </c>
      <c r="E74" s="7">
        <v>48</v>
      </c>
      <c r="F74" s="7">
        <v>168.96145669790226</v>
      </c>
      <c r="G74" s="7">
        <v>-168.96145669790226</v>
      </c>
      <c r="H74" s="1">
        <f t="shared" si="0"/>
        <v>28547.973849477101</v>
      </c>
      <c r="I74" s="1">
        <f t="shared" si="1"/>
        <v>10.2593412440711</v>
      </c>
      <c r="J74" s="1">
        <f t="shared" si="2"/>
        <v>3.6375861597263857</v>
      </c>
      <c r="K74" s="1">
        <f t="shared" si="3"/>
        <v>7.9071609175667987</v>
      </c>
      <c r="M74" s="1"/>
      <c r="N74" s="1"/>
      <c r="O74" s="1"/>
      <c r="P74" s="1"/>
    </row>
    <row r="75" spans="1:16" x14ac:dyDescent="0.25">
      <c r="A75" s="4">
        <v>186.35</v>
      </c>
      <c r="B75" s="4">
        <v>27</v>
      </c>
      <c r="C75" s="4">
        <v>1666.6666666666667</v>
      </c>
      <c r="E75" s="7">
        <v>49</v>
      </c>
      <c r="F75" s="7">
        <v>127.86193548978628</v>
      </c>
      <c r="G75" s="7">
        <v>-44.781935489786278</v>
      </c>
      <c r="H75" s="1">
        <f t="shared" si="0"/>
        <v>2005.4217462113797</v>
      </c>
      <c r="I75" s="1">
        <f t="shared" si="1"/>
        <v>7.6036096648583875</v>
      </c>
      <c r="J75" s="1">
        <f t="shared" si="2"/>
        <v>3.2580965380214821</v>
      </c>
      <c r="K75" s="1">
        <f t="shared" si="3"/>
        <v>7.5798490503442499</v>
      </c>
      <c r="M75" s="1"/>
      <c r="N75" s="1"/>
      <c r="O75" s="1"/>
      <c r="P75" s="1"/>
    </row>
    <row r="76" spans="1:16" x14ac:dyDescent="0.25">
      <c r="A76" s="4">
        <v>56.15</v>
      </c>
      <c r="B76" s="4">
        <v>33</v>
      </c>
      <c r="C76" s="4">
        <v>2708.3333333333335</v>
      </c>
      <c r="E76" s="7">
        <v>50</v>
      </c>
      <c r="F76" s="7">
        <v>459.75712277711375</v>
      </c>
      <c r="G76" s="7">
        <v>185.07287722288629</v>
      </c>
      <c r="H76" s="1">
        <f t="shared" si="0"/>
        <v>34251.96988355754</v>
      </c>
      <c r="I76" s="1">
        <f t="shared" si="1"/>
        <v>10.441499356884851</v>
      </c>
      <c r="J76" s="1">
        <f t="shared" si="2"/>
        <v>3.3322045101752038</v>
      </c>
      <c r="K76" s="1">
        <f t="shared" si="3"/>
        <v>8.6713438712434954</v>
      </c>
      <c r="M76" s="1"/>
      <c r="N76" s="1"/>
      <c r="O76" s="1"/>
      <c r="P76" s="1"/>
    </row>
    <row r="77" spans="1:16" x14ac:dyDescent="0.25">
      <c r="A77" s="4">
        <v>129.37</v>
      </c>
      <c r="B77" s="4">
        <v>37</v>
      </c>
      <c r="C77" s="4">
        <v>2266.6666666666665</v>
      </c>
      <c r="E77" s="7">
        <v>51</v>
      </c>
      <c r="F77" s="7">
        <v>168.87332272135603</v>
      </c>
      <c r="G77" s="7">
        <v>-168.87332272135603</v>
      </c>
      <c r="H77" s="1">
        <f t="shared" si="0"/>
        <v>28518.199126951262</v>
      </c>
      <c r="I77" s="1">
        <f t="shared" si="1"/>
        <v>10.258297728318258</v>
      </c>
      <c r="J77" s="1">
        <f t="shared" si="2"/>
        <v>3.912023005428146</v>
      </c>
      <c r="K77" s="1">
        <f t="shared" si="3"/>
        <v>8.0063675676502459</v>
      </c>
      <c r="M77" s="1"/>
      <c r="N77" s="1"/>
      <c r="O77" s="1"/>
      <c r="P77" s="1"/>
    </row>
    <row r="78" spans="1:16" x14ac:dyDescent="0.25">
      <c r="A78" s="4">
        <v>93.11</v>
      </c>
      <c r="B78" s="4">
        <v>27</v>
      </c>
      <c r="C78" s="4">
        <v>1833.3333333333333</v>
      </c>
      <c r="E78" s="7">
        <v>52</v>
      </c>
      <c r="F78" s="7">
        <v>106.68063819201605</v>
      </c>
      <c r="G78" s="7">
        <v>-13.480638192016045</v>
      </c>
      <c r="H78" s="1">
        <f t="shared" si="0"/>
        <v>181.72760606404162</v>
      </c>
      <c r="I78" s="1">
        <f t="shared" si="1"/>
        <v>5.2025088959697108</v>
      </c>
      <c r="J78" s="1">
        <f t="shared" si="2"/>
        <v>3.1780538303479458</v>
      </c>
      <c r="K78" s="1">
        <f t="shared" si="3"/>
        <v>7.4185809027481282</v>
      </c>
      <c r="M78" s="1"/>
      <c r="N78" s="1"/>
      <c r="O78" s="1"/>
      <c r="P78" s="1"/>
    </row>
    <row r="79" spans="1:16" x14ac:dyDescent="0.25">
      <c r="A79" s="4">
        <v>0</v>
      </c>
      <c r="B79" s="4">
        <v>24</v>
      </c>
      <c r="C79" s="4">
        <v>3416.6666666666665</v>
      </c>
      <c r="E79" s="7">
        <v>53</v>
      </c>
      <c r="F79" s="7">
        <v>91.166977186674757</v>
      </c>
      <c r="G79" s="7">
        <v>13.87302281332525</v>
      </c>
      <c r="H79" s="1">
        <f t="shared" si="0"/>
        <v>192.46076197904281</v>
      </c>
      <c r="I79" s="1">
        <f t="shared" si="1"/>
        <v>5.2598922990757888</v>
      </c>
      <c r="J79" s="1">
        <f t="shared" si="2"/>
        <v>3.044522437723423</v>
      </c>
      <c r="K79" s="1">
        <f t="shared" si="3"/>
        <v>7.2560619732503531</v>
      </c>
      <c r="M79" s="1"/>
      <c r="N79" s="1"/>
      <c r="O79" s="1"/>
      <c r="P79" s="1"/>
    </row>
    <row r="80" spans="1:16" x14ac:dyDescent="0.25">
      <c r="A80" s="4">
        <v>292.66000000000003</v>
      </c>
      <c r="B80" s="4">
        <v>24</v>
      </c>
      <c r="C80" s="4">
        <v>3125</v>
      </c>
      <c r="E80" s="7">
        <v>54</v>
      </c>
      <c r="F80" s="7">
        <v>164.48787353891043</v>
      </c>
      <c r="G80" s="7">
        <v>-130.35787353891044</v>
      </c>
      <c r="H80" s="1">
        <f t="shared" si="0"/>
        <v>16993.175193586565</v>
      </c>
      <c r="I80" s="1">
        <f t="shared" si="1"/>
        <v>9.7405670832312445</v>
      </c>
      <c r="J80" s="1">
        <f t="shared" si="2"/>
        <v>3.1780538303479458</v>
      </c>
      <c r="K80" s="1">
        <f t="shared" si="3"/>
        <v>7.7550531393693412</v>
      </c>
      <c r="M80" s="1"/>
      <c r="N80" s="1"/>
      <c r="O80" s="1"/>
      <c r="P80" s="1"/>
    </row>
    <row r="81" spans="1:16" x14ac:dyDescent="0.25">
      <c r="A81" s="4">
        <v>98.46</v>
      </c>
      <c r="B81" s="4">
        <v>25</v>
      </c>
      <c r="C81" s="4">
        <v>2400</v>
      </c>
      <c r="E81" s="7">
        <v>55</v>
      </c>
      <c r="F81" s="7">
        <v>131.47488769896717</v>
      </c>
      <c r="G81" s="7">
        <v>-90.284887698967168</v>
      </c>
      <c r="H81" s="1">
        <f t="shared" si="0"/>
        <v>8151.3609468151135</v>
      </c>
      <c r="I81" s="1">
        <f t="shared" si="1"/>
        <v>9.0059401796333525</v>
      </c>
      <c r="J81" s="1">
        <f t="shared" si="2"/>
        <v>3.2580965380214821</v>
      </c>
      <c r="K81" s="1">
        <f t="shared" si="3"/>
        <v>7.6009024595420822</v>
      </c>
      <c r="M81" s="1"/>
      <c r="N81" s="1"/>
      <c r="O81" s="1"/>
      <c r="P81" s="1"/>
    </row>
    <row r="82" spans="1:16" x14ac:dyDescent="0.25">
      <c r="A82" s="4">
        <v>258.55</v>
      </c>
      <c r="B82" s="4">
        <v>36</v>
      </c>
      <c r="C82" s="4">
        <v>2541.6666666666665</v>
      </c>
      <c r="E82" s="7">
        <v>56</v>
      </c>
      <c r="F82" s="7">
        <v>160.44752562640173</v>
      </c>
      <c r="G82" s="7">
        <v>9.4424743735982588</v>
      </c>
      <c r="H82" s="1">
        <f t="shared" si="0"/>
        <v>89.160322296059832</v>
      </c>
      <c r="I82" s="1">
        <f t="shared" si="1"/>
        <v>4.490436123316651</v>
      </c>
      <c r="J82" s="1">
        <f t="shared" si="2"/>
        <v>3.4965075614664802</v>
      </c>
      <c r="K82" s="1">
        <f t="shared" si="3"/>
        <v>7.8240460108562919</v>
      </c>
      <c r="M82" s="1"/>
      <c r="N82" s="1"/>
      <c r="O82" s="1"/>
      <c r="P82" s="1"/>
    </row>
    <row r="83" spans="1:16" x14ac:dyDescent="0.25">
      <c r="A83" s="4">
        <v>101.68</v>
      </c>
      <c r="B83" s="4">
        <v>33</v>
      </c>
      <c r="C83" s="4">
        <v>2125</v>
      </c>
      <c r="E83" s="7">
        <v>57</v>
      </c>
      <c r="F83" s="7">
        <v>288.45912107366604</v>
      </c>
      <c r="G83" s="7">
        <v>1609.570878926334</v>
      </c>
      <c r="H83" s="1">
        <f t="shared" si="0"/>
        <v>2590718.4142876915</v>
      </c>
      <c r="I83" s="1">
        <f t="shared" si="1"/>
        <v>14.767445775246848</v>
      </c>
      <c r="J83" s="1">
        <f t="shared" si="2"/>
        <v>3.5263605246161616</v>
      </c>
      <c r="K83" s="1">
        <f t="shared" si="3"/>
        <v>8.2940496401020276</v>
      </c>
      <c r="M83" s="1"/>
      <c r="N83" s="1"/>
      <c r="O83" s="1"/>
      <c r="P83" s="1"/>
    </row>
    <row r="84" spans="1:16" x14ac:dyDescent="0.25">
      <c r="A84" s="4">
        <v>0</v>
      </c>
      <c r="B84" s="4">
        <v>33</v>
      </c>
      <c r="C84" s="4">
        <v>3333.3333333333335</v>
      </c>
      <c r="E84" s="7">
        <v>58</v>
      </c>
      <c r="F84" s="7">
        <v>173.45415357945296</v>
      </c>
      <c r="G84" s="7">
        <v>636.93584642054702</v>
      </c>
      <c r="H84" s="1">
        <f t="shared" si="0"/>
        <v>405687.27245545865</v>
      </c>
      <c r="I84" s="1">
        <f t="shared" si="1"/>
        <v>12.913337876889415</v>
      </c>
      <c r="J84" s="1">
        <f t="shared" si="2"/>
        <v>3.4965075614664802</v>
      </c>
      <c r="K84" s="1">
        <f t="shared" si="3"/>
        <v>7.8823149189802679</v>
      </c>
      <c r="M84" s="1"/>
      <c r="N84" s="1"/>
      <c r="O84" s="1"/>
      <c r="P84" s="1"/>
    </row>
    <row r="85" spans="1:16" x14ac:dyDescent="0.25">
      <c r="A85" s="4">
        <v>65.25</v>
      </c>
      <c r="B85" s="4">
        <v>55</v>
      </c>
      <c r="C85" s="4">
        <v>2200</v>
      </c>
      <c r="E85" s="7">
        <v>59</v>
      </c>
      <c r="F85" s="7">
        <v>49.080463607083857</v>
      </c>
      <c r="G85" s="7">
        <v>-49.080463607083857</v>
      </c>
      <c r="H85" s="1">
        <f t="shared" si="0"/>
        <v>2408.8919078862828</v>
      </c>
      <c r="I85" s="1">
        <f t="shared" si="1"/>
        <v>7.786922131490404</v>
      </c>
      <c r="J85" s="1">
        <f t="shared" si="2"/>
        <v>3.8066624897703196</v>
      </c>
      <c r="K85" s="1">
        <f t="shared" si="3"/>
        <v>7.3132203870903014</v>
      </c>
      <c r="M85" s="1"/>
      <c r="N85" s="1"/>
      <c r="O85" s="1"/>
      <c r="P85" s="1"/>
    </row>
    <row r="86" spans="1:16" x14ac:dyDescent="0.25">
      <c r="A86" s="4">
        <v>108.61</v>
      </c>
      <c r="B86" s="4">
        <v>20</v>
      </c>
      <c r="C86" s="4">
        <v>1375</v>
      </c>
      <c r="E86" s="7">
        <v>60</v>
      </c>
      <c r="F86" s="7">
        <v>76.715168349951156</v>
      </c>
      <c r="G86" s="7">
        <v>-43.935168349951155</v>
      </c>
      <c r="H86" s="1">
        <f t="shared" si="0"/>
        <v>1930.2990179385497</v>
      </c>
      <c r="I86" s="1">
        <f t="shared" si="1"/>
        <v>7.5654302014726529</v>
      </c>
      <c r="J86" s="1">
        <f t="shared" si="2"/>
        <v>3.044522437723423</v>
      </c>
      <c r="K86" s="1">
        <f t="shared" si="3"/>
        <v>7.1308988302963465</v>
      </c>
      <c r="M86" s="1"/>
      <c r="N86" s="1"/>
      <c r="O86" s="1"/>
      <c r="P86" s="1"/>
    </row>
    <row r="87" spans="1:16" x14ac:dyDescent="0.25">
      <c r="A87" s="4">
        <v>49.56</v>
      </c>
      <c r="B87" s="4">
        <v>29</v>
      </c>
      <c r="C87" s="4">
        <v>2000</v>
      </c>
      <c r="E87" s="7">
        <v>61</v>
      </c>
      <c r="F87" s="7">
        <v>176.88499829238597</v>
      </c>
      <c r="G87" s="7">
        <v>-81.084998292385976</v>
      </c>
      <c r="H87" s="1">
        <f t="shared" si="0"/>
        <v>6574.7769480762363</v>
      </c>
      <c r="I87" s="1">
        <f t="shared" si="1"/>
        <v>8.7909959322235647</v>
      </c>
      <c r="J87" s="1">
        <f t="shared" si="2"/>
        <v>3.2188758248682006</v>
      </c>
      <c r="K87" s="1">
        <f t="shared" si="3"/>
        <v>7.8240460108562919</v>
      </c>
      <c r="M87" s="1"/>
      <c r="N87" s="1"/>
      <c r="O87" s="1"/>
      <c r="P87" s="1"/>
    </row>
    <row r="88" spans="1:16" x14ac:dyDescent="0.25">
      <c r="A88" s="4">
        <v>0</v>
      </c>
      <c r="B88" s="4">
        <v>40</v>
      </c>
      <c r="C88" s="4">
        <v>3091.6666666666665</v>
      </c>
      <c r="E88" s="7">
        <v>62</v>
      </c>
      <c r="F88" s="7">
        <v>120.749118313685</v>
      </c>
      <c r="G88" s="7">
        <v>-92.969118313685001</v>
      </c>
      <c r="H88" s="1">
        <f t="shared" si="0"/>
        <v>8643.2569600239603</v>
      </c>
      <c r="I88" s="1">
        <f t="shared" si="1"/>
        <v>9.0645347537311487</v>
      </c>
      <c r="J88" s="1">
        <f t="shared" si="2"/>
        <v>3.2958368660043291</v>
      </c>
      <c r="K88" s="1">
        <f t="shared" si="3"/>
        <v>7.5496091651545321</v>
      </c>
      <c r="M88" s="1"/>
      <c r="N88" s="1"/>
      <c r="O88" s="1"/>
      <c r="P88" s="1"/>
    </row>
    <row r="89" spans="1:16" x14ac:dyDescent="0.25">
      <c r="A89" s="4">
        <v>235.57</v>
      </c>
      <c r="B89" s="4">
        <v>41</v>
      </c>
      <c r="C89" s="4">
        <v>6033.333333333333</v>
      </c>
      <c r="E89" s="7">
        <v>63</v>
      </c>
      <c r="F89" s="7">
        <v>160.37850537241437</v>
      </c>
      <c r="G89" s="7">
        <v>54.691494627585627</v>
      </c>
      <c r="H89" s="1">
        <f t="shared" si="0"/>
        <v>2991.1595845992274</v>
      </c>
      <c r="I89" s="1">
        <f t="shared" si="1"/>
        <v>8.0034164121378275</v>
      </c>
      <c r="J89" s="1">
        <f t="shared" si="2"/>
        <v>3.2580965380214821</v>
      </c>
      <c r="K89" s="1">
        <f t="shared" si="3"/>
        <v>7.7550531393693412</v>
      </c>
      <c r="M89" s="1"/>
      <c r="N89" s="1"/>
      <c r="O89" s="1"/>
      <c r="P89" s="1"/>
    </row>
    <row r="90" spans="1:16" x14ac:dyDescent="0.25">
      <c r="A90" s="4">
        <v>0</v>
      </c>
      <c r="B90" s="4">
        <v>41</v>
      </c>
      <c r="C90" s="4">
        <v>3658.3333333333335</v>
      </c>
      <c r="E90" s="7">
        <v>64</v>
      </c>
      <c r="F90" s="7">
        <v>161.37133728704467</v>
      </c>
      <c r="G90" s="7">
        <v>-81.861337287044663</v>
      </c>
      <c r="H90" s="1">
        <f t="shared" si="0"/>
        <v>6701.2785424232889</v>
      </c>
      <c r="I90" s="1">
        <f t="shared" si="1"/>
        <v>8.8100536144012143</v>
      </c>
      <c r="J90" s="1">
        <f t="shared" si="2"/>
        <v>3.0910424533583161</v>
      </c>
      <c r="K90" s="1">
        <f t="shared" si="3"/>
        <v>7.718685495198466</v>
      </c>
      <c r="M90" s="1"/>
      <c r="N90" s="1"/>
      <c r="O90" s="1"/>
      <c r="P90" s="1"/>
    </row>
    <row r="91" spans="1:16" x14ac:dyDescent="0.25">
      <c r="A91" s="4">
        <v>0</v>
      </c>
      <c r="B91" s="4">
        <v>35</v>
      </c>
      <c r="C91" s="4">
        <v>2750</v>
      </c>
      <c r="E91" s="7">
        <v>65</v>
      </c>
      <c r="F91" s="7">
        <v>310.06781407476404</v>
      </c>
      <c r="G91" s="7">
        <v>-310.06781407476404</v>
      </c>
      <c r="H91" s="1">
        <f t="shared" si="0"/>
        <v>96142.049325102445</v>
      </c>
      <c r="I91" s="1">
        <f t="shared" si="1"/>
        <v>11.473582057271345</v>
      </c>
      <c r="J91" s="1">
        <f t="shared" si="2"/>
        <v>3.2958368660043291</v>
      </c>
      <c r="K91" s="1">
        <f t="shared" si="3"/>
        <v>8.3146689273047638</v>
      </c>
      <c r="M91" s="1"/>
      <c r="N91" s="1"/>
      <c r="O91" s="1"/>
      <c r="P91" s="1"/>
    </row>
    <row r="92" spans="1:16" x14ac:dyDescent="0.25">
      <c r="A92" s="4">
        <v>0</v>
      </c>
      <c r="B92" s="4">
        <v>24</v>
      </c>
      <c r="C92" s="4">
        <v>1916.6666666666667</v>
      </c>
      <c r="E92" s="7">
        <v>66</v>
      </c>
      <c r="F92" s="7">
        <v>138.700792117329</v>
      </c>
      <c r="G92" s="7">
        <v>-138.700792117329</v>
      </c>
      <c r="H92" s="1">
        <f t="shared" ref="H92:H126" si="4">+G92*G92</f>
        <v>19237.909733974513</v>
      </c>
      <c r="I92" s="1">
        <f t="shared" ref="I92:I126" si="5">+LN(H92)</f>
        <v>9.8646380766324455</v>
      </c>
      <c r="J92" s="1">
        <f t="shared" ref="J92:J126" si="6">LN(B69)</f>
        <v>3.2580965380214821</v>
      </c>
      <c r="K92" s="1">
        <f t="shared" ref="K92:K126" si="7">+LN(C69)</f>
        <v>7.6417244540623379</v>
      </c>
      <c r="M92" s="1"/>
      <c r="N92" s="1"/>
      <c r="O92" s="1"/>
      <c r="P92" s="1"/>
    </row>
    <row r="93" spans="1:16" x14ac:dyDescent="0.25">
      <c r="A93" s="4">
        <v>0</v>
      </c>
      <c r="B93" s="4">
        <v>54</v>
      </c>
      <c r="C93" s="4">
        <v>3483.3333333333335</v>
      </c>
      <c r="E93" s="7">
        <v>67</v>
      </c>
      <c r="F93" s="7">
        <v>360.78718551127139</v>
      </c>
      <c r="G93" s="7">
        <v>-54.757185511271416</v>
      </c>
      <c r="H93" s="1">
        <f t="shared" si="4"/>
        <v>2998.3493651157924</v>
      </c>
      <c r="I93" s="1">
        <f t="shared" si="5"/>
        <v>8.0058172046002145</v>
      </c>
      <c r="J93" s="1">
        <f t="shared" si="6"/>
        <v>3.713572066704308</v>
      </c>
      <c r="K93" s="1">
        <f t="shared" si="7"/>
        <v>8.5171931914162382</v>
      </c>
      <c r="M93" s="1"/>
      <c r="N93" s="1"/>
      <c r="O93" s="1"/>
      <c r="P93" s="1"/>
    </row>
    <row r="94" spans="1:16" x14ac:dyDescent="0.25">
      <c r="A94" s="4">
        <v>0</v>
      </c>
      <c r="B94" s="4">
        <v>34</v>
      </c>
      <c r="C94" s="4">
        <v>2075.0000000000005</v>
      </c>
      <c r="E94" s="7">
        <v>68</v>
      </c>
      <c r="F94" s="7">
        <v>206.98850864242567</v>
      </c>
      <c r="G94" s="7">
        <v>-102.44850864242567</v>
      </c>
      <c r="H94" s="1">
        <f t="shared" si="4"/>
        <v>10495.696923057167</v>
      </c>
      <c r="I94" s="1">
        <f t="shared" si="5"/>
        <v>9.2587206352960401</v>
      </c>
      <c r="J94" s="1">
        <f t="shared" si="6"/>
        <v>3.7376696182833684</v>
      </c>
      <c r="K94" s="1">
        <f t="shared" si="7"/>
        <v>8.0864102753237823</v>
      </c>
      <c r="M94" s="1"/>
      <c r="N94" s="1"/>
      <c r="O94" s="1"/>
      <c r="P94" s="1"/>
    </row>
    <row r="95" spans="1:16" x14ac:dyDescent="0.25">
      <c r="A95" s="4">
        <v>0</v>
      </c>
      <c r="B95" s="4">
        <v>45</v>
      </c>
      <c r="C95" s="4">
        <v>2341.6666666666665</v>
      </c>
      <c r="E95" s="7">
        <v>69</v>
      </c>
      <c r="F95" s="7">
        <v>334.79304332772779</v>
      </c>
      <c r="G95" s="7">
        <v>-334.79304332772779</v>
      </c>
      <c r="H95" s="1">
        <f t="shared" si="4"/>
        <v>112086.38186064182</v>
      </c>
      <c r="I95" s="1">
        <f t="shared" si="5"/>
        <v>11.627025119616853</v>
      </c>
      <c r="J95" s="1">
        <f t="shared" si="6"/>
        <v>3.0910424533583161</v>
      </c>
      <c r="K95" s="1">
        <f t="shared" si="7"/>
        <v>8.3546742619184631</v>
      </c>
      <c r="M95" s="1"/>
      <c r="N95" s="1"/>
      <c r="O95" s="1"/>
      <c r="P95" s="1"/>
    </row>
    <row r="96" spans="1:16" x14ac:dyDescent="0.25">
      <c r="A96" s="4">
        <v>68.38</v>
      </c>
      <c r="B96" s="4">
        <v>43</v>
      </c>
      <c r="C96" s="4">
        <v>2000</v>
      </c>
      <c r="E96" s="7">
        <v>70</v>
      </c>
      <c r="F96" s="7">
        <v>181.94313138523924</v>
      </c>
      <c r="G96" s="7">
        <v>460.52686861476082</v>
      </c>
      <c r="H96" s="1">
        <f t="shared" si="4"/>
        <v>212084.99671611717</v>
      </c>
      <c r="I96" s="1">
        <f t="shared" si="5"/>
        <v>12.264742401210246</v>
      </c>
      <c r="J96" s="1">
        <f t="shared" si="6"/>
        <v>3.2188758248682006</v>
      </c>
      <c r="K96" s="1">
        <f t="shared" si="7"/>
        <v>7.8471112837872878</v>
      </c>
      <c r="M96" s="1"/>
      <c r="N96" s="1"/>
      <c r="O96" s="1"/>
      <c r="P96" s="1"/>
    </row>
    <row r="97" spans="1:16" x14ac:dyDescent="0.25">
      <c r="A97" s="4">
        <v>0</v>
      </c>
      <c r="B97" s="4">
        <v>35</v>
      </c>
      <c r="C97" s="4">
        <v>1250</v>
      </c>
      <c r="E97" s="7">
        <v>71</v>
      </c>
      <c r="F97" s="7">
        <v>125.53700993374409</v>
      </c>
      <c r="G97" s="7">
        <v>182.51299006625592</v>
      </c>
      <c r="H97" s="1">
        <f t="shared" si="4"/>
        <v>33310.991542925236</v>
      </c>
      <c r="I97" s="1">
        <f t="shared" si="5"/>
        <v>10.413642697869438</v>
      </c>
      <c r="J97" s="1">
        <f t="shared" si="6"/>
        <v>3.4339872044851463</v>
      </c>
      <c r="K97" s="1">
        <f t="shared" si="7"/>
        <v>7.6255950721324535</v>
      </c>
      <c r="M97" s="1"/>
      <c r="N97" s="1"/>
      <c r="O97" s="1"/>
      <c r="P97" s="1"/>
    </row>
    <row r="98" spans="1:16" x14ac:dyDescent="0.25">
      <c r="A98" s="4">
        <v>0</v>
      </c>
      <c r="B98" s="4">
        <v>36</v>
      </c>
      <c r="C98" s="4">
        <v>7000</v>
      </c>
      <c r="E98" s="7">
        <v>72</v>
      </c>
      <c r="F98" s="7">
        <v>100.51658594227196</v>
      </c>
      <c r="G98" s="7">
        <v>85.833414057728035</v>
      </c>
      <c r="H98" s="1">
        <f t="shared" si="4"/>
        <v>7367.3749688053849</v>
      </c>
      <c r="I98" s="1">
        <f t="shared" si="5"/>
        <v>8.9048167438272472</v>
      </c>
      <c r="J98" s="1">
        <f t="shared" si="6"/>
        <v>3.2958368660043291</v>
      </c>
      <c r="K98" s="1">
        <f t="shared" si="7"/>
        <v>7.4185809027481282</v>
      </c>
      <c r="M98" s="1"/>
      <c r="N98" s="1"/>
      <c r="O98" s="1"/>
      <c r="P98" s="1"/>
    </row>
    <row r="99" spans="1:16" x14ac:dyDescent="0.25">
      <c r="A99" s="4">
        <v>0</v>
      </c>
      <c r="B99" s="4">
        <v>22</v>
      </c>
      <c r="C99" s="4">
        <v>1300</v>
      </c>
      <c r="E99" s="7">
        <v>73</v>
      </c>
      <c r="F99" s="7">
        <v>178.51228667230623</v>
      </c>
      <c r="G99" s="7">
        <v>-122.36228667230623</v>
      </c>
      <c r="H99" s="1">
        <f t="shared" si="4"/>
        <v>14972.52919967565</v>
      </c>
      <c r="I99" s="1">
        <f t="shared" si="5"/>
        <v>9.6139724143571641</v>
      </c>
      <c r="J99" s="1">
        <f t="shared" si="6"/>
        <v>3.4965075614664802</v>
      </c>
      <c r="K99" s="1">
        <f t="shared" si="7"/>
        <v>7.9040887185298283</v>
      </c>
      <c r="M99" s="1"/>
      <c r="N99" s="1"/>
      <c r="O99" s="1"/>
      <c r="P99" s="1"/>
    </row>
    <row r="100" spans="1:16" x14ac:dyDescent="0.25">
      <c r="A100" s="4">
        <v>474.15</v>
      </c>
      <c r="B100" s="4">
        <v>33</v>
      </c>
      <c r="C100" s="4">
        <v>5000</v>
      </c>
      <c r="E100" s="7">
        <v>74</v>
      </c>
      <c r="F100" s="7">
        <v>131.99625692199658</v>
      </c>
      <c r="G100" s="7">
        <v>-2.6262569219965712</v>
      </c>
      <c r="H100" s="1">
        <f t="shared" si="4"/>
        <v>6.8972254203349044</v>
      </c>
      <c r="I100" s="1">
        <f t="shared" si="5"/>
        <v>1.9311192177391623</v>
      </c>
      <c r="J100" s="1">
        <f t="shared" si="6"/>
        <v>3.6109179126442243</v>
      </c>
      <c r="K100" s="1">
        <f t="shared" si="7"/>
        <v>7.7260656024960879</v>
      </c>
      <c r="M100" s="1"/>
      <c r="N100" s="1"/>
      <c r="O100" s="1"/>
      <c r="P100" s="1"/>
    </row>
    <row r="101" spans="1:16" x14ac:dyDescent="0.25">
      <c r="A101" s="4">
        <v>234.05</v>
      </c>
      <c r="B101" s="4">
        <v>25</v>
      </c>
      <c r="C101" s="4">
        <v>3000</v>
      </c>
      <c r="E101" s="7">
        <v>75</v>
      </c>
      <c r="F101" s="7">
        <v>114.96839477899555</v>
      </c>
      <c r="G101" s="7">
        <v>-21.858394778995546</v>
      </c>
      <c r="H101" s="1">
        <f t="shared" si="4"/>
        <v>477.78942231441977</v>
      </c>
      <c r="I101" s="1">
        <f t="shared" si="5"/>
        <v>6.1691700963344296</v>
      </c>
      <c r="J101" s="1">
        <f t="shared" si="6"/>
        <v>3.2958368660043291</v>
      </c>
      <c r="K101" s="1">
        <f t="shared" si="7"/>
        <v>7.513891082552453</v>
      </c>
      <c r="M101" s="1"/>
      <c r="N101" s="1"/>
      <c r="O101" s="1"/>
      <c r="P101" s="1"/>
    </row>
    <row r="102" spans="1:16" x14ac:dyDescent="0.25">
      <c r="A102" s="4">
        <v>451.2</v>
      </c>
      <c r="B102" s="4">
        <v>26</v>
      </c>
      <c r="C102" s="4">
        <v>4166.666666666667</v>
      </c>
      <c r="E102" s="7">
        <v>76</v>
      </c>
      <c r="F102" s="7">
        <v>258.42463097761373</v>
      </c>
      <c r="G102" s="7">
        <v>-258.42463097761373</v>
      </c>
      <c r="H102" s="1">
        <f t="shared" si="4"/>
        <v>66783.289895915834</v>
      </c>
      <c r="I102" s="1">
        <f t="shared" si="5"/>
        <v>11.109208176972947</v>
      </c>
      <c r="J102" s="1">
        <f t="shared" si="6"/>
        <v>3.1780538303479458</v>
      </c>
      <c r="K102" s="1">
        <f t="shared" si="7"/>
        <v>8.136420695898444</v>
      </c>
      <c r="M102" s="1"/>
      <c r="N102" s="1"/>
      <c r="O102" s="1"/>
      <c r="P102" s="1"/>
    </row>
    <row r="103" spans="1:16" x14ac:dyDescent="0.25">
      <c r="A103" s="4">
        <v>251.52</v>
      </c>
      <c r="B103" s="4">
        <v>46</v>
      </c>
      <c r="C103" s="4">
        <v>4583.333333333333</v>
      </c>
      <c r="E103" s="7">
        <v>77</v>
      </c>
      <c r="F103" s="7">
        <v>233.13396551334745</v>
      </c>
      <c r="G103" s="7">
        <v>59.526034486652577</v>
      </c>
      <c r="H103" s="1">
        <f t="shared" si="4"/>
        <v>3543.3487817061518</v>
      </c>
      <c r="I103" s="1">
        <f t="shared" si="5"/>
        <v>8.1728275425001904</v>
      </c>
      <c r="J103" s="1">
        <f t="shared" si="6"/>
        <v>3.1780538303479458</v>
      </c>
      <c r="K103" s="1">
        <f t="shared" si="7"/>
        <v>8.0471895621705016</v>
      </c>
      <c r="M103" s="1"/>
      <c r="N103" s="1"/>
      <c r="O103" s="1"/>
      <c r="P103" s="1"/>
    </row>
    <row r="104" spans="1:16" x14ac:dyDescent="0.25">
      <c r="A104" s="1"/>
      <c r="E104" s="7">
        <v>78</v>
      </c>
      <c r="F104" s="7">
        <v>168.21391299035182</v>
      </c>
      <c r="G104" s="7">
        <v>-69.753912990351822</v>
      </c>
      <c r="H104" s="1">
        <f t="shared" si="4"/>
        <v>4865.6083774655726</v>
      </c>
      <c r="I104" s="1">
        <f t="shared" si="5"/>
        <v>8.4899470386960285</v>
      </c>
      <c r="J104" s="1">
        <f t="shared" si="6"/>
        <v>3.2188758248682006</v>
      </c>
      <c r="K104" s="1">
        <f t="shared" si="7"/>
        <v>7.7832240163360371</v>
      </c>
      <c r="M104" s="1"/>
      <c r="N104" s="1"/>
      <c r="O104" s="1"/>
      <c r="P104" s="1"/>
    </row>
    <row r="105" spans="1:16" x14ac:dyDescent="0.25">
      <c r="A105" s="1"/>
      <c r="E105" s="7">
        <v>79</v>
      </c>
      <c r="F105" s="7">
        <v>157.89642558583856</v>
      </c>
      <c r="G105" s="7">
        <v>100.65357441416145</v>
      </c>
      <c r="H105" s="1">
        <f t="shared" si="4"/>
        <v>10131.142042347137</v>
      </c>
      <c r="I105" s="1">
        <f t="shared" si="5"/>
        <v>9.2233693295206987</v>
      </c>
      <c r="J105" s="1">
        <f t="shared" si="6"/>
        <v>3.5835189384561099</v>
      </c>
      <c r="K105" s="1">
        <f t="shared" si="7"/>
        <v>7.8405753128075029</v>
      </c>
      <c r="M105" s="1"/>
      <c r="N105" s="1"/>
      <c r="O105" s="1"/>
      <c r="P105" s="1"/>
    </row>
    <row r="106" spans="1:16" x14ac:dyDescent="0.25">
      <c r="A106" s="1"/>
      <c r="E106" s="7">
        <v>80</v>
      </c>
      <c r="F106" s="7">
        <v>127.93095574377365</v>
      </c>
      <c r="G106" s="7">
        <v>-26.250955743773645</v>
      </c>
      <c r="H106" s="1">
        <f t="shared" si="4"/>
        <v>689.1126774615625</v>
      </c>
      <c r="I106" s="1">
        <f t="shared" si="5"/>
        <v>6.5354047953228918</v>
      </c>
      <c r="J106" s="1">
        <f t="shared" si="6"/>
        <v>3.4965075614664802</v>
      </c>
      <c r="K106" s="1">
        <f t="shared" si="7"/>
        <v>7.6615270813585168</v>
      </c>
      <c r="M106" s="1"/>
      <c r="N106" s="1"/>
      <c r="O106" s="1"/>
      <c r="P106" s="1"/>
    </row>
    <row r="107" spans="1:16" x14ac:dyDescent="0.25">
      <c r="A107" s="1"/>
      <c r="E107" s="7">
        <v>81</v>
      </c>
      <c r="F107" s="7">
        <v>232.70656981001969</v>
      </c>
      <c r="G107" s="7">
        <v>-232.70656981001969</v>
      </c>
      <c r="H107" s="1">
        <f t="shared" si="4"/>
        <v>54152.347632745565</v>
      </c>
      <c r="I107" s="1">
        <f t="shared" si="5"/>
        <v>10.899556605741363</v>
      </c>
      <c r="J107" s="1">
        <f t="shared" si="6"/>
        <v>3.4965075614664802</v>
      </c>
      <c r="K107" s="1">
        <f t="shared" si="7"/>
        <v>8.1117280833080727</v>
      </c>
      <c r="M107" s="1"/>
      <c r="N107" s="1"/>
      <c r="O107" s="1"/>
      <c r="P107" s="1"/>
    </row>
    <row r="108" spans="1:16" x14ac:dyDescent="0.25">
      <c r="A108" s="1"/>
      <c r="E108" s="7">
        <v>82</v>
      </c>
      <c r="F108" s="7">
        <v>89.231219888842645</v>
      </c>
      <c r="G108" s="7">
        <v>-23.981219888842645</v>
      </c>
      <c r="H108" s="1">
        <f t="shared" si="4"/>
        <v>575.09890735702209</v>
      </c>
      <c r="I108" s="1">
        <f t="shared" si="5"/>
        <v>6.3545420387996669</v>
      </c>
      <c r="J108" s="1">
        <f t="shared" si="6"/>
        <v>4.0073331852324712</v>
      </c>
      <c r="K108" s="1">
        <f t="shared" si="7"/>
        <v>7.696212639346407</v>
      </c>
      <c r="M108" s="1"/>
      <c r="N108" s="1"/>
      <c r="O108" s="1"/>
      <c r="P108" s="1"/>
    </row>
    <row r="109" spans="1:16" x14ac:dyDescent="0.25">
      <c r="A109" s="1"/>
      <c r="E109" s="7">
        <v>83</v>
      </c>
      <c r="F109" s="7">
        <v>89.608709060741887</v>
      </c>
      <c r="G109" s="7">
        <v>19.001290939258112</v>
      </c>
      <c r="H109" s="1">
        <f t="shared" si="4"/>
        <v>361.04905735833245</v>
      </c>
      <c r="I109" s="1">
        <f t="shared" si="5"/>
        <v>5.8890138420596392</v>
      </c>
      <c r="J109" s="1">
        <f t="shared" si="6"/>
        <v>2.9957322735539909</v>
      </c>
      <c r="K109" s="1">
        <f t="shared" si="7"/>
        <v>7.2262090101006713</v>
      </c>
      <c r="M109" s="1"/>
      <c r="N109" s="1"/>
      <c r="O109" s="1"/>
      <c r="P109" s="1"/>
    </row>
    <row r="110" spans="1:16" x14ac:dyDescent="0.25">
      <c r="A110" s="1"/>
      <c r="E110" s="7">
        <v>84</v>
      </c>
      <c r="F110" s="7">
        <v>125.31083544922308</v>
      </c>
      <c r="G110" s="7">
        <v>-75.750835449223075</v>
      </c>
      <c r="H110" s="1">
        <f t="shared" si="4"/>
        <v>5738.1890712552713</v>
      </c>
      <c r="I110" s="1">
        <f t="shared" si="5"/>
        <v>8.6548989467226143</v>
      </c>
      <c r="J110" s="1">
        <f t="shared" si="6"/>
        <v>3.3672958299864741</v>
      </c>
      <c r="K110" s="1">
        <f t="shared" si="7"/>
        <v>7.6009024595420822</v>
      </c>
      <c r="M110" s="1"/>
      <c r="N110" s="1"/>
      <c r="O110" s="1"/>
      <c r="P110" s="1"/>
    </row>
    <row r="111" spans="1:16" x14ac:dyDescent="0.25">
      <c r="A111" s="1"/>
      <c r="E111" s="7">
        <v>85</v>
      </c>
      <c r="F111" s="7">
        <v>197.36865841403431</v>
      </c>
      <c r="G111" s="7">
        <v>-197.36865841403431</v>
      </c>
      <c r="H111" s="1">
        <f t="shared" si="4"/>
        <v>38954.387324155759</v>
      </c>
      <c r="I111" s="1">
        <f t="shared" si="5"/>
        <v>10.5701466848568</v>
      </c>
      <c r="J111" s="1">
        <f t="shared" si="6"/>
        <v>3.6888794541139363</v>
      </c>
      <c r="K111" s="1">
        <f t="shared" si="7"/>
        <v>8.036465598807526</v>
      </c>
      <c r="M111" s="1"/>
      <c r="N111" s="1"/>
      <c r="O111" s="1"/>
      <c r="P111" s="1"/>
    </row>
    <row r="112" spans="1:16" x14ac:dyDescent="0.25">
      <c r="A112" s="1"/>
      <c r="E112" s="7">
        <v>86</v>
      </c>
      <c r="F112" s="7">
        <v>450.38840029895761</v>
      </c>
      <c r="G112" s="7">
        <v>-214.81840029895761</v>
      </c>
      <c r="H112" s="1">
        <f t="shared" si="4"/>
        <v>46146.945107003194</v>
      </c>
      <c r="I112" s="1">
        <f t="shared" si="5"/>
        <v>10.739586042875519</v>
      </c>
      <c r="J112" s="1">
        <f t="shared" si="6"/>
        <v>3.713572066704308</v>
      </c>
      <c r="K112" s="1">
        <f t="shared" si="7"/>
        <v>8.7050549285858079</v>
      </c>
      <c r="M112" s="1"/>
      <c r="N112" s="1"/>
      <c r="O112" s="1"/>
      <c r="P112" s="1"/>
    </row>
    <row r="113" spans="1:16" x14ac:dyDescent="0.25">
      <c r="A113" s="1"/>
      <c r="E113" s="7">
        <v>87</v>
      </c>
      <c r="F113" s="7">
        <v>244.45012437564651</v>
      </c>
      <c r="G113" s="7">
        <v>-244.45012437564651</v>
      </c>
      <c r="H113" s="1">
        <f t="shared" si="4"/>
        <v>59755.86330726905</v>
      </c>
      <c r="I113" s="1">
        <f t="shared" si="5"/>
        <v>10.99802259564485</v>
      </c>
      <c r="J113" s="1">
        <f t="shared" si="6"/>
        <v>3.713572066704308</v>
      </c>
      <c r="K113" s="1">
        <f t="shared" si="7"/>
        <v>8.2047629492752616</v>
      </c>
      <c r="M113" s="1"/>
      <c r="N113" s="1"/>
      <c r="O113" s="1"/>
      <c r="P113" s="1"/>
    </row>
    <row r="114" spans="1:16" x14ac:dyDescent="0.25">
      <c r="A114" s="1"/>
      <c r="E114" s="7">
        <v>88</v>
      </c>
      <c r="F114" s="7">
        <v>178.01587071499108</v>
      </c>
      <c r="G114" s="7">
        <v>-178.01587071499108</v>
      </c>
      <c r="H114" s="1">
        <f t="shared" si="4"/>
        <v>31689.650226416419</v>
      </c>
      <c r="I114" s="1">
        <f t="shared" si="5"/>
        <v>10.36374541527525</v>
      </c>
      <c r="J114" s="1">
        <f t="shared" si="6"/>
        <v>3.5553480614894135</v>
      </c>
      <c r="K114" s="1">
        <f t="shared" si="7"/>
        <v>7.9193561906606167</v>
      </c>
      <c r="M114" s="1"/>
      <c r="N114" s="1"/>
      <c r="O114" s="1"/>
      <c r="P114" s="1"/>
    </row>
    <row r="115" spans="1:16" x14ac:dyDescent="0.25">
      <c r="A115" s="1"/>
      <c r="E115" s="7">
        <v>89</v>
      </c>
      <c r="F115" s="7">
        <v>128.35835144710143</v>
      </c>
      <c r="G115" s="7">
        <v>-128.35835144710143</v>
      </c>
      <c r="H115" s="1">
        <f t="shared" si="4"/>
        <v>16475.866386217604</v>
      </c>
      <c r="I115" s="1">
        <f t="shared" si="5"/>
        <v>9.7096519459223121</v>
      </c>
      <c r="J115" s="1">
        <f t="shared" si="6"/>
        <v>3.1780538303479458</v>
      </c>
      <c r="K115" s="1">
        <f t="shared" si="7"/>
        <v>7.5583428451232866</v>
      </c>
      <c r="M115" s="1"/>
      <c r="N115" s="1"/>
      <c r="O115" s="1"/>
      <c r="P115" s="1"/>
    </row>
    <row r="116" spans="1:16" x14ac:dyDescent="0.25">
      <c r="A116" s="1"/>
      <c r="E116" s="7">
        <v>90</v>
      </c>
      <c r="F116" s="7">
        <v>202.56483201486233</v>
      </c>
      <c r="G116" s="7">
        <v>-202.56483201486233</v>
      </c>
      <c r="H116" s="1">
        <f t="shared" si="4"/>
        <v>41032.511169209392</v>
      </c>
      <c r="I116" s="1">
        <f t="shared" si="5"/>
        <v>10.622119986810024</v>
      </c>
      <c r="J116" s="1">
        <f t="shared" si="6"/>
        <v>3.9889840465642745</v>
      </c>
      <c r="K116" s="1">
        <f t="shared" si="7"/>
        <v>8.1557449687248482</v>
      </c>
      <c r="M116" s="1"/>
      <c r="N116" s="1"/>
      <c r="O116" s="1"/>
      <c r="P116" s="1"/>
    </row>
    <row r="117" spans="1:16" x14ac:dyDescent="0.25">
      <c r="A117" s="1"/>
      <c r="E117" s="7">
        <v>91</v>
      </c>
      <c r="F117" s="7">
        <v>121.54072900950861</v>
      </c>
      <c r="G117" s="7">
        <v>-121.54072900950861</v>
      </c>
      <c r="H117" s="1">
        <f t="shared" si="4"/>
        <v>14772.148808162809</v>
      </c>
      <c r="I117" s="1">
        <f t="shared" si="5"/>
        <v>9.600498849585593</v>
      </c>
      <c r="J117" s="1">
        <f t="shared" si="6"/>
        <v>3.5263605246161616</v>
      </c>
      <c r="K117" s="1">
        <f t="shared" si="7"/>
        <v>7.6377164326647993</v>
      </c>
      <c r="M117" s="1"/>
      <c r="N117" s="1"/>
      <c r="O117" s="1"/>
      <c r="P117" s="1"/>
    </row>
    <row r="118" spans="1:16" x14ac:dyDescent="0.25">
      <c r="A118" s="1"/>
      <c r="E118" s="7">
        <v>92</v>
      </c>
      <c r="F118" s="7">
        <v>122.06209823253798</v>
      </c>
      <c r="G118" s="7">
        <v>-122.06209823253798</v>
      </c>
      <c r="H118" s="1">
        <f t="shared" si="4"/>
        <v>14899.15582492975</v>
      </c>
      <c r="I118" s="1">
        <f t="shared" si="5"/>
        <v>9.6090598342835527</v>
      </c>
      <c r="J118" s="1">
        <f t="shared" si="6"/>
        <v>3.8066624897703196</v>
      </c>
      <c r="K118" s="1">
        <f t="shared" si="7"/>
        <v>7.7586182055338364</v>
      </c>
      <c r="M118" s="1"/>
      <c r="N118" s="1"/>
      <c r="O118" s="1"/>
      <c r="P118" s="1"/>
    </row>
    <row r="119" spans="1:16" x14ac:dyDescent="0.25">
      <c r="A119" s="1"/>
      <c r="E119" s="7">
        <v>93</v>
      </c>
      <c r="F119" s="7">
        <v>96.54525828375067</v>
      </c>
      <c r="G119" s="7">
        <v>-28.165258283750674</v>
      </c>
      <c r="H119" s="1">
        <f t="shared" si="4"/>
        <v>793.28177419038593</v>
      </c>
      <c r="I119" s="1">
        <f t="shared" si="5"/>
        <v>6.6761784853691157</v>
      </c>
      <c r="J119" s="1">
        <f t="shared" si="6"/>
        <v>3.7612001156935624</v>
      </c>
      <c r="K119" s="1">
        <f t="shared" si="7"/>
        <v>7.6009024595420822</v>
      </c>
      <c r="M119" s="1"/>
      <c r="N119" s="1"/>
      <c r="O119" s="1"/>
      <c r="P119" s="1"/>
    </row>
    <row r="120" spans="1:16" x14ac:dyDescent="0.25">
      <c r="A120" s="1"/>
      <c r="E120" s="7">
        <v>94</v>
      </c>
      <c r="F120" s="7">
        <v>47.949591184478749</v>
      </c>
      <c r="G120" s="7">
        <v>-47.949591184478749</v>
      </c>
      <c r="H120" s="1">
        <f t="shared" si="4"/>
        <v>2299.1632947586422</v>
      </c>
      <c r="I120" s="1">
        <f t="shared" si="5"/>
        <v>7.7403005508439202</v>
      </c>
      <c r="J120" s="1">
        <f t="shared" si="6"/>
        <v>3.5553480614894135</v>
      </c>
      <c r="K120" s="1">
        <f t="shared" si="7"/>
        <v>7.1308988302963465</v>
      </c>
      <c r="M120" s="1"/>
      <c r="N120" s="1"/>
      <c r="O120" s="1"/>
      <c r="P120" s="1"/>
    </row>
    <row r="121" spans="1:16" x14ac:dyDescent="0.25">
      <c r="A121" s="1"/>
      <c r="E121" s="7">
        <v>95</v>
      </c>
      <c r="F121" s="7">
        <v>544.48231196819472</v>
      </c>
      <c r="G121" s="7">
        <v>-544.48231196819472</v>
      </c>
      <c r="H121" s="1">
        <f t="shared" si="4"/>
        <v>296460.98804623052</v>
      </c>
      <c r="I121" s="1">
        <f t="shared" si="5"/>
        <v>12.599670913876945</v>
      </c>
      <c r="J121" s="1">
        <f t="shared" si="6"/>
        <v>3.5835189384561099</v>
      </c>
      <c r="K121" s="1">
        <f t="shared" si="7"/>
        <v>8.8536654280374503</v>
      </c>
      <c r="M121" s="1"/>
      <c r="N121" s="1"/>
      <c r="O121" s="1"/>
      <c r="P121" s="1"/>
    </row>
    <row r="122" spans="1:16" x14ac:dyDescent="0.25">
      <c r="A122" s="1"/>
      <c r="E122" s="7">
        <v>96</v>
      </c>
      <c r="F122" s="7">
        <v>78.996026917720201</v>
      </c>
      <c r="G122" s="7">
        <v>-78.996026917720201</v>
      </c>
      <c r="H122" s="1">
        <f t="shared" si="4"/>
        <v>6240.3722687851741</v>
      </c>
      <c r="I122" s="1">
        <f t="shared" si="5"/>
        <v>8.7387951180431411</v>
      </c>
      <c r="J122" s="1">
        <f t="shared" si="6"/>
        <v>3.0910424533583161</v>
      </c>
      <c r="K122" s="1">
        <f t="shared" si="7"/>
        <v>7.1701195434496281</v>
      </c>
      <c r="M122" s="1"/>
      <c r="N122" s="1"/>
      <c r="O122" s="1"/>
      <c r="P122" s="1"/>
    </row>
    <row r="123" spans="1:16" x14ac:dyDescent="0.25">
      <c r="A123" s="1"/>
      <c r="E123" s="7">
        <v>97</v>
      </c>
      <c r="F123" s="7">
        <v>377.22465817725561</v>
      </c>
      <c r="G123" s="7">
        <v>96.925341822744372</v>
      </c>
      <c r="H123" s="1">
        <f t="shared" si="4"/>
        <v>9394.5218874558395</v>
      </c>
      <c r="I123" s="1">
        <f t="shared" si="5"/>
        <v>9.1478820204468025</v>
      </c>
      <c r="J123" s="1">
        <f t="shared" si="6"/>
        <v>3.4965075614664802</v>
      </c>
      <c r="K123" s="1">
        <f t="shared" si="7"/>
        <v>8.5171931914162382</v>
      </c>
      <c r="M123" s="1"/>
      <c r="N123" s="1"/>
      <c r="O123" s="1"/>
      <c r="P123" s="1"/>
    </row>
    <row r="124" spans="1:16" x14ac:dyDescent="0.25">
      <c r="A124" s="1"/>
      <c r="E124" s="7">
        <v>98</v>
      </c>
      <c r="F124" s="7">
        <v>220.24042480255676</v>
      </c>
      <c r="G124" s="7">
        <v>13.809575197443252</v>
      </c>
      <c r="H124" s="1">
        <f t="shared" si="4"/>
        <v>190.70436713383981</v>
      </c>
      <c r="I124" s="1">
        <f t="shared" si="5"/>
        <v>5.2507244128886787</v>
      </c>
      <c r="J124" s="1">
        <f t="shared" si="6"/>
        <v>3.2188758248682006</v>
      </c>
      <c r="K124" s="1">
        <f t="shared" si="7"/>
        <v>8.0063675676502459</v>
      </c>
      <c r="M124" s="1"/>
      <c r="N124" s="1"/>
      <c r="O124" s="1"/>
      <c r="P124" s="1"/>
    </row>
    <row r="125" spans="1:16" x14ac:dyDescent="0.25">
      <c r="A125" s="1"/>
      <c r="E125" s="7">
        <v>99</v>
      </c>
      <c r="F125" s="7">
        <v>319.34840257637393</v>
      </c>
      <c r="G125" s="7">
        <v>131.85159742362606</v>
      </c>
      <c r="H125" s="1">
        <f t="shared" si="4"/>
        <v>17384.843743161953</v>
      </c>
      <c r="I125" s="1">
        <f t="shared" si="5"/>
        <v>9.7633540563752224</v>
      </c>
      <c r="J125" s="1">
        <f t="shared" si="6"/>
        <v>3.2580965380214821</v>
      </c>
      <c r="K125" s="1">
        <f t="shared" si="7"/>
        <v>8.3348716346222833</v>
      </c>
      <c r="M125" s="1"/>
      <c r="N125" s="1"/>
      <c r="O125" s="1"/>
      <c r="P125" s="1"/>
    </row>
    <row r="126" spans="1:16" ht="15.75" thickBot="1" x14ac:dyDescent="0.3">
      <c r="A126" s="1"/>
      <c r="E126" s="8">
        <v>100</v>
      </c>
      <c r="F126" s="8">
        <v>314.38424300322225</v>
      </c>
      <c r="G126" s="8">
        <v>-62.864243003222242</v>
      </c>
      <c r="H126" s="1">
        <f t="shared" si="4"/>
        <v>3951.9130483681765</v>
      </c>
      <c r="I126" s="1">
        <f t="shared" si="5"/>
        <v>8.2819550566945832</v>
      </c>
      <c r="J126" s="1">
        <f t="shared" si="6"/>
        <v>3.8286413964890951</v>
      </c>
      <c r="K126" s="1">
        <f t="shared" si="7"/>
        <v>8.4301818144266072</v>
      </c>
      <c r="M126" s="1"/>
      <c r="N126" s="1"/>
      <c r="O126" s="1"/>
      <c r="P126" s="1"/>
    </row>
    <row r="127" spans="1:16" x14ac:dyDescent="0.25">
      <c r="A127" s="1"/>
      <c r="M127" s="1"/>
      <c r="N127" s="1"/>
      <c r="O127" s="1"/>
      <c r="P127" s="1"/>
    </row>
    <row r="128" spans="1:16" x14ac:dyDescent="0.25">
      <c r="A128" s="1"/>
      <c r="M128" s="1"/>
      <c r="N128" s="1"/>
      <c r="O128" s="1"/>
      <c r="P128" s="1"/>
    </row>
    <row r="129" spans="1:16" x14ac:dyDescent="0.25">
      <c r="A129" s="1"/>
      <c r="M129" s="1"/>
      <c r="N129" s="1"/>
      <c r="O129" s="1"/>
      <c r="P129" s="1"/>
    </row>
    <row r="130" spans="1:16" x14ac:dyDescent="0.25">
      <c r="A130" s="1"/>
      <c r="M130" s="1"/>
      <c r="N130" s="1"/>
      <c r="O130" s="1"/>
      <c r="P130" s="1"/>
    </row>
    <row r="131" spans="1:16" x14ac:dyDescent="0.25">
      <c r="A131" s="1"/>
      <c r="M131" s="1"/>
      <c r="N131" s="1"/>
      <c r="O131" s="1"/>
      <c r="P131" s="1"/>
    </row>
    <row r="132" spans="1:16" x14ac:dyDescent="0.25">
      <c r="A132" s="1"/>
      <c r="M132" s="1"/>
      <c r="N132" s="1"/>
      <c r="O132" s="1"/>
      <c r="P132" s="1"/>
    </row>
    <row r="133" spans="1:16" x14ac:dyDescent="0.25">
      <c r="A133" s="1"/>
      <c r="M133" s="1"/>
      <c r="N133" s="1"/>
      <c r="O133" s="1"/>
      <c r="P133" s="1"/>
    </row>
    <row r="134" spans="1:16" x14ac:dyDescent="0.25">
      <c r="A134" s="1"/>
      <c r="M134" s="1"/>
      <c r="N134" s="1"/>
      <c r="O134" s="1"/>
      <c r="P134" s="1"/>
    </row>
    <row r="135" spans="1:16" x14ac:dyDescent="0.25">
      <c r="A135" s="1"/>
      <c r="M135" s="1"/>
      <c r="N135" s="1"/>
      <c r="O135" s="1"/>
      <c r="P135" s="1"/>
    </row>
    <row r="136" spans="1:16" x14ac:dyDescent="0.25">
      <c r="A136" s="1"/>
      <c r="M136" s="1"/>
      <c r="N136" s="1"/>
      <c r="O136" s="1"/>
      <c r="P136" s="1"/>
    </row>
    <row r="137" spans="1:16" x14ac:dyDescent="0.25">
      <c r="A137" s="1"/>
      <c r="M137" s="1"/>
      <c r="N137" s="1"/>
      <c r="O137" s="1"/>
      <c r="P137" s="1"/>
    </row>
    <row r="138" spans="1:16" x14ac:dyDescent="0.25">
      <c r="A138" s="1"/>
      <c r="M138" s="1"/>
      <c r="N138" s="1"/>
      <c r="O138" s="1"/>
      <c r="P138" s="1"/>
    </row>
    <row r="139" spans="1:16" x14ac:dyDescent="0.25">
      <c r="A139" s="1"/>
      <c r="M139" s="1"/>
      <c r="N139" s="1"/>
      <c r="O139" s="1"/>
      <c r="P139" s="1"/>
    </row>
    <row r="140" spans="1:16" x14ac:dyDescent="0.25">
      <c r="A140" s="1"/>
      <c r="M140" s="1"/>
      <c r="N140" s="1"/>
      <c r="O140" s="1"/>
      <c r="P140" s="1"/>
    </row>
    <row r="141" spans="1:16" x14ac:dyDescent="0.25">
      <c r="A141" s="1"/>
      <c r="M141" s="1"/>
      <c r="N141" s="1"/>
      <c r="O141" s="1"/>
      <c r="P141" s="1"/>
    </row>
    <row r="142" spans="1:16" x14ac:dyDescent="0.25">
      <c r="A142" s="1"/>
      <c r="M142" s="1"/>
      <c r="N142" s="1"/>
      <c r="O142" s="1"/>
      <c r="P142" s="1"/>
    </row>
    <row r="143" spans="1:16" x14ac:dyDescent="0.25">
      <c r="A143" s="1"/>
      <c r="M143" s="1"/>
      <c r="N143" s="1"/>
      <c r="O143" s="1"/>
      <c r="P143" s="1"/>
    </row>
    <row r="144" spans="1:16" x14ac:dyDescent="0.25">
      <c r="A144" s="1"/>
      <c r="M144" s="1"/>
      <c r="N144" s="1"/>
      <c r="O144" s="1"/>
      <c r="P144" s="1"/>
    </row>
    <row r="145" spans="1:16" x14ac:dyDescent="0.25">
      <c r="A145" s="1"/>
      <c r="M145" s="1"/>
      <c r="N145" s="1"/>
      <c r="O145" s="1"/>
      <c r="P145" s="1"/>
    </row>
    <row r="146" spans="1:16" x14ac:dyDescent="0.25">
      <c r="A146" s="1"/>
      <c r="M146" s="1"/>
      <c r="N146" s="1"/>
      <c r="O146" s="1"/>
      <c r="P146" s="1"/>
    </row>
    <row r="147" spans="1:16" x14ac:dyDescent="0.25">
      <c r="A147" s="1"/>
      <c r="M147" s="1"/>
      <c r="N147" s="1"/>
      <c r="O147" s="1"/>
      <c r="P147" s="1"/>
    </row>
    <row r="148" spans="1:16" x14ac:dyDescent="0.25">
      <c r="A148" s="1"/>
      <c r="M148" s="1"/>
      <c r="N148" s="1"/>
      <c r="O148" s="1"/>
      <c r="P148" s="1"/>
    </row>
    <row r="149" spans="1:16" x14ac:dyDescent="0.25">
      <c r="A149" s="1"/>
      <c r="M149" s="1"/>
      <c r="N149" s="1"/>
      <c r="O149" s="1"/>
      <c r="P149" s="1"/>
    </row>
    <row r="150" spans="1:16" x14ac:dyDescent="0.25">
      <c r="A150" s="1"/>
      <c r="M150" s="1"/>
      <c r="N150" s="1"/>
      <c r="O150" s="1"/>
      <c r="P150" s="1"/>
    </row>
    <row r="151" spans="1:16" x14ac:dyDescent="0.25">
      <c r="A151" s="1"/>
      <c r="M151" s="1"/>
      <c r="N151" s="1"/>
      <c r="O151" s="1"/>
      <c r="P151" s="1"/>
    </row>
    <row r="152" spans="1:16" x14ac:dyDescent="0.25">
      <c r="A152" s="1"/>
      <c r="M152" s="1"/>
      <c r="N152" s="1"/>
      <c r="O152" s="1"/>
      <c r="P152" s="1"/>
    </row>
    <row r="153" spans="1:16" x14ac:dyDescent="0.25">
      <c r="A153" s="1"/>
      <c r="M153" s="1"/>
      <c r="N153" s="1"/>
      <c r="O153" s="1"/>
      <c r="P153" s="1"/>
    </row>
    <row r="154" spans="1:16" x14ac:dyDescent="0.25">
      <c r="A154" s="1"/>
      <c r="M154" s="1"/>
      <c r="N154" s="1"/>
      <c r="O154" s="1"/>
      <c r="P154" s="1"/>
    </row>
    <row r="155" spans="1:16" x14ac:dyDescent="0.25">
      <c r="A155" s="1"/>
      <c r="M155" s="1"/>
      <c r="N155" s="1"/>
      <c r="O155" s="1"/>
      <c r="P155" s="1"/>
    </row>
    <row r="156" spans="1:16" x14ac:dyDescent="0.25">
      <c r="A156" s="1"/>
      <c r="M156" s="1"/>
      <c r="N156" s="1"/>
      <c r="O156" s="1"/>
      <c r="P156" s="1"/>
    </row>
    <row r="157" spans="1:16" x14ac:dyDescent="0.25">
      <c r="A157" s="1"/>
      <c r="M157" s="1"/>
      <c r="N157" s="1"/>
      <c r="O157" s="1"/>
      <c r="P157" s="1"/>
    </row>
    <row r="158" spans="1:16" x14ac:dyDescent="0.25">
      <c r="A158" s="1"/>
      <c r="M158" s="1"/>
      <c r="N158" s="1"/>
      <c r="O158" s="1"/>
      <c r="P158" s="1"/>
    </row>
    <row r="159" spans="1:16" x14ac:dyDescent="0.25">
      <c r="A159" s="1"/>
      <c r="M159" s="1"/>
      <c r="N159" s="1"/>
      <c r="O159" s="1"/>
      <c r="P159" s="1"/>
    </row>
    <row r="160" spans="1:16" x14ac:dyDescent="0.25">
      <c r="A160" s="1"/>
      <c r="M160" s="1"/>
      <c r="N160" s="1"/>
      <c r="O160" s="1"/>
      <c r="P160" s="1"/>
    </row>
    <row r="161" spans="1:16" x14ac:dyDescent="0.25">
      <c r="A161" s="1"/>
      <c r="M161" s="1"/>
      <c r="N161" s="1"/>
      <c r="O161" s="1"/>
      <c r="P161" s="1"/>
    </row>
    <row r="162" spans="1:16" x14ac:dyDescent="0.25">
      <c r="A162" s="1"/>
      <c r="M162" s="1"/>
      <c r="N162" s="1"/>
      <c r="O162" s="1"/>
      <c r="P162" s="1"/>
    </row>
    <row r="163" spans="1:16" x14ac:dyDescent="0.25">
      <c r="A163" s="1"/>
      <c r="M163" s="1"/>
      <c r="N163" s="1"/>
      <c r="O163" s="1"/>
      <c r="P163" s="1"/>
    </row>
    <row r="164" spans="1:16" x14ac:dyDescent="0.25">
      <c r="A164" s="1"/>
      <c r="M164" s="1"/>
      <c r="N164" s="1"/>
      <c r="O164" s="1"/>
      <c r="P164" s="1"/>
    </row>
    <row r="165" spans="1:16" x14ac:dyDescent="0.25">
      <c r="A165" s="1"/>
      <c r="M165" s="1"/>
      <c r="N165" s="1"/>
      <c r="O165" s="1"/>
      <c r="P165" s="1"/>
    </row>
    <row r="166" spans="1:16" x14ac:dyDescent="0.25">
      <c r="A166" s="1"/>
      <c r="M166" s="1"/>
      <c r="N166" s="1"/>
      <c r="O166" s="1"/>
      <c r="P166" s="1"/>
    </row>
    <row r="167" spans="1:16" x14ac:dyDescent="0.25">
      <c r="A167" s="1"/>
      <c r="M167" s="1"/>
      <c r="N167" s="1"/>
      <c r="O167" s="1"/>
      <c r="P167" s="1"/>
    </row>
    <row r="168" spans="1:16" x14ac:dyDescent="0.25">
      <c r="A168" s="1"/>
      <c r="M168" s="1"/>
      <c r="N168" s="1"/>
      <c r="O168" s="1"/>
      <c r="P168" s="1"/>
    </row>
    <row r="169" spans="1:16" x14ac:dyDescent="0.25">
      <c r="A169" s="1"/>
      <c r="M169" s="1"/>
      <c r="N169" s="1"/>
      <c r="O169" s="1"/>
      <c r="P169" s="1"/>
    </row>
    <row r="170" spans="1:16" x14ac:dyDescent="0.25">
      <c r="A170" s="1"/>
      <c r="M170" s="1"/>
      <c r="N170" s="1"/>
      <c r="O170" s="1"/>
      <c r="P170" s="1"/>
    </row>
    <row r="171" spans="1:16" x14ac:dyDescent="0.25">
      <c r="A171" s="1"/>
      <c r="M171" s="1"/>
      <c r="N171" s="1"/>
      <c r="O171" s="1"/>
      <c r="P171" s="1"/>
    </row>
    <row r="172" spans="1:16" x14ac:dyDescent="0.25">
      <c r="A172" s="1"/>
      <c r="M172" s="1"/>
      <c r="N172" s="1"/>
      <c r="O172" s="1"/>
      <c r="P172" s="1"/>
    </row>
    <row r="173" spans="1:16" x14ac:dyDescent="0.25">
      <c r="A173" s="1"/>
      <c r="M173" s="1"/>
      <c r="N173" s="1"/>
      <c r="O173" s="1"/>
      <c r="P173" s="1"/>
    </row>
    <row r="174" spans="1:16" x14ac:dyDescent="0.25">
      <c r="A174" s="1"/>
      <c r="M174" s="1"/>
      <c r="N174" s="1"/>
      <c r="O174" s="1"/>
      <c r="P174" s="1"/>
    </row>
    <row r="175" spans="1:16" x14ac:dyDescent="0.25">
      <c r="A175" s="1"/>
      <c r="M175" s="1"/>
      <c r="N175" s="1"/>
      <c r="O175" s="1"/>
      <c r="P175" s="1"/>
    </row>
    <row r="176" spans="1:16" x14ac:dyDescent="0.25">
      <c r="A176" s="1"/>
      <c r="M176" s="1"/>
      <c r="N176" s="1"/>
      <c r="O176" s="1"/>
      <c r="P176" s="1"/>
    </row>
    <row r="177" spans="1:16" x14ac:dyDescent="0.25">
      <c r="A177" s="1"/>
      <c r="M177" s="1"/>
      <c r="N177" s="1"/>
      <c r="O177" s="1"/>
      <c r="P177" s="1"/>
    </row>
    <row r="178" spans="1:16" x14ac:dyDescent="0.25">
      <c r="A178" s="1"/>
      <c r="M178" s="1"/>
      <c r="N178" s="1"/>
      <c r="O178" s="1"/>
      <c r="P178" s="1"/>
    </row>
    <row r="179" spans="1:16" x14ac:dyDescent="0.25">
      <c r="A179" s="1"/>
      <c r="M179" s="1"/>
      <c r="N179" s="1"/>
      <c r="O179" s="1"/>
      <c r="P179" s="1"/>
    </row>
    <row r="180" spans="1:16" x14ac:dyDescent="0.25">
      <c r="A180" s="1"/>
      <c r="M180" s="1"/>
      <c r="N180" s="1"/>
      <c r="O180" s="1"/>
      <c r="P180" s="1"/>
    </row>
    <row r="181" spans="1:16" x14ac:dyDescent="0.25">
      <c r="A181" s="1"/>
      <c r="M181" s="1"/>
      <c r="N181" s="1"/>
      <c r="O181" s="1"/>
      <c r="P181" s="1"/>
    </row>
    <row r="182" spans="1:16" x14ac:dyDescent="0.25">
      <c r="A182" s="1"/>
      <c r="M182" s="1"/>
      <c r="N182" s="1"/>
      <c r="O182" s="1"/>
      <c r="P182" s="1"/>
    </row>
    <row r="183" spans="1:16" x14ac:dyDescent="0.25">
      <c r="A183" s="1"/>
      <c r="M183" s="1"/>
      <c r="N183" s="1"/>
      <c r="O183" s="1"/>
      <c r="P183" s="1"/>
    </row>
    <row r="184" spans="1:16" x14ac:dyDescent="0.25">
      <c r="A184" s="1"/>
      <c r="M184" s="1"/>
      <c r="N184" s="1"/>
      <c r="O184" s="1"/>
      <c r="P184" s="1"/>
    </row>
    <row r="185" spans="1:16" x14ac:dyDescent="0.25">
      <c r="A185" s="1"/>
      <c r="M185" s="1"/>
      <c r="N185" s="1"/>
      <c r="O185" s="1"/>
      <c r="P185" s="1"/>
    </row>
    <row r="186" spans="1:16" x14ac:dyDescent="0.25">
      <c r="A186" s="1"/>
    </row>
    <row r="187" spans="1:16" x14ac:dyDescent="0.25">
      <c r="A187" s="1"/>
    </row>
    <row r="188" spans="1:16" x14ac:dyDescent="0.25">
      <c r="A188" s="1"/>
    </row>
    <row r="189" spans="1:16" x14ac:dyDescent="0.25">
      <c r="A189" s="1"/>
    </row>
    <row r="190" spans="1:16" x14ac:dyDescent="0.25">
      <c r="A190" s="1"/>
    </row>
    <row r="191" spans="1:16" x14ac:dyDescent="0.25">
      <c r="A191" s="1"/>
    </row>
    <row r="192" spans="1:16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6"/>
  <sheetViews>
    <sheetView topLeftCell="A43" workbookViewId="0">
      <selection activeCell="M65" sqref="M65"/>
    </sheetView>
  </sheetViews>
  <sheetFormatPr baseColWidth="10" defaultRowHeight="15" x14ac:dyDescent="0.25"/>
  <sheetData>
    <row r="1" spans="1:13" x14ac:dyDescent="0.25">
      <c r="A1" s="3" t="s">
        <v>6</v>
      </c>
      <c r="B1" s="3" t="s">
        <v>4</v>
      </c>
      <c r="C1" s="3" t="s">
        <v>5</v>
      </c>
      <c r="D1" s="1"/>
      <c r="E1" s="1" t="s">
        <v>25</v>
      </c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2" t="s">
        <v>7</v>
      </c>
      <c r="B2" s="2" t="s">
        <v>8</v>
      </c>
      <c r="C2" s="2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>
        <v>124.98</v>
      </c>
      <c r="B3" s="4">
        <v>38</v>
      </c>
      <c r="C3" s="4">
        <v>3766.6666666666661</v>
      </c>
      <c r="D3" s="1"/>
      <c r="E3" s="10" t="s">
        <v>26</v>
      </c>
      <c r="F3" s="10"/>
      <c r="G3" s="1"/>
      <c r="H3" s="1"/>
      <c r="I3" s="1"/>
      <c r="J3" s="1"/>
      <c r="K3" s="1"/>
      <c r="L3" s="1"/>
      <c r="M3" s="1"/>
    </row>
    <row r="4" spans="1:13" x14ac:dyDescent="0.25">
      <c r="A4" s="4">
        <v>9.85</v>
      </c>
      <c r="B4" s="4">
        <v>33</v>
      </c>
      <c r="C4" s="4">
        <v>2016.6666666666667</v>
      </c>
      <c r="D4" s="1"/>
      <c r="E4" s="7" t="s">
        <v>27</v>
      </c>
      <c r="F4" s="7">
        <v>0.38894660161029454</v>
      </c>
      <c r="G4" s="1"/>
      <c r="H4" s="1"/>
      <c r="I4" s="1"/>
      <c r="J4" s="1"/>
      <c r="K4" s="1"/>
      <c r="L4" s="1"/>
      <c r="M4" s="1"/>
    </row>
    <row r="5" spans="1:13" x14ac:dyDescent="0.25">
      <c r="A5" s="4">
        <v>15</v>
      </c>
      <c r="B5" s="4">
        <v>34</v>
      </c>
      <c r="C5" s="4">
        <v>3750</v>
      </c>
      <c r="D5" s="1"/>
      <c r="E5" s="7" t="s">
        <v>28</v>
      </c>
      <c r="F5" s="7">
        <v>0.15127945890419719</v>
      </c>
      <c r="G5" s="1"/>
      <c r="H5" s="1"/>
      <c r="I5" s="1"/>
      <c r="J5" s="1"/>
      <c r="K5" s="1"/>
      <c r="L5" s="1"/>
      <c r="M5" s="1"/>
    </row>
    <row r="6" spans="1:13" x14ac:dyDescent="0.25">
      <c r="A6" s="4">
        <v>137.87</v>
      </c>
      <c r="B6" s="4">
        <v>31</v>
      </c>
      <c r="C6" s="4">
        <v>2116.6666666666665</v>
      </c>
      <c r="D6" s="1"/>
      <c r="E6" s="7" t="s">
        <v>29</v>
      </c>
      <c r="F6" s="7">
        <v>0.13378006630428374</v>
      </c>
      <c r="G6" s="1"/>
      <c r="H6" s="1"/>
      <c r="I6" s="1"/>
      <c r="J6" s="1"/>
      <c r="K6" s="1"/>
      <c r="L6" s="1"/>
      <c r="M6" s="1"/>
    </row>
    <row r="7" spans="1:13" x14ac:dyDescent="0.25">
      <c r="A7" s="4">
        <v>546.5</v>
      </c>
      <c r="B7" s="4">
        <v>32</v>
      </c>
      <c r="C7" s="4">
        <v>8158.3333333333321</v>
      </c>
      <c r="D7" s="1"/>
      <c r="E7" s="7" t="s">
        <v>30</v>
      </c>
      <c r="F7" s="7">
        <v>273.85620478244726</v>
      </c>
      <c r="G7" s="1"/>
      <c r="H7" s="1"/>
      <c r="I7" s="1"/>
      <c r="J7" s="1"/>
      <c r="K7" s="1"/>
      <c r="L7" s="1"/>
      <c r="M7" s="1"/>
    </row>
    <row r="8" spans="1:13" ht="15.75" thickBot="1" x14ac:dyDescent="0.3">
      <c r="A8" s="4">
        <v>92</v>
      </c>
      <c r="B8" s="4">
        <v>23</v>
      </c>
      <c r="C8" s="4">
        <v>2083.3333333333335</v>
      </c>
      <c r="D8" s="1"/>
      <c r="E8" s="8" t="s">
        <v>31</v>
      </c>
      <c r="F8" s="8">
        <v>100</v>
      </c>
      <c r="G8" s="1"/>
      <c r="H8" s="1"/>
      <c r="I8" s="1"/>
      <c r="J8" s="1"/>
      <c r="K8" s="1"/>
      <c r="L8" s="1"/>
      <c r="M8" s="1"/>
    </row>
    <row r="9" spans="1:13" x14ac:dyDescent="0.25">
      <c r="A9" s="4">
        <v>40.83</v>
      </c>
      <c r="B9" s="4">
        <v>28</v>
      </c>
      <c r="C9" s="4">
        <v>3300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4">
        <v>150.79</v>
      </c>
      <c r="B10" s="4">
        <v>29</v>
      </c>
      <c r="C10" s="4">
        <v>1975</v>
      </c>
      <c r="D10" s="1"/>
      <c r="E10" s="1" t="s">
        <v>32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">
        <v>777.82</v>
      </c>
      <c r="B11" s="4">
        <v>37</v>
      </c>
      <c r="C11" s="4">
        <v>3166.6666666666665</v>
      </c>
      <c r="D11" s="1"/>
      <c r="E11" s="9"/>
      <c r="F11" s="9" t="s">
        <v>37</v>
      </c>
      <c r="G11" s="9" t="s">
        <v>38</v>
      </c>
      <c r="H11" s="9" t="s">
        <v>39</v>
      </c>
      <c r="I11" s="9" t="s">
        <v>40</v>
      </c>
      <c r="J11" s="9" t="s">
        <v>41</v>
      </c>
      <c r="K11" s="1"/>
      <c r="L11" s="1"/>
      <c r="M11" s="1"/>
    </row>
    <row r="12" spans="1:13" x14ac:dyDescent="0.25">
      <c r="A12" s="4">
        <v>52.58</v>
      </c>
      <c r="B12" s="4">
        <v>28</v>
      </c>
      <c r="C12" s="4">
        <v>2666.6666666666665</v>
      </c>
      <c r="D12" s="1"/>
      <c r="E12" s="7" t="s">
        <v>33</v>
      </c>
      <c r="F12" s="7">
        <v>2</v>
      </c>
      <c r="G12" s="7">
        <v>1296678.034047965</v>
      </c>
      <c r="H12" s="7">
        <v>648339.01702398248</v>
      </c>
      <c r="I12" s="7">
        <v>8.6448405589200465</v>
      </c>
      <c r="J12" s="7">
        <v>3.5082343317026333E-4</v>
      </c>
      <c r="K12" s="1"/>
      <c r="L12" s="1"/>
      <c r="M12" s="1"/>
    </row>
    <row r="13" spans="1:13" x14ac:dyDescent="0.25">
      <c r="A13" s="4">
        <v>256.66000000000003</v>
      </c>
      <c r="B13" s="4">
        <v>31</v>
      </c>
      <c r="C13" s="4">
        <v>3291.6666666666665</v>
      </c>
      <c r="D13" s="1"/>
      <c r="E13" s="7" t="s">
        <v>34</v>
      </c>
      <c r="F13" s="7">
        <v>97</v>
      </c>
      <c r="G13" s="7">
        <v>7274730.4270910323</v>
      </c>
      <c r="H13" s="7">
        <v>74997.220897845691</v>
      </c>
      <c r="I13" s="7"/>
      <c r="J13" s="7"/>
      <c r="K13" s="1"/>
      <c r="L13" s="1"/>
      <c r="M13" s="1"/>
    </row>
    <row r="14" spans="1:13" ht="15.75" thickBot="1" x14ac:dyDescent="0.3">
      <c r="A14" s="4">
        <v>0</v>
      </c>
      <c r="B14" s="4">
        <v>42</v>
      </c>
      <c r="C14" s="4">
        <v>1650</v>
      </c>
      <c r="D14" s="1"/>
      <c r="E14" s="8" t="s">
        <v>35</v>
      </c>
      <c r="F14" s="8">
        <v>99</v>
      </c>
      <c r="G14" s="8">
        <v>8571408.4611389972</v>
      </c>
      <c r="H14" s="8"/>
      <c r="I14" s="8"/>
      <c r="J14" s="8"/>
      <c r="K14" s="1"/>
      <c r="L14" s="1"/>
      <c r="M14" s="1"/>
    </row>
    <row r="15" spans="1:13" ht="15.75" thickBot="1" x14ac:dyDescent="0.3">
      <c r="A15" s="4">
        <v>0</v>
      </c>
      <c r="B15" s="4">
        <v>30</v>
      </c>
      <c r="C15" s="4">
        <v>1441.6666666666667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4">
        <v>78.87</v>
      </c>
      <c r="B16" s="4">
        <v>29</v>
      </c>
      <c r="C16" s="4">
        <v>2041.6666666666667</v>
      </c>
      <c r="D16" s="1"/>
      <c r="E16" s="9"/>
      <c r="F16" s="9" t="s">
        <v>42</v>
      </c>
      <c r="G16" s="9" t="s">
        <v>30</v>
      </c>
      <c r="H16" s="9" t="s">
        <v>43</v>
      </c>
      <c r="I16" s="9" t="s">
        <v>44</v>
      </c>
      <c r="J16" s="9" t="s">
        <v>45</v>
      </c>
      <c r="K16" s="9" t="s">
        <v>46</v>
      </c>
      <c r="L16" s="9" t="s">
        <v>47</v>
      </c>
      <c r="M16" s="9" t="s">
        <v>48</v>
      </c>
    </row>
    <row r="17" spans="1:24" x14ac:dyDescent="0.25">
      <c r="A17" s="4">
        <v>42.62</v>
      </c>
      <c r="B17" s="4">
        <v>35</v>
      </c>
      <c r="C17" s="4">
        <v>1591.6666666666667</v>
      </c>
      <c r="D17" s="1"/>
      <c r="E17" s="7" t="s">
        <v>36</v>
      </c>
      <c r="F17" s="7">
        <v>11.474967822732822</v>
      </c>
      <c r="G17" s="7">
        <v>119.31345404126708</v>
      </c>
      <c r="H17" s="7">
        <v>9.6174969662381593E-2</v>
      </c>
      <c r="I17" s="7">
        <v>0.92358003193284033</v>
      </c>
      <c r="J17" s="7">
        <v>-225.32921081638381</v>
      </c>
      <c r="K17" s="7">
        <v>248.27914646184945</v>
      </c>
      <c r="L17" s="7">
        <v>-225.32921081638381</v>
      </c>
      <c r="M17" s="7">
        <v>248.27914646184945</v>
      </c>
    </row>
    <row r="18" spans="1:24" x14ac:dyDescent="0.25">
      <c r="A18" s="4">
        <v>335.43</v>
      </c>
      <c r="B18" s="4">
        <v>41</v>
      </c>
      <c r="C18" s="4">
        <v>2666.6666666666665</v>
      </c>
      <c r="D18" s="1"/>
      <c r="E18" s="7" t="s">
        <v>49</v>
      </c>
      <c r="F18" s="7">
        <v>-2.0546840832480289</v>
      </c>
      <c r="G18" s="7">
        <v>3.6498321682602484</v>
      </c>
      <c r="H18" s="7">
        <v>-0.56295303140676389</v>
      </c>
      <c r="I18" s="7">
        <v>0.57476577877146684</v>
      </c>
      <c r="J18" s="7">
        <v>-9.298590612653836</v>
      </c>
      <c r="K18" s="7">
        <v>5.1892224461577774</v>
      </c>
      <c r="L18" s="7">
        <v>-9.298590612653836</v>
      </c>
      <c r="M18" s="7">
        <v>5.1892224461577774</v>
      </c>
    </row>
    <row r="19" spans="1:24" ht="15.75" thickBot="1" x14ac:dyDescent="0.3">
      <c r="A19" s="4">
        <v>248.72</v>
      </c>
      <c r="B19" s="4">
        <v>40</v>
      </c>
      <c r="C19" s="4">
        <v>3333.3333333333335</v>
      </c>
      <c r="D19" s="1"/>
      <c r="E19" s="8" t="s">
        <v>50</v>
      </c>
      <c r="F19" s="8">
        <v>8.6710853020341552E-2</v>
      </c>
      <c r="G19" s="8">
        <v>2.1048050454143218E-2</v>
      </c>
      <c r="H19" s="8">
        <v>4.1196619710341338</v>
      </c>
      <c r="I19" s="8">
        <v>7.9893875687018031E-5</v>
      </c>
      <c r="J19" s="8">
        <v>4.4936299263611347E-2</v>
      </c>
      <c r="K19" s="8">
        <v>0.12848540677707176</v>
      </c>
      <c r="L19" s="8">
        <v>4.4936299263611347E-2</v>
      </c>
      <c r="M19" s="8">
        <v>0.12848540677707176</v>
      </c>
    </row>
    <row r="20" spans="1:24" x14ac:dyDescent="0.25">
      <c r="A20" s="4">
        <v>0</v>
      </c>
      <c r="B20" s="4">
        <v>30</v>
      </c>
      <c r="C20" s="4">
        <v>2500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24" x14ac:dyDescent="0.25">
      <c r="A21" s="4">
        <v>548.03</v>
      </c>
      <c r="B21" s="4">
        <v>40</v>
      </c>
      <c r="C21" s="4">
        <v>8333.3333333333339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4" x14ac:dyDescent="0.25">
      <c r="A22" s="4">
        <v>0</v>
      </c>
      <c r="B22" s="4">
        <v>46</v>
      </c>
      <c r="C22" s="4">
        <v>2833.3333333333335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4" x14ac:dyDescent="0.25">
      <c r="A23" s="4">
        <v>43.34</v>
      </c>
      <c r="B23" s="4">
        <v>35</v>
      </c>
      <c r="C23" s="4">
        <v>1958.3333333333333</v>
      </c>
      <c r="D23" s="1"/>
      <c r="E23" s="1" t="s">
        <v>51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thickBot="1" x14ac:dyDescent="0.3">
      <c r="A24" s="4">
        <v>0</v>
      </c>
      <c r="B24" s="4">
        <v>25</v>
      </c>
      <c r="C24" s="4">
        <v>1566.6666666666667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4">
        <v>218.52</v>
      </c>
      <c r="B25" s="4">
        <v>34</v>
      </c>
      <c r="C25" s="4">
        <v>1666.6666666666667</v>
      </c>
      <c r="D25" s="1"/>
      <c r="E25" s="9" t="s">
        <v>52</v>
      </c>
      <c r="F25" s="9" t="s">
        <v>53</v>
      </c>
      <c r="G25" s="9" t="s">
        <v>34</v>
      </c>
      <c r="H25" s="11" t="s">
        <v>58</v>
      </c>
      <c r="I25" s="3" t="s">
        <v>8</v>
      </c>
      <c r="J25" s="3" t="s">
        <v>9</v>
      </c>
      <c r="K25" s="1"/>
      <c r="L25" t="s">
        <v>25</v>
      </c>
      <c r="U25" s="1"/>
      <c r="V25" s="1"/>
      <c r="W25" s="1"/>
      <c r="X25" s="1"/>
    </row>
    <row r="26" spans="1:24" ht="15.75" thickBot="1" x14ac:dyDescent="0.3">
      <c r="A26" s="4">
        <v>170.64</v>
      </c>
      <c r="B26" s="4">
        <v>36</v>
      </c>
      <c r="C26" s="4">
        <v>3333.3333333333335</v>
      </c>
      <c r="D26" s="1"/>
      <c r="E26" s="7">
        <v>1</v>
      </c>
      <c r="F26" s="7">
        <v>260.00785236926083</v>
      </c>
      <c r="G26" s="7">
        <v>-135.02785236926081</v>
      </c>
      <c r="H26" s="1">
        <f>ABS(G26)</f>
        <v>135.02785236926081</v>
      </c>
      <c r="I26" s="4">
        <v>38</v>
      </c>
      <c r="J26" s="4">
        <v>3766.6666666666661</v>
      </c>
      <c r="K26" s="1"/>
      <c r="U26" s="1"/>
      <c r="V26" s="1"/>
      <c r="W26" s="1"/>
      <c r="X26" s="1"/>
    </row>
    <row r="27" spans="1:24" x14ac:dyDescent="0.25">
      <c r="A27" s="4">
        <v>37.58</v>
      </c>
      <c r="B27" s="4">
        <v>43</v>
      </c>
      <c r="C27" s="4">
        <v>4283.333333333333</v>
      </c>
      <c r="D27" s="1"/>
      <c r="E27" s="7">
        <v>2</v>
      </c>
      <c r="F27" s="7">
        <v>118.53727999990333</v>
      </c>
      <c r="G27" s="7">
        <v>-108.68727999990334</v>
      </c>
      <c r="H27" s="1">
        <f t="shared" ref="H27:H90" si="0">ABS(G27)</f>
        <v>108.68727999990334</v>
      </c>
      <c r="I27" s="4">
        <v>33</v>
      </c>
      <c r="J27" s="4">
        <v>2016.6666666666667</v>
      </c>
      <c r="K27" s="1"/>
      <c r="L27" s="10" t="s">
        <v>26</v>
      </c>
      <c r="M27" s="10"/>
      <c r="U27" s="1"/>
      <c r="V27" s="1"/>
      <c r="W27" s="1"/>
      <c r="X27" s="1"/>
    </row>
    <row r="28" spans="1:24" x14ac:dyDescent="0.25">
      <c r="A28" s="4">
        <v>502.2</v>
      </c>
      <c r="B28" s="4">
        <v>30</v>
      </c>
      <c r="C28" s="4">
        <v>3758.3333333333335</v>
      </c>
      <c r="D28" s="1"/>
      <c r="E28" s="7">
        <v>3</v>
      </c>
      <c r="F28" s="7">
        <v>266.7814078185807</v>
      </c>
      <c r="G28" s="7">
        <v>-251.7814078185807</v>
      </c>
      <c r="H28" s="1">
        <f t="shared" si="0"/>
        <v>251.7814078185807</v>
      </c>
      <c r="I28" s="4">
        <v>34</v>
      </c>
      <c r="J28" s="4">
        <v>3750</v>
      </c>
      <c r="K28" s="1"/>
      <c r="L28" s="7" t="s">
        <v>27</v>
      </c>
      <c r="M28" s="7">
        <v>0.11236611068496175</v>
      </c>
      <c r="U28" s="1"/>
      <c r="V28" s="1"/>
      <c r="W28" s="1"/>
      <c r="X28" s="1"/>
    </row>
    <row r="29" spans="1:24" x14ac:dyDescent="0.25">
      <c r="A29" s="4">
        <v>0</v>
      </c>
      <c r="B29" s="4">
        <v>22</v>
      </c>
      <c r="C29" s="4">
        <v>3200</v>
      </c>
      <c r="D29" s="1"/>
      <c r="E29" s="7">
        <v>4</v>
      </c>
      <c r="F29" s="7">
        <v>131.31773346843352</v>
      </c>
      <c r="G29" s="7">
        <v>6.5522665315664881</v>
      </c>
      <c r="H29" s="1">
        <f t="shared" si="0"/>
        <v>6.5522665315664881</v>
      </c>
      <c r="I29" s="4">
        <v>31</v>
      </c>
      <c r="J29" s="4">
        <v>2116.6666666666665</v>
      </c>
      <c r="K29" s="1"/>
      <c r="L29" s="7" t="s">
        <v>28</v>
      </c>
      <c r="M29" s="7">
        <v>1.2626142830465073E-2</v>
      </c>
      <c r="U29" s="1"/>
      <c r="V29" s="1"/>
      <c r="W29" s="1"/>
      <c r="X29" s="1"/>
    </row>
    <row r="30" spans="1:24" x14ac:dyDescent="0.25">
      <c r="A30" s="4">
        <v>73.180000000000007</v>
      </c>
      <c r="B30" s="4">
        <v>22</v>
      </c>
      <c r="C30" s="4">
        <v>1250</v>
      </c>
      <c r="D30" s="1"/>
      <c r="E30" s="7">
        <v>5</v>
      </c>
      <c r="F30" s="7">
        <v>653.14111971641557</v>
      </c>
      <c r="G30" s="7">
        <v>-106.64111971641557</v>
      </c>
      <c r="H30" s="1">
        <f t="shared" si="0"/>
        <v>106.64111971641557</v>
      </c>
      <c r="I30" s="4">
        <v>32</v>
      </c>
      <c r="J30" s="4">
        <v>8158.3333333333321</v>
      </c>
      <c r="K30" s="1"/>
      <c r="L30" s="7" t="s">
        <v>29</v>
      </c>
      <c r="M30" s="7">
        <v>2.5508993899596142E-3</v>
      </c>
      <c r="U30" s="1"/>
      <c r="V30" s="1"/>
      <c r="W30" s="1"/>
      <c r="X30" s="1"/>
    </row>
    <row r="31" spans="1:24" x14ac:dyDescent="0.25">
      <c r="A31" s="4">
        <v>0</v>
      </c>
      <c r="B31" s="4">
        <v>34</v>
      </c>
      <c r="C31" s="4">
        <v>2083.3333333333335</v>
      </c>
      <c r="D31" s="1"/>
      <c r="E31" s="7">
        <v>6</v>
      </c>
      <c r="F31" s="7">
        <v>144.86484436707309</v>
      </c>
      <c r="G31" s="7">
        <v>-52.86484436707309</v>
      </c>
      <c r="H31" s="1">
        <f t="shared" si="0"/>
        <v>52.86484436707309</v>
      </c>
      <c r="I31" s="4">
        <v>23</v>
      </c>
      <c r="J31" s="4">
        <v>2083.3333333333335</v>
      </c>
      <c r="K31" s="1"/>
      <c r="L31" s="7" t="s">
        <v>30</v>
      </c>
      <c r="M31" s="7">
        <v>217.33381835756782</v>
      </c>
      <c r="U31" s="1"/>
      <c r="V31" s="1"/>
      <c r="W31" s="1"/>
      <c r="X31" s="1"/>
    </row>
    <row r="32" spans="1:24" ht="15.75" thickBot="1" x14ac:dyDescent="0.3">
      <c r="A32" s="4">
        <v>1532.77</v>
      </c>
      <c r="B32" s="4">
        <v>40</v>
      </c>
      <c r="C32" s="4">
        <v>4583.333333333333</v>
      </c>
      <c r="D32" s="1"/>
      <c r="E32" s="7">
        <v>7</v>
      </c>
      <c r="F32" s="7">
        <v>240.08962845891514</v>
      </c>
      <c r="G32" s="7">
        <v>-199.25962845891513</v>
      </c>
      <c r="H32" s="1">
        <f t="shared" si="0"/>
        <v>199.25962845891513</v>
      </c>
      <c r="I32" s="4">
        <v>28</v>
      </c>
      <c r="J32" s="4">
        <v>3300</v>
      </c>
      <c r="K32" s="1"/>
      <c r="L32" s="8" t="s">
        <v>31</v>
      </c>
      <c r="M32" s="8">
        <v>100</v>
      </c>
      <c r="U32" s="1"/>
      <c r="V32" s="1"/>
      <c r="W32" s="1"/>
      <c r="X32" s="1"/>
    </row>
    <row r="33" spans="1:24" x14ac:dyDescent="0.25">
      <c r="A33" s="4">
        <v>42.69</v>
      </c>
      <c r="B33" s="4">
        <v>22</v>
      </c>
      <c r="C33" s="4">
        <v>1691.6666666666663</v>
      </c>
      <c r="D33" s="1"/>
      <c r="E33" s="7">
        <v>8</v>
      </c>
      <c r="F33" s="7">
        <v>123.14306412371454</v>
      </c>
      <c r="G33" s="7">
        <v>27.646935876285454</v>
      </c>
      <c r="H33" s="1">
        <f t="shared" si="0"/>
        <v>27.646935876285454</v>
      </c>
      <c r="I33" s="4">
        <v>29</v>
      </c>
      <c r="J33" s="4">
        <v>1975</v>
      </c>
      <c r="K33" s="1"/>
      <c r="U33" s="1"/>
      <c r="V33" s="1"/>
      <c r="W33" s="1"/>
      <c r="X33" s="1"/>
    </row>
    <row r="34" spans="1:24" ht="15.75" thickBot="1" x14ac:dyDescent="0.3">
      <c r="A34" s="4">
        <v>417.83</v>
      </c>
      <c r="B34" s="4">
        <v>29</v>
      </c>
      <c r="C34" s="4">
        <v>2666.6666666666665</v>
      </c>
      <c r="D34" s="1"/>
      <c r="E34" s="7">
        <v>9</v>
      </c>
      <c r="F34" s="7">
        <v>210.03602464030399</v>
      </c>
      <c r="G34" s="7">
        <v>567.78397535969611</v>
      </c>
      <c r="H34" s="1">
        <f t="shared" si="0"/>
        <v>567.78397535969611</v>
      </c>
      <c r="I34" s="4">
        <v>37</v>
      </c>
      <c r="J34" s="4">
        <v>3166.6666666666665</v>
      </c>
      <c r="K34" s="1"/>
      <c r="L34" t="s">
        <v>32</v>
      </c>
      <c r="U34" s="1"/>
      <c r="V34" s="1"/>
      <c r="W34" s="1"/>
      <c r="X34" s="1"/>
    </row>
    <row r="35" spans="1:24" x14ac:dyDescent="0.25">
      <c r="A35" s="4">
        <v>0</v>
      </c>
      <c r="B35" s="4">
        <v>25</v>
      </c>
      <c r="C35" s="4">
        <v>2625</v>
      </c>
      <c r="D35" s="1"/>
      <c r="E35" s="7">
        <v>10</v>
      </c>
      <c r="F35" s="7">
        <v>185.17275487936547</v>
      </c>
      <c r="G35" s="7">
        <v>-132.59275487936549</v>
      </c>
      <c r="H35" s="1">
        <f t="shared" si="0"/>
        <v>132.59275487936549</v>
      </c>
      <c r="I35" s="4">
        <v>28</v>
      </c>
      <c r="J35" s="4">
        <v>2666.6666666666665</v>
      </c>
      <c r="K35" s="1"/>
      <c r="L35" s="9"/>
      <c r="M35" s="9" t="s">
        <v>37</v>
      </c>
      <c r="N35" s="9" t="s">
        <v>38</v>
      </c>
      <c r="O35" s="9" t="s">
        <v>39</v>
      </c>
      <c r="P35" s="9" t="s">
        <v>40</v>
      </c>
      <c r="Q35" s="9" t="s">
        <v>41</v>
      </c>
      <c r="U35" s="1"/>
      <c r="V35" s="1"/>
      <c r="W35" s="1"/>
      <c r="X35" s="1"/>
    </row>
    <row r="36" spans="1:24" x14ac:dyDescent="0.25">
      <c r="A36" s="4">
        <v>552.72</v>
      </c>
      <c r="B36" s="4">
        <v>21</v>
      </c>
      <c r="C36" s="4">
        <v>2058.3333333333335</v>
      </c>
      <c r="D36" s="1"/>
      <c r="E36" s="7">
        <v>11</v>
      </c>
      <c r="F36" s="7">
        <v>233.20298576733487</v>
      </c>
      <c r="G36" s="7">
        <v>23.457014232665159</v>
      </c>
      <c r="H36" s="1">
        <f t="shared" si="0"/>
        <v>23.457014232665159</v>
      </c>
      <c r="I36" s="4">
        <v>31</v>
      </c>
      <c r="J36" s="4">
        <v>3291.6666666666665</v>
      </c>
      <c r="K36" s="1"/>
      <c r="L36" s="7" t="s">
        <v>33</v>
      </c>
      <c r="M36" s="7">
        <v>1</v>
      </c>
      <c r="N36" s="7">
        <v>59192.920752888545</v>
      </c>
      <c r="O36" s="7">
        <v>59192.920752888545</v>
      </c>
      <c r="P36" s="7">
        <v>1.2531848887843491</v>
      </c>
      <c r="Q36" s="7">
        <v>0.26568128747927972</v>
      </c>
      <c r="U36" s="1"/>
      <c r="V36" s="1"/>
      <c r="W36" s="1"/>
      <c r="X36" s="1"/>
    </row>
    <row r="37" spans="1:24" x14ac:dyDescent="0.25">
      <c r="A37" s="4">
        <v>222.54</v>
      </c>
      <c r="B37" s="4">
        <v>24</v>
      </c>
      <c r="C37" s="4">
        <v>2500</v>
      </c>
      <c r="D37" s="1"/>
      <c r="E37" s="7">
        <v>12</v>
      </c>
      <c r="F37" s="7">
        <v>68.251143809879181</v>
      </c>
      <c r="G37" s="7">
        <v>-68.251143809879181</v>
      </c>
      <c r="H37" s="1">
        <f t="shared" si="0"/>
        <v>68.251143809879181</v>
      </c>
      <c r="I37" s="4">
        <v>42</v>
      </c>
      <c r="J37" s="4">
        <v>1650</v>
      </c>
      <c r="K37" s="1"/>
      <c r="L37" s="7" t="s">
        <v>34</v>
      </c>
      <c r="M37" s="7">
        <v>98</v>
      </c>
      <c r="N37" s="7">
        <v>4628930.8829842675</v>
      </c>
      <c r="O37" s="7">
        <v>47233.988601880279</v>
      </c>
      <c r="P37" s="7"/>
      <c r="Q37" s="7"/>
      <c r="U37" s="1"/>
      <c r="V37" s="1"/>
      <c r="W37" s="1"/>
      <c r="X37" s="1"/>
    </row>
    <row r="38" spans="1:24" ht="15.75" thickBot="1" x14ac:dyDescent="0.3">
      <c r="A38" s="4">
        <v>541.29999999999995</v>
      </c>
      <c r="B38" s="4">
        <v>43</v>
      </c>
      <c r="C38" s="4">
        <v>2950</v>
      </c>
      <c r="D38" s="1"/>
      <c r="E38" s="7">
        <v>13</v>
      </c>
      <c r="F38" s="7">
        <v>74.842591762951031</v>
      </c>
      <c r="G38" s="7">
        <v>-74.842591762951031</v>
      </c>
      <c r="H38" s="1">
        <f t="shared" si="0"/>
        <v>74.842591762951031</v>
      </c>
      <c r="I38" s="4">
        <v>30</v>
      </c>
      <c r="J38" s="4">
        <v>1441.6666666666667</v>
      </c>
      <c r="K38" s="1"/>
      <c r="L38" s="8" t="s">
        <v>35</v>
      </c>
      <c r="M38" s="8">
        <v>99</v>
      </c>
      <c r="N38" s="8">
        <v>4688123.8037371561</v>
      </c>
      <c r="O38" s="8"/>
      <c r="P38" s="8"/>
      <c r="Q38" s="8"/>
      <c r="U38" s="1"/>
      <c r="V38" s="1"/>
      <c r="W38" s="1"/>
      <c r="X38" s="1"/>
    </row>
    <row r="39" spans="1:24" ht="15.75" thickBot="1" x14ac:dyDescent="0.3">
      <c r="A39" s="4">
        <v>0</v>
      </c>
      <c r="B39" s="4">
        <v>43</v>
      </c>
      <c r="C39" s="4">
        <v>1900.0000000000002</v>
      </c>
      <c r="D39" s="1"/>
      <c r="E39" s="7">
        <v>14</v>
      </c>
      <c r="F39" s="7">
        <v>128.923787658404</v>
      </c>
      <c r="G39" s="7">
        <v>-50.053787658403991</v>
      </c>
      <c r="H39" s="1">
        <f t="shared" si="0"/>
        <v>50.053787658403991</v>
      </c>
      <c r="I39" s="4">
        <v>29</v>
      </c>
      <c r="J39" s="4">
        <v>2041.6666666666667</v>
      </c>
      <c r="K39" s="1"/>
      <c r="U39" s="1"/>
      <c r="V39" s="1"/>
      <c r="W39" s="1"/>
      <c r="X39" s="1"/>
    </row>
    <row r="40" spans="1:24" x14ac:dyDescent="0.25">
      <c r="A40" s="4">
        <v>568.77</v>
      </c>
      <c r="B40" s="4">
        <v>37</v>
      </c>
      <c r="C40" s="4">
        <v>4750</v>
      </c>
      <c r="D40" s="1"/>
      <c r="E40" s="7">
        <v>15</v>
      </c>
      <c r="F40" s="7">
        <v>77.57579929976211</v>
      </c>
      <c r="G40" s="7">
        <v>-34.955799299762113</v>
      </c>
      <c r="H40" s="1">
        <f t="shared" si="0"/>
        <v>34.955799299762113</v>
      </c>
      <c r="I40" s="4">
        <v>35</v>
      </c>
      <c r="J40" s="4">
        <v>1591.6666666666667</v>
      </c>
      <c r="K40" s="1"/>
      <c r="L40" s="9"/>
      <c r="M40" s="9" t="s">
        <v>42</v>
      </c>
      <c r="N40" s="9" t="s">
        <v>30</v>
      </c>
      <c r="O40" s="9" t="s">
        <v>43</v>
      </c>
      <c r="P40" s="9" t="s">
        <v>44</v>
      </c>
      <c r="Q40" s="9" t="s">
        <v>45</v>
      </c>
      <c r="R40" s="9" t="s">
        <v>46</v>
      </c>
      <c r="S40" s="9" t="s">
        <v>47</v>
      </c>
      <c r="T40" s="9" t="s">
        <v>48</v>
      </c>
      <c r="U40" s="1"/>
      <c r="V40" s="1"/>
      <c r="W40" s="1"/>
      <c r="X40" s="1"/>
    </row>
    <row r="41" spans="1:24" x14ac:dyDescent="0.25">
      <c r="A41" s="4">
        <v>344.47</v>
      </c>
      <c r="B41" s="4">
        <v>27</v>
      </c>
      <c r="C41" s="4">
        <v>2916.6666666666665</v>
      </c>
      <c r="D41" s="1"/>
      <c r="E41" s="7">
        <v>16</v>
      </c>
      <c r="F41" s="7">
        <v>158.4618617971411</v>
      </c>
      <c r="G41" s="7">
        <v>176.96813820285891</v>
      </c>
      <c r="H41" s="1">
        <f t="shared" si="0"/>
        <v>176.96813820285891</v>
      </c>
      <c r="I41" s="4">
        <v>41</v>
      </c>
      <c r="J41" s="4">
        <v>2666.6666666666665</v>
      </c>
      <c r="K41" s="1"/>
      <c r="L41" s="7" t="s">
        <v>36</v>
      </c>
      <c r="M41" s="7">
        <v>60.628929152467691</v>
      </c>
      <c r="N41" s="7">
        <v>92.108737571699535</v>
      </c>
      <c r="O41" s="7">
        <v>0.65823211511581903</v>
      </c>
      <c r="P41" s="7">
        <v>0.51193235673199688</v>
      </c>
      <c r="Q41" s="7">
        <v>-122.15786283443236</v>
      </c>
      <c r="R41" s="7">
        <v>243.41572113936775</v>
      </c>
      <c r="S41" s="7">
        <v>-122.15786283443236</v>
      </c>
      <c r="T41" s="7">
        <v>243.41572113936775</v>
      </c>
      <c r="U41" s="1"/>
      <c r="V41" s="1"/>
      <c r="W41" s="1"/>
      <c r="X41" s="1"/>
    </row>
    <row r="42" spans="1:24" ht="15.75" thickBot="1" x14ac:dyDescent="0.3">
      <c r="A42" s="4">
        <v>405.35</v>
      </c>
      <c r="B42" s="4">
        <v>28</v>
      </c>
      <c r="C42" s="4">
        <v>3833.3333333333335</v>
      </c>
      <c r="D42" s="1"/>
      <c r="E42" s="7">
        <v>17</v>
      </c>
      <c r="F42" s="7">
        <v>218.32378122728352</v>
      </c>
      <c r="G42" s="7">
        <v>30.39621877271648</v>
      </c>
      <c r="H42" s="1">
        <f t="shared" si="0"/>
        <v>30.39621877271648</v>
      </c>
      <c r="I42" s="4">
        <v>40</v>
      </c>
      <c r="J42" s="4">
        <v>3333.3333333333335</v>
      </c>
      <c r="K42" s="1"/>
      <c r="L42" s="8" t="s">
        <v>49</v>
      </c>
      <c r="M42" s="8">
        <v>3.1234531983901177</v>
      </c>
      <c r="N42" s="8">
        <v>2.7901492057650734</v>
      </c>
      <c r="O42" s="12">
        <v>1.1194574082046809</v>
      </c>
      <c r="P42" s="12">
        <v>0.26568128747927972</v>
      </c>
      <c r="Q42" s="8">
        <v>-2.4135070936733514</v>
      </c>
      <c r="R42" s="8">
        <v>8.6604134904535872</v>
      </c>
      <c r="S42" s="8">
        <v>-2.4135070936733514</v>
      </c>
      <c r="T42" s="8">
        <v>8.6604134904535872</v>
      </c>
      <c r="U42" s="1"/>
      <c r="V42" s="1"/>
      <c r="W42" s="1"/>
      <c r="X42" s="1"/>
    </row>
    <row r="43" spans="1:24" x14ac:dyDescent="0.25">
      <c r="A43" s="4">
        <v>310.94</v>
      </c>
      <c r="B43" s="4">
        <v>26</v>
      </c>
      <c r="C43" s="4">
        <v>2500</v>
      </c>
      <c r="D43" s="1"/>
      <c r="E43" s="7">
        <v>18</v>
      </c>
      <c r="F43" s="7">
        <v>166.61157787614582</v>
      </c>
      <c r="G43" s="7">
        <v>-166.61157787614582</v>
      </c>
      <c r="H43" s="1">
        <f t="shared" si="0"/>
        <v>166.61157787614582</v>
      </c>
      <c r="I43" s="4">
        <v>30</v>
      </c>
      <c r="J43" s="4">
        <v>2500</v>
      </c>
      <c r="K43" s="1"/>
      <c r="U43" s="1"/>
      <c r="V43" s="1"/>
      <c r="W43" s="1"/>
      <c r="X43" s="1"/>
    </row>
    <row r="44" spans="1:24" x14ac:dyDescent="0.25">
      <c r="A44" s="4">
        <v>53.65</v>
      </c>
      <c r="B44" s="4">
        <v>23</v>
      </c>
      <c r="C44" s="4">
        <v>2158.3333333333335</v>
      </c>
      <c r="D44" s="1"/>
      <c r="E44" s="7">
        <v>19</v>
      </c>
      <c r="F44" s="7">
        <v>651.87804632899133</v>
      </c>
      <c r="G44" s="7">
        <v>-103.84804632899136</v>
      </c>
      <c r="H44" s="1">
        <f t="shared" si="0"/>
        <v>103.84804632899136</v>
      </c>
      <c r="I44" s="4">
        <v>40</v>
      </c>
      <c r="J44" s="4">
        <v>8333.3333333333339</v>
      </c>
      <c r="K44" s="1"/>
      <c r="U44" s="1"/>
      <c r="V44" s="1"/>
      <c r="W44" s="1"/>
      <c r="X44" s="1"/>
    </row>
    <row r="45" spans="1:24" x14ac:dyDescent="0.25">
      <c r="A45" s="4">
        <v>63.92</v>
      </c>
      <c r="B45" s="4">
        <v>30</v>
      </c>
      <c r="C45" s="4">
        <v>1258.3333333333333</v>
      </c>
      <c r="D45" s="1"/>
      <c r="E45" s="7">
        <v>20</v>
      </c>
      <c r="F45" s="7">
        <v>162.64025021762455</v>
      </c>
      <c r="G45" s="7">
        <v>-162.64025021762455</v>
      </c>
      <c r="H45" s="1">
        <f t="shared" si="0"/>
        <v>162.64025021762455</v>
      </c>
      <c r="I45" s="4">
        <v>46</v>
      </c>
      <c r="J45" s="4">
        <v>2833.3333333333335</v>
      </c>
      <c r="K45" s="1"/>
      <c r="U45" s="1"/>
      <c r="V45" s="1"/>
      <c r="W45" s="1"/>
      <c r="X45" s="1"/>
    </row>
    <row r="46" spans="1:24" x14ac:dyDescent="0.25">
      <c r="A46" s="4">
        <v>165.85</v>
      </c>
      <c r="B46" s="4">
        <v>30</v>
      </c>
      <c r="C46" s="4">
        <v>1541.6666666666667</v>
      </c>
      <c r="D46" s="1"/>
      <c r="E46" s="7">
        <v>21</v>
      </c>
      <c r="F46" s="7">
        <v>109.36977874055401</v>
      </c>
      <c r="G46" s="7">
        <v>-66.029778740554008</v>
      </c>
      <c r="H46" s="1">
        <f t="shared" si="0"/>
        <v>66.029778740554008</v>
      </c>
      <c r="I46" s="4">
        <v>35</v>
      </c>
      <c r="J46" s="4">
        <v>1958.3333333333333</v>
      </c>
      <c r="K46" s="1"/>
      <c r="L46" t="s">
        <v>25</v>
      </c>
      <c r="U46" s="1"/>
      <c r="V46" s="1"/>
      <c r="W46" s="1"/>
      <c r="X46" s="1"/>
    </row>
    <row r="47" spans="1:24" ht="15.75" thickBot="1" x14ac:dyDescent="0.3">
      <c r="A47" s="4">
        <v>9.58</v>
      </c>
      <c r="B47" s="4">
        <v>38</v>
      </c>
      <c r="C47" s="4">
        <v>2166.6666666666665</v>
      </c>
      <c r="D47" s="1"/>
      <c r="E47" s="7">
        <v>22</v>
      </c>
      <c r="F47" s="7">
        <v>95.954868806733856</v>
      </c>
      <c r="G47" s="7">
        <v>-95.954868806733856</v>
      </c>
      <c r="H47" s="1">
        <f t="shared" si="0"/>
        <v>95.954868806733856</v>
      </c>
      <c r="I47" s="4">
        <v>25</v>
      </c>
      <c r="J47" s="4">
        <v>1566.6666666666667</v>
      </c>
      <c r="K47" s="1"/>
      <c r="U47" s="1"/>
      <c r="V47" s="1"/>
      <c r="W47" s="1"/>
      <c r="X47" s="1"/>
    </row>
    <row r="48" spans="1:24" x14ac:dyDescent="0.25">
      <c r="A48" s="4">
        <v>0</v>
      </c>
      <c r="B48" s="4">
        <v>28</v>
      </c>
      <c r="C48" s="4">
        <v>1500</v>
      </c>
      <c r="D48" s="1"/>
      <c r="E48" s="7">
        <v>23</v>
      </c>
      <c r="F48" s="7">
        <v>86.133797359535762</v>
      </c>
      <c r="G48" s="7">
        <v>132.38620264046426</v>
      </c>
      <c r="H48" s="1">
        <f t="shared" si="0"/>
        <v>132.38620264046426</v>
      </c>
      <c r="I48" s="4">
        <v>34</v>
      </c>
      <c r="J48" s="4">
        <v>1666.6666666666667</v>
      </c>
      <c r="K48" s="1"/>
      <c r="L48" s="10" t="s">
        <v>26</v>
      </c>
      <c r="M48" s="10"/>
      <c r="U48" s="1"/>
      <c r="V48" s="1"/>
      <c r="W48" s="1"/>
      <c r="X48" s="1"/>
    </row>
    <row r="49" spans="1:24" x14ac:dyDescent="0.25">
      <c r="A49" s="4">
        <v>319.49</v>
      </c>
      <c r="B49" s="4">
        <v>36</v>
      </c>
      <c r="C49" s="4">
        <v>1666.6666666666667</v>
      </c>
      <c r="D49" s="1"/>
      <c r="E49" s="7">
        <v>24</v>
      </c>
      <c r="F49" s="7">
        <v>226.54251756027563</v>
      </c>
      <c r="G49" s="7">
        <v>-55.902517560275641</v>
      </c>
      <c r="H49" s="1">
        <f t="shared" si="0"/>
        <v>55.902517560275641</v>
      </c>
      <c r="I49" s="4">
        <v>36</v>
      </c>
      <c r="J49" s="4">
        <v>3333.3333333333335</v>
      </c>
      <c r="K49" s="1"/>
      <c r="L49" s="7" t="s">
        <v>27</v>
      </c>
      <c r="M49" s="7">
        <v>0.31222673651198446</v>
      </c>
      <c r="U49" s="1"/>
      <c r="V49" s="1"/>
      <c r="W49" s="1"/>
      <c r="X49" s="1"/>
    </row>
    <row r="50" spans="1:24" x14ac:dyDescent="0.25">
      <c r="A50" s="4">
        <v>0</v>
      </c>
      <c r="B50" s="4">
        <v>38</v>
      </c>
      <c r="C50" s="4">
        <v>2716.6666666666665</v>
      </c>
      <c r="D50" s="1"/>
      <c r="E50" s="7">
        <v>25</v>
      </c>
      <c r="F50" s="7">
        <v>294.53503934686387</v>
      </c>
      <c r="G50" s="7">
        <v>-256.95503934686388</v>
      </c>
      <c r="H50" s="1">
        <f t="shared" si="0"/>
        <v>256.95503934686388</v>
      </c>
      <c r="I50" s="4">
        <v>43</v>
      </c>
      <c r="J50" s="4">
        <v>4283.333333333333</v>
      </c>
      <c r="K50" s="1"/>
      <c r="L50" s="7" t="s">
        <v>28</v>
      </c>
      <c r="M50" s="7">
        <v>9.7485534992924158E-2</v>
      </c>
      <c r="U50" s="1"/>
      <c r="V50" s="1"/>
      <c r="W50" s="1"/>
      <c r="X50" s="1"/>
    </row>
    <row r="51" spans="1:24" x14ac:dyDescent="0.25">
      <c r="A51" s="4">
        <v>83.08</v>
      </c>
      <c r="B51" s="4">
        <v>26</v>
      </c>
      <c r="C51" s="4">
        <v>1958.3333333333333</v>
      </c>
      <c r="D51" s="1"/>
      <c r="E51" s="7">
        <v>26</v>
      </c>
      <c r="F51" s="7">
        <v>275.72273459340897</v>
      </c>
      <c r="G51" s="7">
        <v>226.47726540659102</v>
      </c>
      <c r="H51" s="1">
        <f t="shared" si="0"/>
        <v>226.47726540659102</v>
      </c>
      <c r="I51" s="4">
        <v>30</v>
      </c>
      <c r="J51" s="4">
        <v>3758.3333333333335</v>
      </c>
      <c r="K51" s="1"/>
      <c r="L51" s="7" t="s">
        <v>29</v>
      </c>
      <c r="M51" s="7">
        <v>8.8276203717341753E-2</v>
      </c>
      <c r="U51" s="1"/>
      <c r="V51" s="1"/>
      <c r="W51" s="1"/>
      <c r="X51" s="1"/>
    </row>
    <row r="52" spans="1:24" x14ac:dyDescent="0.25">
      <c r="A52" s="4">
        <v>644.83000000000004</v>
      </c>
      <c r="B52" s="4">
        <v>28</v>
      </c>
      <c r="C52" s="4">
        <v>5833.333333333333</v>
      </c>
      <c r="D52" s="1"/>
      <c r="E52" s="7">
        <v>27</v>
      </c>
      <c r="F52" s="7">
        <v>243.74664765636916</v>
      </c>
      <c r="G52" s="7">
        <v>-243.74664765636916</v>
      </c>
      <c r="H52" s="1">
        <f t="shared" si="0"/>
        <v>243.74664765636916</v>
      </c>
      <c r="I52" s="4">
        <v>22</v>
      </c>
      <c r="J52" s="4">
        <v>3200</v>
      </c>
      <c r="K52" s="1"/>
      <c r="L52" s="7" t="s">
        <v>30</v>
      </c>
      <c r="M52" s="7">
        <v>207.7847087000363</v>
      </c>
      <c r="U52" s="1"/>
      <c r="V52" s="1"/>
      <c r="W52" s="1"/>
      <c r="X52" s="1"/>
    </row>
    <row r="53" spans="1:24" ht="15.75" thickBot="1" x14ac:dyDescent="0.3">
      <c r="A53" s="4">
        <v>0</v>
      </c>
      <c r="B53" s="4">
        <v>50</v>
      </c>
      <c r="C53" s="4">
        <v>3000</v>
      </c>
      <c r="D53" s="1"/>
      <c r="E53" s="7">
        <v>28</v>
      </c>
      <c r="F53" s="7">
        <v>74.660484266703122</v>
      </c>
      <c r="G53" s="7">
        <v>-1.4804842667031153</v>
      </c>
      <c r="H53" s="1">
        <f t="shared" si="0"/>
        <v>1.4804842667031153</v>
      </c>
      <c r="I53" s="4">
        <v>22</v>
      </c>
      <c r="J53" s="4">
        <v>1250</v>
      </c>
      <c r="K53" s="1"/>
      <c r="L53" s="8" t="s">
        <v>31</v>
      </c>
      <c r="M53" s="8">
        <v>100</v>
      </c>
      <c r="U53" s="1"/>
      <c r="V53" s="1"/>
      <c r="W53" s="1"/>
      <c r="X53" s="1"/>
    </row>
    <row r="54" spans="1:24" x14ac:dyDescent="0.25">
      <c r="A54" s="4">
        <v>93.2</v>
      </c>
      <c r="B54" s="4">
        <v>24</v>
      </c>
      <c r="C54" s="4">
        <v>1666.6666666666667</v>
      </c>
      <c r="D54" s="1"/>
      <c r="E54" s="7">
        <v>29</v>
      </c>
      <c r="F54" s="7">
        <v>122.26331945134477</v>
      </c>
      <c r="G54" s="7">
        <v>-122.26331945134477</v>
      </c>
      <c r="H54" s="1">
        <f t="shared" si="0"/>
        <v>122.26331945134477</v>
      </c>
      <c r="I54" s="4">
        <v>34</v>
      </c>
      <c r="J54" s="4">
        <v>2083.3333333333335</v>
      </c>
      <c r="K54" s="1"/>
      <c r="U54" s="1"/>
      <c r="V54" s="1"/>
      <c r="W54" s="1"/>
      <c r="X54" s="1"/>
    </row>
    <row r="55" spans="1:24" ht="15.75" thickBot="1" x14ac:dyDescent="0.3">
      <c r="A55" s="4">
        <v>105.04</v>
      </c>
      <c r="B55" s="4">
        <v>21</v>
      </c>
      <c r="C55" s="4">
        <v>1416.6666666666667</v>
      </c>
      <c r="D55" s="1"/>
      <c r="E55" s="7">
        <v>30</v>
      </c>
      <c r="F55" s="7">
        <v>326.71234750271043</v>
      </c>
      <c r="G55" s="7">
        <v>1206.0576524972896</v>
      </c>
      <c r="H55" s="1">
        <f t="shared" si="0"/>
        <v>1206.0576524972896</v>
      </c>
      <c r="I55" s="4">
        <v>40</v>
      </c>
      <c r="J55" s="4">
        <v>4583.333333333333</v>
      </c>
      <c r="K55" s="1"/>
      <c r="L55" t="s">
        <v>32</v>
      </c>
      <c r="U55" s="1"/>
      <c r="V55" s="1"/>
      <c r="W55" s="1"/>
      <c r="X55" s="1"/>
    </row>
    <row r="56" spans="1:24" x14ac:dyDescent="0.25">
      <c r="A56" s="4">
        <v>34.130000000000003</v>
      </c>
      <c r="B56" s="4">
        <v>24</v>
      </c>
      <c r="C56" s="4">
        <v>2333.3333333333335</v>
      </c>
      <c r="D56" s="1"/>
      <c r="E56" s="7">
        <v>31</v>
      </c>
      <c r="F56" s="7">
        <v>112.95777768402061</v>
      </c>
      <c r="G56" s="7">
        <v>-70.267777684020615</v>
      </c>
      <c r="H56" s="1">
        <f t="shared" si="0"/>
        <v>70.267777684020615</v>
      </c>
      <c r="I56" s="4">
        <v>22</v>
      </c>
      <c r="J56" s="4">
        <v>1691.6666666666663</v>
      </c>
      <c r="K56" s="1"/>
      <c r="L56" s="9"/>
      <c r="M56" s="9" t="s">
        <v>37</v>
      </c>
      <c r="N56" s="9" t="s">
        <v>38</v>
      </c>
      <c r="O56" s="9" t="s">
        <v>39</v>
      </c>
      <c r="P56" s="9" t="s">
        <v>40</v>
      </c>
      <c r="Q56" s="9" t="s">
        <v>41</v>
      </c>
      <c r="U56" s="1"/>
      <c r="V56" s="1"/>
      <c r="W56" s="1"/>
      <c r="X56" s="1"/>
    </row>
    <row r="57" spans="1:24" x14ac:dyDescent="0.25">
      <c r="A57" s="4">
        <v>41.19</v>
      </c>
      <c r="B57" s="4">
        <v>26</v>
      </c>
      <c r="C57" s="4">
        <v>2000</v>
      </c>
      <c r="D57" s="1"/>
      <c r="E57" s="7">
        <v>32</v>
      </c>
      <c r="F57" s="7">
        <v>183.11807079611745</v>
      </c>
      <c r="G57" s="7">
        <v>234.71192920388253</v>
      </c>
      <c r="H57" s="1">
        <f t="shared" si="0"/>
        <v>234.71192920388253</v>
      </c>
      <c r="I57" s="4">
        <v>29</v>
      </c>
      <c r="J57" s="4">
        <v>2666.6666666666665</v>
      </c>
      <c r="K57" s="1"/>
      <c r="L57" s="7" t="s">
        <v>33</v>
      </c>
      <c r="M57" s="7">
        <v>1</v>
      </c>
      <c r="N57" s="7">
        <v>457024.25712037925</v>
      </c>
      <c r="O57" s="7">
        <v>457024.25712037925</v>
      </c>
      <c r="P57" s="7">
        <v>10.585517240692276</v>
      </c>
      <c r="Q57" s="7">
        <v>1.5643829860739783E-3</v>
      </c>
      <c r="U57" s="1"/>
      <c r="V57" s="1"/>
      <c r="W57" s="1"/>
      <c r="X57" s="1"/>
    </row>
    <row r="58" spans="1:24" x14ac:dyDescent="0.25">
      <c r="A58" s="4">
        <v>169.89</v>
      </c>
      <c r="B58" s="4">
        <v>33</v>
      </c>
      <c r="C58" s="4">
        <v>2500</v>
      </c>
      <c r="D58" s="1"/>
      <c r="E58" s="7">
        <v>33</v>
      </c>
      <c r="F58" s="7">
        <v>187.72385491992867</v>
      </c>
      <c r="G58" s="7">
        <v>-187.72385491992867</v>
      </c>
      <c r="H58" s="1">
        <f t="shared" si="0"/>
        <v>187.72385491992867</v>
      </c>
      <c r="I58" s="4">
        <v>25</v>
      </c>
      <c r="J58" s="4">
        <v>2625</v>
      </c>
      <c r="K58" s="1"/>
      <c r="L58" s="7" t="s">
        <v>34</v>
      </c>
      <c r="M58" s="7">
        <v>98</v>
      </c>
      <c r="N58" s="7">
        <v>4231099.5466167768</v>
      </c>
      <c r="O58" s="7">
        <v>43174.485169558946</v>
      </c>
      <c r="P58" s="7"/>
      <c r="Q58" s="7"/>
      <c r="U58" s="1"/>
      <c r="V58" s="1"/>
      <c r="W58" s="1"/>
      <c r="X58" s="1"/>
    </row>
    <row r="59" spans="1:24" ht="15.75" thickBot="1" x14ac:dyDescent="0.3">
      <c r="A59" s="4">
        <v>1898.03</v>
      </c>
      <c r="B59" s="4">
        <v>34</v>
      </c>
      <c r="C59" s="4">
        <v>4000</v>
      </c>
      <c r="D59" s="1"/>
      <c r="E59" s="7">
        <v>34</v>
      </c>
      <c r="F59" s="7">
        <v>146.80644120806062</v>
      </c>
      <c r="G59" s="7">
        <v>405.91355879193941</v>
      </c>
      <c r="H59" s="1">
        <f t="shared" si="0"/>
        <v>405.91355879193941</v>
      </c>
      <c r="I59" s="4">
        <v>21</v>
      </c>
      <c r="J59" s="4">
        <v>2058.3333333333335</v>
      </c>
      <c r="K59" s="1"/>
      <c r="L59" s="8" t="s">
        <v>35</v>
      </c>
      <c r="M59" s="8">
        <v>99</v>
      </c>
      <c r="N59" s="8">
        <v>4688123.8037371561</v>
      </c>
      <c r="O59" s="8"/>
      <c r="P59" s="8"/>
      <c r="Q59" s="8"/>
      <c r="U59" s="1"/>
      <c r="V59" s="1"/>
      <c r="W59" s="1"/>
      <c r="X59" s="1"/>
    </row>
    <row r="60" spans="1:24" ht="15.75" thickBot="1" x14ac:dyDescent="0.3">
      <c r="A60" s="4">
        <v>810.39</v>
      </c>
      <c r="B60" s="4">
        <v>33</v>
      </c>
      <c r="C60" s="4">
        <v>2650</v>
      </c>
      <c r="D60" s="1"/>
      <c r="E60" s="7">
        <v>35</v>
      </c>
      <c r="F60" s="7">
        <v>178.93968237563399</v>
      </c>
      <c r="G60" s="7">
        <v>43.600317624365999</v>
      </c>
      <c r="H60" s="1">
        <f t="shared" si="0"/>
        <v>43.600317624365999</v>
      </c>
      <c r="I60" s="4">
        <v>24</v>
      </c>
      <c r="J60" s="4">
        <v>2500</v>
      </c>
      <c r="K60" s="1"/>
      <c r="U60" s="1"/>
      <c r="V60" s="1"/>
      <c r="W60" s="1"/>
      <c r="X60" s="1"/>
    </row>
    <row r="61" spans="1:24" x14ac:dyDescent="0.25">
      <c r="A61" s="4">
        <v>0</v>
      </c>
      <c r="B61" s="4">
        <v>45</v>
      </c>
      <c r="C61" s="4">
        <v>1500</v>
      </c>
      <c r="D61" s="1"/>
      <c r="E61" s="7">
        <v>36</v>
      </c>
      <c r="F61" s="7">
        <v>178.92056865307518</v>
      </c>
      <c r="G61" s="7">
        <v>362.37943134692478</v>
      </c>
      <c r="H61" s="1">
        <f t="shared" si="0"/>
        <v>362.37943134692478</v>
      </c>
      <c r="I61" s="4">
        <v>43</v>
      </c>
      <c r="J61" s="4">
        <v>2950</v>
      </c>
      <c r="K61" s="1"/>
      <c r="L61" s="9"/>
      <c r="M61" s="9" t="s">
        <v>42</v>
      </c>
      <c r="N61" s="9" t="s">
        <v>30</v>
      </c>
      <c r="O61" s="9" t="s">
        <v>43</v>
      </c>
      <c r="P61" s="9" t="s">
        <v>44</v>
      </c>
      <c r="Q61" s="9" t="s">
        <v>45</v>
      </c>
      <c r="R61" s="9" t="s">
        <v>46</v>
      </c>
      <c r="S61" s="9" t="s">
        <v>47</v>
      </c>
      <c r="T61" s="9" t="s">
        <v>48</v>
      </c>
      <c r="U61" s="1"/>
      <c r="V61" s="1"/>
      <c r="W61" s="1"/>
      <c r="X61" s="1"/>
    </row>
    <row r="62" spans="1:24" x14ac:dyDescent="0.25">
      <c r="A62" s="4">
        <v>32.78</v>
      </c>
      <c r="B62" s="4">
        <v>21</v>
      </c>
      <c r="C62" s="4">
        <v>1250</v>
      </c>
      <c r="D62" s="1"/>
      <c r="E62" s="7">
        <v>37</v>
      </c>
      <c r="F62" s="7">
        <v>87.874172981716541</v>
      </c>
      <c r="G62" s="7">
        <v>-87.874172981716541</v>
      </c>
      <c r="H62" s="1">
        <f t="shared" si="0"/>
        <v>87.874172981716541</v>
      </c>
      <c r="I62" s="4">
        <v>43</v>
      </c>
      <c r="J62" s="4">
        <v>1900.0000000000002</v>
      </c>
      <c r="K62" s="1"/>
      <c r="L62" s="7" t="s">
        <v>36</v>
      </c>
      <c r="M62" s="7">
        <v>20.299917753176118</v>
      </c>
      <c r="N62" s="7">
        <v>47.930791447451305</v>
      </c>
      <c r="O62" s="7">
        <v>0.42352561141060724</v>
      </c>
      <c r="P62" s="7">
        <v>0.67283989646751552</v>
      </c>
      <c r="Q62" s="7">
        <v>-74.817177943124349</v>
      </c>
      <c r="R62" s="7">
        <v>115.41701344947658</v>
      </c>
      <c r="S62" s="7">
        <v>-74.817177943124349</v>
      </c>
      <c r="T62" s="7">
        <v>115.41701344947658</v>
      </c>
      <c r="U62" s="1"/>
      <c r="V62" s="1"/>
      <c r="W62" s="1"/>
      <c r="X62" s="1"/>
    </row>
    <row r="63" spans="1:24" ht="15.75" thickBot="1" x14ac:dyDescent="0.3">
      <c r="A63" s="4">
        <v>95.8</v>
      </c>
      <c r="B63" s="4">
        <v>25</v>
      </c>
      <c r="C63" s="4">
        <v>2500</v>
      </c>
      <c r="D63" s="1"/>
      <c r="E63" s="7">
        <v>38</v>
      </c>
      <c r="F63" s="7">
        <v>347.32820858917813</v>
      </c>
      <c r="G63" s="7">
        <v>221.44179141082185</v>
      </c>
      <c r="H63" s="1">
        <f t="shared" si="0"/>
        <v>221.44179141082185</v>
      </c>
      <c r="I63" s="4">
        <v>37</v>
      </c>
      <c r="J63" s="4">
        <v>4750</v>
      </c>
      <c r="K63" s="1"/>
      <c r="L63" s="8" t="s">
        <v>49</v>
      </c>
      <c r="M63" s="8">
        <v>5.0050535127289304E-2</v>
      </c>
      <c r="N63" s="8">
        <v>1.538341241710444E-2</v>
      </c>
      <c r="O63" s="12">
        <v>3.2535391868997374</v>
      </c>
      <c r="P63" s="12">
        <v>1.5643829860740191E-3</v>
      </c>
      <c r="Q63" s="8">
        <v>1.9522653846263931E-2</v>
      </c>
      <c r="R63" s="8">
        <v>8.0578416408314674E-2</v>
      </c>
      <c r="S63" s="8">
        <v>1.9522653846263931E-2</v>
      </c>
      <c r="T63" s="8">
        <v>8.0578416408314674E-2</v>
      </c>
      <c r="U63" s="1"/>
      <c r="V63" s="1"/>
      <c r="W63" s="1"/>
      <c r="X63" s="1"/>
    </row>
    <row r="64" spans="1:24" x14ac:dyDescent="0.25">
      <c r="A64" s="4">
        <v>27.78</v>
      </c>
      <c r="B64" s="4">
        <v>27</v>
      </c>
      <c r="C64" s="4">
        <v>1900.0000000000002</v>
      </c>
      <c r="D64" s="1"/>
      <c r="E64" s="7">
        <v>39</v>
      </c>
      <c r="F64" s="7">
        <v>208.90515221769891</v>
      </c>
      <c r="G64" s="7">
        <v>135.56484778230111</v>
      </c>
      <c r="H64" s="1">
        <f t="shared" si="0"/>
        <v>135.56484778230111</v>
      </c>
      <c r="I64" s="4">
        <v>27</v>
      </c>
      <c r="J64" s="4">
        <v>2916.6666666666665</v>
      </c>
      <c r="K64" s="1"/>
      <c r="U64" s="1"/>
      <c r="V64" s="1"/>
      <c r="W64" s="1"/>
      <c r="X64" s="1"/>
    </row>
    <row r="65" spans="1:24" x14ac:dyDescent="0.25">
      <c r="A65" s="4">
        <v>215.07</v>
      </c>
      <c r="B65" s="4">
        <v>26</v>
      </c>
      <c r="C65" s="4">
        <v>2333.3333333333335</v>
      </c>
      <c r="D65" s="1"/>
      <c r="E65" s="7">
        <v>40</v>
      </c>
      <c r="F65" s="7">
        <v>286.33541673643066</v>
      </c>
      <c r="G65" s="7">
        <v>119.01458326356936</v>
      </c>
      <c r="H65" s="1">
        <f t="shared" si="0"/>
        <v>119.01458326356936</v>
      </c>
      <c r="I65" s="4">
        <v>28</v>
      </c>
      <c r="J65" s="4">
        <v>3833.3333333333335</v>
      </c>
      <c r="K65" s="1"/>
      <c r="U65" s="1"/>
      <c r="V65" s="1"/>
      <c r="W65" s="1"/>
      <c r="X65" s="1"/>
    </row>
    <row r="66" spans="1:24" x14ac:dyDescent="0.25">
      <c r="A66" s="4">
        <v>79.510000000000005</v>
      </c>
      <c r="B66" s="4">
        <v>22</v>
      </c>
      <c r="C66" s="4">
        <v>2250</v>
      </c>
      <c r="D66" s="1"/>
      <c r="E66" s="7">
        <v>41</v>
      </c>
      <c r="F66" s="7">
        <v>174.83031420913795</v>
      </c>
      <c r="G66" s="7">
        <v>136.10968579086204</v>
      </c>
      <c r="H66" s="1">
        <f t="shared" si="0"/>
        <v>136.10968579086204</v>
      </c>
      <c r="I66" s="4">
        <v>26</v>
      </c>
      <c r="J66" s="4">
        <v>2500</v>
      </c>
      <c r="K66" s="1"/>
      <c r="U66" s="1"/>
      <c r="V66" s="1"/>
      <c r="W66" s="1"/>
      <c r="X66" s="1"/>
    </row>
    <row r="67" spans="1:24" x14ac:dyDescent="0.25">
      <c r="A67" s="4">
        <v>0</v>
      </c>
      <c r="B67" s="4">
        <v>27</v>
      </c>
      <c r="C67" s="4">
        <v>4083.3333333333335</v>
      </c>
      <c r="D67" s="1"/>
      <c r="E67" s="7">
        <v>42</v>
      </c>
      <c r="F67" s="7">
        <v>151.36815834359868</v>
      </c>
      <c r="G67" s="7">
        <v>-97.718158343598674</v>
      </c>
      <c r="H67" s="1">
        <f t="shared" si="0"/>
        <v>97.718158343598674</v>
      </c>
      <c r="I67" s="4">
        <v>23</v>
      </c>
      <c r="J67" s="4">
        <v>2158.3333333333335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4">
        <v>0</v>
      </c>
      <c r="B68" s="4">
        <v>26</v>
      </c>
      <c r="C68" s="4">
        <v>2083.3333333333335</v>
      </c>
      <c r="D68" s="1"/>
      <c r="E68" s="7">
        <v>43</v>
      </c>
      <c r="F68" s="7">
        <v>58.945602042555066</v>
      </c>
      <c r="G68" s="7">
        <v>4.9743979574449355</v>
      </c>
      <c r="H68" s="1">
        <f t="shared" si="0"/>
        <v>4.9743979574449355</v>
      </c>
      <c r="I68" s="4">
        <v>30</v>
      </c>
      <c r="J68" s="4">
        <v>1258.3333333333333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4">
        <v>306.02999999999997</v>
      </c>
      <c r="B69" s="4">
        <v>41</v>
      </c>
      <c r="C69" s="4">
        <v>5000</v>
      </c>
      <c r="D69" s="1"/>
      <c r="E69" s="7">
        <v>44</v>
      </c>
      <c r="F69" s="7">
        <v>83.513677064985174</v>
      </c>
      <c r="G69" s="7">
        <v>82.33632293501482</v>
      </c>
      <c r="H69" s="1">
        <f t="shared" si="0"/>
        <v>82.33632293501482</v>
      </c>
      <c r="I69" s="4">
        <v>30</v>
      </c>
      <c r="J69" s="4">
        <v>1541.6666666666667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4">
        <v>104.54</v>
      </c>
      <c r="B70" s="4">
        <v>42</v>
      </c>
      <c r="C70" s="4">
        <v>3250</v>
      </c>
      <c r="D70" s="1"/>
      <c r="E70" s="7">
        <v>45</v>
      </c>
      <c r="F70" s="7">
        <v>121.2704875367144</v>
      </c>
      <c r="G70" s="7">
        <v>-111.6904875367144</v>
      </c>
      <c r="H70" s="1">
        <f t="shared" si="0"/>
        <v>111.6904875367144</v>
      </c>
      <c r="I70" s="4">
        <v>38</v>
      </c>
      <c r="J70" s="4">
        <v>2166.6666666666665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4">
        <v>0</v>
      </c>
      <c r="B71" s="4">
        <v>22</v>
      </c>
      <c r="C71" s="4">
        <v>4250</v>
      </c>
      <c r="D71" s="1"/>
      <c r="E71" s="7">
        <v>46</v>
      </c>
      <c r="F71" s="7">
        <v>84.010093022300339</v>
      </c>
      <c r="G71" s="7">
        <v>-84.010093022300339</v>
      </c>
      <c r="H71" s="1">
        <f t="shared" si="0"/>
        <v>84.010093022300339</v>
      </c>
      <c r="I71" s="4">
        <v>28</v>
      </c>
      <c r="J71" s="4">
        <v>1500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4">
        <v>642.47</v>
      </c>
      <c r="B72" s="4">
        <v>25</v>
      </c>
      <c r="C72" s="4">
        <v>2558.3333333333335</v>
      </c>
      <c r="D72" s="1"/>
      <c r="E72" s="7">
        <v>47</v>
      </c>
      <c r="F72" s="7">
        <v>82.024429193039708</v>
      </c>
      <c r="G72" s="7">
        <v>237.4655708069603</v>
      </c>
      <c r="H72" s="1">
        <f t="shared" si="0"/>
        <v>237.4655708069603</v>
      </c>
      <c r="I72" s="4">
        <v>36</v>
      </c>
      <c r="J72" s="4">
        <v>1666.6666666666667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4">
        <v>308.05</v>
      </c>
      <c r="B73" s="4">
        <v>31</v>
      </c>
      <c r="C73" s="4">
        <v>2050</v>
      </c>
      <c r="D73" s="1"/>
      <c r="E73" s="7">
        <v>48</v>
      </c>
      <c r="F73" s="7">
        <v>168.96145669790226</v>
      </c>
      <c r="G73" s="7">
        <v>-168.96145669790226</v>
      </c>
      <c r="H73" s="1">
        <f t="shared" si="0"/>
        <v>168.96145669790226</v>
      </c>
      <c r="I73" s="4">
        <v>38</v>
      </c>
      <c r="J73" s="4">
        <v>2716.6666666666665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4">
        <v>186.35</v>
      </c>
      <c r="B74" s="4">
        <v>27</v>
      </c>
      <c r="C74" s="4">
        <v>1666.6666666666667</v>
      </c>
      <c r="D74" s="1"/>
      <c r="E74" s="7">
        <v>49</v>
      </c>
      <c r="F74" s="7">
        <v>127.86193548978628</v>
      </c>
      <c r="G74" s="7">
        <v>-44.781935489786278</v>
      </c>
      <c r="H74" s="1">
        <f t="shared" si="0"/>
        <v>44.781935489786278</v>
      </c>
      <c r="I74" s="4">
        <v>26</v>
      </c>
      <c r="J74" s="4">
        <v>1958.3333333333333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4">
        <v>56.15</v>
      </c>
      <c r="B75" s="4">
        <v>33</v>
      </c>
      <c r="C75" s="4">
        <v>2708.3333333333335</v>
      </c>
      <c r="D75" s="1"/>
      <c r="E75" s="7">
        <v>50</v>
      </c>
      <c r="F75" s="7">
        <v>459.75712277711375</v>
      </c>
      <c r="G75" s="7">
        <v>185.07287722288629</v>
      </c>
      <c r="H75" s="1">
        <f t="shared" si="0"/>
        <v>185.07287722288629</v>
      </c>
      <c r="I75" s="4">
        <v>28</v>
      </c>
      <c r="J75" s="4">
        <v>5833.333333333333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4">
        <v>129.37</v>
      </c>
      <c r="B76" s="4">
        <v>37</v>
      </c>
      <c r="C76" s="4">
        <v>2266.6666666666665</v>
      </c>
      <c r="D76" s="1"/>
      <c r="E76" s="7">
        <v>51</v>
      </c>
      <c r="F76" s="7">
        <v>168.87332272135603</v>
      </c>
      <c r="G76" s="7">
        <v>-168.87332272135603</v>
      </c>
      <c r="H76" s="1">
        <f t="shared" si="0"/>
        <v>168.87332272135603</v>
      </c>
      <c r="I76" s="4">
        <v>50</v>
      </c>
      <c r="J76" s="4">
        <v>3000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4">
        <v>93.11</v>
      </c>
      <c r="B77" s="4">
        <v>27</v>
      </c>
      <c r="C77" s="4">
        <v>1833.3333333333333</v>
      </c>
      <c r="D77" s="1"/>
      <c r="E77" s="7">
        <v>52</v>
      </c>
      <c r="F77" s="7">
        <v>106.68063819201605</v>
      </c>
      <c r="G77" s="7">
        <v>-13.480638192016045</v>
      </c>
      <c r="H77" s="1">
        <f t="shared" si="0"/>
        <v>13.480638192016045</v>
      </c>
      <c r="I77" s="4">
        <v>24</v>
      </c>
      <c r="J77" s="4">
        <v>1666.6666666666667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4">
        <v>0</v>
      </c>
      <c r="B78" s="4">
        <v>24</v>
      </c>
      <c r="C78" s="4">
        <v>3416.6666666666665</v>
      </c>
      <c r="D78" s="1"/>
      <c r="E78" s="7">
        <v>53</v>
      </c>
      <c r="F78" s="7">
        <v>91.166977186674757</v>
      </c>
      <c r="G78" s="7">
        <v>13.87302281332525</v>
      </c>
      <c r="H78" s="1">
        <f t="shared" si="0"/>
        <v>13.87302281332525</v>
      </c>
      <c r="I78" s="4">
        <v>21</v>
      </c>
      <c r="J78" s="4">
        <v>1416.6666666666667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4">
        <v>292.66000000000003</v>
      </c>
      <c r="B79" s="4">
        <v>24</v>
      </c>
      <c r="C79" s="4">
        <v>3125</v>
      </c>
      <c r="D79" s="1"/>
      <c r="E79" s="7">
        <v>54</v>
      </c>
      <c r="F79" s="7">
        <v>164.48787353891043</v>
      </c>
      <c r="G79" s="7">
        <v>-130.35787353891044</v>
      </c>
      <c r="H79" s="1">
        <f t="shared" si="0"/>
        <v>130.35787353891044</v>
      </c>
      <c r="I79" s="4">
        <v>24</v>
      </c>
      <c r="J79" s="4">
        <v>2333.3333333333335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4">
        <v>98.46</v>
      </c>
      <c r="B80" s="4">
        <v>25</v>
      </c>
      <c r="C80" s="4">
        <v>2400</v>
      </c>
      <c r="D80" s="1"/>
      <c r="E80" s="7">
        <v>55</v>
      </c>
      <c r="F80" s="7">
        <v>131.47488769896717</v>
      </c>
      <c r="G80" s="7">
        <v>-90.284887698967168</v>
      </c>
      <c r="H80" s="1">
        <f t="shared" si="0"/>
        <v>90.284887698967168</v>
      </c>
      <c r="I80" s="4">
        <v>26</v>
      </c>
      <c r="J80" s="4">
        <v>2000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4">
        <v>258.55</v>
      </c>
      <c r="B81" s="4">
        <v>36</v>
      </c>
      <c r="C81" s="4">
        <v>2541.6666666666665</v>
      </c>
      <c r="D81" s="1"/>
      <c r="E81" s="7">
        <v>56</v>
      </c>
      <c r="F81" s="7">
        <v>160.44752562640173</v>
      </c>
      <c r="G81" s="7">
        <v>9.4424743735982588</v>
      </c>
      <c r="H81" s="1">
        <f t="shared" si="0"/>
        <v>9.4424743735982588</v>
      </c>
      <c r="I81" s="4">
        <v>33</v>
      </c>
      <c r="J81" s="4">
        <v>2500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4">
        <v>101.68</v>
      </c>
      <c r="B82" s="4">
        <v>33</v>
      </c>
      <c r="C82" s="4">
        <v>2125</v>
      </c>
      <c r="D82" s="1"/>
      <c r="E82" s="7">
        <v>57</v>
      </c>
      <c r="F82" s="7">
        <v>288.45912107366604</v>
      </c>
      <c r="G82" s="7">
        <v>1609.570878926334</v>
      </c>
      <c r="H82" s="1">
        <f t="shared" si="0"/>
        <v>1609.570878926334</v>
      </c>
      <c r="I82" s="4">
        <v>34</v>
      </c>
      <c r="J82" s="4">
        <v>4000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4">
        <v>0</v>
      </c>
      <c r="B83" s="4">
        <v>33</v>
      </c>
      <c r="C83" s="4">
        <v>3333.3333333333335</v>
      </c>
      <c r="D83" s="1"/>
      <c r="E83" s="7">
        <v>58</v>
      </c>
      <c r="F83" s="7">
        <v>173.45415357945296</v>
      </c>
      <c r="G83" s="7">
        <v>636.93584642054702</v>
      </c>
      <c r="H83" s="1">
        <f t="shared" si="0"/>
        <v>636.93584642054702</v>
      </c>
      <c r="I83" s="4">
        <v>33</v>
      </c>
      <c r="J83" s="4">
        <v>2650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4">
        <v>65.25</v>
      </c>
      <c r="B84" s="4">
        <v>55</v>
      </c>
      <c r="C84" s="4">
        <v>2200</v>
      </c>
      <c r="D84" s="1"/>
      <c r="E84" s="7">
        <v>59</v>
      </c>
      <c r="F84" s="7">
        <v>49.080463607083857</v>
      </c>
      <c r="G84" s="7">
        <v>-49.080463607083857</v>
      </c>
      <c r="H84" s="1">
        <f t="shared" si="0"/>
        <v>49.080463607083857</v>
      </c>
      <c r="I84" s="4">
        <v>45</v>
      </c>
      <c r="J84" s="4">
        <v>1500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4">
        <v>108.61</v>
      </c>
      <c r="B85" s="4">
        <v>20</v>
      </c>
      <c r="C85" s="4">
        <v>1375</v>
      </c>
      <c r="D85" s="1"/>
      <c r="E85" s="7">
        <v>60</v>
      </c>
      <c r="F85" s="7">
        <v>76.715168349951156</v>
      </c>
      <c r="G85" s="7">
        <v>-43.935168349951155</v>
      </c>
      <c r="H85" s="1">
        <f t="shared" si="0"/>
        <v>43.935168349951155</v>
      </c>
      <c r="I85" s="4">
        <v>21</v>
      </c>
      <c r="J85" s="4">
        <v>1250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4">
        <v>49.56</v>
      </c>
      <c r="B86" s="4">
        <v>29</v>
      </c>
      <c r="C86" s="4">
        <v>2000</v>
      </c>
      <c r="D86" s="1"/>
      <c r="E86" s="7">
        <v>61</v>
      </c>
      <c r="F86" s="7">
        <v>176.88499829238597</v>
      </c>
      <c r="G86" s="7">
        <v>-81.084998292385976</v>
      </c>
      <c r="H86" s="1">
        <f t="shared" si="0"/>
        <v>81.084998292385976</v>
      </c>
      <c r="I86" s="4">
        <v>25</v>
      </c>
      <c r="J86" s="4">
        <v>2500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4">
        <v>0</v>
      </c>
      <c r="B87" s="4">
        <v>40</v>
      </c>
      <c r="C87" s="4">
        <v>3091.6666666666665</v>
      </c>
      <c r="D87" s="1"/>
      <c r="E87" s="7">
        <v>62</v>
      </c>
      <c r="F87" s="7">
        <v>120.749118313685</v>
      </c>
      <c r="G87" s="7">
        <v>-92.969118313685001</v>
      </c>
      <c r="H87" s="1">
        <f t="shared" si="0"/>
        <v>92.969118313685001</v>
      </c>
      <c r="I87" s="4">
        <v>27</v>
      </c>
      <c r="J87" s="4">
        <v>1900.0000000000002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4">
        <v>235.57</v>
      </c>
      <c r="B88" s="4">
        <v>41</v>
      </c>
      <c r="C88" s="4">
        <v>6033.333333333333</v>
      </c>
      <c r="D88" s="1"/>
      <c r="E88" s="7">
        <v>63</v>
      </c>
      <c r="F88" s="7">
        <v>160.37850537241437</v>
      </c>
      <c r="G88" s="7">
        <v>54.691494627585627</v>
      </c>
      <c r="H88" s="1">
        <f t="shared" si="0"/>
        <v>54.691494627585627</v>
      </c>
      <c r="I88" s="4">
        <v>26</v>
      </c>
      <c r="J88" s="4">
        <v>2333.3333333333335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4">
        <v>0</v>
      </c>
      <c r="B89" s="4">
        <v>41</v>
      </c>
      <c r="C89" s="4">
        <v>3658.3333333333335</v>
      </c>
      <c r="D89" s="1"/>
      <c r="E89" s="7">
        <v>64</v>
      </c>
      <c r="F89" s="7">
        <v>161.37133728704467</v>
      </c>
      <c r="G89" s="7">
        <v>-81.861337287044663</v>
      </c>
      <c r="H89" s="1">
        <f t="shared" si="0"/>
        <v>81.861337287044663</v>
      </c>
      <c r="I89" s="4">
        <v>22</v>
      </c>
      <c r="J89" s="4">
        <v>2250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4">
        <v>0</v>
      </c>
      <c r="B90" s="4">
        <v>35</v>
      </c>
      <c r="C90" s="4">
        <v>2750</v>
      </c>
      <c r="D90" s="1"/>
      <c r="E90" s="7">
        <v>65</v>
      </c>
      <c r="F90" s="7">
        <v>310.06781407476404</v>
      </c>
      <c r="G90" s="7">
        <v>-310.06781407476404</v>
      </c>
      <c r="H90" s="1">
        <f t="shared" si="0"/>
        <v>310.06781407476404</v>
      </c>
      <c r="I90" s="4">
        <v>27</v>
      </c>
      <c r="J90" s="4">
        <v>4083.3333333333335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4">
        <v>0</v>
      </c>
      <c r="B91" s="4">
        <v>24</v>
      </c>
      <c r="C91" s="4">
        <v>1916.6666666666667</v>
      </c>
      <c r="D91" s="1"/>
      <c r="E91" s="7">
        <v>66</v>
      </c>
      <c r="F91" s="7">
        <v>138.700792117329</v>
      </c>
      <c r="G91" s="7">
        <v>-138.700792117329</v>
      </c>
      <c r="H91" s="1">
        <f t="shared" ref="H91:H125" si="1">ABS(G91)</f>
        <v>138.700792117329</v>
      </c>
      <c r="I91" s="4">
        <v>26</v>
      </c>
      <c r="J91" s="4">
        <v>2083.3333333333335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4">
        <v>0</v>
      </c>
      <c r="B92" s="4">
        <v>54</v>
      </c>
      <c r="C92" s="4">
        <v>3483.3333333333335</v>
      </c>
      <c r="D92" s="1"/>
      <c r="E92" s="7">
        <v>67</v>
      </c>
      <c r="F92" s="7">
        <v>360.78718551127139</v>
      </c>
      <c r="G92" s="7">
        <v>-54.757185511271416</v>
      </c>
      <c r="H92" s="1">
        <f t="shared" si="1"/>
        <v>54.757185511271416</v>
      </c>
      <c r="I92" s="4">
        <v>41</v>
      </c>
      <c r="J92" s="4">
        <v>5000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4">
        <v>0</v>
      </c>
      <c r="B93" s="4">
        <v>34</v>
      </c>
      <c r="C93" s="4">
        <v>2075.0000000000005</v>
      </c>
      <c r="D93" s="1"/>
      <c r="E93" s="7">
        <v>68</v>
      </c>
      <c r="F93" s="7">
        <v>206.98850864242567</v>
      </c>
      <c r="G93" s="7">
        <v>-102.44850864242567</v>
      </c>
      <c r="H93" s="1">
        <f t="shared" si="1"/>
        <v>102.44850864242567</v>
      </c>
      <c r="I93" s="4">
        <v>42</v>
      </c>
      <c r="J93" s="4">
        <v>3250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4">
        <v>0</v>
      </c>
      <c r="B94" s="4">
        <v>45</v>
      </c>
      <c r="C94" s="4">
        <v>2341.6666666666665</v>
      </c>
      <c r="D94" s="1"/>
      <c r="E94" s="7">
        <v>69</v>
      </c>
      <c r="F94" s="7">
        <v>334.79304332772779</v>
      </c>
      <c r="G94" s="7">
        <v>-334.79304332772779</v>
      </c>
      <c r="H94" s="1">
        <f t="shared" si="1"/>
        <v>334.79304332772779</v>
      </c>
      <c r="I94" s="4">
        <v>22</v>
      </c>
      <c r="J94" s="4">
        <v>4250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4">
        <v>68.38</v>
      </c>
      <c r="B95" s="4">
        <v>43</v>
      </c>
      <c r="C95" s="4">
        <v>2000</v>
      </c>
      <c r="D95" s="1"/>
      <c r="E95" s="7">
        <v>70</v>
      </c>
      <c r="F95" s="7">
        <v>181.94313138523924</v>
      </c>
      <c r="G95" s="7">
        <v>460.52686861476082</v>
      </c>
      <c r="H95" s="1">
        <f t="shared" si="1"/>
        <v>460.52686861476082</v>
      </c>
      <c r="I95" s="4">
        <v>25</v>
      </c>
      <c r="J95" s="4">
        <v>2558.3333333333335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4">
        <v>0</v>
      </c>
      <c r="B96" s="4">
        <v>35</v>
      </c>
      <c r="C96" s="4">
        <v>1250</v>
      </c>
      <c r="D96" s="1"/>
      <c r="E96" s="7">
        <v>71</v>
      </c>
      <c r="F96" s="7">
        <v>125.53700993374409</v>
      </c>
      <c r="G96" s="7">
        <v>182.51299006625592</v>
      </c>
      <c r="H96" s="1">
        <f t="shared" si="1"/>
        <v>182.51299006625592</v>
      </c>
      <c r="I96" s="4">
        <v>31</v>
      </c>
      <c r="J96" s="4">
        <v>2050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4">
        <v>0</v>
      </c>
      <c r="B97" s="4">
        <v>36</v>
      </c>
      <c r="C97" s="4">
        <v>7000</v>
      </c>
      <c r="D97" s="1"/>
      <c r="E97" s="7">
        <v>72</v>
      </c>
      <c r="F97" s="7">
        <v>100.51658594227196</v>
      </c>
      <c r="G97" s="7">
        <v>85.833414057728035</v>
      </c>
      <c r="H97" s="1">
        <f t="shared" si="1"/>
        <v>85.833414057728035</v>
      </c>
      <c r="I97" s="4">
        <v>27</v>
      </c>
      <c r="J97" s="4">
        <v>1666.6666666666667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4">
        <v>0</v>
      </c>
      <c r="B98" s="4">
        <v>22</v>
      </c>
      <c r="C98" s="4">
        <v>1300</v>
      </c>
      <c r="D98" s="1"/>
      <c r="E98" s="7">
        <v>73</v>
      </c>
      <c r="F98" s="7">
        <v>178.51228667230623</v>
      </c>
      <c r="G98" s="7">
        <v>-122.36228667230623</v>
      </c>
      <c r="H98" s="1">
        <f t="shared" si="1"/>
        <v>122.36228667230623</v>
      </c>
      <c r="I98" s="4">
        <v>33</v>
      </c>
      <c r="J98" s="4">
        <v>2708.3333333333335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4">
        <v>474.15</v>
      </c>
      <c r="B99" s="4">
        <v>33</v>
      </c>
      <c r="C99" s="4">
        <v>5000</v>
      </c>
      <c r="D99" s="1"/>
      <c r="E99" s="7">
        <v>74</v>
      </c>
      <c r="F99" s="7">
        <v>131.99625692199658</v>
      </c>
      <c r="G99" s="7">
        <v>-2.6262569219965712</v>
      </c>
      <c r="H99" s="1">
        <f t="shared" si="1"/>
        <v>2.6262569219965712</v>
      </c>
      <c r="I99" s="4">
        <v>37</v>
      </c>
      <c r="J99" s="4">
        <v>2266.6666666666665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4">
        <v>234.05</v>
      </c>
      <c r="B100" s="4">
        <v>25</v>
      </c>
      <c r="C100" s="4">
        <v>3000</v>
      </c>
      <c r="D100" s="1"/>
      <c r="E100" s="7">
        <v>75</v>
      </c>
      <c r="F100" s="7">
        <v>114.96839477899555</v>
      </c>
      <c r="G100" s="7">
        <v>-21.858394778995546</v>
      </c>
      <c r="H100" s="1">
        <f t="shared" si="1"/>
        <v>21.858394778995546</v>
      </c>
      <c r="I100" s="4">
        <v>27</v>
      </c>
      <c r="J100" s="4">
        <v>1833.3333333333333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4">
        <v>451.2</v>
      </c>
      <c r="B101" s="4">
        <v>26</v>
      </c>
      <c r="C101" s="4">
        <v>4166.666666666667</v>
      </c>
      <c r="D101" s="1"/>
      <c r="E101" s="7">
        <v>76</v>
      </c>
      <c r="F101" s="7">
        <v>258.42463097761373</v>
      </c>
      <c r="G101" s="7">
        <v>-258.42463097761373</v>
      </c>
      <c r="H101" s="1">
        <f t="shared" si="1"/>
        <v>258.42463097761373</v>
      </c>
      <c r="I101" s="4">
        <v>24</v>
      </c>
      <c r="J101" s="4">
        <v>3416.6666666666665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4">
        <v>251.52</v>
      </c>
      <c r="B102" s="4">
        <v>46</v>
      </c>
      <c r="C102" s="4">
        <v>4583.333333333333</v>
      </c>
      <c r="D102" s="1"/>
      <c r="E102" s="7">
        <v>77</v>
      </c>
      <c r="F102" s="7">
        <v>233.13396551334745</v>
      </c>
      <c r="G102" s="7">
        <v>59.526034486652577</v>
      </c>
      <c r="H102" s="1">
        <f t="shared" si="1"/>
        <v>59.526034486652577</v>
      </c>
      <c r="I102" s="4">
        <v>24</v>
      </c>
      <c r="J102" s="4">
        <v>3125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7">
        <v>78</v>
      </c>
      <c r="F103" s="7">
        <v>168.21391299035182</v>
      </c>
      <c r="G103" s="7">
        <v>-69.753912990351822</v>
      </c>
      <c r="H103" s="1">
        <f t="shared" si="1"/>
        <v>69.753912990351822</v>
      </c>
      <c r="I103" s="4">
        <v>25</v>
      </c>
      <c r="J103" s="4">
        <v>2400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7">
        <v>79</v>
      </c>
      <c r="F104" s="7">
        <v>157.89642558583856</v>
      </c>
      <c r="G104" s="7">
        <v>100.65357441416145</v>
      </c>
      <c r="H104" s="1">
        <f t="shared" si="1"/>
        <v>100.65357441416145</v>
      </c>
      <c r="I104" s="4">
        <v>36</v>
      </c>
      <c r="J104" s="4">
        <v>2541.6666666666665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7">
        <v>80</v>
      </c>
      <c r="F105" s="7">
        <v>127.93095574377365</v>
      </c>
      <c r="G105" s="7">
        <v>-26.250955743773645</v>
      </c>
      <c r="H105" s="1">
        <f t="shared" si="1"/>
        <v>26.250955743773645</v>
      </c>
      <c r="I105" s="4">
        <v>33</v>
      </c>
      <c r="J105" s="4">
        <v>2125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7">
        <v>81</v>
      </c>
      <c r="F106" s="7">
        <v>232.70656981001969</v>
      </c>
      <c r="G106" s="7">
        <v>-232.70656981001969</v>
      </c>
      <c r="H106" s="1">
        <f t="shared" si="1"/>
        <v>232.70656981001969</v>
      </c>
      <c r="I106" s="4">
        <v>33</v>
      </c>
      <c r="J106" s="4">
        <v>3333.3333333333335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7">
        <v>82</v>
      </c>
      <c r="F107" s="7">
        <v>89.231219888842645</v>
      </c>
      <c r="G107" s="7">
        <v>-23.981219888842645</v>
      </c>
      <c r="H107" s="1">
        <f t="shared" si="1"/>
        <v>23.981219888842645</v>
      </c>
      <c r="I107" s="4">
        <v>55</v>
      </c>
      <c r="J107" s="4">
        <v>2200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7">
        <v>83</v>
      </c>
      <c r="F108" s="7">
        <v>89.608709060741887</v>
      </c>
      <c r="G108" s="7">
        <v>19.001290939258112</v>
      </c>
      <c r="H108" s="1">
        <f t="shared" si="1"/>
        <v>19.001290939258112</v>
      </c>
      <c r="I108" s="4">
        <v>20</v>
      </c>
      <c r="J108" s="4">
        <v>1375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7">
        <v>84</v>
      </c>
      <c r="F109" s="7">
        <v>125.31083544922308</v>
      </c>
      <c r="G109" s="7">
        <v>-75.750835449223075</v>
      </c>
      <c r="H109" s="1">
        <f t="shared" si="1"/>
        <v>75.750835449223075</v>
      </c>
      <c r="I109" s="4">
        <v>29</v>
      </c>
      <c r="J109" s="4">
        <v>2000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7">
        <v>85</v>
      </c>
      <c r="F110" s="7">
        <v>197.36865841403431</v>
      </c>
      <c r="G110" s="7">
        <v>-197.36865841403431</v>
      </c>
      <c r="H110" s="1">
        <f t="shared" si="1"/>
        <v>197.36865841403431</v>
      </c>
      <c r="I110" s="4">
        <v>40</v>
      </c>
      <c r="J110" s="4">
        <v>3091.6666666666665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7">
        <v>86</v>
      </c>
      <c r="F111" s="7">
        <v>450.38840029895761</v>
      </c>
      <c r="G111" s="7">
        <v>-214.81840029895761</v>
      </c>
      <c r="H111" s="1">
        <f t="shared" si="1"/>
        <v>214.81840029895761</v>
      </c>
      <c r="I111" s="4">
        <v>41</v>
      </c>
      <c r="J111" s="4">
        <v>6033.333333333333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7">
        <v>87</v>
      </c>
      <c r="F112" s="7">
        <v>244.45012437564651</v>
      </c>
      <c r="G112" s="7">
        <v>-244.45012437564651</v>
      </c>
      <c r="H112" s="1">
        <f t="shared" si="1"/>
        <v>244.45012437564651</v>
      </c>
      <c r="I112" s="4">
        <v>41</v>
      </c>
      <c r="J112" s="4">
        <v>3658.3333333333335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7">
        <v>88</v>
      </c>
      <c r="F113" s="7">
        <v>178.01587071499108</v>
      </c>
      <c r="G113" s="7">
        <v>-178.01587071499108</v>
      </c>
      <c r="H113" s="1">
        <f t="shared" si="1"/>
        <v>178.01587071499108</v>
      </c>
      <c r="I113" s="4">
        <v>35</v>
      </c>
      <c r="J113" s="4">
        <v>2750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7">
        <v>89</v>
      </c>
      <c r="F114" s="7">
        <v>128.35835144710143</v>
      </c>
      <c r="G114" s="7">
        <v>-128.35835144710143</v>
      </c>
      <c r="H114" s="1">
        <f t="shared" si="1"/>
        <v>128.35835144710143</v>
      </c>
      <c r="I114" s="4">
        <v>24</v>
      </c>
      <c r="J114" s="4">
        <v>1916.6666666666667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7">
        <v>90</v>
      </c>
      <c r="F115" s="7">
        <v>202.56483201486233</v>
      </c>
      <c r="G115" s="7">
        <v>-202.56483201486233</v>
      </c>
      <c r="H115" s="1">
        <f t="shared" si="1"/>
        <v>202.56483201486233</v>
      </c>
      <c r="I115" s="4">
        <v>54</v>
      </c>
      <c r="J115" s="4">
        <v>3483.3333333333335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7">
        <v>91</v>
      </c>
      <c r="F116" s="7">
        <v>121.54072900950861</v>
      </c>
      <c r="G116" s="7">
        <v>-121.54072900950861</v>
      </c>
      <c r="H116" s="1">
        <f t="shared" si="1"/>
        <v>121.54072900950861</v>
      </c>
      <c r="I116" s="4">
        <v>34</v>
      </c>
      <c r="J116" s="4">
        <v>2075.0000000000005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7">
        <v>92</v>
      </c>
      <c r="F117" s="7">
        <v>122.06209823253798</v>
      </c>
      <c r="G117" s="7">
        <v>-122.06209823253798</v>
      </c>
      <c r="H117" s="1">
        <f t="shared" si="1"/>
        <v>122.06209823253798</v>
      </c>
      <c r="I117" s="4">
        <v>45</v>
      </c>
      <c r="J117" s="4">
        <v>2341.6666666666665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7">
        <v>93</v>
      </c>
      <c r="F118" s="7">
        <v>96.54525828375067</v>
      </c>
      <c r="G118" s="7">
        <v>-28.165258283750674</v>
      </c>
      <c r="H118" s="1">
        <f t="shared" si="1"/>
        <v>28.165258283750674</v>
      </c>
      <c r="I118" s="4">
        <v>43</v>
      </c>
      <c r="J118" s="4">
        <v>2000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7">
        <v>94</v>
      </c>
      <c r="F119" s="7">
        <v>47.949591184478749</v>
      </c>
      <c r="G119" s="7">
        <v>-47.949591184478749</v>
      </c>
      <c r="H119" s="1">
        <f t="shared" si="1"/>
        <v>47.949591184478749</v>
      </c>
      <c r="I119" s="4">
        <v>35</v>
      </c>
      <c r="J119" s="4">
        <v>1250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7">
        <v>95</v>
      </c>
      <c r="F120" s="7">
        <v>544.48231196819472</v>
      </c>
      <c r="G120" s="7">
        <v>-544.48231196819472</v>
      </c>
      <c r="H120" s="1">
        <f t="shared" si="1"/>
        <v>544.48231196819472</v>
      </c>
      <c r="I120" s="4">
        <v>36</v>
      </c>
      <c r="J120" s="4">
        <v>7000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7">
        <v>96</v>
      </c>
      <c r="F121" s="7">
        <v>78.996026917720201</v>
      </c>
      <c r="G121" s="7">
        <v>-78.996026917720201</v>
      </c>
      <c r="H121" s="1">
        <f t="shared" si="1"/>
        <v>78.996026917720201</v>
      </c>
      <c r="I121" s="4">
        <v>22</v>
      </c>
      <c r="J121" s="4">
        <v>1300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7">
        <v>97</v>
      </c>
      <c r="F122" s="7">
        <v>377.22465817725561</v>
      </c>
      <c r="G122" s="7">
        <v>96.925341822744372</v>
      </c>
      <c r="H122" s="1">
        <f t="shared" si="1"/>
        <v>96.925341822744372</v>
      </c>
      <c r="I122" s="4">
        <v>33</v>
      </c>
      <c r="J122" s="4">
        <v>5000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7">
        <v>98</v>
      </c>
      <c r="F123" s="7">
        <v>220.24042480255676</v>
      </c>
      <c r="G123" s="7">
        <v>13.809575197443252</v>
      </c>
      <c r="H123" s="1">
        <f t="shared" si="1"/>
        <v>13.809575197443252</v>
      </c>
      <c r="I123" s="4">
        <v>25</v>
      </c>
      <c r="J123" s="4">
        <v>3000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7">
        <v>99</v>
      </c>
      <c r="F124" s="7">
        <v>319.34840257637393</v>
      </c>
      <c r="G124" s="7">
        <v>131.85159742362606</v>
      </c>
      <c r="H124" s="1">
        <f t="shared" si="1"/>
        <v>131.85159742362606</v>
      </c>
      <c r="I124" s="4">
        <v>26</v>
      </c>
      <c r="J124" s="4">
        <v>4166.666666666667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thickBot="1" x14ac:dyDescent="0.3">
      <c r="A125" s="1"/>
      <c r="B125" s="1"/>
      <c r="C125" s="1"/>
      <c r="D125" s="1"/>
      <c r="E125" s="8">
        <v>100</v>
      </c>
      <c r="F125" s="8">
        <v>314.38424300322225</v>
      </c>
      <c r="G125" s="8">
        <v>-62.864243003222242</v>
      </c>
      <c r="H125" s="1">
        <f t="shared" si="1"/>
        <v>62.864243003222242</v>
      </c>
      <c r="I125" s="4">
        <v>46</v>
      </c>
      <c r="J125" s="4">
        <v>4583.333333333333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7"/>
  <sheetViews>
    <sheetView topLeftCell="K126" workbookViewId="0">
      <selection activeCell="X148" sqref="X148"/>
    </sheetView>
  </sheetViews>
  <sheetFormatPr baseColWidth="10" defaultRowHeight="15" x14ac:dyDescent="0.25"/>
  <sheetData>
    <row r="1" spans="1:13" x14ac:dyDescent="0.25">
      <c r="A1" s="3" t="s">
        <v>6</v>
      </c>
      <c r="B1" s="3" t="s">
        <v>4</v>
      </c>
      <c r="C1" s="3" t="s">
        <v>5</v>
      </c>
      <c r="D1" s="1"/>
      <c r="E1" s="1" t="s">
        <v>25</v>
      </c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2" t="s">
        <v>7</v>
      </c>
      <c r="B2" s="2" t="s">
        <v>8</v>
      </c>
      <c r="C2" s="2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>
        <v>124.98</v>
      </c>
      <c r="B3" s="4">
        <v>38</v>
      </c>
      <c r="C3" s="4">
        <v>3766.6666666666661</v>
      </c>
      <c r="D3" s="1"/>
      <c r="E3" s="10" t="s">
        <v>26</v>
      </c>
      <c r="F3" s="10"/>
      <c r="G3" s="1"/>
      <c r="H3" s="1"/>
      <c r="I3" s="1"/>
      <c r="J3" s="1"/>
      <c r="K3" s="1"/>
      <c r="L3" s="1"/>
      <c r="M3" s="1"/>
    </row>
    <row r="4" spans="1:13" x14ac:dyDescent="0.25">
      <c r="A4" s="4">
        <v>9.85</v>
      </c>
      <c r="B4" s="4">
        <v>33</v>
      </c>
      <c r="C4" s="4">
        <v>2016.6666666666667</v>
      </c>
      <c r="D4" s="1"/>
      <c r="E4" s="7" t="s">
        <v>27</v>
      </c>
      <c r="F4" s="7">
        <v>0.38894660161029454</v>
      </c>
      <c r="G4" s="1"/>
      <c r="H4" s="1"/>
      <c r="I4" s="1"/>
      <c r="J4" s="1"/>
      <c r="K4" s="1"/>
      <c r="L4" s="1"/>
      <c r="M4" s="1"/>
    </row>
    <row r="5" spans="1:13" x14ac:dyDescent="0.25">
      <c r="A5" s="4">
        <v>15</v>
      </c>
      <c r="B5" s="4">
        <v>34</v>
      </c>
      <c r="C5" s="4">
        <v>3750</v>
      </c>
      <c r="D5" s="1"/>
      <c r="E5" s="7" t="s">
        <v>28</v>
      </c>
      <c r="F5" s="7">
        <v>0.15127945890419719</v>
      </c>
      <c r="G5" s="1"/>
      <c r="H5" s="1"/>
      <c r="I5" s="1"/>
      <c r="J5" s="1"/>
      <c r="K5" s="1"/>
      <c r="L5" s="1"/>
      <c r="M5" s="1"/>
    </row>
    <row r="6" spans="1:13" x14ac:dyDescent="0.25">
      <c r="A6" s="4">
        <v>137.87</v>
      </c>
      <c r="B6" s="4">
        <v>31</v>
      </c>
      <c r="C6" s="4">
        <v>2116.6666666666665</v>
      </c>
      <c r="D6" s="1"/>
      <c r="E6" s="7" t="s">
        <v>29</v>
      </c>
      <c r="F6" s="7">
        <v>0.13378006630428374</v>
      </c>
      <c r="G6" s="1"/>
      <c r="H6" s="1"/>
      <c r="I6" s="1"/>
      <c r="J6" s="1"/>
      <c r="K6" s="1"/>
      <c r="L6" s="1"/>
      <c r="M6" s="1"/>
    </row>
    <row r="7" spans="1:13" x14ac:dyDescent="0.25">
      <c r="A7" s="4">
        <v>546.5</v>
      </c>
      <c r="B7" s="4">
        <v>32</v>
      </c>
      <c r="C7" s="4">
        <v>8158.3333333333321</v>
      </c>
      <c r="D7" s="1"/>
      <c r="E7" s="7" t="s">
        <v>30</v>
      </c>
      <c r="F7" s="7">
        <v>273.85620478244726</v>
      </c>
      <c r="G7" s="1"/>
      <c r="H7" s="1"/>
      <c r="I7" s="1"/>
      <c r="J7" s="1"/>
      <c r="K7" s="1"/>
      <c r="L7" s="1"/>
      <c r="M7" s="1"/>
    </row>
    <row r="8" spans="1:13" ht="15.75" thickBot="1" x14ac:dyDescent="0.3">
      <c r="A8" s="4">
        <v>92</v>
      </c>
      <c r="B8" s="4">
        <v>23</v>
      </c>
      <c r="C8" s="4">
        <v>2083.3333333333335</v>
      </c>
      <c r="D8" s="1"/>
      <c r="E8" s="8" t="s">
        <v>31</v>
      </c>
      <c r="F8" s="8">
        <v>100</v>
      </c>
      <c r="G8" s="1"/>
      <c r="H8" s="1"/>
      <c r="I8" s="1"/>
      <c r="J8" s="1"/>
      <c r="K8" s="1"/>
      <c r="L8" s="1"/>
      <c r="M8" s="1"/>
    </row>
    <row r="9" spans="1:13" x14ac:dyDescent="0.25">
      <c r="A9" s="4">
        <v>40.83</v>
      </c>
      <c r="B9" s="4">
        <v>28</v>
      </c>
      <c r="C9" s="4">
        <v>3300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4">
        <v>150.79</v>
      </c>
      <c r="B10" s="4">
        <v>29</v>
      </c>
      <c r="C10" s="4">
        <v>1975</v>
      </c>
      <c r="D10" s="1"/>
      <c r="E10" s="1" t="s">
        <v>32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">
        <v>777.82</v>
      </c>
      <c r="B11" s="4">
        <v>37</v>
      </c>
      <c r="C11" s="4">
        <v>3166.6666666666665</v>
      </c>
      <c r="D11" s="1"/>
      <c r="E11" s="9"/>
      <c r="F11" s="9" t="s">
        <v>37</v>
      </c>
      <c r="G11" s="9" t="s">
        <v>38</v>
      </c>
      <c r="H11" s="9" t="s">
        <v>39</v>
      </c>
      <c r="I11" s="9" t="s">
        <v>40</v>
      </c>
      <c r="J11" s="9" t="s">
        <v>41</v>
      </c>
      <c r="K11" s="1"/>
      <c r="L11" s="1"/>
      <c r="M11" s="1"/>
    </row>
    <row r="12" spans="1:13" x14ac:dyDescent="0.25">
      <c r="A12" s="4">
        <v>52.58</v>
      </c>
      <c r="B12" s="4">
        <v>28</v>
      </c>
      <c r="C12" s="4">
        <v>2666.6666666666665</v>
      </c>
      <c r="D12" s="1"/>
      <c r="E12" s="7" t="s">
        <v>33</v>
      </c>
      <c r="F12" s="7">
        <v>2</v>
      </c>
      <c r="G12" s="7">
        <v>1296678.034047965</v>
      </c>
      <c r="H12" s="7">
        <v>648339.01702398248</v>
      </c>
      <c r="I12" s="7">
        <v>8.6448405589200465</v>
      </c>
      <c r="J12" s="7">
        <v>3.5082343317026333E-4</v>
      </c>
      <c r="K12" s="1"/>
      <c r="L12" s="1"/>
      <c r="M12" s="1"/>
    </row>
    <row r="13" spans="1:13" x14ac:dyDescent="0.25">
      <c r="A13" s="4">
        <v>256.66000000000003</v>
      </c>
      <c r="B13" s="4">
        <v>31</v>
      </c>
      <c r="C13" s="4">
        <v>3291.6666666666665</v>
      </c>
      <c r="D13" s="1"/>
      <c r="E13" s="7" t="s">
        <v>34</v>
      </c>
      <c r="F13" s="7">
        <v>97</v>
      </c>
      <c r="G13" s="7">
        <v>7274730.4270910323</v>
      </c>
      <c r="H13" s="7">
        <v>74997.220897845691</v>
      </c>
      <c r="I13" s="7"/>
      <c r="J13" s="7"/>
      <c r="K13" s="1"/>
      <c r="L13" s="1"/>
      <c r="M13" s="1"/>
    </row>
    <row r="14" spans="1:13" ht="15.75" thickBot="1" x14ac:dyDescent="0.3">
      <c r="A14" s="4">
        <v>0</v>
      </c>
      <c r="B14" s="4">
        <v>42</v>
      </c>
      <c r="C14" s="4">
        <v>1650</v>
      </c>
      <c r="D14" s="1"/>
      <c r="E14" s="8" t="s">
        <v>35</v>
      </c>
      <c r="F14" s="8">
        <v>99</v>
      </c>
      <c r="G14" s="8">
        <v>8571408.4611389972</v>
      </c>
      <c r="H14" s="8"/>
      <c r="I14" s="8"/>
      <c r="J14" s="8"/>
      <c r="K14" s="1"/>
      <c r="L14" s="1"/>
      <c r="M14" s="1"/>
    </row>
    <row r="15" spans="1:13" ht="15.75" thickBot="1" x14ac:dyDescent="0.3">
      <c r="A15" s="4">
        <v>0</v>
      </c>
      <c r="B15" s="4">
        <v>30</v>
      </c>
      <c r="C15" s="4">
        <v>1441.6666666666667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4">
        <v>78.87</v>
      </c>
      <c r="B16" s="4">
        <v>29</v>
      </c>
      <c r="C16" s="4">
        <v>2041.6666666666667</v>
      </c>
      <c r="D16" s="1"/>
      <c r="E16" s="9"/>
      <c r="F16" s="9" t="s">
        <v>42</v>
      </c>
      <c r="G16" s="9" t="s">
        <v>30</v>
      </c>
      <c r="H16" s="9" t="s">
        <v>43</v>
      </c>
      <c r="I16" s="9" t="s">
        <v>44</v>
      </c>
      <c r="J16" s="9" t="s">
        <v>45</v>
      </c>
      <c r="K16" s="9" t="s">
        <v>46</v>
      </c>
      <c r="L16" s="9" t="s">
        <v>47</v>
      </c>
      <c r="M16" s="9" t="s">
        <v>48</v>
      </c>
    </row>
    <row r="17" spans="1:24" x14ac:dyDescent="0.25">
      <c r="A17" s="4">
        <v>42.62</v>
      </c>
      <c r="B17" s="4">
        <v>35</v>
      </c>
      <c r="C17" s="4">
        <v>1591.6666666666667</v>
      </c>
      <c r="D17" s="1"/>
      <c r="E17" s="7" t="s">
        <v>36</v>
      </c>
      <c r="F17" s="7">
        <v>11.474967822732822</v>
      </c>
      <c r="G17" s="7">
        <v>119.31345404126708</v>
      </c>
      <c r="H17" s="7">
        <v>9.6174969662381593E-2</v>
      </c>
      <c r="I17" s="7">
        <v>0.92358003193284033</v>
      </c>
      <c r="J17" s="7">
        <v>-225.32921081638381</v>
      </c>
      <c r="K17" s="7">
        <v>248.27914646184945</v>
      </c>
      <c r="L17" s="7">
        <v>-225.32921081638381</v>
      </c>
      <c r="M17" s="7">
        <v>248.27914646184945</v>
      </c>
    </row>
    <row r="18" spans="1:24" x14ac:dyDescent="0.25">
      <c r="A18" s="4">
        <v>335.43</v>
      </c>
      <c r="B18" s="4">
        <v>41</v>
      </c>
      <c r="C18" s="4">
        <v>2666.6666666666665</v>
      </c>
      <c r="D18" s="1"/>
      <c r="E18" s="7" t="s">
        <v>49</v>
      </c>
      <c r="F18" s="7">
        <v>-2.0546840832480289</v>
      </c>
      <c r="G18" s="7">
        <v>3.6498321682602484</v>
      </c>
      <c r="H18" s="7">
        <v>-0.56295303140676389</v>
      </c>
      <c r="I18" s="7">
        <v>0.57476577877146684</v>
      </c>
      <c r="J18" s="7">
        <v>-9.298590612653836</v>
      </c>
      <c r="K18" s="7">
        <v>5.1892224461577774</v>
      </c>
      <c r="L18" s="7">
        <v>-9.298590612653836</v>
      </c>
      <c r="M18" s="7">
        <v>5.1892224461577774</v>
      </c>
    </row>
    <row r="19" spans="1:24" ht="15.75" thickBot="1" x14ac:dyDescent="0.3">
      <c r="A19" s="4">
        <v>248.72</v>
      </c>
      <c r="B19" s="4">
        <v>40</v>
      </c>
      <c r="C19" s="4">
        <v>3333.3333333333335</v>
      </c>
      <c r="D19" s="1"/>
      <c r="E19" s="8" t="s">
        <v>50</v>
      </c>
      <c r="F19" s="8">
        <v>8.6710853020341552E-2</v>
      </c>
      <c r="G19" s="8">
        <v>2.1048050454143218E-2</v>
      </c>
      <c r="H19" s="8">
        <v>4.1196619710341338</v>
      </c>
      <c r="I19" s="8">
        <v>7.9893875687018031E-5</v>
      </c>
      <c r="J19" s="8">
        <v>4.4936299263611347E-2</v>
      </c>
      <c r="K19" s="8">
        <v>0.12848540677707176</v>
      </c>
      <c r="L19" s="8">
        <v>4.4936299263611347E-2</v>
      </c>
      <c r="M19" s="8">
        <v>0.12848540677707176</v>
      </c>
    </row>
    <row r="20" spans="1:24" x14ac:dyDescent="0.25">
      <c r="A20" s="4">
        <v>0</v>
      </c>
      <c r="B20" s="4">
        <v>30</v>
      </c>
      <c r="C20" s="4">
        <v>2500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24" x14ac:dyDescent="0.25">
      <c r="A21" s="4">
        <v>548.03</v>
      </c>
      <c r="B21" s="4">
        <v>40</v>
      </c>
      <c r="C21" s="4">
        <v>8333.3333333333339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24" x14ac:dyDescent="0.25">
      <c r="A22" s="4">
        <v>0</v>
      </c>
      <c r="B22" s="4">
        <v>46</v>
      </c>
      <c r="C22" s="4">
        <v>2833.3333333333335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4" x14ac:dyDescent="0.25">
      <c r="A23" s="4">
        <v>43.34</v>
      </c>
      <c r="B23" s="4">
        <v>35</v>
      </c>
      <c r="C23" s="4">
        <v>1958.3333333333333</v>
      </c>
      <c r="D23" s="1"/>
      <c r="E23" s="1" t="s">
        <v>51</v>
      </c>
      <c r="F23" s="1"/>
      <c r="G23" s="1"/>
      <c r="H23" s="1"/>
      <c r="I23" s="1"/>
      <c r="J23" s="1"/>
      <c r="K23" s="1"/>
      <c r="L23" s="1"/>
      <c r="M23" s="1"/>
    </row>
    <row r="24" spans="1:24" ht="15.75" thickBot="1" x14ac:dyDescent="0.3">
      <c r="A24" s="4">
        <v>0</v>
      </c>
      <c r="B24" s="4">
        <v>25</v>
      </c>
      <c r="C24" s="4">
        <v>1566.6666666666667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  <row r="25" spans="1:24" x14ac:dyDescent="0.25">
      <c r="A25" s="4">
        <v>218.52</v>
      </c>
      <c r="B25" s="4">
        <v>34</v>
      </c>
      <c r="C25" s="4">
        <v>1666.6666666666667</v>
      </c>
      <c r="D25" s="1"/>
      <c r="E25" s="9" t="s">
        <v>52</v>
      </c>
      <c r="F25" s="9" t="s">
        <v>53</v>
      </c>
      <c r="G25" s="9" t="s">
        <v>34</v>
      </c>
      <c r="H25" s="11" t="s">
        <v>58</v>
      </c>
      <c r="I25" s="1"/>
      <c r="J25" s="1"/>
      <c r="K25" s="1"/>
      <c r="L25" s="3" t="s">
        <v>8</v>
      </c>
      <c r="M25" s="3"/>
      <c r="N25" s="3"/>
      <c r="O25" s="1"/>
      <c r="P25" s="3" t="s">
        <v>9</v>
      </c>
      <c r="Q25" s="3"/>
      <c r="R25" s="3"/>
      <c r="S25" s="1"/>
      <c r="T25" t="s">
        <v>59</v>
      </c>
      <c r="U25" t="s">
        <v>60</v>
      </c>
      <c r="W25" t="s">
        <v>61</v>
      </c>
      <c r="X25" t="s">
        <v>62</v>
      </c>
    </row>
    <row r="26" spans="1:24" x14ac:dyDescent="0.25">
      <c r="A26" s="4">
        <v>170.64</v>
      </c>
      <c r="B26" s="4">
        <v>36</v>
      </c>
      <c r="C26" s="4">
        <v>3333.3333333333335</v>
      </c>
      <c r="D26" s="1"/>
      <c r="E26" s="7">
        <v>1</v>
      </c>
      <c r="F26" s="7">
        <v>260.00785236926083</v>
      </c>
      <c r="G26" s="7">
        <v>-135.02785236926081</v>
      </c>
      <c r="H26" s="1">
        <f t="shared" ref="H26:H57" si="0">ABS(G26)</f>
        <v>135.02785236926081</v>
      </c>
      <c r="I26" s="1">
        <v>1</v>
      </c>
      <c r="J26" s="13">
        <v>64</v>
      </c>
      <c r="K26" s="1"/>
      <c r="L26" s="4">
        <v>38</v>
      </c>
      <c r="M26" s="4">
        <v>1</v>
      </c>
      <c r="N26" s="14">
        <v>77</v>
      </c>
      <c r="O26" s="1"/>
      <c r="P26" s="4">
        <v>3766.6666666666661</v>
      </c>
      <c r="Q26" s="4">
        <v>1</v>
      </c>
      <c r="R26" s="16">
        <v>84</v>
      </c>
      <c r="S26" s="1"/>
      <c r="T26" s="14">
        <f>+J26-N26</f>
        <v>-13</v>
      </c>
      <c r="U26">
        <f>+T26*T26</f>
        <v>169</v>
      </c>
      <c r="W26" s="16">
        <f>+J26-R26</f>
        <v>-20</v>
      </c>
      <c r="X26">
        <f>+W26*W26</f>
        <v>400</v>
      </c>
    </row>
    <row r="27" spans="1:24" x14ac:dyDescent="0.25">
      <c r="A27" s="4">
        <v>37.58</v>
      </c>
      <c r="B27" s="4">
        <v>43</v>
      </c>
      <c r="C27" s="4">
        <v>4283.333333333333</v>
      </c>
      <c r="D27" s="1"/>
      <c r="E27" s="7">
        <v>2</v>
      </c>
      <c r="F27" s="7">
        <v>118.53727999990333</v>
      </c>
      <c r="G27" s="7">
        <v>-108.68727999990334</v>
      </c>
      <c r="H27" s="1">
        <f t="shared" si="0"/>
        <v>108.68727999990334</v>
      </c>
      <c r="I27" s="1">
        <v>2</v>
      </c>
      <c r="J27" s="1">
        <v>52</v>
      </c>
      <c r="K27" s="1"/>
      <c r="L27" s="4">
        <v>33</v>
      </c>
      <c r="M27" s="4">
        <v>2</v>
      </c>
      <c r="N27" s="4">
        <v>54</v>
      </c>
      <c r="O27" s="1"/>
      <c r="P27" s="4">
        <v>2016.6666666666667</v>
      </c>
      <c r="Q27" s="4">
        <v>2</v>
      </c>
      <c r="R27" s="4">
        <v>30</v>
      </c>
      <c r="S27" s="1"/>
      <c r="T27" s="14">
        <f t="shared" ref="T27:T90" si="1">+J27-N27</f>
        <v>-2</v>
      </c>
      <c r="U27" s="1">
        <f t="shared" ref="U27:U90" si="2">+T27*T27</f>
        <v>4</v>
      </c>
      <c r="W27" s="16">
        <f t="shared" ref="W27:W90" si="3">+J27-R27</f>
        <v>22</v>
      </c>
      <c r="X27" s="1">
        <f t="shared" ref="X27:X90" si="4">+W27*W27</f>
        <v>484</v>
      </c>
    </row>
    <row r="28" spans="1:24" x14ac:dyDescent="0.25">
      <c r="A28" s="4">
        <v>502.2</v>
      </c>
      <c r="B28" s="4">
        <v>30</v>
      </c>
      <c r="C28" s="4">
        <v>3758.3333333333335</v>
      </c>
      <c r="D28" s="1"/>
      <c r="E28" s="7">
        <v>3</v>
      </c>
      <c r="F28" s="7">
        <v>266.7814078185807</v>
      </c>
      <c r="G28" s="7">
        <v>-251.7814078185807</v>
      </c>
      <c r="H28" s="1">
        <f t="shared" si="0"/>
        <v>251.7814078185807</v>
      </c>
      <c r="I28" s="1">
        <v>3</v>
      </c>
      <c r="J28" s="1">
        <v>88</v>
      </c>
      <c r="K28" s="1"/>
      <c r="L28" s="4">
        <v>34</v>
      </c>
      <c r="M28" s="4">
        <v>3</v>
      </c>
      <c r="N28" s="4">
        <v>61</v>
      </c>
      <c r="O28" s="1"/>
      <c r="P28" s="4">
        <v>3750</v>
      </c>
      <c r="Q28" s="4">
        <v>3</v>
      </c>
      <c r="R28" s="4">
        <v>82</v>
      </c>
      <c r="S28" s="1"/>
      <c r="T28" s="14">
        <f t="shared" si="1"/>
        <v>27</v>
      </c>
      <c r="U28" s="1">
        <f t="shared" si="2"/>
        <v>729</v>
      </c>
      <c r="W28" s="16">
        <f t="shared" si="3"/>
        <v>6</v>
      </c>
      <c r="X28" s="1">
        <f t="shared" si="4"/>
        <v>36</v>
      </c>
    </row>
    <row r="29" spans="1:24" x14ac:dyDescent="0.25">
      <c r="A29" s="4">
        <v>0</v>
      </c>
      <c r="B29" s="4">
        <v>22</v>
      </c>
      <c r="C29" s="4">
        <v>3200</v>
      </c>
      <c r="D29" s="1"/>
      <c r="E29" s="7">
        <v>4</v>
      </c>
      <c r="F29" s="7">
        <v>131.31773346843352</v>
      </c>
      <c r="G29" s="7">
        <v>6.5522665315664881</v>
      </c>
      <c r="H29" s="1">
        <f t="shared" si="0"/>
        <v>6.5522665315664881</v>
      </c>
      <c r="I29" s="1">
        <v>4</v>
      </c>
      <c r="J29" s="1">
        <v>4</v>
      </c>
      <c r="K29" s="1"/>
      <c r="L29" s="4">
        <v>31</v>
      </c>
      <c r="M29" s="4">
        <v>4</v>
      </c>
      <c r="N29" s="4">
        <v>50</v>
      </c>
      <c r="O29" s="1"/>
      <c r="P29" s="4">
        <v>2116.6666666666665</v>
      </c>
      <c r="Q29" s="4">
        <v>4</v>
      </c>
      <c r="R29" s="4">
        <v>38</v>
      </c>
      <c r="S29" s="1"/>
      <c r="T29" s="14">
        <f t="shared" si="1"/>
        <v>-46</v>
      </c>
      <c r="U29" s="1">
        <f t="shared" si="2"/>
        <v>2116</v>
      </c>
      <c r="W29" s="16">
        <f t="shared" si="3"/>
        <v>-34</v>
      </c>
      <c r="X29" s="1">
        <f t="shared" si="4"/>
        <v>1156</v>
      </c>
    </row>
    <row r="30" spans="1:24" x14ac:dyDescent="0.25">
      <c r="A30" s="4">
        <v>73.180000000000007</v>
      </c>
      <c r="B30" s="4">
        <v>22</v>
      </c>
      <c r="C30" s="4">
        <v>1250</v>
      </c>
      <c r="D30" s="1"/>
      <c r="E30" s="7">
        <v>5</v>
      </c>
      <c r="F30" s="7">
        <v>653.14111971641557</v>
      </c>
      <c r="G30" s="7">
        <v>-106.64111971641557</v>
      </c>
      <c r="H30" s="1">
        <f t="shared" si="0"/>
        <v>106.64111971641557</v>
      </c>
      <c r="I30" s="1">
        <v>5</v>
      </c>
      <c r="J30" s="1">
        <v>51</v>
      </c>
      <c r="K30" s="1"/>
      <c r="L30" s="4">
        <v>32</v>
      </c>
      <c r="M30" s="4">
        <v>5</v>
      </c>
      <c r="N30" s="4">
        <v>53</v>
      </c>
      <c r="O30" s="1"/>
      <c r="P30" s="4">
        <v>8158.3333333333321</v>
      </c>
      <c r="Q30" s="4">
        <v>5</v>
      </c>
      <c r="R30" s="4">
        <v>99</v>
      </c>
      <c r="S30" s="1"/>
      <c r="T30" s="14">
        <f t="shared" si="1"/>
        <v>-2</v>
      </c>
      <c r="U30" s="1">
        <f t="shared" si="2"/>
        <v>4</v>
      </c>
      <c r="W30" s="16">
        <f t="shared" si="3"/>
        <v>-48</v>
      </c>
      <c r="X30" s="1">
        <f t="shared" si="4"/>
        <v>2304</v>
      </c>
    </row>
    <row r="31" spans="1:24" x14ac:dyDescent="0.25">
      <c r="A31" s="4">
        <v>0</v>
      </c>
      <c r="B31" s="4">
        <v>34</v>
      </c>
      <c r="C31" s="4">
        <v>2083.3333333333335</v>
      </c>
      <c r="D31" s="1"/>
      <c r="E31" s="7">
        <v>6</v>
      </c>
      <c r="F31" s="7">
        <v>144.86484436707309</v>
      </c>
      <c r="G31" s="7">
        <v>-52.86484436707309</v>
      </c>
      <c r="H31" s="1">
        <f t="shared" si="0"/>
        <v>52.86484436707309</v>
      </c>
      <c r="I31" s="1">
        <v>6</v>
      </c>
      <c r="J31" s="1">
        <v>24</v>
      </c>
      <c r="K31" s="1"/>
      <c r="L31" s="4">
        <v>23</v>
      </c>
      <c r="M31" s="4">
        <v>6</v>
      </c>
      <c r="N31" s="4">
        <v>11</v>
      </c>
      <c r="O31" s="1"/>
      <c r="P31" s="4">
        <v>2083.3333333333335</v>
      </c>
      <c r="Q31" s="4">
        <v>6</v>
      </c>
      <c r="R31" s="4">
        <v>35</v>
      </c>
      <c r="S31" s="1"/>
      <c r="T31" s="14">
        <f t="shared" si="1"/>
        <v>13</v>
      </c>
      <c r="U31" s="1">
        <f t="shared" si="2"/>
        <v>169</v>
      </c>
      <c r="W31" s="16">
        <f t="shared" si="3"/>
        <v>-11</v>
      </c>
      <c r="X31" s="1">
        <f t="shared" si="4"/>
        <v>121</v>
      </c>
    </row>
    <row r="32" spans="1:24" x14ac:dyDescent="0.25">
      <c r="A32" s="4">
        <v>1532.77</v>
      </c>
      <c r="B32" s="4">
        <v>40</v>
      </c>
      <c r="C32" s="4">
        <v>4583.333333333333</v>
      </c>
      <c r="D32" s="1"/>
      <c r="E32" s="7">
        <v>7</v>
      </c>
      <c r="F32" s="7">
        <v>240.08962845891514</v>
      </c>
      <c r="G32" s="7">
        <v>-199.25962845891513</v>
      </c>
      <c r="H32" s="1">
        <f t="shared" si="0"/>
        <v>199.25962845891513</v>
      </c>
      <c r="I32" s="1">
        <v>7</v>
      </c>
      <c r="J32" s="1">
        <v>78</v>
      </c>
      <c r="K32" s="1"/>
      <c r="L32" s="4">
        <v>28</v>
      </c>
      <c r="M32" s="4">
        <v>7</v>
      </c>
      <c r="N32" s="4">
        <v>36</v>
      </c>
      <c r="O32" s="1"/>
      <c r="P32" s="4">
        <v>3300</v>
      </c>
      <c r="Q32" s="4">
        <v>7</v>
      </c>
      <c r="R32" s="4">
        <v>75</v>
      </c>
      <c r="S32" s="1"/>
      <c r="T32" s="14">
        <f t="shared" si="1"/>
        <v>42</v>
      </c>
      <c r="U32" s="1">
        <f t="shared" si="2"/>
        <v>1764</v>
      </c>
      <c r="W32" s="16">
        <f t="shared" si="3"/>
        <v>3</v>
      </c>
      <c r="X32" s="1">
        <f t="shared" si="4"/>
        <v>9</v>
      </c>
    </row>
    <row r="33" spans="1:24" x14ac:dyDescent="0.25">
      <c r="A33" s="4">
        <v>42.69</v>
      </c>
      <c r="B33" s="4">
        <v>22</v>
      </c>
      <c r="C33" s="4">
        <v>1691.6666666666663</v>
      </c>
      <c r="D33" s="1"/>
      <c r="E33" s="7">
        <v>8</v>
      </c>
      <c r="F33" s="7">
        <v>123.14306412371454</v>
      </c>
      <c r="G33" s="7">
        <v>27.646935876285454</v>
      </c>
      <c r="H33" s="1">
        <f t="shared" si="0"/>
        <v>27.646935876285454</v>
      </c>
      <c r="I33" s="1">
        <v>8</v>
      </c>
      <c r="J33" s="1">
        <v>14</v>
      </c>
      <c r="K33" s="1"/>
      <c r="L33" s="4">
        <v>29</v>
      </c>
      <c r="M33" s="4">
        <v>8</v>
      </c>
      <c r="N33" s="4">
        <v>41</v>
      </c>
      <c r="O33" s="1"/>
      <c r="P33" s="4">
        <v>1975</v>
      </c>
      <c r="Q33" s="4">
        <v>8</v>
      </c>
      <c r="R33" s="4">
        <v>26</v>
      </c>
      <c r="S33" s="1"/>
      <c r="T33" s="14">
        <f t="shared" si="1"/>
        <v>-27</v>
      </c>
      <c r="U33" s="1">
        <f t="shared" si="2"/>
        <v>729</v>
      </c>
      <c r="W33" s="16">
        <f t="shared" si="3"/>
        <v>-12</v>
      </c>
      <c r="X33" s="1">
        <f t="shared" si="4"/>
        <v>144</v>
      </c>
    </row>
    <row r="34" spans="1:24" x14ac:dyDescent="0.25">
      <c r="A34" s="4">
        <v>417.83</v>
      </c>
      <c r="B34" s="4">
        <v>29</v>
      </c>
      <c r="C34" s="4">
        <v>2666.6666666666665</v>
      </c>
      <c r="D34" s="1"/>
      <c r="E34" s="7">
        <v>9</v>
      </c>
      <c r="F34" s="7">
        <v>210.03602464030399</v>
      </c>
      <c r="G34" s="7">
        <v>567.78397535969611</v>
      </c>
      <c r="H34" s="1">
        <f t="shared" si="0"/>
        <v>567.78397535969611</v>
      </c>
      <c r="I34" s="1">
        <v>9</v>
      </c>
      <c r="J34" s="1">
        <v>97</v>
      </c>
      <c r="K34" s="1"/>
      <c r="L34" s="4">
        <v>37</v>
      </c>
      <c r="M34" s="4">
        <v>9</v>
      </c>
      <c r="N34" s="4">
        <v>74</v>
      </c>
      <c r="O34" s="1"/>
      <c r="P34" s="4">
        <v>3166.6666666666665</v>
      </c>
      <c r="Q34" s="4">
        <v>9</v>
      </c>
      <c r="R34" s="4">
        <v>71</v>
      </c>
      <c r="S34" s="1"/>
      <c r="T34" s="14">
        <f t="shared" si="1"/>
        <v>23</v>
      </c>
      <c r="U34" s="1">
        <f t="shared" si="2"/>
        <v>529</v>
      </c>
      <c r="W34" s="16">
        <f t="shared" si="3"/>
        <v>26</v>
      </c>
      <c r="X34" s="1">
        <f t="shared" si="4"/>
        <v>676</v>
      </c>
    </row>
    <row r="35" spans="1:24" x14ac:dyDescent="0.25">
      <c r="A35" s="4">
        <v>0</v>
      </c>
      <c r="B35" s="4">
        <v>25</v>
      </c>
      <c r="C35" s="4">
        <v>2625</v>
      </c>
      <c r="D35" s="1"/>
      <c r="E35" s="7">
        <v>10</v>
      </c>
      <c r="F35" s="7">
        <v>185.17275487936547</v>
      </c>
      <c r="G35" s="7">
        <v>-132.59275487936549</v>
      </c>
      <c r="H35" s="1">
        <f t="shared" si="0"/>
        <v>132.59275487936549</v>
      </c>
      <c r="I35" s="1">
        <v>10</v>
      </c>
      <c r="J35" s="1">
        <v>63</v>
      </c>
      <c r="K35" s="1"/>
      <c r="L35" s="4">
        <v>28</v>
      </c>
      <c r="M35" s="4">
        <v>10</v>
      </c>
      <c r="N35" s="4">
        <v>37</v>
      </c>
      <c r="O35" s="1"/>
      <c r="P35" s="4">
        <v>2666.6666666666665</v>
      </c>
      <c r="Q35" s="4">
        <v>10</v>
      </c>
      <c r="R35" s="4">
        <v>58</v>
      </c>
      <c r="S35" s="1"/>
      <c r="T35" s="14">
        <f t="shared" si="1"/>
        <v>26</v>
      </c>
      <c r="U35" s="1">
        <f t="shared" si="2"/>
        <v>676</v>
      </c>
      <c r="W35" s="16">
        <f t="shared" si="3"/>
        <v>5</v>
      </c>
      <c r="X35" s="1">
        <f t="shared" si="4"/>
        <v>25</v>
      </c>
    </row>
    <row r="36" spans="1:24" x14ac:dyDescent="0.25">
      <c r="A36" s="4">
        <v>552.72</v>
      </c>
      <c r="B36" s="4">
        <v>21</v>
      </c>
      <c r="C36" s="4">
        <v>2058.3333333333335</v>
      </c>
      <c r="D36" s="1"/>
      <c r="E36" s="7">
        <v>11</v>
      </c>
      <c r="F36" s="7">
        <v>233.20298576733487</v>
      </c>
      <c r="G36" s="7">
        <v>23.457014232665159</v>
      </c>
      <c r="H36" s="1">
        <f t="shared" si="0"/>
        <v>23.457014232665159</v>
      </c>
      <c r="I36" s="1">
        <v>11</v>
      </c>
      <c r="J36" s="1">
        <v>11</v>
      </c>
      <c r="K36" s="1"/>
      <c r="L36" s="4">
        <v>31</v>
      </c>
      <c r="M36" s="4">
        <v>11</v>
      </c>
      <c r="N36" s="4">
        <v>51</v>
      </c>
      <c r="O36" s="1"/>
      <c r="P36" s="4">
        <v>3291.6666666666665</v>
      </c>
      <c r="Q36" s="4">
        <v>11</v>
      </c>
      <c r="R36" s="4">
        <v>74</v>
      </c>
      <c r="S36" s="1"/>
      <c r="T36" s="14">
        <f t="shared" si="1"/>
        <v>-40</v>
      </c>
      <c r="U36" s="1">
        <f t="shared" si="2"/>
        <v>1600</v>
      </c>
      <c r="W36" s="16">
        <f t="shared" si="3"/>
        <v>-63</v>
      </c>
      <c r="X36" s="1">
        <f t="shared" si="4"/>
        <v>3969</v>
      </c>
    </row>
    <row r="37" spans="1:24" x14ac:dyDescent="0.25">
      <c r="A37" s="4">
        <v>222.54</v>
      </c>
      <c r="B37" s="4">
        <v>24</v>
      </c>
      <c r="C37" s="4">
        <v>2500</v>
      </c>
      <c r="D37" s="1"/>
      <c r="E37" s="7">
        <v>12</v>
      </c>
      <c r="F37" s="7">
        <v>68.251143809879181</v>
      </c>
      <c r="G37" s="7">
        <v>-68.251143809879181</v>
      </c>
      <c r="H37" s="1">
        <f t="shared" si="0"/>
        <v>68.251143809879181</v>
      </c>
      <c r="I37" s="1">
        <v>12</v>
      </c>
      <c r="J37" s="1">
        <v>31</v>
      </c>
      <c r="K37" s="1"/>
      <c r="L37" s="4">
        <v>42</v>
      </c>
      <c r="M37" s="4">
        <v>12</v>
      </c>
      <c r="N37" s="4">
        <v>88</v>
      </c>
      <c r="O37" s="1"/>
      <c r="P37" s="4">
        <v>1650</v>
      </c>
      <c r="Q37" s="4">
        <v>12</v>
      </c>
      <c r="R37" s="4">
        <v>14</v>
      </c>
      <c r="S37" s="1"/>
      <c r="T37" s="14">
        <f t="shared" si="1"/>
        <v>-57</v>
      </c>
      <c r="U37" s="1">
        <f t="shared" si="2"/>
        <v>3249</v>
      </c>
      <c r="W37" s="16">
        <f t="shared" si="3"/>
        <v>17</v>
      </c>
      <c r="X37" s="1">
        <f t="shared" si="4"/>
        <v>289</v>
      </c>
    </row>
    <row r="38" spans="1:24" x14ac:dyDescent="0.25">
      <c r="A38" s="4">
        <v>541.29999999999995</v>
      </c>
      <c r="B38" s="4">
        <v>43</v>
      </c>
      <c r="C38" s="4">
        <v>2950</v>
      </c>
      <c r="D38" s="1"/>
      <c r="E38" s="7">
        <v>13</v>
      </c>
      <c r="F38" s="7">
        <v>74.842591762951031</v>
      </c>
      <c r="G38" s="7">
        <v>-74.842591762951031</v>
      </c>
      <c r="H38" s="1">
        <f t="shared" si="0"/>
        <v>74.842591762951031</v>
      </c>
      <c r="I38" s="1">
        <v>13</v>
      </c>
      <c r="J38" s="1">
        <v>34</v>
      </c>
      <c r="K38" s="1"/>
      <c r="L38" s="4">
        <v>30</v>
      </c>
      <c r="M38" s="4">
        <v>13</v>
      </c>
      <c r="N38" s="4">
        <v>45</v>
      </c>
      <c r="O38" s="1"/>
      <c r="P38" s="4">
        <v>1441.6666666666667</v>
      </c>
      <c r="Q38" s="4">
        <v>13</v>
      </c>
      <c r="R38" s="4">
        <v>8</v>
      </c>
      <c r="S38" s="1"/>
      <c r="T38" s="14">
        <f t="shared" si="1"/>
        <v>-11</v>
      </c>
      <c r="U38" s="1">
        <f t="shared" si="2"/>
        <v>121</v>
      </c>
      <c r="W38" s="16">
        <f t="shared" si="3"/>
        <v>26</v>
      </c>
      <c r="X38" s="1">
        <f t="shared" si="4"/>
        <v>676</v>
      </c>
    </row>
    <row r="39" spans="1:24" x14ac:dyDescent="0.25">
      <c r="A39" s="4">
        <v>0</v>
      </c>
      <c r="B39" s="4">
        <v>43</v>
      </c>
      <c r="C39" s="4">
        <v>1900.0000000000002</v>
      </c>
      <c r="D39" s="1"/>
      <c r="E39" s="7">
        <v>14</v>
      </c>
      <c r="F39" s="7">
        <v>128.923787658404</v>
      </c>
      <c r="G39" s="7">
        <v>-50.053787658403991</v>
      </c>
      <c r="H39" s="1">
        <f t="shared" si="0"/>
        <v>50.053787658403991</v>
      </c>
      <c r="I39" s="1">
        <v>14</v>
      </c>
      <c r="J39" s="1">
        <v>23</v>
      </c>
      <c r="K39" s="1"/>
      <c r="L39" s="4">
        <v>29</v>
      </c>
      <c r="M39" s="4">
        <v>14</v>
      </c>
      <c r="N39" s="4">
        <v>42</v>
      </c>
      <c r="O39" s="1"/>
      <c r="P39" s="4">
        <v>2041.6666666666667</v>
      </c>
      <c r="Q39" s="4">
        <v>14</v>
      </c>
      <c r="R39" s="4">
        <v>31</v>
      </c>
      <c r="S39" s="1"/>
      <c r="T39" s="14">
        <f t="shared" si="1"/>
        <v>-19</v>
      </c>
      <c r="U39" s="1">
        <f t="shared" si="2"/>
        <v>361</v>
      </c>
      <c r="W39" s="16">
        <f t="shared" si="3"/>
        <v>-8</v>
      </c>
      <c r="X39" s="1">
        <f t="shared" si="4"/>
        <v>64</v>
      </c>
    </row>
    <row r="40" spans="1:24" x14ac:dyDescent="0.25">
      <c r="A40" s="4">
        <v>568.77</v>
      </c>
      <c r="B40" s="4">
        <v>37</v>
      </c>
      <c r="C40" s="4">
        <v>4750</v>
      </c>
      <c r="D40" s="1"/>
      <c r="E40" s="7">
        <v>15</v>
      </c>
      <c r="F40" s="7">
        <v>77.57579929976211</v>
      </c>
      <c r="G40" s="7">
        <v>-34.955799299762113</v>
      </c>
      <c r="H40" s="1">
        <f t="shared" si="0"/>
        <v>34.955799299762113</v>
      </c>
      <c r="I40" s="1">
        <v>15</v>
      </c>
      <c r="J40" s="1">
        <v>17</v>
      </c>
      <c r="K40" s="1"/>
      <c r="L40" s="4">
        <v>35</v>
      </c>
      <c r="M40" s="4">
        <v>15</v>
      </c>
      <c r="N40" s="4">
        <v>66</v>
      </c>
      <c r="O40" s="1"/>
      <c r="P40" s="4">
        <v>1591.6666666666667</v>
      </c>
      <c r="Q40" s="4">
        <v>15</v>
      </c>
      <c r="R40" s="4">
        <v>13</v>
      </c>
      <c r="S40" s="1"/>
      <c r="T40" s="14">
        <f t="shared" si="1"/>
        <v>-49</v>
      </c>
      <c r="U40" s="1">
        <f t="shared" si="2"/>
        <v>2401</v>
      </c>
      <c r="W40" s="16">
        <f t="shared" si="3"/>
        <v>4</v>
      </c>
      <c r="X40" s="1">
        <f t="shared" si="4"/>
        <v>16</v>
      </c>
    </row>
    <row r="41" spans="1:24" x14ac:dyDescent="0.25">
      <c r="A41" s="4">
        <v>344.47</v>
      </c>
      <c r="B41" s="4">
        <v>27</v>
      </c>
      <c r="C41" s="4">
        <v>2916.6666666666665</v>
      </c>
      <c r="D41" s="1"/>
      <c r="E41" s="7">
        <v>16</v>
      </c>
      <c r="F41" s="7">
        <v>158.4618617971411</v>
      </c>
      <c r="G41" s="7">
        <v>176.96813820285891</v>
      </c>
      <c r="H41" s="1">
        <f t="shared" si="0"/>
        <v>176.96813820285891</v>
      </c>
      <c r="I41" s="1">
        <v>16</v>
      </c>
      <c r="J41" s="1">
        <v>72</v>
      </c>
      <c r="K41" s="1"/>
      <c r="L41" s="4">
        <v>41</v>
      </c>
      <c r="M41" s="4">
        <v>16</v>
      </c>
      <c r="N41" s="4">
        <v>84</v>
      </c>
      <c r="O41" s="1"/>
      <c r="P41" s="4">
        <v>2666.6666666666665</v>
      </c>
      <c r="Q41" s="4">
        <v>16</v>
      </c>
      <c r="R41" s="4">
        <v>59</v>
      </c>
      <c r="S41" s="1"/>
      <c r="T41" s="14">
        <f t="shared" si="1"/>
        <v>-12</v>
      </c>
      <c r="U41" s="1">
        <f t="shared" si="2"/>
        <v>144</v>
      </c>
      <c r="W41" s="16">
        <f t="shared" si="3"/>
        <v>13</v>
      </c>
      <c r="X41" s="1">
        <f t="shared" si="4"/>
        <v>169</v>
      </c>
    </row>
    <row r="42" spans="1:24" x14ac:dyDescent="0.25">
      <c r="A42" s="4">
        <v>405.35</v>
      </c>
      <c r="B42" s="4">
        <v>28</v>
      </c>
      <c r="C42" s="4">
        <v>3833.3333333333335</v>
      </c>
      <c r="D42" s="1"/>
      <c r="E42" s="7">
        <v>17</v>
      </c>
      <c r="F42" s="7">
        <v>218.32378122728352</v>
      </c>
      <c r="G42" s="7">
        <v>30.39621877271648</v>
      </c>
      <c r="H42" s="1">
        <f t="shared" si="0"/>
        <v>30.39621877271648</v>
      </c>
      <c r="I42" s="1">
        <v>17</v>
      </c>
      <c r="J42" s="1">
        <v>16</v>
      </c>
      <c r="K42" s="1"/>
      <c r="L42" s="4">
        <v>40</v>
      </c>
      <c r="M42" s="4">
        <v>17</v>
      </c>
      <c r="N42" s="4">
        <v>80</v>
      </c>
      <c r="O42" s="1"/>
      <c r="P42" s="4">
        <v>3333.3333333333335</v>
      </c>
      <c r="Q42" s="4">
        <v>17</v>
      </c>
      <c r="R42" s="4">
        <v>76</v>
      </c>
      <c r="S42" s="1"/>
      <c r="T42" s="14">
        <f t="shared" si="1"/>
        <v>-64</v>
      </c>
      <c r="U42" s="1">
        <f t="shared" si="2"/>
        <v>4096</v>
      </c>
      <c r="W42" s="16">
        <f t="shared" si="3"/>
        <v>-60</v>
      </c>
      <c r="X42" s="1">
        <f t="shared" si="4"/>
        <v>3600</v>
      </c>
    </row>
    <row r="43" spans="1:24" x14ac:dyDescent="0.25">
      <c r="A43" s="4">
        <v>310.94</v>
      </c>
      <c r="B43" s="4">
        <v>26</v>
      </c>
      <c r="C43" s="4">
        <v>2500</v>
      </c>
      <c r="D43" s="1"/>
      <c r="E43" s="7">
        <v>18</v>
      </c>
      <c r="F43" s="7">
        <v>166.61157787614582</v>
      </c>
      <c r="G43" s="7">
        <v>-166.61157787614582</v>
      </c>
      <c r="H43" s="1">
        <f t="shared" si="0"/>
        <v>166.61157787614582</v>
      </c>
      <c r="I43" s="1">
        <v>18</v>
      </c>
      <c r="J43" s="1">
        <v>69</v>
      </c>
      <c r="K43" s="1"/>
      <c r="L43" s="4">
        <v>30</v>
      </c>
      <c r="M43" s="4">
        <v>18</v>
      </c>
      <c r="N43" s="4">
        <v>46</v>
      </c>
      <c r="O43" s="1"/>
      <c r="P43" s="4">
        <v>2500</v>
      </c>
      <c r="Q43" s="4">
        <v>18</v>
      </c>
      <c r="R43" s="4">
        <v>49</v>
      </c>
      <c r="S43" s="1"/>
      <c r="T43" s="14">
        <f t="shared" si="1"/>
        <v>23</v>
      </c>
      <c r="U43" s="1">
        <f t="shared" si="2"/>
        <v>529</v>
      </c>
      <c r="W43" s="16">
        <f t="shared" si="3"/>
        <v>20</v>
      </c>
      <c r="X43" s="1">
        <f t="shared" si="4"/>
        <v>400</v>
      </c>
    </row>
    <row r="44" spans="1:24" x14ac:dyDescent="0.25">
      <c r="A44" s="4">
        <v>53.65</v>
      </c>
      <c r="B44" s="4">
        <v>23</v>
      </c>
      <c r="C44" s="4">
        <v>2158.3333333333335</v>
      </c>
      <c r="D44" s="1"/>
      <c r="E44" s="7">
        <v>19</v>
      </c>
      <c r="F44" s="7">
        <v>651.87804632899133</v>
      </c>
      <c r="G44" s="7">
        <v>-103.84804632899136</v>
      </c>
      <c r="H44" s="1">
        <f t="shared" si="0"/>
        <v>103.84804632899136</v>
      </c>
      <c r="I44" s="1">
        <v>19</v>
      </c>
      <c r="J44" s="1">
        <v>50</v>
      </c>
      <c r="K44" s="1"/>
      <c r="L44" s="4">
        <v>40</v>
      </c>
      <c r="M44" s="4">
        <v>19</v>
      </c>
      <c r="N44" s="4">
        <v>81</v>
      </c>
      <c r="O44" s="1"/>
      <c r="P44" s="4">
        <v>8333.3333333333339</v>
      </c>
      <c r="Q44" s="4">
        <v>19</v>
      </c>
      <c r="R44" s="4">
        <v>100</v>
      </c>
      <c r="S44" s="1"/>
      <c r="T44" s="14">
        <f t="shared" si="1"/>
        <v>-31</v>
      </c>
      <c r="U44" s="1">
        <f t="shared" si="2"/>
        <v>961</v>
      </c>
      <c r="W44" s="16">
        <f t="shared" si="3"/>
        <v>-50</v>
      </c>
      <c r="X44" s="1">
        <f t="shared" si="4"/>
        <v>2500</v>
      </c>
    </row>
    <row r="45" spans="1:24" x14ac:dyDescent="0.25">
      <c r="A45" s="4">
        <v>63.92</v>
      </c>
      <c r="B45" s="4">
        <v>30</v>
      </c>
      <c r="C45" s="4">
        <v>1258.3333333333333</v>
      </c>
      <c r="D45" s="1"/>
      <c r="E45" s="7">
        <v>20</v>
      </c>
      <c r="F45" s="7">
        <v>162.64025021762455</v>
      </c>
      <c r="G45" s="7">
        <v>-162.64025021762455</v>
      </c>
      <c r="H45" s="1">
        <f t="shared" si="0"/>
        <v>162.64025021762455</v>
      </c>
      <c r="I45" s="1">
        <v>20</v>
      </c>
      <c r="J45" s="1">
        <v>68</v>
      </c>
      <c r="K45" s="1"/>
      <c r="L45" s="4">
        <v>46</v>
      </c>
      <c r="M45" s="4">
        <v>20</v>
      </c>
      <c r="N45" s="4">
        <v>96</v>
      </c>
      <c r="O45" s="1"/>
      <c r="P45" s="4">
        <v>2833.3333333333335</v>
      </c>
      <c r="Q45" s="4">
        <v>20</v>
      </c>
      <c r="R45" s="4">
        <v>64</v>
      </c>
      <c r="S45" s="1"/>
      <c r="T45" s="14">
        <f t="shared" si="1"/>
        <v>-28</v>
      </c>
      <c r="U45" s="1">
        <f t="shared" si="2"/>
        <v>784</v>
      </c>
      <c r="W45" s="16">
        <f t="shared" si="3"/>
        <v>4</v>
      </c>
      <c r="X45" s="1">
        <f t="shared" si="4"/>
        <v>16</v>
      </c>
    </row>
    <row r="46" spans="1:24" x14ac:dyDescent="0.25">
      <c r="A46" s="4">
        <v>165.85</v>
      </c>
      <c r="B46" s="4">
        <v>30</v>
      </c>
      <c r="C46" s="4">
        <v>1541.6666666666667</v>
      </c>
      <c r="D46" s="1"/>
      <c r="E46" s="7">
        <v>21</v>
      </c>
      <c r="F46" s="7">
        <v>109.36977874055401</v>
      </c>
      <c r="G46" s="7">
        <v>-66.029778740554008</v>
      </c>
      <c r="H46" s="1">
        <f t="shared" si="0"/>
        <v>66.029778740554008</v>
      </c>
      <c r="I46" s="1">
        <v>21</v>
      </c>
      <c r="J46" s="1">
        <v>30</v>
      </c>
      <c r="K46" s="1"/>
      <c r="L46" s="4">
        <v>35</v>
      </c>
      <c r="M46" s="4">
        <v>21</v>
      </c>
      <c r="N46" s="4">
        <v>67</v>
      </c>
      <c r="O46" s="1"/>
      <c r="P46" s="4">
        <v>1958.3333333333333</v>
      </c>
      <c r="Q46" s="4">
        <v>21</v>
      </c>
      <c r="R46" s="4">
        <v>24</v>
      </c>
      <c r="S46" s="1"/>
      <c r="T46" s="14">
        <f t="shared" si="1"/>
        <v>-37</v>
      </c>
      <c r="U46" s="1">
        <f t="shared" si="2"/>
        <v>1369</v>
      </c>
      <c r="W46" s="16">
        <f t="shared" si="3"/>
        <v>6</v>
      </c>
      <c r="X46" s="1">
        <f t="shared" si="4"/>
        <v>36</v>
      </c>
    </row>
    <row r="47" spans="1:24" x14ac:dyDescent="0.25">
      <c r="A47" s="4">
        <v>9.58</v>
      </c>
      <c r="B47" s="4">
        <v>38</v>
      </c>
      <c r="C47" s="4">
        <v>2166.6666666666665</v>
      </c>
      <c r="D47" s="1"/>
      <c r="E47" s="7">
        <v>22</v>
      </c>
      <c r="F47" s="7">
        <v>95.954868806733856</v>
      </c>
      <c r="G47" s="7">
        <v>-95.954868806733856</v>
      </c>
      <c r="H47" s="1">
        <f t="shared" si="0"/>
        <v>95.954868806733856</v>
      </c>
      <c r="I47" s="1">
        <v>22</v>
      </c>
      <c r="J47" s="1">
        <v>45</v>
      </c>
      <c r="K47" s="1"/>
      <c r="L47" s="4">
        <v>25</v>
      </c>
      <c r="M47" s="4">
        <v>22</v>
      </c>
      <c r="N47" s="4">
        <v>19</v>
      </c>
      <c r="O47" s="1"/>
      <c r="P47" s="4">
        <v>1566.6666666666667</v>
      </c>
      <c r="Q47" s="4">
        <v>22</v>
      </c>
      <c r="R47" s="4">
        <v>12</v>
      </c>
      <c r="S47" s="1"/>
      <c r="T47" s="14">
        <f t="shared" si="1"/>
        <v>26</v>
      </c>
      <c r="U47" s="1">
        <f t="shared" si="2"/>
        <v>676</v>
      </c>
      <c r="W47" s="16">
        <f t="shared" si="3"/>
        <v>33</v>
      </c>
      <c r="X47" s="1">
        <f t="shared" si="4"/>
        <v>1089</v>
      </c>
    </row>
    <row r="48" spans="1:24" x14ac:dyDescent="0.25">
      <c r="A48" s="4">
        <v>0</v>
      </c>
      <c r="B48" s="4">
        <v>28</v>
      </c>
      <c r="C48" s="4">
        <v>1500</v>
      </c>
      <c r="D48" s="1"/>
      <c r="E48" s="7">
        <v>23</v>
      </c>
      <c r="F48" s="7">
        <v>86.133797359535762</v>
      </c>
      <c r="G48" s="7">
        <v>132.38620264046426</v>
      </c>
      <c r="H48" s="1">
        <f t="shared" si="0"/>
        <v>132.38620264046426</v>
      </c>
      <c r="I48" s="1">
        <v>23</v>
      </c>
      <c r="J48" s="1">
        <v>62</v>
      </c>
      <c r="K48" s="1"/>
      <c r="L48" s="4">
        <v>34</v>
      </c>
      <c r="M48" s="4">
        <v>23</v>
      </c>
      <c r="N48" s="4">
        <v>62</v>
      </c>
      <c r="O48" s="1"/>
      <c r="P48" s="4">
        <v>1666.6666666666667</v>
      </c>
      <c r="Q48" s="4">
        <v>23</v>
      </c>
      <c r="R48" s="4">
        <v>15</v>
      </c>
      <c r="S48" s="1"/>
      <c r="T48" s="14">
        <f t="shared" si="1"/>
        <v>0</v>
      </c>
      <c r="U48" s="1">
        <f t="shared" si="2"/>
        <v>0</v>
      </c>
      <c r="W48" s="16">
        <f t="shared" si="3"/>
        <v>47</v>
      </c>
      <c r="X48" s="1">
        <f t="shared" si="4"/>
        <v>2209</v>
      </c>
    </row>
    <row r="49" spans="1:24" x14ac:dyDescent="0.25">
      <c r="A49" s="4">
        <v>319.49</v>
      </c>
      <c r="B49" s="4">
        <v>36</v>
      </c>
      <c r="C49" s="4">
        <v>1666.6666666666667</v>
      </c>
      <c r="D49" s="1"/>
      <c r="E49" s="7">
        <v>24</v>
      </c>
      <c r="F49" s="7">
        <v>226.54251756027563</v>
      </c>
      <c r="G49" s="7">
        <v>-55.902517560275641</v>
      </c>
      <c r="H49" s="1">
        <f t="shared" si="0"/>
        <v>55.902517560275641</v>
      </c>
      <c r="I49" s="1">
        <v>24</v>
      </c>
      <c r="J49" s="1">
        <v>27</v>
      </c>
      <c r="K49" s="1"/>
      <c r="L49" s="4">
        <v>36</v>
      </c>
      <c r="M49" s="4">
        <v>24</v>
      </c>
      <c r="N49" s="4">
        <v>70</v>
      </c>
      <c r="O49" s="1"/>
      <c r="P49" s="4">
        <v>3333.3333333333335</v>
      </c>
      <c r="Q49" s="4">
        <v>24</v>
      </c>
      <c r="R49" s="4">
        <v>77</v>
      </c>
      <c r="S49" s="1"/>
      <c r="T49" s="14">
        <f t="shared" si="1"/>
        <v>-43</v>
      </c>
      <c r="U49" s="1">
        <f t="shared" si="2"/>
        <v>1849</v>
      </c>
      <c r="W49" s="16">
        <f t="shared" si="3"/>
        <v>-50</v>
      </c>
      <c r="X49" s="1">
        <f t="shared" si="4"/>
        <v>2500</v>
      </c>
    </row>
    <row r="50" spans="1:24" x14ac:dyDescent="0.25">
      <c r="A50" s="4">
        <v>0</v>
      </c>
      <c r="B50" s="4">
        <v>38</v>
      </c>
      <c r="C50" s="4">
        <v>2716.6666666666665</v>
      </c>
      <c r="D50" s="1"/>
      <c r="E50" s="7">
        <v>25</v>
      </c>
      <c r="F50" s="7">
        <v>294.53503934686387</v>
      </c>
      <c r="G50" s="7">
        <v>-256.95503934686388</v>
      </c>
      <c r="H50" s="1">
        <f t="shared" si="0"/>
        <v>256.95503934686388</v>
      </c>
      <c r="I50" s="1">
        <v>25</v>
      </c>
      <c r="J50" s="1">
        <v>89</v>
      </c>
      <c r="K50" s="1"/>
      <c r="L50" s="4">
        <v>43</v>
      </c>
      <c r="M50" s="4">
        <v>25</v>
      </c>
      <c r="N50" s="4">
        <v>90</v>
      </c>
      <c r="O50" s="1"/>
      <c r="P50" s="4">
        <v>4283.333333333333</v>
      </c>
      <c r="Q50" s="4">
        <v>25</v>
      </c>
      <c r="R50" s="4">
        <v>90</v>
      </c>
      <c r="S50" s="1"/>
      <c r="T50" s="14">
        <f t="shared" si="1"/>
        <v>-1</v>
      </c>
      <c r="U50" s="1">
        <f t="shared" si="2"/>
        <v>1</v>
      </c>
      <c r="W50" s="16">
        <f t="shared" si="3"/>
        <v>-1</v>
      </c>
      <c r="X50" s="1">
        <f t="shared" si="4"/>
        <v>1</v>
      </c>
    </row>
    <row r="51" spans="1:24" x14ac:dyDescent="0.25">
      <c r="A51" s="4">
        <v>83.08</v>
      </c>
      <c r="B51" s="4">
        <v>26</v>
      </c>
      <c r="C51" s="4">
        <v>1958.3333333333333</v>
      </c>
      <c r="D51" s="1"/>
      <c r="E51" s="7">
        <v>26</v>
      </c>
      <c r="F51" s="7">
        <v>275.72273459340897</v>
      </c>
      <c r="G51" s="7">
        <v>226.47726540659102</v>
      </c>
      <c r="H51" s="1">
        <f t="shared" si="0"/>
        <v>226.47726540659102</v>
      </c>
      <c r="I51" s="1">
        <v>26</v>
      </c>
      <c r="J51" s="1">
        <v>82</v>
      </c>
      <c r="K51" s="1"/>
      <c r="L51" s="4">
        <v>30</v>
      </c>
      <c r="M51" s="4">
        <v>26</v>
      </c>
      <c r="N51" s="4">
        <v>47</v>
      </c>
      <c r="O51" s="1"/>
      <c r="P51" s="4">
        <v>3758.3333333333335</v>
      </c>
      <c r="Q51" s="4">
        <v>26</v>
      </c>
      <c r="R51" s="4">
        <v>83</v>
      </c>
      <c r="S51" s="1"/>
      <c r="T51" s="14">
        <f t="shared" si="1"/>
        <v>35</v>
      </c>
      <c r="U51" s="1">
        <f t="shared" si="2"/>
        <v>1225</v>
      </c>
      <c r="W51" s="16">
        <f t="shared" si="3"/>
        <v>-1</v>
      </c>
      <c r="X51" s="1">
        <f t="shared" si="4"/>
        <v>1</v>
      </c>
    </row>
    <row r="52" spans="1:24" x14ac:dyDescent="0.25">
      <c r="A52" s="4">
        <v>644.83000000000004</v>
      </c>
      <c r="B52" s="4">
        <v>28</v>
      </c>
      <c r="C52" s="4">
        <v>5833.333333333333</v>
      </c>
      <c r="D52" s="1"/>
      <c r="E52" s="7">
        <v>27</v>
      </c>
      <c r="F52" s="7">
        <v>243.74664765636916</v>
      </c>
      <c r="G52" s="7">
        <v>-243.74664765636916</v>
      </c>
      <c r="H52" s="1">
        <f t="shared" si="0"/>
        <v>243.74664765636916</v>
      </c>
      <c r="I52" s="1">
        <v>27</v>
      </c>
      <c r="J52" s="1">
        <v>86</v>
      </c>
      <c r="K52" s="1"/>
      <c r="L52" s="4">
        <v>22</v>
      </c>
      <c r="M52" s="4">
        <v>27</v>
      </c>
      <c r="N52" s="4">
        <v>5</v>
      </c>
      <c r="O52" s="1"/>
      <c r="P52" s="4">
        <v>3200</v>
      </c>
      <c r="Q52" s="4">
        <v>27</v>
      </c>
      <c r="R52" s="4">
        <v>72</v>
      </c>
      <c r="S52" s="1"/>
      <c r="T52" s="14">
        <f t="shared" si="1"/>
        <v>81</v>
      </c>
      <c r="U52" s="1">
        <f t="shared" si="2"/>
        <v>6561</v>
      </c>
      <c r="W52" s="16">
        <f t="shared" si="3"/>
        <v>14</v>
      </c>
      <c r="X52" s="1">
        <f t="shared" si="4"/>
        <v>196</v>
      </c>
    </row>
    <row r="53" spans="1:24" x14ac:dyDescent="0.25">
      <c r="A53" s="4">
        <v>0</v>
      </c>
      <c r="B53" s="4">
        <v>50</v>
      </c>
      <c r="C53" s="4">
        <v>3000</v>
      </c>
      <c r="D53" s="1"/>
      <c r="E53" s="7">
        <v>28</v>
      </c>
      <c r="F53" s="7">
        <v>74.660484266703122</v>
      </c>
      <c r="G53" s="7">
        <v>-1.4804842667031153</v>
      </c>
      <c r="H53" s="1">
        <f t="shared" si="0"/>
        <v>1.4804842667031153</v>
      </c>
      <c r="I53" s="1">
        <v>28</v>
      </c>
      <c r="J53" s="1">
        <v>1</v>
      </c>
      <c r="K53" s="1"/>
      <c r="L53" s="4">
        <v>22</v>
      </c>
      <c r="M53" s="4">
        <v>28</v>
      </c>
      <c r="N53" s="4">
        <v>6</v>
      </c>
      <c r="O53" s="1"/>
      <c r="P53" s="4">
        <v>1250</v>
      </c>
      <c r="Q53" s="4">
        <v>28</v>
      </c>
      <c r="R53" s="4">
        <v>1</v>
      </c>
      <c r="S53" s="1"/>
      <c r="T53" s="14">
        <f t="shared" si="1"/>
        <v>-5</v>
      </c>
      <c r="U53" s="1">
        <f t="shared" si="2"/>
        <v>25</v>
      </c>
      <c r="W53" s="16">
        <f t="shared" si="3"/>
        <v>0</v>
      </c>
      <c r="X53" s="1">
        <f t="shared" si="4"/>
        <v>0</v>
      </c>
    </row>
    <row r="54" spans="1:24" x14ac:dyDescent="0.25">
      <c r="A54" s="4">
        <v>93.2</v>
      </c>
      <c r="B54" s="4">
        <v>24</v>
      </c>
      <c r="C54" s="4">
        <v>1666.6666666666667</v>
      </c>
      <c r="D54" s="1"/>
      <c r="E54" s="7">
        <v>29</v>
      </c>
      <c r="F54" s="7">
        <v>122.26331945134477</v>
      </c>
      <c r="G54" s="7">
        <v>-122.26331945134477</v>
      </c>
      <c r="H54" s="1">
        <f t="shared" si="0"/>
        <v>122.26331945134477</v>
      </c>
      <c r="I54" s="1">
        <v>29</v>
      </c>
      <c r="J54" s="1">
        <v>57</v>
      </c>
      <c r="K54" s="1"/>
      <c r="L54" s="4">
        <v>34</v>
      </c>
      <c r="M54" s="4">
        <v>29</v>
      </c>
      <c r="N54" s="4">
        <v>63</v>
      </c>
      <c r="O54" s="1"/>
      <c r="P54" s="4">
        <v>2083.3333333333335</v>
      </c>
      <c r="Q54" s="4">
        <v>29</v>
      </c>
      <c r="R54" s="4">
        <v>36</v>
      </c>
      <c r="S54" s="1"/>
      <c r="T54" s="14">
        <f t="shared" si="1"/>
        <v>-6</v>
      </c>
      <c r="U54" s="1">
        <f t="shared" si="2"/>
        <v>36</v>
      </c>
      <c r="W54" s="16">
        <f t="shared" si="3"/>
        <v>21</v>
      </c>
      <c r="X54" s="1">
        <f t="shared" si="4"/>
        <v>441</v>
      </c>
    </row>
    <row r="55" spans="1:24" x14ac:dyDescent="0.25">
      <c r="A55" s="4">
        <v>105.04</v>
      </c>
      <c r="B55" s="4">
        <v>21</v>
      </c>
      <c r="C55" s="4">
        <v>1416.6666666666667</v>
      </c>
      <c r="D55" s="1"/>
      <c r="E55" s="7">
        <v>30</v>
      </c>
      <c r="F55" s="7">
        <v>326.71234750271043</v>
      </c>
      <c r="G55" s="7">
        <v>1206.0576524972896</v>
      </c>
      <c r="H55" s="1">
        <f t="shared" si="0"/>
        <v>1206.0576524972896</v>
      </c>
      <c r="I55" s="1">
        <v>30</v>
      </c>
      <c r="J55" s="1">
        <v>99</v>
      </c>
      <c r="K55" s="1"/>
      <c r="L55" s="4">
        <v>40</v>
      </c>
      <c r="M55" s="4">
        <v>30</v>
      </c>
      <c r="N55" s="4">
        <v>82</v>
      </c>
      <c r="O55" s="1"/>
      <c r="P55" s="4">
        <v>4583.333333333333</v>
      </c>
      <c r="Q55" s="4">
        <v>30</v>
      </c>
      <c r="R55" s="4">
        <v>91</v>
      </c>
      <c r="S55" s="1"/>
      <c r="T55" s="14">
        <f t="shared" si="1"/>
        <v>17</v>
      </c>
      <c r="U55" s="1">
        <f t="shared" si="2"/>
        <v>289</v>
      </c>
      <c r="W55" s="16">
        <f t="shared" si="3"/>
        <v>8</v>
      </c>
      <c r="X55" s="1">
        <f t="shared" si="4"/>
        <v>64</v>
      </c>
    </row>
    <row r="56" spans="1:24" x14ac:dyDescent="0.25">
      <c r="A56" s="4">
        <v>34.130000000000003</v>
      </c>
      <c r="B56" s="4">
        <v>24</v>
      </c>
      <c r="C56" s="4">
        <v>2333.3333333333335</v>
      </c>
      <c r="D56" s="1"/>
      <c r="E56" s="7">
        <v>31</v>
      </c>
      <c r="F56" s="7">
        <v>112.95777768402061</v>
      </c>
      <c r="G56" s="7">
        <v>-70.267777684020615</v>
      </c>
      <c r="H56" s="1">
        <f t="shared" si="0"/>
        <v>70.267777684020615</v>
      </c>
      <c r="I56" s="1">
        <v>31</v>
      </c>
      <c r="J56" s="1">
        <v>33</v>
      </c>
      <c r="K56" s="1"/>
      <c r="L56" s="4">
        <v>22</v>
      </c>
      <c r="M56" s="4">
        <v>31</v>
      </c>
      <c r="N56" s="4">
        <v>7</v>
      </c>
      <c r="O56" s="1"/>
      <c r="P56" s="4">
        <v>1691.6666666666663</v>
      </c>
      <c r="Q56" s="4">
        <v>31</v>
      </c>
      <c r="R56" s="4">
        <v>19</v>
      </c>
      <c r="S56" s="1"/>
      <c r="T56" s="14">
        <f t="shared" si="1"/>
        <v>26</v>
      </c>
      <c r="U56" s="1">
        <f t="shared" si="2"/>
        <v>676</v>
      </c>
      <c r="W56" s="16">
        <f t="shared" si="3"/>
        <v>14</v>
      </c>
      <c r="X56" s="1">
        <f t="shared" si="4"/>
        <v>196</v>
      </c>
    </row>
    <row r="57" spans="1:24" x14ac:dyDescent="0.25">
      <c r="A57" s="4">
        <v>41.19</v>
      </c>
      <c r="B57" s="4">
        <v>26</v>
      </c>
      <c r="C57" s="4">
        <v>2000</v>
      </c>
      <c r="D57" s="1"/>
      <c r="E57" s="7">
        <v>32</v>
      </c>
      <c r="F57" s="7">
        <v>183.11807079611745</v>
      </c>
      <c r="G57" s="7">
        <v>234.71192920388253</v>
      </c>
      <c r="H57" s="1">
        <f t="shared" si="0"/>
        <v>234.71192920388253</v>
      </c>
      <c r="I57" s="1">
        <v>32</v>
      </c>
      <c r="J57" s="1">
        <v>84</v>
      </c>
      <c r="K57" s="1"/>
      <c r="L57" s="4">
        <v>29</v>
      </c>
      <c r="M57" s="4">
        <v>32</v>
      </c>
      <c r="N57" s="4">
        <v>43</v>
      </c>
      <c r="O57" s="1"/>
      <c r="P57" s="4">
        <v>2666.6666666666665</v>
      </c>
      <c r="Q57" s="4">
        <v>32</v>
      </c>
      <c r="R57" s="4">
        <v>60</v>
      </c>
      <c r="S57" s="1"/>
      <c r="T57" s="14">
        <f t="shared" si="1"/>
        <v>41</v>
      </c>
      <c r="U57" s="1">
        <f t="shared" si="2"/>
        <v>1681</v>
      </c>
      <c r="W57" s="16">
        <f t="shared" si="3"/>
        <v>24</v>
      </c>
      <c r="X57" s="1">
        <f t="shared" si="4"/>
        <v>576</v>
      </c>
    </row>
    <row r="58" spans="1:24" x14ac:dyDescent="0.25">
      <c r="A58" s="4">
        <v>169.89</v>
      </c>
      <c r="B58" s="4">
        <v>33</v>
      </c>
      <c r="C58" s="4">
        <v>2500</v>
      </c>
      <c r="D58" s="1"/>
      <c r="E58" s="7">
        <v>33</v>
      </c>
      <c r="F58" s="7">
        <v>187.72385491992867</v>
      </c>
      <c r="G58" s="7">
        <v>-187.72385491992867</v>
      </c>
      <c r="H58" s="1">
        <f t="shared" ref="H58:H89" si="5">ABS(G58)</f>
        <v>187.72385491992867</v>
      </c>
      <c r="I58" s="1">
        <v>33</v>
      </c>
      <c r="J58" s="1">
        <v>76</v>
      </c>
      <c r="K58" s="1"/>
      <c r="L58" s="4">
        <v>25</v>
      </c>
      <c r="M58" s="4">
        <v>33</v>
      </c>
      <c r="N58" s="4">
        <v>20</v>
      </c>
      <c r="O58" s="1"/>
      <c r="P58" s="4">
        <v>2625</v>
      </c>
      <c r="Q58" s="4">
        <v>33</v>
      </c>
      <c r="R58" s="4">
        <v>56</v>
      </c>
      <c r="S58" s="1"/>
      <c r="T58" s="14">
        <f t="shared" si="1"/>
        <v>56</v>
      </c>
      <c r="U58" s="1">
        <f t="shared" si="2"/>
        <v>3136</v>
      </c>
      <c r="W58" s="16">
        <f t="shared" si="3"/>
        <v>20</v>
      </c>
      <c r="X58" s="1">
        <f t="shared" si="4"/>
        <v>400</v>
      </c>
    </row>
    <row r="59" spans="1:24" x14ac:dyDescent="0.25">
      <c r="A59" s="4">
        <v>1898.03</v>
      </c>
      <c r="B59" s="4">
        <v>34</v>
      </c>
      <c r="C59" s="4">
        <v>4000</v>
      </c>
      <c r="D59" s="1"/>
      <c r="E59" s="7">
        <v>34</v>
      </c>
      <c r="F59" s="7">
        <v>146.80644120806062</v>
      </c>
      <c r="G59" s="7">
        <v>405.91355879193941</v>
      </c>
      <c r="H59" s="1">
        <f t="shared" si="5"/>
        <v>405.91355879193941</v>
      </c>
      <c r="I59" s="1">
        <v>34</v>
      </c>
      <c r="J59" s="1">
        <v>94</v>
      </c>
      <c r="K59" s="1"/>
      <c r="L59" s="4">
        <v>21</v>
      </c>
      <c r="M59" s="4">
        <v>34</v>
      </c>
      <c r="N59" s="4">
        <v>2</v>
      </c>
      <c r="O59" s="1"/>
      <c r="P59" s="4">
        <v>2058.3333333333335</v>
      </c>
      <c r="Q59" s="4">
        <v>34</v>
      </c>
      <c r="R59" s="4">
        <v>33</v>
      </c>
      <c r="S59" s="1"/>
      <c r="T59" s="14">
        <f t="shared" si="1"/>
        <v>92</v>
      </c>
      <c r="U59" s="1">
        <f t="shared" si="2"/>
        <v>8464</v>
      </c>
      <c r="W59" s="16">
        <f t="shared" si="3"/>
        <v>61</v>
      </c>
      <c r="X59" s="1">
        <f t="shared" si="4"/>
        <v>3721</v>
      </c>
    </row>
    <row r="60" spans="1:24" x14ac:dyDescent="0.25">
      <c r="A60" s="4">
        <v>810.39</v>
      </c>
      <c r="B60" s="4">
        <v>33</v>
      </c>
      <c r="C60" s="4">
        <v>2650</v>
      </c>
      <c r="D60" s="1"/>
      <c r="E60" s="7">
        <v>35</v>
      </c>
      <c r="F60" s="7">
        <v>178.93968237563399</v>
      </c>
      <c r="G60" s="7">
        <v>43.600317624365999</v>
      </c>
      <c r="H60" s="1">
        <f t="shared" si="5"/>
        <v>43.600317624365999</v>
      </c>
      <c r="I60" s="1">
        <v>35</v>
      </c>
      <c r="J60" s="1">
        <v>18</v>
      </c>
      <c r="K60" s="1"/>
      <c r="L60" s="4">
        <v>24</v>
      </c>
      <c r="M60" s="4">
        <v>35</v>
      </c>
      <c r="N60" s="4">
        <v>13</v>
      </c>
      <c r="O60" s="1"/>
      <c r="P60" s="4">
        <v>2500</v>
      </c>
      <c r="Q60" s="4">
        <v>35</v>
      </c>
      <c r="R60" s="4">
        <v>50</v>
      </c>
      <c r="S60" s="1"/>
      <c r="T60" s="14">
        <f t="shared" si="1"/>
        <v>5</v>
      </c>
      <c r="U60" s="1">
        <f t="shared" si="2"/>
        <v>25</v>
      </c>
      <c r="W60" s="16">
        <f t="shared" si="3"/>
        <v>-32</v>
      </c>
      <c r="X60" s="1">
        <f t="shared" si="4"/>
        <v>1024</v>
      </c>
    </row>
    <row r="61" spans="1:24" x14ac:dyDescent="0.25">
      <c r="A61" s="4">
        <v>0</v>
      </c>
      <c r="B61" s="4">
        <v>45</v>
      </c>
      <c r="C61" s="4">
        <v>1500</v>
      </c>
      <c r="D61" s="1"/>
      <c r="E61" s="7">
        <v>36</v>
      </c>
      <c r="F61" s="7">
        <v>178.92056865307518</v>
      </c>
      <c r="G61" s="7">
        <v>362.37943134692478</v>
      </c>
      <c r="H61" s="1">
        <f t="shared" si="5"/>
        <v>362.37943134692478</v>
      </c>
      <c r="I61" s="1">
        <v>36</v>
      </c>
      <c r="J61" s="1">
        <v>93</v>
      </c>
      <c r="K61" s="1"/>
      <c r="L61" s="4">
        <v>43</v>
      </c>
      <c r="M61" s="4">
        <v>36</v>
      </c>
      <c r="N61" s="4">
        <v>91</v>
      </c>
      <c r="O61" s="1"/>
      <c r="P61" s="4">
        <v>2950</v>
      </c>
      <c r="Q61" s="4">
        <v>36</v>
      </c>
      <c r="R61" s="4">
        <v>66</v>
      </c>
      <c r="S61" s="1"/>
      <c r="T61" s="14">
        <f t="shared" si="1"/>
        <v>2</v>
      </c>
      <c r="U61" s="1">
        <f t="shared" si="2"/>
        <v>4</v>
      </c>
      <c r="W61" s="16">
        <f t="shared" si="3"/>
        <v>27</v>
      </c>
      <c r="X61" s="1">
        <f t="shared" si="4"/>
        <v>729</v>
      </c>
    </row>
    <row r="62" spans="1:24" x14ac:dyDescent="0.25">
      <c r="A62" s="4">
        <v>32.78</v>
      </c>
      <c r="B62" s="4">
        <v>21</v>
      </c>
      <c r="C62" s="4">
        <v>1250</v>
      </c>
      <c r="D62" s="1"/>
      <c r="E62" s="7">
        <v>37</v>
      </c>
      <c r="F62" s="7">
        <v>87.874172981716541</v>
      </c>
      <c r="G62" s="7">
        <v>-87.874172981716541</v>
      </c>
      <c r="H62" s="1">
        <f t="shared" si="5"/>
        <v>87.874172981716541</v>
      </c>
      <c r="I62" s="1">
        <v>37</v>
      </c>
      <c r="J62" s="1">
        <v>42</v>
      </c>
      <c r="K62" s="1"/>
      <c r="L62" s="4">
        <v>43</v>
      </c>
      <c r="M62" s="4">
        <v>37</v>
      </c>
      <c r="N62" s="4">
        <v>92</v>
      </c>
      <c r="O62" s="1"/>
      <c r="P62" s="4">
        <v>1900.0000000000002</v>
      </c>
      <c r="Q62" s="4">
        <v>37</v>
      </c>
      <c r="R62" s="4">
        <v>21</v>
      </c>
      <c r="S62" s="1"/>
      <c r="T62" s="14">
        <f t="shared" si="1"/>
        <v>-50</v>
      </c>
      <c r="U62" s="1">
        <f t="shared" si="2"/>
        <v>2500</v>
      </c>
      <c r="W62" s="16">
        <f t="shared" si="3"/>
        <v>21</v>
      </c>
      <c r="X62" s="1">
        <f t="shared" si="4"/>
        <v>441</v>
      </c>
    </row>
    <row r="63" spans="1:24" x14ac:dyDescent="0.25">
      <c r="A63" s="4">
        <v>95.8</v>
      </c>
      <c r="B63" s="4">
        <v>25</v>
      </c>
      <c r="C63" s="4">
        <v>2500</v>
      </c>
      <c r="D63" s="1"/>
      <c r="E63" s="7">
        <v>38</v>
      </c>
      <c r="F63" s="7">
        <v>347.32820858917813</v>
      </c>
      <c r="G63" s="7">
        <v>221.44179141082185</v>
      </c>
      <c r="H63" s="1">
        <f t="shared" si="5"/>
        <v>221.44179141082185</v>
      </c>
      <c r="I63" s="1">
        <v>38</v>
      </c>
      <c r="J63" s="1">
        <v>81</v>
      </c>
      <c r="K63" s="1"/>
      <c r="L63" s="4">
        <v>37</v>
      </c>
      <c r="M63" s="4">
        <v>38</v>
      </c>
      <c r="N63" s="4">
        <v>75</v>
      </c>
      <c r="O63" s="1"/>
      <c r="P63" s="4">
        <v>4750</v>
      </c>
      <c r="Q63" s="4">
        <v>38</v>
      </c>
      <c r="R63" s="4">
        <v>93</v>
      </c>
      <c r="S63" s="1"/>
      <c r="T63" s="14">
        <f t="shared" si="1"/>
        <v>6</v>
      </c>
      <c r="U63" s="1">
        <f t="shared" si="2"/>
        <v>36</v>
      </c>
      <c r="W63" s="16">
        <f t="shared" si="3"/>
        <v>-12</v>
      </c>
      <c r="X63" s="1">
        <f t="shared" si="4"/>
        <v>144</v>
      </c>
    </row>
    <row r="64" spans="1:24" x14ac:dyDescent="0.25">
      <c r="A64" s="4">
        <v>27.78</v>
      </c>
      <c r="B64" s="4">
        <v>27</v>
      </c>
      <c r="C64" s="4">
        <v>1900.0000000000002</v>
      </c>
      <c r="D64" s="1"/>
      <c r="E64" s="7">
        <v>39</v>
      </c>
      <c r="F64" s="7">
        <v>208.90515221769891</v>
      </c>
      <c r="G64" s="7">
        <v>135.56484778230111</v>
      </c>
      <c r="H64" s="1">
        <f t="shared" si="5"/>
        <v>135.56484778230111</v>
      </c>
      <c r="I64" s="1">
        <v>39</v>
      </c>
      <c r="J64" s="1">
        <v>65</v>
      </c>
      <c r="K64" s="1"/>
      <c r="L64" s="4">
        <v>27</v>
      </c>
      <c r="M64" s="4">
        <v>39</v>
      </c>
      <c r="N64" s="4">
        <v>31</v>
      </c>
      <c r="O64" s="1"/>
      <c r="P64" s="4">
        <v>2916.6666666666665</v>
      </c>
      <c r="Q64" s="4">
        <v>39</v>
      </c>
      <c r="R64" s="4">
        <v>65</v>
      </c>
      <c r="S64" s="1"/>
      <c r="T64" s="14">
        <f t="shared" si="1"/>
        <v>34</v>
      </c>
      <c r="U64" s="1">
        <f t="shared" si="2"/>
        <v>1156</v>
      </c>
      <c r="W64" s="16">
        <f t="shared" si="3"/>
        <v>0</v>
      </c>
      <c r="X64" s="1">
        <f t="shared" si="4"/>
        <v>0</v>
      </c>
    </row>
    <row r="65" spans="1:24" x14ac:dyDescent="0.25">
      <c r="A65" s="4">
        <v>215.07</v>
      </c>
      <c r="B65" s="4">
        <v>26</v>
      </c>
      <c r="C65" s="4">
        <v>2333.3333333333335</v>
      </c>
      <c r="D65" s="1"/>
      <c r="E65" s="7">
        <v>40</v>
      </c>
      <c r="F65" s="7">
        <v>286.33541673643066</v>
      </c>
      <c r="G65" s="7">
        <v>119.01458326356936</v>
      </c>
      <c r="H65" s="1">
        <f t="shared" si="5"/>
        <v>119.01458326356936</v>
      </c>
      <c r="I65" s="1">
        <v>40</v>
      </c>
      <c r="J65" s="1">
        <v>54</v>
      </c>
      <c r="K65" s="1"/>
      <c r="L65" s="4">
        <v>28</v>
      </c>
      <c r="M65" s="4">
        <v>40</v>
      </c>
      <c r="N65" s="4">
        <v>38</v>
      </c>
      <c r="O65" s="1"/>
      <c r="P65" s="4">
        <v>3833.3333333333335</v>
      </c>
      <c r="Q65" s="4">
        <v>40</v>
      </c>
      <c r="R65" s="4">
        <v>85</v>
      </c>
      <c r="S65" s="1"/>
      <c r="T65" s="14">
        <f t="shared" si="1"/>
        <v>16</v>
      </c>
      <c r="U65" s="1">
        <f t="shared" si="2"/>
        <v>256</v>
      </c>
      <c r="W65" s="16">
        <f t="shared" si="3"/>
        <v>-31</v>
      </c>
      <c r="X65" s="1">
        <f t="shared" si="4"/>
        <v>961</v>
      </c>
    </row>
    <row r="66" spans="1:24" x14ac:dyDescent="0.25">
      <c r="A66" s="4">
        <v>79.510000000000005</v>
      </c>
      <c r="B66" s="4">
        <v>22</v>
      </c>
      <c r="C66" s="4">
        <v>2250</v>
      </c>
      <c r="D66" s="1"/>
      <c r="E66" s="7">
        <v>41</v>
      </c>
      <c r="F66" s="7">
        <v>174.83031420913795</v>
      </c>
      <c r="G66" s="7">
        <v>136.10968579086204</v>
      </c>
      <c r="H66" s="1">
        <f t="shared" si="5"/>
        <v>136.10968579086204</v>
      </c>
      <c r="I66" s="1">
        <v>41</v>
      </c>
      <c r="J66" s="1">
        <v>66</v>
      </c>
      <c r="K66" s="1"/>
      <c r="L66" s="4">
        <v>26</v>
      </c>
      <c r="M66" s="4">
        <v>41</v>
      </c>
      <c r="N66" s="4">
        <v>25</v>
      </c>
      <c r="O66" s="1"/>
      <c r="P66" s="4">
        <v>2500</v>
      </c>
      <c r="Q66" s="4">
        <v>41</v>
      </c>
      <c r="R66" s="4">
        <v>51</v>
      </c>
      <c r="S66" s="1"/>
      <c r="T66" s="14">
        <f t="shared" si="1"/>
        <v>41</v>
      </c>
      <c r="U66" s="1">
        <f t="shared" si="2"/>
        <v>1681</v>
      </c>
      <c r="W66" s="16">
        <f t="shared" si="3"/>
        <v>15</v>
      </c>
      <c r="X66" s="1">
        <f t="shared" si="4"/>
        <v>225</v>
      </c>
    </row>
    <row r="67" spans="1:24" x14ac:dyDescent="0.25">
      <c r="A67" s="4">
        <v>0</v>
      </c>
      <c r="B67" s="4">
        <v>27</v>
      </c>
      <c r="C67" s="4">
        <v>4083.3333333333335</v>
      </c>
      <c r="D67" s="1"/>
      <c r="E67" s="7">
        <v>42</v>
      </c>
      <c r="F67" s="7">
        <v>151.36815834359868</v>
      </c>
      <c r="G67" s="7">
        <v>-97.718158343598674</v>
      </c>
      <c r="H67" s="1">
        <f t="shared" si="5"/>
        <v>97.718158343598674</v>
      </c>
      <c r="I67" s="1">
        <v>42</v>
      </c>
      <c r="J67" s="1">
        <v>47</v>
      </c>
      <c r="K67" s="1"/>
      <c r="L67" s="4">
        <v>23</v>
      </c>
      <c r="M67" s="4">
        <v>42</v>
      </c>
      <c r="N67" s="4">
        <v>12</v>
      </c>
      <c r="O67" s="1"/>
      <c r="P67" s="4">
        <v>2158.3333333333335</v>
      </c>
      <c r="Q67" s="4">
        <v>42</v>
      </c>
      <c r="R67" s="4">
        <v>40</v>
      </c>
      <c r="S67" s="1"/>
      <c r="T67" s="14">
        <f t="shared" si="1"/>
        <v>35</v>
      </c>
      <c r="U67" s="1">
        <f t="shared" si="2"/>
        <v>1225</v>
      </c>
      <c r="W67" s="16">
        <f t="shared" si="3"/>
        <v>7</v>
      </c>
      <c r="X67" s="1">
        <f t="shared" si="4"/>
        <v>49</v>
      </c>
    </row>
    <row r="68" spans="1:24" x14ac:dyDescent="0.25">
      <c r="A68" s="4">
        <v>0</v>
      </c>
      <c r="B68" s="4">
        <v>26</v>
      </c>
      <c r="C68" s="4">
        <v>2083.3333333333335</v>
      </c>
      <c r="D68" s="1"/>
      <c r="E68" s="7">
        <v>43</v>
      </c>
      <c r="F68" s="7">
        <v>58.945602042555066</v>
      </c>
      <c r="G68" s="7">
        <v>4.9743979574449355</v>
      </c>
      <c r="H68" s="1">
        <f t="shared" si="5"/>
        <v>4.9743979574449355</v>
      </c>
      <c r="I68" s="1">
        <v>43</v>
      </c>
      <c r="J68" s="1">
        <v>3</v>
      </c>
      <c r="K68" s="1"/>
      <c r="L68" s="4">
        <v>30</v>
      </c>
      <c r="M68" s="4">
        <v>43</v>
      </c>
      <c r="N68" s="4">
        <v>48</v>
      </c>
      <c r="O68" s="1"/>
      <c r="P68" s="4">
        <v>1258.3333333333333</v>
      </c>
      <c r="Q68" s="4">
        <v>43</v>
      </c>
      <c r="R68" s="4">
        <v>4</v>
      </c>
      <c r="S68" s="1"/>
      <c r="T68" s="14">
        <f t="shared" si="1"/>
        <v>-45</v>
      </c>
      <c r="U68" s="1">
        <f t="shared" si="2"/>
        <v>2025</v>
      </c>
      <c r="W68" s="16">
        <f t="shared" si="3"/>
        <v>-1</v>
      </c>
      <c r="X68" s="1">
        <f t="shared" si="4"/>
        <v>1</v>
      </c>
    </row>
    <row r="69" spans="1:24" x14ac:dyDescent="0.25">
      <c r="A69" s="4">
        <v>306.02999999999997</v>
      </c>
      <c r="B69" s="4">
        <v>41</v>
      </c>
      <c r="C69" s="4">
        <v>5000</v>
      </c>
      <c r="D69" s="1"/>
      <c r="E69" s="7">
        <v>44</v>
      </c>
      <c r="F69" s="7">
        <v>83.513677064985174</v>
      </c>
      <c r="G69" s="7">
        <v>82.33632293501482</v>
      </c>
      <c r="H69" s="1">
        <f t="shared" si="5"/>
        <v>82.33632293501482</v>
      </c>
      <c r="I69" s="1">
        <v>44</v>
      </c>
      <c r="J69" s="1">
        <v>39</v>
      </c>
      <c r="K69" s="1"/>
      <c r="L69" s="4">
        <v>30</v>
      </c>
      <c r="M69" s="4">
        <v>44</v>
      </c>
      <c r="N69" s="4">
        <v>49</v>
      </c>
      <c r="O69" s="1"/>
      <c r="P69" s="4">
        <v>1541.6666666666667</v>
      </c>
      <c r="Q69" s="4">
        <v>44</v>
      </c>
      <c r="R69" s="4">
        <v>11</v>
      </c>
      <c r="S69" s="1"/>
      <c r="T69" s="14">
        <f t="shared" si="1"/>
        <v>-10</v>
      </c>
      <c r="U69" s="1">
        <f t="shared" si="2"/>
        <v>100</v>
      </c>
      <c r="W69" s="16">
        <f t="shared" si="3"/>
        <v>28</v>
      </c>
      <c r="X69" s="1">
        <f t="shared" si="4"/>
        <v>784</v>
      </c>
    </row>
    <row r="70" spans="1:24" x14ac:dyDescent="0.25">
      <c r="A70" s="4">
        <v>104.54</v>
      </c>
      <c r="B70" s="4">
        <v>42</v>
      </c>
      <c r="C70" s="4">
        <v>3250</v>
      </c>
      <c r="D70" s="1"/>
      <c r="E70" s="7">
        <v>45</v>
      </c>
      <c r="F70" s="7">
        <v>121.2704875367144</v>
      </c>
      <c r="G70" s="7">
        <v>-111.6904875367144</v>
      </c>
      <c r="H70" s="1">
        <f t="shared" si="5"/>
        <v>111.6904875367144</v>
      </c>
      <c r="I70" s="1">
        <v>45</v>
      </c>
      <c r="J70" s="1">
        <v>53</v>
      </c>
      <c r="K70" s="1"/>
      <c r="L70" s="4">
        <v>38</v>
      </c>
      <c r="M70" s="4">
        <v>45</v>
      </c>
      <c r="N70" s="4">
        <v>78</v>
      </c>
      <c r="O70" s="1"/>
      <c r="P70" s="4">
        <v>2166.6666666666665</v>
      </c>
      <c r="Q70" s="4">
        <v>45</v>
      </c>
      <c r="R70" s="4">
        <v>41</v>
      </c>
      <c r="S70" s="1"/>
      <c r="T70" s="14">
        <f t="shared" si="1"/>
        <v>-25</v>
      </c>
      <c r="U70" s="1">
        <f t="shared" si="2"/>
        <v>625</v>
      </c>
      <c r="W70" s="16">
        <f t="shared" si="3"/>
        <v>12</v>
      </c>
      <c r="X70" s="1">
        <f t="shared" si="4"/>
        <v>144</v>
      </c>
    </row>
    <row r="71" spans="1:24" x14ac:dyDescent="0.25">
      <c r="A71" s="4">
        <v>0</v>
      </c>
      <c r="B71" s="4">
        <v>22</v>
      </c>
      <c r="C71" s="4">
        <v>4250</v>
      </c>
      <c r="D71" s="1"/>
      <c r="E71" s="7">
        <v>46</v>
      </c>
      <c r="F71" s="7">
        <v>84.010093022300339</v>
      </c>
      <c r="G71" s="7">
        <v>-84.010093022300339</v>
      </c>
      <c r="H71" s="1">
        <f t="shared" si="5"/>
        <v>84.010093022300339</v>
      </c>
      <c r="I71" s="1">
        <v>46</v>
      </c>
      <c r="J71" s="1">
        <v>40</v>
      </c>
      <c r="K71" s="1"/>
      <c r="L71" s="4">
        <v>28</v>
      </c>
      <c r="M71" s="4">
        <v>46</v>
      </c>
      <c r="N71" s="4">
        <v>39</v>
      </c>
      <c r="O71" s="1"/>
      <c r="P71" s="4">
        <v>1500</v>
      </c>
      <c r="Q71" s="4">
        <v>46</v>
      </c>
      <c r="R71" s="4">
        <v>9</v>
      </c>
      <c r="S71" s="1"/>
      <c r="T71" s="14">
        <f t="shared" si="1"/>
        <v>1</v>
      </c>
      <c r="U71" s="1">
        <f t="shared" si="2"/>
        <v>1</v>
      </c>
      <c r="W71" s="16">
        <f t="shared" si="3"/>
        <v>31</v>
      </c>
      <c r="X71" s="1">
        <f t="shared" si="4"/>
        <v>961</v>
      </c>
    </row>
    <row r="72" spans="1:24" x14ac:dyDescent="0.25">
      <c r="A72" s="4">
        <v>642.47</v>
      </c>
      <c r="B72" s="4">
        <v>25</v>
      </c>
      <c r="C72" s="4">
        <v>2558.3333333333335</v>
      </c>
      <c r="D72" s="1"/>
      <c r="E72" s="7">
        <v>47</v>
      </c>
      <c r="F72" s="7">
        <v>82.024429193039708</v>
      </c>
      <c r="G72" s="7">
        <v>237.4655708069603</v>
      </c>
      <c r="H72" s="1">
        <f t="shared" si="5"/>
        <v>237.4655708069603</v>
      </c>
      <c r="I72" s="1">
        <v>47</v>
      </c>
      <c r="J72" s="1">
        <v>85</v>
      </c>
      <c r="K72" s="1"/>
      <c r="L72" s="4">
        <v>36</v>
      </c>
      <c r="M72" s="4">
        <v>47</v>
      </c>
      <c r="N72" s="4">
        <v>71</v>
      </c>
      <c r="O72" s="1"/>
      <c r="P72" s="4">
        <v>1666.6666666666667</v>
      </c>
      <c r="Q72" s="4">
        <v>47</v>
      </c>
      <c r="R72" s="4">
        <v>16</v>
      </c>
      <c r="S72" s="1"/>
      <c r="T72" s="14">
        <f t="shared" si="1"/>
        <v>14</v>
      </c>
      <c r="U72" s="1">
        <f t="shared" si="2"/>
        <v>196</v>
      </c>
      <c r="W72" s="16">
        <f t="shared" si="3"/>
        <v>69</v>
      </c>
      <c r="X72" s="1">
        <f t="shared" si="4"/>
        <v>4761</v>
      </c>
    </row>
    <row r="73" spans="1:24" x14ac:dyDescent="0.25">
      <c r="A73" s="4">
        <v>308.05</v>
      </c>
      <c r="B73" s="4">
        <v>31</v>
      </c>
      <c r="C73" s="4">
        <v>2050</v>
      </c>
      <c r="D73" s="1"/>
      <c r="E73" s="7">
        <v>48</v>
      </c>
      <c r="F73" s="7">
        <v>168.96145669790226</v>
      </c>
      <c r="G73" s="7">
        <v>-168.96145669790226</v>
      </c>
      <c r="H73" s="1">
        <f t="shared" si="5"/>
        <v>168.96145669790226</v>
      </c>
      <c r="I73" s="1">
        <v>48</v>
      </c>
      <c r="J73" s="1">
        <v>71</v>
      </c>
      <c r="K73" s="1"/>
      <c r="L73" s="4">
        <v>38</v>
      </c>
      <c r="M73" s="4">
        <v>48</v>
      </c>
      <c r="N73" s="4">
        <v>79</v>
      </c>
      <c r="O73" s="1"/>
      <c r="P73" s="4">
        <v>2716.6666666666665</v>
      </c>
      <c r="Q73" s="4">
        <v>48</v>
      </c>
      <c r="R73" s="4">
        <v>62</v>
      </c>
      <c r="S73" s="1"/>
      <c r="T73" s="14">
        <f t="shared" si="1"/>
        <v>-8</v>
      </c>
      <c r="U73" s="1">
        <f t="shared" si="2"/>
        <v>64</v>
      </c>
      <c r="W73" s="16">
        <f t="shared" si="3"/>
        <v>9</v>
      </c>
      <c r="X73" s="1">
        <f t="shared" si="4"/>
        <v>81</v>
      </c>
    </row>
    <row r="74" spans="1:24" x14ac:dyDescent="0.25">
      <c r="A74" s="4">
        <v>186.35</v>
      </c>
      <c r="B74" s="4">
        <v>27</v>
      </c>
      <c r="C74" s="4">
        <v>1666.6666666666667</v>
      </c>
      <c r="D74" s="1"/>
      <c r="E74" s="7">
        <v>49</v>
      </c>
      <c r="F74" s="7">
        <v>127.86193548978628</v>
      </c>
      <c r="G74" s="7">
        <v>-44.781935489786278</v>
      </c>
      <c r="H74" s="1">
        <f t="shared" si="5"/>
        <v>44.781935489786278</v>
      </c>
      <c r="I74" s="1">
        <v>49</v>
      </c>
      <c r="J74" s="1">
        <v>20</v>
      </c>
      <c r="K74" s="1"/>
      <c r="L74" s="4">
        <v>26</v>
      </c>
      <c r="M74" s="4">
        <v>49</v>
      </c>
      <c r="N74" s="4">
        <v>26</v>
      </c>
      <c r="O74" s="1"/>
      <c r="P74" s="4">
        <v>1958.3333333333333</v>
      </c>
      <c r="Q74" s="4">
        <v>49</v>
      </c>
      <c r="R74" s="4">
        <v>25</v>
      </c>
      <c r="S74" s="1"/>
      <c r="T74" s="14">
        <f t="shared" si="1"/>
        <v>-6</v>
      </c>
      <c r="U74" s="1">
        <f t="shared" si="2"/>
        <v>36</v>
      </c>
      <c r="W74" s="16">
        <f t="shared" si="3"/>
        <v>-5</v>
      </c>
      <c r="X74" s="1">
        <f t="shared" si="4"/>
        <v>25</v>
      </c>
    </row>
    <row r="75" spans="1:24" x14ac:dyDescent="0.25">
      <c r="A75" s="4">
        <v>56.15</v>
      </c>
      <c r="B75" s="4">
        <v>33</v>
      </c>
      <c r="C75" s="4">
        <v>2708.3333333333335</v>
      </c>
      <c r="D75" s="1"/>
      <c r="E75" s="7">
        <v>50</v>
      </c>
      <c r="F75" s="7">
        <v>459.75712277711375</v>
      </c>
      <c r="G75" s="7">
        <v>185.07287722288629</v>
      </c>
      <c r="H75" s="1">
        <f t="shared" si="5"/>
        <v>185.07287722288629</v>
      </c>
      <c r="I75" s="1">
        <v>50</v>
      </c>
      <c r="J75" s="1">
        <v>75</v>
      </c>
      <c r="K75" s="1"/>
      <c r="L75" s="4">
        <v>28</v>
      </c>
      <c r="M75" s="4">
        <v>50</v>
      </c>
      <c r="N75" s="4">
        <v>40</v>
      </c>
      <c r="O75" s="1"/>
      <c r="P75" s="4">
        <v>5833.333333333333</v>
      </c>
      <c r="Q75" s="4">
        <v>50</v>
      </c>
      <c r="R75" s="4">
        <v>96</v>
      </c>
      <c r="S75" s="1"/>
      <c r="T75" s="14">
        <f t="shared" si="1"/>
        <v>35</v>
      </c>
      <c r="U75" s="1">
        <f t="shared" si="2"/>
        <v>1225</v>
      </c>
      <c r="W75" s="16">
        <f t="shared" si="3"/>
        <v>-21</v>
      </c>
      <c r="X75" s="1">
        <f t="shared" si="4"/>
        <v>441</v>
      </c>
    </row>
    <row r="76" spans="1:24" x14ac:dyDescent="0.25">
      <c r="A76" s="4">
        <v>129.37</v>
      </c>
      <c r="B76" s="4">
        <v>37</v>
      </c>
      <c r="C76" s="4">
        <v>2266.6666666666665</v>
      </c>
      <c r="D76" s="1"/>
      <c r="E76" s="7">
        <v>51</v>
      </c>
      <c r="F76" s="7">
        <v>168.87332272135603</v>
      </c>
      <c r="G76" s="7">
        <v>-168.87332272135603</v>
      </c>
      <c r="H76" s="1">
        <f t="shared" si="5"/>
        <v>168.87332272135603</v>
      </c>
      <c r="I76" s="1">
        <v>51</v>
      </c>
      <c r="J76" s="1">
        <v>70</v>
      </c>
      <c r="K76" s="1"/>
      <c r="L76" s="4">
        <v>50</v>
      </c>
      <c r="M76" s="4">
        <v>51</v>
      </c>
      <c r="N76" s="4">
        <v>98</v>
      </c>
      <c r="O76" s="1"/>
      <c r="P76" s="4">
        <v>3000</v>
      </c>
      <c r="Q76" s="4">
        <v>51</v>
      </c>
      <c r="R76" s="4">
        <v>67</v>
      </c>
      <c r="S76" s="1"/>
      <c r="T76" s="14">
        <f t="shared" si="1"/>
        <v>-28</v>
      </c>
      <c r="U76" s="1">
        <f t="shared" si="2"/>
        <v>784</v>
      </c>
      <c r="W76" s="16">
        <f t="shared" si="3"/>
        <v>3</v>
      </c>
      <c r="X76" s="1">
        <f t="shared" si="4"/>
        <v>9</v>
      </c>
    </row>
    <row r="77" spans="1:24" x14ac:dyDescent="0.25">
      <c r="A77" s="4">
        <v>93.11</v>
      </c>
      <c r="B77" s="4">
        <v>27</v>
      </c>
      <c r="C77" s="4">
        <v>1833.3333333333333</v>
      </c>
      <c r="D77" s="1"/>
      <c r="E77" s="7">
        <v>52</v>
      </c>
      <c r="F77" s="7">
        <v>106.68063819201605</v>
      </c>
      <c r="G77" s="7">
        <v>-13.480638192016045</v>
      </c>
      <c r="H77" s="1">
        <f t="shared" si="5"/>
        <v>13.480638192016045</v>
      </c>
      <c r="I77" s="1">
        <v>52</v>
      </c>
      <c r="J77" s="1">
        <v>6</v>
      </c>
      <c r="K77" s="1"/>
      <c r="L77" s="4">
        <v>24</v>
      </c>
      <c r="M77" s="4">
        <v>52</v>
      </c>
      <c r="N77" s="4">
        <v>14</v>
      </c>
      <c r="O77" s="1"/>
      <c r="P77" s="4">
        <v>1666.6666666666667</v>
      </c>
      <c r="Q77" s="4">
        <v>52</v>
      </c>
      <c r="R77" s="4">
        <v>17</v>
      </c>
      <c r="S77" s="1"/>
      <c r="T77" s="14">
        <f t="shared" si="1"/>
        <v>-8</v>
      </c>
      <c r="U77" s="1">
        <f t="shared" si="2"/>
        <v>64</v>
      </c>
      <c r="W77" s="16">
        <f t="shared" si="3"/>
        <v>-11</v>
      </c>
      <c r="X77" s="1">
        <f t="shared" si="4"/>
        <v>121</v>
      </c>
    </row>
    <row r="78" spans="1:24" x14ac:dyDescent="0.25">
      <c r="A78" s="4">
        <v>0</v>
      </c>
      <c r="B78" s="4">
        <v>24</v>
      </c>
      <c r="C78" s="4">
        <v>3416.6666666666665</v>
      </c>
      <c r="D78" s="1"/>
      <c r="E78" s="7">
        <v>53</v>
      </c>
      <c r="F78" s="7">
        <v>91.166977186674757</v>
      </c>
      <c r="G78" s="7">
        <v>13.87302281332525</v>
      </c>
      <c r="H78" s="1">
        <f t="shared" si="5"/>
        <v>13.87302281332525</v>
      </c>
      <c r="I78" s="1">
        <v>53</v>
      </c>
      <c r="J78" s="1">
        <v>8</v>
      </c>
      <c r="K78" s="1"/>
      <c r="L78" s="4">
        <v>21</v>
      </c>
      <c r="M78" s="4">
        <v>53</v>
      </c>
      <c r="N78" s="4">
        <v>3</v>
      </c>
      <c r="O78" s="1"/>
      <c r="P78" s="4">
        <v>1416.6666666666667</v>
      </c>
      <c r="Q78" s="4">
        <v>53</v>
      </c>
      <c r="R78" s="4">
        <v>7</v>
      </c>
      <c r="S78" s="1"/>
      <c r="T78" s="14">
        <f t="shared" si="1"/>
        <v>5</v>
      </c>
      <c r="U78" s="1">
        <f t="shared" si="2"/>
        <v>25</v>
      </c>
      <c r="W78" s="16">
        <f t="shared" si="3"/>
        <v>1</v>
      </c>
      <c r="X78" s="1">
        <f t="shared" si="4"/>
        <v>1</v>
      </c>
    </row>
    <row r="79" spans="1:24" x14ac:dyDescent="0.25">
      <c r="A79" s="4">
        <v>292.66000000000003</v>
      </c>
      <c r="B79" s="4">
        <v>24</v>
      </c>
      <c r="C79" s="4">
        <v>3125</v>
      </c>
      <c r="D79" s="1"/>
      <c r="E79" s="7">
        <v>54</v>
      </c>
      <c r="F79" s="7">
        <v>164.48787353891043</v>
      </c>
      <c r="G79" s="7">
        <v>-130.35787353891044</v>
      </c>
      <c r="H79" s="1">
        <f t="shared" si="5"/>
        <v>130.35787353891044</v>
      </c>
      <c r="I79" s="1">
        <v>54</v>
      </c>
      <c r="J79" s="1">
        <v>60</v>
      </c>
      <c r="K79" s="1"/>
      <c r="L79" s="4">
        <v>24</v>
      </c>
      <c r="M79" s="4">
        <v>54</v>
      </c>
      <c r="N79" s="4">
        <v>15</v>
      </c>
      <c r="O79" s="1"/>
      <c r="P79" s="4">
        <v>2333.3333333333335</v>
      </c>
      <c r="Q79" s="4">
        <v>54</v>
      </c>
      <c r="R79" s="4">
        <v>45</v>
      </c>
      <c r="S79" s="1"/>
      <c r="T79" s="14">
        <f t="shared" si="1"/>
        <v>45</v>
      </c>
      <c r="U79" s="1">
        <f t="shared" si="2"/>
        <v>2025</v>
      </c>
      <c r="W79" s="16">
        <f t="shared" si="3"/>
        <v>15</v>
      </c>
      <c r="X79" s="1">
        <f t="shared" si="4"/>
        <v>225</v>
      </c>
    </row>
    <row r="80" spans="1:24" x14ac:dyDescent="0.25">
      <c r="A80" s="4">
        <v>98.46</v>
      </c>
      <c r="B80" s="4">
        <v>25</v>
      </c>
      <c r="C80" s="4">
        <v>2400</v>
      </c>
      <c r="D80" s="1"/>
      <c r="E80" s="7">
        <v>55</v>
      </c>
      <c r="F80" s="7">
        <v>131.47488769896717</v>
      </c>
      <c r="G80" s="7">
        <v>-90.284887698967168</v>
      </c>
      <c r="H80" s="1">
        <f t="shared" si="5"/>
        <v>90.284887698967168</v>
      </c>
      <c r="I80" s="1">
        <v>55</v>
      </c>
      <c r="J80" s="1">
        <v>43</v>
      </c>
      <c r="K80" s="1"/>
      <c r="L80" s="4">
        <v>26</v>
      </c>
      <c r="M80" s="4">
        <v>55</v>
      </c>
      <c r="N80" s="4">
        <v>27</v>
      </c>
      <c r="O80" s="1"/>
      <c r="P80" s="4">
        <v>2000</v>
      </c>
      <c r="Q80" s="4">
        <v>55</v>
      </c>
      <c r="R80" s="4">
        <v>27</v>
      </c>
      <c r="S80" s="1"/>
      <c r="T80" s="14">
        <f t="shared" si="1"/>
        <v>16</v>
      </c>
      <c r="U80" s="1">
        <f t="shared" si="2"/>
        <v>256</v>
      </c>
      <c r="W80" s="16">
        <f t="shared" si="3"/>
        <v>16</v>
      </c>
      <c r="X80" s="1">
        <f t="shared" si="4"/>
        <v>256</v>
      </c>
    </row>
    <row r="81" spans="1:24" x14ac:dyDescent="0.25">
      <c r="A81" s="4">
        <v>258.55</v>
      </c>
      <c r="B81" s="4">
        <v>36</v>
      </c>
      <c r="C81" s="4">
        <v>2541.6666666666665</v>
      </c>
      <c r="D81" s="1"/>
      <c r="E81" s="7">
        <v>56</v>
      </c>
      <c r="F81" s="7">
        <v>160.44752562640173</v>
      </c>
      <c r="G81" s="7">
        <v>9.4424743735982588</v>
      </c>
      <c r="H81" s="1">
        <f t="shared" si="5"/>
        <v>9.4424743735982588</v>
      </c>
      <c r="I81" s="1">
        <v>56</v>
      </c>
      <c r="J81" s="1">
        <v>5</v>
      </c>
      <c r="K81" s="1"/>
      <c r="L81" s="4">
        <v>33</v>
      </c>
      <c r="M81" s="4">
        <v>56</v>
      </c>
      <c r="N81" s="4">
        <v>55</v>
      </c>
      <c r="O81" s="1"/>
      <c r="P81" s="4">
        <v>2500</v>
      </c>
      <c r="Q81" s="4">
        <v>56</v>
      </c>
      <c r="R81" s="4">
        <v>52</v>
      </c>
      <c r="S81" s="1"/>
      <c r="T81" s="14">
        <f t="shared" si="1"/>
        <v>-50</v>
      </c>
      <c r="U81" s="1">
        <f t="shared" si="2"/>
        <v>2500</v>
      </c>
      <c r="W81" s="16">
        <f t="shared" si="3"/>
        <v>-47</v>
      </c>
      <c r="X81" s="1">
        <f t="shared" si="4"/>
        <v>2209</v>
      </c>
    </row>
    <row r="82" spans="1:24" x14ac:dyDescent="0.25">
      <c r="A82" s="4">
        <v>101.68</v>
      </c>
      <c r="B82" s="4">
        <v>33</v>
      </c>
      <c r="C82" s="4">
        <v>2125</v>
      </c>
      <c r="D82" s="1"/>
      <c r="E82" s="7">
        <v>57</v>
      </c>
      <c r="F82" s="7">
        <v>288.45912107366604</v>
      </c>
      <c r="G82" s="7">
        <v>1609.570878926334</v>
      </c>
      <c r="H82" s="1">
        <f t="shared" si="5"/>
        <v>1609.570878926334</v>
      </c>
      <c r="I82" s="1">
        <v>57</v>
      </c>
      <c r="J82" s="1">
        <v>100</v>
      </c>
      <c r="K82" s="1"/>
      <c r="L82" s="4">
        <v>34</v>
      </c>
      <c r="M82" s="4">
        <v>57</v>
      </c>
      <c r="N82" s="4">
        <v>64</v>
      </c>
      <c r="O82" s="1"/>
      <c r="P82" s="4">
        <v>4000</v>
      </c>
      <c r="Q82" s="4">
        <v>57</v>
      </c>
      <c r="R82" s="4">
        <v>86</v>
      </c>
      <c r="S82" s="1"/>
      <c r="T82" s="14">
        <f t="shared" si="1"/>
        <v>36</v>
      </c>
      <c r="U82" s="1">
        <f t="shared" si="2"/>
        <v>1296</v>
      </c>
      <c r="W82" s="16">
        <f t="shared" si="3"/>
        <v>14</v>
      </c>
      <c r="X82" s="1">
        <f t="shared" si="4"/>
        <v>196</v>
      </c>
    </row>
    <row r="83" spans="1:24" x14ac:dyDescent="0.25">
      <c r="A83" s="4">
        <v>0</v>
      </c>
      <c r="B83" s="4">
        <v>33</v>
      </c>
      <c r="C83" s="4">
        <v>3333.3333333333335</v>
      </c>
      <c r="D83" s="1"/>
      <c r="E83" s="7">
        <v>58</v>
      </c>
      <c r="F83" s="7">
        <v>173.45415357945296</v>
      </c>
      <c r="G83" s="7">
        <v>636.93584642054702</v>
      </c>
      <c r="H83" s="1">
        <f t="shared" si="5"/>
        <v>636.93584642054702</v>
      </c>
      <c r="I83" s="1">
        <v>58</v>
      </c>
      <c r="J83" s="1">
        <v>98</v>
      </c>
      <c r="K83" s="1"/>
      <c r="L83" s="4">
        <v>33</v>
      </c>
      <c r="M83" s="4">
        <v>58</v>
      </c>
      <c r="N83" s="4">
        <v>56</v>
      </c>
      <c r="O83" s="1"/>
      <c r="P83" s="4">
        <v>2650</v>
      </c>
      <c r="Q83" s="4">
        <v>58</v>
      </c>
      <c r="R83" s="4">
        <v>57</v>
      </c>
      <c r="S83" s="1"/>
      <c r="T83" s="14">
        <f t="shared" si="1"/>
        <v>42</v>
      </c>
      <c r="U83" s="1">
        <f t="shared" si="2"/>
        <v>1764</v>
      </c>
      <c r="W83" s="16">
        <f t="shared" si="3"/>
        <v>41</v>
      </c>
      <c r="X83" s="1">
        <f t="shared" si="4"/>
        <v>1681</v>
      </c>
    </row>
    <row r="84" spans="1:24" x14ac:dyDescent="0.25">
      <c r="A84" s="4">
        <v>65.25</v>
      </c>
      <c r="B84" s="4">
        <v>55</v>
      </c>
      <c r="C84" s="4">
        <v>2200</v>
      </c>
      <c r="D84" s="1"/>
      <c r="E84" s="7">
        <v>59</v>
      </c>
      <c r="F84" s="7">
        <v>49.080463607083857</v>
      </c>
      <c r="G84" s="7">
        <v>-49.080463607083857</v>
      </c>
      <c r="H84" s="1">
        <f t="shared" si="5"/>
        <v>49.080463607083857</v>
      </c>
      <c r="I84" s="1">
        <v>59</v>
      </c>
      <c r="J84" s="1">
        <v>22</v>
      </c>
      <c r="K84" s="1"/>
      <c r="L84" s="4">
        <v>45</v>
      </c>
      <c r="M84" s="4">
        <v>59</v>
      </c>
      <c r="N84" s="4">
        <v>94</v>
      </c>
      <c r="O84" s="1"/>
      <c r="P84" s="4">
        <v>1500</v>
      </c>
      <c r="Q84" s="4">
        <v>59</v>
      </c>
      <c r="R84" s="4">
        <v>10</v>
      </c>
      <c r="S84" s="1"/>
      <c r="T84" s="14">
        <f t="shared" si="1"/>
        <v>-72</v>
      </c>
      <c r="U84" s="1">
        <f t="shared" si="2"/>
        <v>5184</v>
      </c>
      <c r="W84" s="16">
        <f t="shared" si="3"/>
        <v>12</v>
      </c>
      <c r="X84" s="1">
        <f t="shared" si="4"/>
        <v>144</v>
      </c>
    </row>
    <row r="85" spans="1:24" x14ac:dyDescent="0.25">
      <c r="A85" s="4">
        <v>108.61</v>
      </c>
      <c r="B85" s="4">
        <v>20</v>
      </c>
      <c r="C85" s="4">
        <v>1375</v>
      </c>
      <c r="D85" s="1"/>
      <c r="E85" s="7">
        <v>60</v>
      </c>
      <c r="F85" s="7">
        <v>76.715168349951156</v>
      </c>
      <c r="G85" s="7">
        <v>-43.935168349951155</v>
      </c>
      <c r="H85" s="1">
        <f t="shared" si="5"/>
        <v>43.935168349951155</v>
      </c>
      <c r="I85" s="1">
        <v>60</v>
      </c>
      <c r="J85" s="1">
        <v>19</v>
      </c>
      <c r="K85" s="1"/>
      <c r="L85" s="4">
        <v>21</v>
      </c>
      <c r="M85" s="4">
        <v>60</v>
      </c>
      <c r="N85" s="4">
        <v>4</v>
      </c>
      <c r="O85" s="1"/>
      <c r="P85" s="4">
        <v>1250</v>
      </c>
      <c r="Q85" s="4">
        <v>60</v>
      </c>
      <c r="R85" s="4">
        <v>2</v>
      </c>
      <c r="S85" s="1"/>
      <c r="T85" s="14">
        <f t="shared" si="1"/>
        <v>15</v>
      </c>
      <c r="U85" s="1">
        <f t="shared" si="2"/>
        <v>225</v>
      </c>
      <c r="W85" s="16">
        <f t="shared" si="3"/>
        <v>17</v>
      </c>
      <c r="X85" s="1">
        <f t="shared" si="4"/>
        <v>289</v>
      </c>
    </row>
    <row r="86" spans="1:24" x14ac:dyDescent="0.25">
      <c r="A86" s="4">
        <v>49.56</v>
      </c>
      <c r="B86" s="4">
        <v>29</v>
      </c>
      <c r="C86" s="4">
        <v>2000</v>
      </c>
      <c r="D86" s="1"/>
      <c r="E86" s="7">
        <v>61</v>
      </c>
      <c r="F86" s="7">
        <v>176.88499829238597</v>
      </c>
      <c r="G86" s="7">
        <v>-81.084998292385976</v>
      </c>
      <c r="H86" s="1">
        <f t="shared" si="5"/>
        <v>81.084998292385976</v>
      </c>
      <c r="I86" s="1">
        <v>61</v>
      </c>
      <c r="J86" s="1">
        <v>37</v>
      </c>
      <c r="K86" s="1"/>
      <c r="L86" s="4">
        <v>25</v>
      </c>
      <c r="M86" s="4">
        <v>61</v>
      </c>
      <c r="N86" s="4">
        <v>21</v>
      </c>
      <c r="O86" s="1"/>
      <c r="P86" s="4">
        <v>2500</v>
      </c>
      <c r="Q86" s="4">
        <v>61</v>
      </c>
      <c r="R86" s="4">
        <v>53</v>
      </c>
      <c r="S86" s="1"/>
      <c r="T86" s="14">
        <f t="shared" si="1"/>
        <v>16</v>
      </c>
      <c r="U86" s="1">
        <f t="shared" si="2"/>
        <v>256</v>
      </c>
      <c r="W86" s="16">
        <f t="shared" si="3"/>
        <v>-16</v>
      </c>
      <c r="X86" s="1">
        <f t="shared" si="4"/>
        <v>256</v>
      </c>
    </row>
    <row r="87" spans="1:24" x14ac:dyDescent="0.25">
      <c r="A87" s="4">
        <v>0</v>
      </c>
      <c r="B87" s="4">
        <v>40</v>
      </c>
      <c r="C87" s="4">
        <v>3091.6666666666665</v>
      </c>
      <c r="D87" s="1"/>
      <c r="E87" s="7">
        <v>62</v>
      </c>
      <c r="F87" s="7">
        <v>120.749118313685</v>
      </c>
      <c r="G87" s="7">
        <v>-92.969118313685001</v>
      </c>
      <c r="H87" s="1">
        <f t="shared" si="5"/>
        <v>92.969118313685001</v>
      </c>
      <c r="I87" s="1">
        <v>62</v>
      </c>
      <c r="J87" s="1">
        <v>44</v>
      </c>
      <c r="K87" s="1"/>
      <c r="L87" s="4">
        <v>27</v>
      </c>
      <c r="M87" s="4">
        <v>62</v>
      </c>
      <c r="N87" s="4">
        <v>32</v>
      </c>
      <c r="O87" s="1"/>
      <c r="P87" s="4">
        <v>1900.0000000000002</v>
      </c>
      <c r="Q87" s="4">
        <v>62</v>
      </c>
      <c r="R87" s="4">
        <v>22</v>
      </c>
      <c r="S87" s="1"/>
      <c r="T87" s="14">
        <f t="shared" si="1"/>
        <v>12</v>
      </c>
      <c r="U87" s="1">
        <f t="shared" si="2"/>
        <v>144</v>
      </c>
      <c r="W87" s="16">
        <f t="shared" si="3"/>
        <v>22</v>
      </c>
      <c r="X87" s="1">
        <f t="shared" si="4"/>
        <v>484</v>
      </c>
    </row>
    <row r="88" spans="1:24" x14ac:dyDescent="0.25">
      <c r="A88" s="4">
        <v>235.57</v>
      </c>
      <c r="B88" s="4">
        <v>41</v>
      </c>
      <c r="C88" s="4">
        <v>6033.333333333333</v>
      </c>
      <c r="D88" s="1"/>
      <c r="E88" s="7">
        <v>63</v>
      </c>
      <c r="F88" s="7">
        <v>160.37850537241437</v>
      </c>
      <c r="G88" s="7">
        <v>54.691494627585627</v>
      </c>
      <c r="H88" s="1">
        <f t="shared" si="5"/>
        <v>54.691494627585627</v>
      </c>
      <c r="I88" s="1">
        <v>63</v>
      </c>
      <c r="J88" s="1">
        <v>25</v>
      </c>
      <c r="K88" s="1"/>
      <c r="L88" s="4">
        <v>26</v>
      </c>
      <c r="M88" s="4">
        <v>63</v>
      </c>
      <c r="N88" s="4">
        <v>28</v>
      </c>
      <c r="O88" s="1"/>
      <c r="P88" s="4">
        <v>2333.3333333333335</v>
      </c>
      <c r="Q88" s="4">
        <v>63</v>
      </c>
      <c r="R88" s="4">
        <v>46</v>
      </c>
      <c r="S88" s="1"/>
      <c r="T88" s="14">
        <f t="shared" si="1"/>
        <v>-3</v>
      </c>
      <c r="U88" s="1">
        <f t="shared" si="2"/>
        <v>9</v>
      </c>
      <c r="W88" s="16">
        <f t="shared" si="3"/>
        <v>-21</v>
      </c>
      <c r="X88" s="1">
        <f t="shared" si="4"/>
        <v>441</v>
      </c>
    </row>
    <row r="89" spans="1:24" x14ac:dyDescent="0.25">
      <c r="A89" s="4">
        <v>0</v>
      </c>
      <c r="B89" s="4">
        <v>41</v>
      </c>
      <c r="C89" s="4">
        <v>3658.3333333333335</v>
      </c>
      <c r="D89" s="1"/>
      <c r="E89" s="7">
        <v>64</v>
      </c>
      <c r="F89" s="7">
        <v>161.37133728704467</v>
      </c>
      <c r="G89" s="7">
        <v>-81.861337287044663</v>
      </c>
      <c r="H89" s="1">
        <f t="shared" si="5"/>
        <v>81.861337287044663</v>
      </c>
      <c r="I89" s="1">
        <v>64</v>
      </c>
      <c r="J89" s="1">
        <v>38</v>
      </c>
      <c r="K89" s="1"/>
      <c r="L89" s="4">
        <v>22</v>
      </c>
      <c r="M89" s="4">
        <v>64</v>
      </c>
      <c r="N89" s="4">
        <v>8</v>
      </c>
      <c r="O89" s="1"/>
      <c r="P89" s="4">
        <v>2250</v>
      </c>
      <c r="Q89" s="4">
        <v>64</v>
      </c>
      <c r="R89" s="4">
        <v>43</v>
      </c>
      <c r="S89" s="1"/>
      <c r="T89" s="14">
        <f t="shared" si="1"/>
        <v>30</v>
      </c>
      <c r="U89" s="1">
        <f t="shared" si="2"/>
        <v>900</v>
      </c>
      <c r="W89" s="16">
        <f t="shared" si="3"/>
        <v>-5</v>
      </c>
      <c r="X89" s="1">
        <f t="shared" si="4"/>
        <v>25</v>
      </c>
    </row>
    <row r="90" spans="1:24" x14ac:dyDescent="0.25">
      <c r="A90" s="4">
        <v>0</v>
      </c>
      <c r="B90" s="4">
        <v>35</v>
      </c>
      <c r="C90" s="4">
        <v>2750</v>
      </c>
      <c r="D90" s="1"/>
      <c r="E90" s="7">
        <v>65</v>
      </c>
      <c r="F90" s="7">
        <v>310.06781407476404</v>
      </c>
      <c r="G90" s="7">
        <v>-310.06781407476404</v>
      </c>
      <c r="H90" s="1">
        <f t="shared" ref="H90:H121" si="6">ABS(G90)</f>
        <v>310.06781407476404</v>
      </c>
      <c r="I90" s="1">
        <v>65</v>
      </c>
      <c r="J90" s="1">
        <v>91</v>
      </c>
      <c r="K90" s="1"/>
      <c r="L90" s="4">
        <v>27</v>
      </c>
      <c r="M90" s="4">
        <v>65</v>
      </c>
      <c r="N90" s="4">
        <v>33</v>
      </c>
      <c r="O90" s="1"/>
      <c r="P90" s="4">
        <v>4083.3333333333335</v>
      </c>
      <c r="Q90" s="4">
        <v>65</v>
      </c>
      <c r="R90" s="4">
        <v>87</v>
      </c>
      <c r="S90" s="1"/>
      <c r="T90" s="14">
        <f t="shared" si="1"/>
        <v>58</v>
      </c>
      <c r="U90" s="1">
        <f t="shared" si="2"/>
        <v>3364</v>
      </c>
      <c r="W90" s="16">
        <f t="shared" si="3"/>
        <v>4</v>
      </c>
      <c r="X90" s="1">
        <f t="shared" si="4"/>
        <v>16</v>
      </c>
    </row>
    <row r="91" spans="1:24" x14ac:dyDescent="0.25">
      <c r="A91" s="4">
        <v>0</v>
      </c>
      <c r="B91" s="4">
        <v>24</v>
      </c>
      <c r="C91" s="4">
        <v>1916.6666666666667</v>
      </c>
      <c r="D91" s="1"/>
      <c r="E91" s="7">
        <v>66</v>
      </c>
      <c r="F91" s="7">
        <v>138.700792117329</v>
      </c>
      <c r="G91" s="7">
        <v>-138.700792117329</v>
      </c>
      <c r="H91" s="1">
        <f t="shared" si="6"/>
        <v>138.700792117329</v>
      </c>
      <c r="I91" s="1">
        <v>66</v>
      </c>
      <c r="J91" s="1">
        <v>67</v>
      </c>
      <c r="K91" s="1"/>
      <c r="L91" s="4">
        <v>26</v>
      </c>
      <c r="M91" s="4">
        <v>66</v>
      </c>
      <c r="N91" s="4">
        <v>29</v>
      </c>
      <c r="O91" s="1"/>
      <c r="P91" s="4">
        <v>2083.3333333333335</v>
      </c>
      <c r="Q91" s="4">
        <v>66</v>
      </c>
      <c r="R91" s="4">
        <v>37</v>
      </c>
      <c r="S91" s="1"/>
      <c r="T91" s="14">
        <f t="shared" ref="T91:T125" si="7">+J91-N91</f>
        <v>38</v>
      </c>
      <c r="U91" s="1">
        <f t="shared" ref="U91:U125" si="8">+T91*T91</f>
        <v>1444</v>
      </c>
      <c r="W91" s="16">
        <f t="shared" ref="W91:W125" si="9">+J91-R91</f>
        <v>30</v>
      </c>
      <c r="X91" s="1">
        <f t="shared" ref="X91:X125" si="10">+W91*W91</f>
        <v>900</v>
      </c>
    </row>
    <row r="92" spans="1:24" x14ac:dyDescent="0.25">
      <c r="A92" s="4">
        <v>0</v>
      </c>
      <c r="B92" s="4">
        <v>54</v>
      </c>
      <c r="C92" s="4">
        <v>3483.3333333333335</v>
      </c>
      <c r="D92" s="1"/>
      <c r="E92" s="7">
        <v>67</v>
      </c>
      <c r="F92" s="7">
        <v>360.78718551127139</v>
      </c>
      <c r="G92" s="7">
        <v>-54.757185511271416</v>
      </c>
      <c r="H92" s="1">
        <f t="shared" si="6"/>
        <v>54.757185511271416</v>
      </c>
      <c r="I92" s="1">
        <v>67</v>
      </c>
      <c r="J92" s="1">
        <v>26</v>
      </c>
      <c r="K92" s="1"/>
      <c r="L92" s="4">
        <v>41</v>
      </c>
      <c r="M92" s="4">
        <v>67</v>
      </c>
      <c r="N92" s="4">
        <v>85</v>
      </c>
      <c r="O92" s="1"/>
      <c r="P92" s="4">
        <v>5000</v>
      </c>
      <c r="Q92" s="4">
        <v>67</v>
      </c>
      <c r="R92" s="4">
        <v>94</v>
      </c>
      <c r="S92" s="1"/>
      <c r="T92" s="14">
        <f t="shared" si="7"/>
        <v>-59</v>
      </c>
      <c r="U92" s="1">
        <f t="shared" si="8"/>
        <v>3481</v>
      </c>
      <c r="W92" s="16">
        <f t="shared" si="9"/>
        <v>-68</v>
      </c>
      <c r="X92" s="1">
        <f t="shared" si="10"/>
        <v>4624</v>
      </c>
    </row>
    <row r="93" spans="1:24" x14ac:dyDescent="0.25">
      <c r="A93" s="4">
        <v>0</v>
      </c>
      <c r="B93" s="4">
        <v>34</v>
      </c>
      <c r="C93" s="4">
        <v>2075.0000000000005</v>
      </c>
      <c r="D93" s="1"/>
      <c r="E93" s="7">
        <v>68</v>
      </c>
      <c r="F93" s="7">
        <v>206.98850864242567</v>
      </c>
      <c r="G93" s="7">
        <v>-102.44850864242567</v>
      </c>
      <c r="H93" s="1">
        <f t="shared" si="6"/>
        <v>102.44850864242567</v>
      </c>
      <c r="I93" s="1">
        <v>68</v>
      </c>
      <c r="J93" s="1">
        <v>49</v>
      </c>
      <c r="K93" s="1"/>
      <c r="L93" s="4">
        <v>42</v>
      </c>
      <c r="M93" s="4">
        <v>68</v>
      </c>
      <c r="N93" s="4">
        <v>89</v>
      </c>
      <c r="O93" s="1"/>
      <c r="P93" s="4">
        <v>3250</v>
      </c>
      <c r="Q93" s="4">
        <v>68</v>
      </c>
      <c r="R93" s="4">
        <v>73</v>
      </c>
      <c r="S93" s="1"/>
      <c r="T93" s="14">
        <f t="shared" si="7"/>
        <v>-40</v>
      </c>
      <c r="U93" s="1">
        <f t="shared" si="8"/>
        <v>1600</v>
      </c>
      <c r="W93" s="16">
        <f t="shared" si="9"/>
        <v>-24</v>
      </c>
      <c r="X93" s="1">
        <f t="shared" si="10"/>
        <v>576</v>
      </c>
    </row>
    <row r="94" spans="1:24" x14ac:dyDescent="0.25">
      <c r="A94" s="4">
        <v>0</v>
      </c>
      <c r="B94" s="4">
        <v>45</v>
      </c>
      <c r="C94" s="4">
        <v>2341.6666666666665</v>
      </c>
      <c r="D94" s="1"/>
      <c r="E94" s="7">
        <v>69</v>
      </c>
      <c r="F94" s="7">
        <v>334.79304332772779</v>
      </c>
      <c r="G94" s="7">
        <v>-334.79304332772779</v>
      </c>
      <c r="H94" s="1">
        <f t="shared" si="6"/>
        <v>334.79304332772779</v>
      </c>
      <c r="I94" s="1">
        <v>69</v>
      </c>
      <c r="J94" s="1">
        <v>92</v>
      </c>
      <c r="K94" s="1"/>
      <c r="L94" s="4">
        <v>22</v>
      </c>
      <c r="M94" s="4">
        <v>69</v>
      </c>
      <c r="N94" s="4">
        <v>9</v>
      </c>
      <c r="O94" s="1"/>
      <c r="P94" s="4">
        <v>4250</v>
      </c>
      <c r="Q94" s="4">
        <v>69</v>
      </c>
      <c r="R94" s="4">
        <v>89</v>
      </c>
      <c r="S94" s="1"/>
      <c r="T94" s="14">
        <f t="shared" si="7"/>
        <v>83</v>
      </c>
      <c r="U94" s="1">
        <f t="shared" si="8"/>
        <v>6889</v>
      </c>
      <c r="W94" s="16">
        <f t="shared" si="9"/>
        <v>3</v>
      </c>
      <c r="X94" s="1">
        <f t="shared" si="10"/>
        <v>9</v>
      </c>
    </row>
    <row r="95" spans="1:24" x14ac:dyDescent="0.25">
      <c r="A95" s="4">
        <v>68.38</v>
      </c>
      <c r="B95" s="4">
        <v>43</v>
      </c>
      <c r="C95" s="4">
        <v>2000</v>
      </c>
      <c r="D95" s="1"/>
      <c r="E95" s="7">
        <v>70</v>
      </c>
      <c r="F95" s="7">
        <v>181.94313138523924</v>
      </c>
      <c r="G95" s="7">
        <v>460.52686861476082</v>
      </c>
      <c r="H95" s="1">
        <f t="shared" si="6"/>
        <v>460.52686861476082</v>
      </c>
      <c r="I95" s="1">
        <v>70</v>
      </c>
      <c r="J95" s="1">
        <v>95</v>
      </c>
      <c r="K95" s="1"/>
      <c r="L95" s="4">
        <v>25</v>
      </c>
      <c r="M95" s="4">
        <v>70</v>
      </c>
      <c r="N95" s="4">
        <v>22</v>
      </c>
      <c r="O95" s="1"/>
      <c r="P95" s="4">
        <v>2558.3333333333335</v>
      </c>
      <c r="Q95" s="4">
        <v>70</v>
      </c>
      <c r="R95" s="4">
        <v>55</v>
      </c>
      <c r="S95" s="1"/>
      <c r="T95" s="14">
        <f t="shared" si="7"/>
        <v>73</v>
      </c>
      <c r="U95" s="1">
        <f t="shared" si="8"/>
        <v>5329</v>
      </c>
      <c r="W95" s="16">
        <f t="shared" si="9"/>
        <v>40</v>
      </c>
      <c r="X95" s="1">
        <f t="shared" si="10"/>
        <v>1600</v>
      </c>
    </row>
    <row r="96" spans="1:24" x14ac:dyDescent="0.25">
      <c r="A96" s="4">
        <v>0</v>
      </c>
      <c r="B96" s="4">
        <v>35</v>
      </c>
      <c r="C96" s="4">
        <v>1250</v>
      </c>
      <c r="D96" s="1"/>
      <c r="E96" s="7">
        <v>71</v>
      </c>
      <c r="F96" s="7">
        <v>125.53700993374409</v>
      </c>
      <c r="G96" s="7">
        <v>182.51299006625592</v>
      </c>
      <c r="H96" s="1">
        <f t="shared" si="6"/>
        <v>182.51299006625592</v>
      </c>
      <c r="I96" s="1">
        <v>71</v>
      </c>
      <c r="J96" s="1">
        <v>74</v>
      </c>
      <c r="K96" s="1"/>
      <c r="L96" s="4">
        <v>31</v>
      </c>
      <c r="M96" s="4">
        <v>71</v>
      </c>
      <c r="N96" s="4">
        <v>52</v>
      </c>
      <c r="O96" s="1"/>
      <c r="P96" s="4">
        <v>2050</v>
      </c>
      <c r="Q96" s="4">
        <v>71</v>
      </c>
      <c r="R96" s="4">
        <v>32</v>
      </c>
      <c r="S96" s="1"/>
      <c r="T96" s="14">
        <f t="shared" si="7"/>
        <v>22</v>
      </c>
      <c r="U96" s="1">
        <f t="shared" si="8"/>
        <v>484</v>
      </c>
      <c r="W96" s="16">
        <f t="shared" si="9"/>
        <v>42</v>
      </c>
      <c r="X96" s="1">
        <f t="shared" si="10"/>
        <v>1764</v>
      </c>
    </row>
    <row r="97" spans="1:24" x14ac:dyDescent="0.25">
      <c r="A97" s="4">
        <v>0</v>
      </c>
      <c r="B97" s="4">
        <v>36</v>
      </c>
      <c r="C97" s="4">
        <v>7000</v>
      </c>
      <c r="D97" s="1"/>
      <c r="E97" s="7">
        <v>72</v>
      </c>
      <c r="F97" s="7">
        <v>100.51658594227196</v>
      </c>
      <c r="G97" s="7">
        <v>85.833414057728035</v>
      </c>
      <c r="H97" s="1">
        <f t="shared" si="6"/>
        <v>85.833414057728035</v>
      </c>
      <c r="I97" s="1">
        <v>72</v>
      </c>
      <c r="J97" s="1">
        <v>41</v>
      </c>
      <c r="K97" s="1"/>
      <c r="L97" s="4">
        <v>27</v>
      </c>
      <c r="M97" s="4">
        <v>72</v>
      </c>
      <c r="N97" s="4">
        <v>34</v>
      </c>
      <c r="O97" s="1"/>
      <c r="P97" s="4">
        <v>1666.6666666666667</v>
      </c>
      <c r="Q97" s="4">
        <v>72</v>
      </c>
      <c r="R97" s="4">
        <v>18</v>
      </c>
      <c r="S97" s="1"/>
      <c r="T97" s="14">
        <f t="shared" si="7"/>
        <v>7</v>
      </c>
      <c r="U97" s="1">
        <f t="shared" si="8"/>
        <v>49</v>
      </c>
      <c r="W97" s="16">
        <f t="shared" si="9"/>
        <v>23</v>
      </c>
      <c r="X97" s="1">
        <f t="shared" si="10"/>
        <v>529</v>
      </c>
    </row>
    <row r="98" spans="1:24" x14ac:dyDescent="0.25">
      <c r="A98" s="4">
        <v>0</v>
      </c>
      <c r="B98" s="4">
        <v>22</v>
      </c>
      <c r="C98" s="4">
        <v>1300</v>
      </c>
      <c r="D98" s="1"/>
      <c r="E98" s="7">
        <v>73</v>
      </c>
      <c r="F98" s="7">
        <v>178.51228667230623</v>
      </c>
      <c r="G98" s="7">
        <v>-122.36228667230623</v>
      </c>
      <c r="H98" s="1">
        <f t="shared" si="6"/>
        <v>122.36228667230623</v>
      </c>
      <c r="I98" s="1">
        <v>73</v>
      </c>
      <c r="J98" s="1">
        <v>58</v>
      </c>
      <c r="K98" s="1"/>
      <c r="L98" s="4">
        <v>33</v>
      </c>
      <c r="M98" s="4">
        <v>73</v>
      </c>
      <c r="N98" s="4">
        <v>57</v>
      </c>
      <c r="O98" s="1"/>
      <c r="P98" s="4">
        <v>2708.3333333333335</v>
      </c>
      <c r="Q98" s="4">
        <v>73</v>
      </c>
      <c r="R98" s="4">
        <v>61</v>
      </c>
      <c r="S98" s="1"/>
      <c r="T98" s="14">
        <f t="shared" si="7"/>
        <v>1</v>
      </c>
      <c r="U98" s="1">
        <f t="shared" si="8"/>
        <v>1</v>
      </c>
      <c r="W98" s="16">
        <f t="shared" si="9"/>
        <v>-3</v>
      </c>
      <c r="X98" s="1">
        <f t="shared" si="10"/>
        <v>9</v>
      </c>
    </row>
    <row r="99" spans="1:24" x14ac:dyDescent="0.25">
      <c r="A99" s="4">
        <v>474.15</v>
      </c>
      <c r="B99" s="4">
        <v>33</v>
      </c>
      <c r="C99" s="4">
        <v>5000</v>
      </c>
      <c r="D99" s="1"/>
      <c r="E99" s="7">
        <v>74</v>
      </c>
      <c r="F99" s="7">
        <v>131.99625692199658</v>
      </c>
      <c r="G99" s="7">
        <v>-2.6262569219965712</v>
      </c>
      <c r="H99" s="1">
        <f t="shared" si="6"/>
        <v>2.6262569219965712</v>
      </c>
      <c r="I99" s="1">
        <v>74</v>
      </c>
      <c r="J99" s="1">
        <v>2</v>
      </c>
      <c r="K99" s="1"/>
      <c r="L99" s="4">
        <v>37</v>
      </c>
      <c r="M99" s="4">
        <v>74</v>
      </c>
      <c r="N99" s="4">
        <v>76</v>
      </c>
      <c r="O99" s="1"/>
      <c r="P99" s="4">
        <v>2266.6666666666665</v>
      </c>
      <c r="Q99" s="4">
        <v>74</v>
      </c>
      <c r="R99" s="4">
        <v>44</v>
      </c>
      <c r="S99" s="1"/>
      <c r="T99" s="14">
        <f t="shared" si="7"/>
        <v>-74</v>
      </c>
      <c r="U99" s="1">
        <f t="shared" si="8"/>
        <v>5476</v>
      </c>
      <c r="W99" s="16">
        <f t="shared" si="9"/>
        <v>-42</v>
      </c>
      <c r="X99" s="1">
        <f t="shared" si="10"/>
        <v>1764</v>
      </c>
    </row>
    <row r="100" spans="1:24" x14ac:dyDescent="0.25">
      <c r="A100" s="4">
        <v>234.05</v>
      </c>
      <c r="B100" s="4">
        <v>25</v>
      </c>
      <c r="C100" s="4">
        <v>3000</v>
      </c>
      <c r="D100" s="1"/>
      <c r="E100" s="7">
        <v>75</v>
      </c>
      <c r="F100" s="7">
        <v>114.96839477899555</v>
      </c>
      <c r="G100" s="7">
        <v>-21.858394778995546</v>
      </c>
      <c r="H100" s="1">
        <f t="shared" si="6"/>
        <v>21.858394778995546</v>
      </c>
      <c r="I100" s="1">
        <v>75</v>
      </c>
      <c r="J100" s="1">
        <v>10</v>
      </c>
      <c r="K100" s="1"/>
      <c r="L100" s="4">
        <v>27</v>
      </c>
      <c r="M100" s="4">
        <v>75</v>
      </c>
      <c r="N100" s="4">
        <v>35</v>
      </c>
      <c r="O100" s="1"/>
      <c r="P100" s="4">
        <v>1833.3333333333333</v>
      </c>
      <c r="Q100" s="4">
        <v>75</v>
      </c>
      <c r="R100" s="4">
        <v>20</v>
      </c>
      <c r="S100" s="1"/>
      <c r="T100" s="14">
        <f t="shared" si="7"/>
        <v>-25</v>
      </c>
      <c r="U100" s="1">
        <f t="shared" si="8"/>
        <v>625</v>
      </c>
      <c r="W100" s="16">
        <f t="shared" si="9"/>
        <v>-10</v>
      </c>
      <c r="X100" s="1">
        <f t="shared" si="10"/>
        <v>100</v>
      </c>
    </row>
    <row r="101" spans="1:24" x14ac:dyDescent="0.25">
      <c r="A101" s="4">
        <v>451.2</v>
      </c>
      <c r="B101" s="4">
        <v>26</v>
      </c>
      <c r="C101" s="4">
        <v>4166.666666666667</v>
      </c>
      <c r="D101" s="1"/>
      <c r="E101" s="7">
        <v>76</v>
      </c>
      <c r="F101" s="7">
        <v>258.42463097761373</v>
      </c>
      <c r="G101" s="7">
        <v>-258.42463097761373</v>
      </c>
      <c r="H101" s="1">
        <f t="shared" si="6"/>
        <v>258.42463097761373</v>
      </c>
      <c r="I101" s="1">
        <v>76</v>
      </c>
      <c r="J101" s="1">
        <v>90</v>
      </c>
      <c r="K101" s="1"/>
      <c r="L101" s="4">
        <v>24</v>
      </c>
      <c r="M101" s="4">
        <v>76</v>
      </c>
      <c r="N101" s="4">
        <v>16</v>
      </c>
      <c r="O101" s="1"/>
      <c r="P101" s="4">
        <v>3416.6666666666665</v>
      </c>
      <c r="Q101" s="4">
        <v>76</v>
      </c>
      <c r="R101" s="4">
        <v>79</v>
      </c>
      <c r="S101" s="1"/>
      <c r="T101" s="14">
        <f t="shared" si="7"/>
        <v>74</v>
      </c>
      <c r="U101" s="1">
        <f t="shared" si="8"/>
        <v>5476</v>
      </c>
      <c r="W101" s="16">
        <f t="shared" si="9"/>
        <v>11</v>
      </c>
      <c r="X101" s="1">
        <f t="shared" si="10"/>
        <v>121</v>
      </c>
    </row>
    <row r="102" spans="1:24" x14ac:dyDescent="0.25">
      <c r="A102" s="4">
        <v>251.52</v>
      </c>
      <c r="B102" s="4">
        <v>46</v>
      </c>
      <c r="C102" s="4">
        <v>4583.333333333333</v>
      </c>
      <c r="D102" s="1"/>
      <c r="E102" s="7">
        <v>77</v>
      </c>
      <c r="F102" s="7">
        <v>233.13396551334745</v>
      </c>
      <c r="G102" s="7">
        <v>59.526034486652577</v>
      </c>
      <c r="H102" s="1">
        <f t="shared" si="6"/>
        <v>59.526034486652577</v>
      </c>
      <c r="I102" s="1">
        <v>77</v>
      </c>
      <c r="J102" s="1">
        <v>28</v>
      </c>
      <c r="K102" s="1"/>
      <c r="L102" s="4">
        <v>24</v>
      </c>
      <c r="M102" s="4">
        <v>77</v>
      </c>
      <c r="N102" s="4">
        <v>17</v>
      </c>
      <c r="O102" s="1"/>
      <c r="P102" s="4">
        <v>3125</v>
      </c>
      <c r="Q102" s="4">
        <v>77</v>
      </c>
      <c r="R102" s="4">
        <v>70</v>
      </c>
      <c r="S102" s="1"/>
      <c r="T102" s="14">
        <f t="shared" si="7"/>
        <v>11</v>
      </c>
      <c r="U102" s="1">
        <f t="shared" si="8"/>
        <v>121</v>
      </c>
      <c r="W102" s="16">
        <f t="shared" si="9"/>
        <v>-42</v>
      </c>
      <c r="X102" s="1">
        <f t="shared" si="10"/>
        <v>1764</v>
      </c>
    </row>
    <row r="103" spans="1:24" x14ac:dyDescent="0.25">
      <c r="A103" s="1"/>
      <c r="B103" s="1"/>
      <c r="C103" s="1"/>
      <c r="D103" s="1"/>
      <c r="E103" s="7">
        <v>78</v>
      </c>
      <c r="F103" s="7">
        <v>168.21391299035182</v>
      </c>
      <c r="G103" s="7">
        <v>-69.753912990351822</v>
      </c>
      <c r="H103" s="1">
        <f t="shared" si="6"/>
        <v>69.753912990351822</v>
      </c>
      <c r="I103" s="1">
        <v>78</v>
      </c>
      <c r="J103" s="1">
        <v>32</v>
      </c>
      <c r="K103" s="1"/>
      <c r="L103" s="4">
        <v>25</v>
      </c>
      <c r="M103" s="4">
        <v>78</v>
      </c>
      <c r="N103" s="4">
        <v>23</v>
      </c>
      <c r="O103" s="1"/>
      <c r="P103" s="4">
        <v>2400</v>
      </c>
      <c r="Q103" s="4">
        <v>78</v>
      </c>
      <c r="R103" s="4">
        <v>48</v>
      </c>
      <c r="S103" s="1"/>
      <c r="T103" s="14">
        <f t="shared" si="7"/>
        <v>9</v>
      </c>
      <c r="U103" s="1">
        <f t="shared" si="8"/>
        <v>81</v>
      </c>
      <c r="W103" s="16">
        <f t="shared" si="9"/>
        <v>-16</v>
      </c>
      <c r="X103" s="1">
        <f t="shared" si="10"/>
        <v>256</v>
      </c>
    </row>
    <row r="104" spans="1:24" x14ac:dyDescent="0.25">
      <c r="A104" s="1"/>
      <c r="B104" s="1"/>
      <c r="C104" s="1"/>
      <c r="D104" s="1"/>
      <c r="E104" s="7">
        <v>79</v>
      </c>
      <c r="F104" s="7">
        <v>157.89642558583856</v>
      </c>
      <c r="G104" s="7">
        <v>100.65357441416145</v>
      </c>
      <c r="H104" s="1">
        <f t="shared" si="6"/>
        <v>100.65357441416145</v>
      </c>
      <c r="I104" s="1">
        <v>79</v>
      </c>
      <c r="J104" s="1">
        <v>48</v>
      </c>
      <c r="K104" s="1"/>
      <c r="L104" s="4">
        <v>36</v>
      </c>
      <c r="M104" s="4">
        <v>79</v>
      </c>
      <c r="N104" s="4">
        <v>72</v>
      </c>
      <c r="O104" s="1"/>
      <c r="P104" s="4">
        <v>2541.6666666666665</v>
      </c>
      <c r="Q104" s="4">
        <v>79</v>
      </c>
      <c r="R104" s="4">
        <v>54</v>
      </c>
      <c r="S104" s="1"/>
      <c r="T104" s="14">
        <f t="shared" si="7"/>
        <v>-24</v>
      </c>
      <c r="U104" s="1">
        <f t="shared" si="8"/>
        <v>576</v>
      </c>
      <c r="W104" s="16">
        <f t="shared" si="9"/>
        <v>-6</v>
      </c>
      <c r="X104" s="1">
        <f t="shared" si="10"/>
        <v>36</v>
      </c>
    </row>
    <row r="105" spans="1:24" x14ac:dyDescent="0.25">
      <c r="A105" s="1"/>
      <c r="B105" s="1"/>
      <c r="C105" s="1"/>
      <c r="D105" s="1"/>
      <c r="E105" s="7">
        <v>80</v>
      </c>
      <c r="F105" s="7">
        <v>127.93095574377365</v>
      </c>
      <c r="G105" s="7">
        <v>-26.250955743773645</v>
      </c>
      <c r="H105" s="1">
        <f t="shared" si="6"/>
        <v>26.250955743773645</v>
      </c>
      <c r="I105" s="1">
        <v>80</v>
      </c>
      <c r="J105" s="1">
        <v>13</v>
      </c>
      <c r="K105" s="1"/>
      <c r="L105" s="4">
        <v>33</v>
      </c>
      <c r="M105" s="4">
        <v>80</v>
      </c>
      <c r="N105" s="4">
        <v>58</v>
      </c>
      <c r="O105" s="1"/>
      <c r="P105" s="4">
        <v>2125</v>
      </c>
      <c r="Q105" s="4">
        <v>80</v>
      </c>
      <c r="R105" s="4">
        <v>39</v>
      </c>
      <c r="S105" s="1"/>
      <c r="T105" s="14">
        <f t="shared" si="7"/>
        <v>-45</v>
      </c>
      <c r="U105" s="1">
        <f t="shared" si="8"/>
        <v>2025</v>
      </c>
      <c r="W105" s="16">
        <f t="shared" si="9"/>
        <v>-26</v>
      </c>
      <c r="X105" s="1">
        <f t="shared" si="10"/>
        <v>676</v>
      </c>
    </row>
    <row r="106" spans="1:24" x14ac:dyDescent="0.25">
      <c r="A106" s="1"/>
      <c r="B106" s="1"/>
      <c r="C106" s="1"/>
      <c r="D106" s="1"/>
      <c r="E106" s="7">
        <v>81</v>
      </c>
      <c r="F106" s="7">
        <v>232.70656981001969</v>
      </c>
      <c r="G106" s="7">
        <v>-232.70656981001969</v>
      </c>
      <c r="H106" s="1">
        <f t="shared" si="6"/>
        <v>232.70656981001969</v>
      </c>
      <c r="I106" s="1">
        <v>81</v>
      </c>
      <c r="J106" s="1">
        <v>83</v>
      </c>
      <c r="K106" s="1"/>
      <c r="L106" s="4">
        <v>33</v>
      </c>
      <c r="M106" s="4">
        <v>81</v>
      </c>
      <c r="N106" s="4">
        <v>59</v>
      </c>
      <c r="O106" s="1"/>
      <c r="P106" s="4">
        <v>3333.3333333333335</v>
      </c>
      <c r="Q106" s="4">
        <v>81</v>
      </c>
      <c r="R106" s="4">
        <v>78</v>
      </c>
      <c r="S106" s="1"/>
      <c r="T106" s="14">
        <f t="shared" si="7"/>
        <v>24</v>
      </c>
      <c r="U106" s="1">
        <f t="shared" si="8"/>
        <v>576</v>
      </c>
      <c r="W106" s="16">
        <f t="shared" si="9"/>
        <v>5</v>
      </c>
      <c r="X106" s="1">
        <f t="shared" si="10"/>
        <v>25</v>
      </c>
    </row>
    <row r="107" spans="1:24" x14ac:dyDescent="0.25">
      <c r="A107" s="1"/>
      <c r="B107" s="1"/>
      <c r="C107" s="1"/>
      <c r="D107" s="1"/>
      <c r="E107" s="7">
        <v>82</v>
      </c>
      <c r="F107" s="7">
        <v>89.231219888842645</v>
      </c>
      <c r="G107" s="7">
        <v>-23.981219888842645</v>
      </c>
      <c r="H107" s="1">
        <f t="shared" si="6"/>
        <v>23.981219888842645</v>
      </c>
      <c r="I107" s="1">
        <v>82</v>
      </c>
      <c r="J107" s="1">
        <v>12</v>
      </c>
      <c r="K107" s="1"/>
      <c r="L107" s="4">
        <v>55</v>
      </c>
      <c r="M107" s="4">
        <v>82</v>
      </c>
      <c r="N107" s="4">
        <v>100</v>
      </c>
      <c r="O107" s="1"/>
      <c r="P107" s="4">
        <v>2200</v>
      </c>
      <c r="Q107" s="4">
        <v>82</v>
      </c>
      <c r="R107" s="4">
        <v>42</v>
      </c>
      <c r="S107" s="1"/>
      <c r="T107" s="14">
        <f t="shared" si="7"/>
        <v>-88</v>
      </c>
      <c r="U107" s="1">
        <f t="shared" si="8"/>
        <v>7744</v>
      </c>
      <c r="W107" s="16">
        <f t="shared" si="9"/>
        <v>-30</v>
      </c>
      <c r="X107" s="1">
        <f t="shared" si="10"/>
        <v>900</v>
      </c>
    </row>
    <row r="108" spans="1:24" x14ac:dyDescent="0.25">
      <c r="A108" s="1"/>
      <c r="B108" s="1"/>
      <c r="C108" s="1"/>
      <c r="D108" s="1"/>
      <c r="E108" s="7">
        <v>83</v>
      </c>
      <c r="F108" s="7">
        <v>89.608709060741887</v>
      </c>
      <c r="G108" s="7">
        <v>19.001290939258112</v>
      </c>
      <c r="H108" s="1">
        <f t="shared" si="6"/>
        <v>19.001290939258112</v>
      </c>
      <c r="I108" s="1">
        <v>83</v>
      </c>
      <c r="J108" s="1">
        <v>9</v>
      </c>
      <c r="K108" s="1"/>
      <c r="L108" s="4">
        <v>20</v>
      </c>
      <c r="M108" s="4">
        <v>83</v>
      </c>
      <c r="N108" s="4">
        <v>1</v>
      </c>
      <c r="O108" s="1"/>
      <c r="P108" s="4">
        <v>1375</v>
      </c>
      <c r="Q108" s="4">
        <v>83</v>
      </c>
      <c r="R108" s="4">
        <v>6</v>
      </c>
      <c r="S108" s="1"/>
      <c r="T108" s="14">
        <f t="shared" si="7"/>
        <v>8</v>
      </c>
      <c r="U108" s="1">
        <f t="shared" si="8"/>
        <v>64</v>
      </c>
      <c r="W108" s="16">
        <f t="shared" si="9"/>
        <v>3</v>
      </c>
      <c r="X108" s="1">
        <f t="shared" si="10"/>
        <v>9</v>
      </c>
    </row>
    <row r="109" spans="1:24" x14ac:dyDescent="0.25">
      <c r="A109" s="1"/>
      <c r="B109" s="1"/>
      <c r="C109" s="1"/>
      <c r="D109" s="1"/>
      <c r="E109" s="7">
        <v>84</v>
      </c>
      <c r="F109" s="7">
        <v>125.31083544922308</v>
      </c>
      <c r="G109" s="7">
        <v>-75.750835449223075</v>
      </c>
      <c r="H109" s="1">
        <f t="shared" si="6"/>
        <v>75.750835449223075</v>
      </c>
      <c r="I109" s="1">
        <v>84</v>
      </c>
      <c r="J109" s="1">
        <v>35</v>
      </c>
      <c r="K109" s="1"/>
      <c r="L109" s="4">
        <v>29</v>
      </c>
      <c r="M109" s="4">
        <v>84</v>
      </c>
      <c r="N109" s="4">
        <v>44</v>
      </c>
      <c r="O109" s="1"/>
      <c r="P109" s="4">
        <v>2000</v>
      </c>
      <c r="Q109" s="4">
        <v>84</v>
      </c>
      <c r="R109" s="4">
        <v>28</v>
      </c>
      <c r="S109" s="1"/>
      <c r="T109" s="14">
        <f t="shared" si="7"/>
        <v>-9</v>
      </c>
      <c r="U109" s="1">
        <f t="shared" si="8"/>
        <v>81</v>
      </c>
      <c r="W109" s="16">
        <f t="shared" si="9"/>
        <v>7</v>
      </c>
      <c r="X109" s="1">
        <f t="shared" si="10"/>
        <v>49</v>
      </c>
    </row>
    <row r="110" spans="1:24" x14ac:dyDescent="0.25">
      <c r="A110" s="1"/>
      <c r="B110" s="1"/>
      <c r="C110" s="1"/>
      <c r="D110" s="1"/>
      <c r="E110" s="7">
        <v>85</v>
      </c>
      <c r="F110" s="7">
        <v>197.36865841403431</v>
      </c>
      <c r="G110" s="7">
        <v>-197.36865841403431</v>
      </c>
      <c r="H110" s="1">
        <f t="shared" si="6"/>
        <v>197.36865841403431</v>
      </c>
      <c r="I110" s="1">
        <v>85</v>
      </c>
      <c r="J110" s="1">
        <v>77</v>
      </c>
      <c r="K110" s="1"/>
      <c r="L110" s="4">
        <v>40</v>
      </c>
      <c r="M110" s="4">
        <v>85</v>
      </c>
      <c r="N110" s="4">
        <v>83</v>
      </c>
      <c r="O110" s="1"/>
      <c r="P110" s="4">
        <v>3091.6666666666665</v>
      </c>
      <c r="Q110" s="4">
        <v>85</v>
      </c>
      <c r="R110" s="4">
        <v>69</v>
      </c>
      <c r="S110" s="1"/>
      <c r="T110" s="14">
        <f t="shared" si="7"/>
        <v>-6</v>
      </c>
      <c r="U110" s="1">
        <f t="shared" si="8"/>
        <v>36</v>
      </c>
      <c r="W110" s="16">
        <f t="shared" si="9"/>
        <v>8</v>
      </c>
      <c r="X110" s="1">
        <f t="shared" si="10"/>
        <v>64</v>
      </c>
    </row>
    <row r="111" spans="1:24" x14ac:dyDescent="0.25">
      <c r="A111" s="1"/>
      <c r="B111" s="1"/>
      <c r="C111" s="1"/>
      <c r="D111" s="1"/>
      <c r="E111" s="7">
        <v>86</v>
      </c>
      <c r="F111" s="7">
        <v>450.38840029895761</v>
      </c>
      <c r="G111" s="7">
        <v>-214.81840029895761</v>
      </c>
      <c r="H111" s="1">
        <f t="shared" si="6"/>
        <v>214.81840029895761</v>
      </c>
      <c r="I111" s="1">
        <v>86</v>
      </c>
      <c r="J111" s="1">
        <v>80</v>
      </c>
      <c r="K111" s="1"/>
      <c r="L111" s="4">
        <v>41</v>
      </c>
      <c r="M111" s="4">
        <v>86</v>
      </c>
      <c r="N111" s="4">
        <v>86</v>
      </c>
      <c r="O111" s="1"/>
      <c r="P111" s="4">
        <v>6033.333333333333</v>
      </c>
      <c r="Q111" s="4">
        <v>86</v>
      </c>
      <c r="R111" s="4">
        <v>97</v>
      </c>
      <c r="S111" s="1"/>
      <c r="T111" s="14">
        <f t="shared" si="7"/>
        <v>-6</v>
      </c>
      <c r="U111" s="1">
        <f t="shared" si="8"/>
        <v>36</v>
      </c>
      <c r="W111" s="16">
        <f t="shared" si="9"/>
        <v>-17</v>
      </c>
      <c r="X111" s="1">
        <f t="shared" si="10"/>
        <v>289</v>
      </c>
    </row>
    <row r="112" spans="1:24" x14ac:dyDescent="0.25">
      <c r="A112" s="1"/>
      <c r="B112" s="1"/>
      <c r="C112" s="1"/>
      <c r="D112" s="1"/>
      <c r="E112" s="7">
        <v>87</v>
      </c>
      <c r="F112" s="7">
        <v>244.45012437564651</v>
      </c>
      <c r="G112" s="7">
        <v>-244.45012437564651</v>
      </c>
      <c r="H112" s="1">
        <f t="shared" si="6"/>
        <v>244.45012437564651</v>
      </c>
      <c r="I112" s="1">
        <v>87</v>
      </c>
      <c r="J112" s="1">
        <v>87</v>
      </c>
      <c r="K112" s="1"/>
      <c r="L112" s="4">
        <v>41</v>
      </c>
      <c r="M112" s="4">
        <v>87</v>
      </c>
      <c r="N112" s="4">
        <v>87</v>
      </c>
      <c r="O112" s="1"/>
      <c r="P112" s="4">
        <v>3658.3333333333335</v>
      </c>
      <c r="Q112" s="4">
        <v>87</v>
      </c>
      <c r="R112" s="4">
        <v>81</v>
      </c>
      <c r="S112" s="1"/>
      <c r="T112" s="14">
        <f t="shared" si="7"/>
        <v>0</v>
      </c>
      <c r="U112" s="1">
        <f t="shared" si="8"/>
        <v>0</v>
      </c>
      <c r="W112" s="16">
        <f t="shared" si="9"/>
        <v>6</v>
      </c>
      <c r="X112" s="1">
        <f t="shared" si="10"/>
        <v>36</v>
      </c>
    </row>
    <row r="113" spans="1:24" x14ac:dyDescent="0.25">
      <c r="A113" s="1"/>
      <c r="B113" s="1"/>
      <c r="C113" s="1"/>
      <c r="D113" s="1"/>
      <c r="E113" s="7">
        <v>88</v>
      </c>
      <c r="F113" s="7">
        <v>178.01587071499108</v>
      </c>
      <c r="G113" s="7">
        <v>-178.01587071499108</v>
      </c>
      <c r="H113" s="1">
        <f t="shared" si="6"/>
        <v>178.01587071499108</v>
      </c>
      <c r="I113" s="1">
        <v>88</v>
      </c>
      <c r="J113" s="1">
        <v>73</v>
      </c>
      <c r="K113" s="1"/>
      <c r="L113" s="4">
        <v>35</v>
      </c>
      <c r="M113" s="4">
        <v>88</v>
      </c>
      <c r="N113" s="4">
        <v>68</v>
      </c>
      <c r="O113" s="1"/>
      <c r="P113" s="4">
        <v>2750</v>
      </c>
      <c r="Q113" s="4">
        <v>88</v>
      </c>
      <c r="R113" s="4">
        <v>63</v>
      </c>
      <c r="S113" s="1"/>
      <c r="T113" s="14">
        <f t="shared" si="7"/>
        <v>5</v>
      </c>
      <c r="U113" s="1">
        <f t="shared" si="8"/>
        <v>25</v>
      </c>
      <c r="W113" s="16">
        <f t="shared" si="9"/>
        <v>10</v>
      </c>
      <c r="X113" s="1">
        <f t="shared" si="10"/>
        <v>100</v>
      </c>
    </row>
    <row r="114" spans="1:24" x14ac:dyDescent="0.25">
      <c r="A114" s="1"/>
      <c r="B114" s="1"/>
      <c r="C114" s="1"/>
      <c r="D114" s="1"/>
      <c r="E114" s="7">
        <v>89</v>
      </c>
      <c r="F114" s="7">
        <v>128.35835144710143</v>
      </c>
      <c r="G114" s="7">
        <v>-128.35835144710143</v>
      </c>
      <c r="H114" s="1">
        <f t="shared" si="6"/>
        <v>128.35835144710143</v>
      </c>
      <c r="I114" s="1">
        <v>89</v>
      </c>
      <c r="J114" s="1">
        <v>59</v>
      </c>
      <c r="K114" s="1"/>
      <c r="L114" s="4">
        <v>24</v>
      </c>
      <c r="M114" s="4">
        <v>89</v>
      </c>
      <c r="N114" s="4">
        <v>18</v>
      </c>
      <c r="O114" s="1"/>
      <c r="P114" s="4">
        <v>1916.6666666666667</v>
      </c>
      <c r="Q114" s="4">
        <v>89</v>
      </c>
      <c r="R114" s="4">
        <v>23</v>
      </c>
      <c r="S114" s="1"/>
      <c r="T114" s="14">
        <f t="shared" si="7"/>
        <v>41</v>
      </c>
      <c r="U114" s="1">
        <f t="shared" si="8"/>
        <v>1681</v>
      </c>
      <c r="W114" s="16">
        <f t="shared" si="9"/>
        <v>36</v>
      </c>
      <c r="X114" s="1">
        <f t="shared" si="10"/>
        <v>1296</v>
      </c>
    </row>
    <row r="115" spans="1:24" x14ac:dyDescent="0.25">
      <c r="A115" s="1"/>
      <c r="B115" s="1"/>
      <c r="C115" s="1"/>
      <c r="D115" s="1"/>
      <c r="E115" s="7">
        <v>90</v>
      </c>
      <c r="F115" s="7">
        <v>202.56483201486233</v>
      </c>
      <c r="G115" s="7">
        <v>-202.56483201486233</v>
      </c>
      <c r="H115" s="1">
        <f t="shared" si="6"/>
        <v>202.56483201486233</v>
      </c>
      <c r="I115" s="1">
        <v>90</v>
      </c>
      <c r="J115" s="1">
        <v>79</v>
      </c>
      <c r="K115" s="1"/>
      <c r="L115" s="4">
        <v>54</v>
      </c>
      <c r="M115" s="4">
        <v>90</v>
      </c>
      <c r="N115" s="4">
        <v>99</v>
      </c>
      <c r="O115" s="1"/>
      <c r="P115" s="4">
        <v>3483.3333333333335</v>
      </c>
      <c r="Q115" s="4">
        <v>90</v>
      </c>
      <c r="R115" s="4">
        <v>80</v>
      </c>
      <c r="S115" s="1"/>
      <c r="T115" s="14">
        <f t="shared" si="7"/>
        <v>-20</v>
      </c>
      <c r="U115" s="1">
        <f t="shared" si="8"/>
        <v>400</v>
      </c>
      <c r="W115" s="16">
        <f t="shared" si="9"/>
        <v>-1</v>
      </c>
      <c r="X115" s="1">
        <f t="shared" si="10"/>
        <v>1</v>
      </c>
    </row>
    <row r="116" spans="1:24" x14ac:dyDescent="0.25">
      <c r="A116" s="1"/>
      <c r="B116" s="1"/>
      <c r="C116" s="1"/>
      <c r="D116" s="1"/>
      <c r="E116" s="7">
        <v>91</v>
      </c>
      <c r="F116" s="7">
        <v>121.54072900950861</v>
      </c>
      <c r="G116" s="7">
        <v>-121.54072900950861</v>
      </c>
      <c r="H116" s="1">
        <f t="shared" si="6"/>
        <v>121.54072900950861</v>
      </c>
      <c r="I116" s="1">
        <v>91</v>
      </c>
      <c r="J116" s="1">
        <v>55</v>
      </c>
      <c r="K116" s="1"/>
      <c r="L116" s="4">
        <v>34</v>
      </c>
      <c r="M116" s="4">
        <v>91</v>
      </c>
      <c r="N116" s="4">
        <v>65</v>
      </c>
      <c r="O116" s="1"/>
      <c r="P116" s="4">
        <v>2075.0000000000005</v>
      </c>
      <c r="Q116" s="4">
        <v>91</v>
      </c>
      <c r="R116" s="4">
        <v>34</v>
      </c>
      <c r="S116" s="1"/>
      <c r="T116" s="14">
        <f t="shared" si="7"/>
        <v>-10</v>
      </c>
      <c r="U116" s="1">
        <f t="shared" si="8"/>
        <v>100</v>
      </c>
      <c r="W116" s="16">
        <f t="shared" si="9"/>
        <v>21</v>
      </c>
      <c r="X116" s="1">
        <f t="shared" si="10"/>
        <v>441</v>
      </c>
    </row>
    <row r="117" spans="1:24" x14ac:dyDescent="0.25">
      <c r="A117" s="1"/>
      <c r="B117" s="1"/>
      <c r="C117" s="1"/>
      <c r="D117" s="1"/>
      <c r="E117" s="7">
        <v>92</v>
      </c>
      <c r="F117" s="7">
        <v>122.06209823253798</v>
      </c>
      <c r="G117" s="7">
        <v>-122.06209823253798</v>
      </c>
      <c r="H117" s="1">
        <f t="shared" si="6"/>
        <v>122.06209823253798</v>
      </c>
      <c r="I117" s="1">
        <v>92</v>
      </c>
      <c r="J117" s="1">
        <v>56</v>
      </c>
      <c r="K117" s="1"/>
      <c r="L117" s="4">
        <v>45</v>
      </c>
      <c r="M117" s="4">
        <v>92</v>
      </c>
      <c r="N117" s="4">
        <v>95</v>
      </c>
      <c r="O117" s="1"/>
      <c r="P117" s="4">
        <v>2341.6666666666665</v>
      </c>
      <c r="Q117" s="4">
        <v>92</v>
      </c>
      <c r="R117" s="4">
        <v>47</v>
      </c>
      <c r="S117" s="1"/>
      <c r="T117" s="14">
        <f t="shared" si="7"/>
        <v>-39</v>
      </c>
      <c r="U117" s="1">
        <f t="shared" si="8"/>
        <v>1521</v>
      </c>
      <c r="W117" s="16">
        <f t="shared" si="9"/>
        <v>9</v>
      </c>
      <c r="X117" s="1">
        <f t="shared" si="10"/>
        <v>81</v>
      </c>
    </row>
    <row r="118" spans="1:24" x14ac:dyDescent="0.25">
      <c r="A118" s="1"/>
      <c r="B118" s="1"/>
      <c r="C118" s="1"/>
      <c r="D118" s="1"/>
      <c r="E118" s="7">
        <v>93</v>
      </c>
      <c r="F118" s="7">
        <v>96.54525828375067</v>
      </c>
      <c r="G118" s="7">
        <v>-28.165258283750674</v>
      </c>
      <c r="H118" s="1">
        <f t="shared" si="6"/>
        <v>28.165258283750674</v>
      </c>
      <c r="I118" s="1">
        <v>93</v>
      </c>
      <c r="J118" s="1">
        <v>15</v>
      </c>
      <c r="K118" s="1"/>
      <c r="L118" s="4">
        <v>43</v>
      </c>
      <c r="M118" s="4">
        <v>93</v>
      </c>
      <c r="N118" s="4">
        <v>93</v>
      </c>
      <c r="O118" s="1"/>
      <c r="P118" s="4">
        <v>2000</v>
      </c>
      <c r="Q118" s="4">
        <v>93</v>
      </c>
      <c r="R118" s="4">
        <v>29</v>
      </c>
      <c r="S118" s="1"/>
      <c r="T118" s="14">
        <f t="shared" si="7"/>
        <v>-78</v>
      </c>
      <c r="U118" s="1">
        <f t="shared" si="8"/>
        <v>6084</v>
      </c>
      <c r="W118" s="16">
        <f t="shared" si="9"/>
        <v>-14</v>
      </c>
      <c r="X118" s="1">
        <f t="shared" si="10"/>
        <v>196</v>
      </c>
    </row>
    <row r="119" spans="1:24" x14ac:dyDescent="0.25">
      <c r="A119" s="1"/>
      <c r="B119" s="1"/>
      <c r="C119" s="1"/>
      <c r="D119" s="1"/>
      <c r="E119" s="7">
        <v>94</v>
      </c>
      <c r="F119" s="7">
        <v>47.949591184478749</v>
      </c>
      <c r="G119" s="7">
        <v>-47.949591184478749</v>
      </c>
      <c r="H119" s="1">
        <f t="shared" si="6"/>
        <v>47.949591184478749</v>
      </c>
      <c r="I119" s="1">
        <v>94</v>
      </c>
      <c r="J119" s="1">
        <v>21</v>
      </c>
      <c r="K119" s="1"/>
      <c r="L119" s="4">
        <v>35</v>
      </c>
      <c r="M119" s="4">
        <v>94</v>
      </c>
      <c r="N119" s="4">
        <v>69</v>
      </c>
      <c r="O119" s="1"/>
      <c r="P119" s="4">
        <v>1250</v>
      </c>
      <c r="Q119" s="4">
        <v>94</v>
      </c>
      <c r="R119" s="4">
        <v>3</v>
      </c>
      <c r="S119" s="1"/>
      <c r="T119" s="14">
        <f t="shared" si="7"/>
        <v>-48</v>
      </c>
      <c r="U119" s="1">
        <f t="shared" si="8"/>
        <v>2304</v>
      </c>
      <c r="W119" s="16">
        <f t="shared" si="9"/>
        <v>18</v>
      </c>
      <c r="X119" s="1">
        <f t="shared" si="10"/>
        <v>324</v>
      </c>
    </row>
    <row r="120" spans="1:24" x14ac:dyDescent="0.25">
      <c r="A120" s="1"/>
      <c r="B120" s="1"/>
      <c r="C120" s="1"/>
      <c r="D120" s="1"/>
      <c r="E120" s="7">
        <v>95</v>
      </c>
      <c r="F120" s="7">
        <v>544.48231196819472</v>
      </c>
      <c r="G120" s="7">
        <v>-544.48231196819472</v>
      </c>
      <c r="H120" s="1">
        <f t="shared" si="6"/>
        <v>544.48231196819472</v>
      </c>
      <c r="I120" s="1">
        <v>95</v>
      </c>
      <c r="J120" s="1">
        <v>96</v>
      </c>
      <c r="K120" s="1"/>
      <c r="L120" s="4">
        <v>36</v>
      </c>
      <c r="M120" s="4">
        <v>95</v>
      </c>
      <c r="N120" s="4">
        <v>73</v>
      </c>
      <c r="O120" s="1"/>
      <c r="P120" s="4">
        <v>7000</v>
      </c>
      <c r="Q120" s="4">
        <v>95</v>
      </c>
      <c r="R120" s="4">
        <v>98</v>
      </c>
      <c r="S120" s="1"/>
      <c r="T120" s="14">
        <f t="shared" si="7"/>
        <v>23</v>
      </c>
      <c r="U120" s="1">
        <f t="shared" si="8"/>
        <v>529</v>
      </c>
      <c r="W120" s="16">
        <f t="shared" si="9"/>
        <v>-2</v>
      </c>
      <c r="X120" s="1">
        <f t="shared" si="10"/>
        <v>4</v>
      </c>
    </row>
    <row r="121" spans="1:24" x14ac:dyDescent="0.25">
      <c r="A121" s="1"/>
      <c r="B121" s="1"/>
      <c r="C121" s="1"/>
      <c r="D121" s="1"/>
      <c r="E121" s="7">
        <v>96</v>
      </c>
      <c r="F121" s="7">
        <v>78.996026917720201</v>
      </c>
      <c r="G121" s="7">
        <v>-78.996026917720201</v>
      </c>
      <c r="H121" s="1">
        <f t="shared" si="6"/>
        <v>78.996026917720201</v>
      </c>
      <c r="I121" s="1">
        <v>96</v>
      </c>
      <c r="J121" s="1">
        <v>36</v>
      </c>
      <c r="K121" s="1"/>
      <c r="L121" s="4">
        <v>22</v>
      </c>
      <c r="M121" s="4">
        <v>96</v>
      </c>
      <c r="N121" s="4">
        <v>10</v>
      </c>
      <c r="O121" s="1"/>
      <c r="P121" s="4">
        <v>1300</v>
      </c>
      <c r="Q121" s="4">
        <v>96</v>
      </c>
      <c r="R121" s="4">
        <v>5</v>
      </c>
      <c r="S121" s="1"/>
      <c r="T121" s="14">
        <f t="shared" si="7"/>
        <v>26</v>
      </c>
      <c r="U121" s="1">
        <f t="shared" si="8"/>
        <v>676</v>
      </c>
      <c r="W121" s="16">
        <f t="shared" si="9"/>
        <v>31</v>
      </c>
      <c r="X121" s="1">
        <f t="shared" si="10"/>
        <v>961</v>
      </c>
    </row>
    <row r="122" spans="1:24" x14ac:dyDescent="0.25">
      <c r="A122" s="1"/>
      <c r="B122" s="1"/>
      <c r="C122" s="1"/>
      <c r="D122" s="1"/>
      <c r="E122" s="7">
        <v>97</v>
      </c>
      <c r="F122" s="7">
        <v>377.22465817725561</v>
      </c>
      <c r="G122" s="7">
        <v>96.925341822744372</v>
      </c>
      <c r="H122" s="1">
        <f>ABS(G122)</f>
        <v>96.925341822744372</v>
      </c>
      <c r="I122" s="1">
        <v>97</v>
      </c>
      <c r="J122" s="1">
        <v>46</v>
      </c>
      <c r="K122" s="1"/>
      <c r="L122" s="4">
        <v>33</v>
      </c>
      <c r="M122" s="4">
        <v>97</v>
      </c>
      <c r="N122" s="4">
        <v>60</v>
      </c>
      <c r="O122" s="1"/>
      <c r="P122" s="4">
        <v>5000</v>
      </c>
      <c r="Q122" s="4">
        <v>97</v>
      </c>
      <c r="R122" s="4">
        <v>95</v>
      </c>
      <c r="S122" s="1"/>
      <c r="T122" s="14">
        <f t="shared" si="7"/>
        <v>-14</v>
      </c>
      <c r="U122" s="1">
        <f t="shared" si="8"/>
        <v>196</v>
      </c>
      <c r="W122" s="16">
        <f t="shared" si="9"/>
        <v>-49</v>
      </c>
      <c r="X122" s="1">
        <f t="shared" si="10"/>
        <v>2401</v>
      </c>
    </row>
    <row r="123" spans="1:24" x14ac:dyDescent="0.25">
      <c r="A123" s="1"/>
      <c r="B123" s="1"/>
      <c r="C123" s="1"/>
      <c r="D123" s="1"/>
      <c r="E123" s="7">
        <v>98</v>
      </c>
      <c r="F123" s="7">
        <v>220.24042480255676</v>
      </c>
      <c r="G123" s="7">
        <v>13.809575197443252</v>
      </c>
      <c r="H123" s="1">
        <f>ABS(G123)</f>
        <v>13.809575197443252</v>
      </c>
      <c r="I123" s="1">
        <v>98</v>
      </c>
      <c r="J123" s="1">
        <v>7</v>
      </c>
      <c r="K123" s="1"/>
      <c r="L123" s="4">
        <v>25</v>
      </c>
      <c r="M123" s="4">
        <v>98</v>
      </c>
      <c r="N123" s="4">
        <v>24</v>
      </c>
      <c r="O123" s="1"/>
      <c r="P123" s="4">
        <v>3000</v>
      </c>
      <c r="Q123" s="4">
        <v>98</v>
      </c>
      <c r="R123" s="4">
        <v>68</v>
      </c>
      <c r="S123" s="1"/>
      <c r="T123" s="14">
        <f t="shared" si="7"/>
        <v>-17</v>
      </c>
      <c r="U123" s="1">
        <f t="shared" si="8"/>
        <v>289</v>
      </c>
      <c r="W123" s="16">
        <f t="shared" si="9"/>
        <v>-61</v>
      </c>
      <c r="X123" s="1">
        <f t="shared" si="10"/>
        <v>3721</v>
      </c>
    </row>
    <row r="124" spans="1:24" x14ac:dyDescent="0.25">
      <c r="A124" s="1"/>
      <c r="B124" s="1"/>
      <c r="C124" s="1"/>
      <c r="D124" s="1"/>
      <c r="E124" s="7">
        <v>99</v>
      </c>
      <c r="F124" s="7">
        <v>319.34840257637393</v>
      </c>
      <c r="G124" s="7">
        <v>131.85159742362606</v>
      </c>
      <c r="H124" s="1">
        <f>ABS(G124)</f>
        <v>131.85159742362606</v>
      </c>
      <c r="I124" s="1">
        <v>99</v>
      </c>
      <c r="J124" s="1">
        <v>61</v>
      </c>
      <c r="K124" s="1"/>
      <c r="L124" s="4">
        <v>26</v>
      </c>
      <c r="M124" s="4">
        <v>99</v>
      </c>
      <c r="N124" s="4">
        <v>30</v>
      </c>
      <c r="O124" s="1"/>
      <c r="P124" s="4">
        <v>4166.666666666667</v>
      </c>
      <c r="Q124" s="4">
        <v>99</v>
      </c>
      <c r="R124" s="4">
        <v>88</v>
      </c>
      <c r="S124" s="1"/>
      <c r="T124" s="14">
        <f t="shared" si="7"/>
        <v>31</v>
      </c>
      <c r="U124" s="1">
        <f t="shared" si="8"/>
        <v>961</v>
      </c>
      <c r="W124" s="16">
        <f t="shared" si="9"/>
        <v>-27</v>
      </c>
      <c r="X124" s="1">
        <f t="shared" si="10"/>
        <v>729</v>
      </c>
    </row>
    <row r="125" spans="1:24" ht="15.75" thickBot="1" x14ac:dyDescent="0.3">
      <c r="A125" s="1"/>
      <c r="B125" s="1"/>
      <c r="C125" s="1"/>
      <c r="D125" s="1"/>
      <c r="E125" s="8">
        <v>100</v>
      </c>
      <c r="F125" s="8">
        <v>314.38424300322225</v>
      </c>
      <c r="G125" s="8">
        <v>-62.864243003222242</v>
      </c>
      <c r="H125" s="1">
        <f>ABS(G125)</f>
        <v>62.864243003222242</v>
      </c>
      <c r="I125" s="1">
        <v>100</v>
      </c>
      <c r="J125" s="1">
        <v>29</v>
      </c>
      <c r="K125" s="1"/>
      <c r="L125" s="4">
        <v>46</v>
      </c>
      <c r="M125" s="4">
        <v>100</v>
      </c>
      <c r="N125" s="4">
        <v>97</v>
      </c>
      <c r="O125" s="1"/>
      <c r="P125" s="4">
        <v>4583.333333333333</v>
      </c>
      <c r="Q125" s="4">
        <v>100</v>
      </c>
      <c r="R125" s="4">
        <v>92</v>
      </c>
      <c r="S125" s="1"/>
      <c r="T125" s="14">
        <f t="shared" si="7"/>
        <v>-68</v>
      </c>
      <c r="U125" s="1">
        <f t="shared" si="8"/>
        <v>4624</v>
      </c>
      <c r="W125" s="16">
        <f t="shared" si="9"/>
        <v>-63</v>
      </c>
      <c r="X125" s="1">
        <f t="shared" si="10"/>
        <v>3969</v>
      </c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U126" s="13">
        <f>SUM(U26:U125)</f>
        <v>138658</v>
      </c>
      <c r="X126" s="17">
        <f>SUM(X26:X125)</f>
        <v>75932</v>
      </c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t="s">
        <v>66</v>
      </c>
      <c r="U128">
        <v>100</v>
      </c>
      <c r="W128" t="s">
        <v>66</v>
      </c>
      <c r="X128" s="1">
        <v>100</v>
      </c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U129">
        <f>+U128*U128-1</f>
        <v>9999</v>
      </c>
      <c r="X129" s="1">
        <f>+X128*X128-1</f>
        <v>9999</v>
      </c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U130" s="18">
        <f>+U128*U129</f>
        <v>999900</v>
      </c>
      <c r="X130" s="17">
        <f>+X128*X129</f>
        <v>999900</v>
      </c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U132">
        <f>6*U126/U130</f>
        <v>0.83203120312031198</v>
      </c>
      <c r="X132" s="1">
        <f>6*X126/X130</f>
        <v>0.45563756375637565</v>
      </c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X133" s="1"/>
    </row>
    <row r="134" spans="1:24" x14ac:dyDescent="0.25"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t="s">
        <v>63</v>
      </c>
      <c r="U134" s="18">
        <f>1-U132</f>
        <v>0.16796879687968802</v>
      </c>
      <c r="W134" t="s">
        <v>64</v>
      </c>
      <c r="X134" s="17">
        <f>1-X132</f>
        <v>0.54436243624362435</v>
      </c>
    </row>
    <row r="135" spans="1:24" x14ac:dyDescent="0.25"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24" x14ac:dyDescent="0.25"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24" x14ac:dyDescent="0.25"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U137">
        <f>+U128</f>
        <v>100</v>
      </c>
      <c r="X137" s="1">
        <f>+X128</f>
        <v>100</v>
      </c>
    </row>
    <row r="138" spans="1:24" x14ac:dyDescent="0.25"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U138">
        <f>+U137-2</f>
        <v>98</v>
      </c>
      <c r="X138" s="1">
        <f>+X137-2</f>
        <v>98</v>
      </c>
    </row>
    <row r="139" spans="1:24" x14ac:dyDescent="0.25"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U139">
        <f>U138^0.5</f>
        <v>9.8994949366116654</v>
      </c>
      <c r="X139" s="1">
        <f>X138^0.5</f>
        <v>9.8994949366116654</v>
      </c>
    </row>
    <row r="140" spans="1:24" x14ac:dyDescent="0.25"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U140" s="18">
        <f>+U139*U134</f>
        <v>1.6628062542192248</v>
      </c>
      <c r="X140" s="17">
        <f>+X139*X134</f>
        <v>5.3889131812753499</v>
      </c>
    </row>
    <row r="141" spans="1:24" x14ac:dyDescent="0.25"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X141" s="1"/>
    </row>
    <row r="142" spans="1:24" x14ac:dyDescent="0.25"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U142">
        <f>1-U134*U134</f>
        <v>0.97178648327479011</v>
      </c>
      <c r="X142" s="1">
        <f>1-X134*X134</f>
        <v>0.70366953800690601</v>
      </c>
    </row>
    <row r="143" spans="1:24" x14ac:dyDescent="0.25"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U143" s="18">
        <f>+U142^0.5</f>
        <v>0.98579231244455856</v>
      </c>
      <c r="X143" s="17">
        <f>+X142^0.5</f>
        <v>0.83885012845376972</v>
      </c>
    </row>
    <row r="144" spans="1:24" x14ac:dyDescent="0.25"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X144" s="1"/>
    </row>
    <row r="145" spans="9:24" x14ac:dyDescent="0.25"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t="s">
        <v>65</v>
      </c>
      <c r="U145" s="20">
        <f>+U140/U143</f>
        <v>1.6867713748911406</v>
      </c>
      <c r="W145" t="s">
        <v>65</v>
      </c>
      <c r="X145" s="20">
        <f>+X140/X143</f>
        <v>6.4241668427810712</v>
      </c>
    </row>
    <row r="146" spans="9:24" x14ac:dyDescent="0.25"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U146" s="20">
        <f>_xlfn.T.DIST.2T(U145,98)</f>
        <v>9.4828215885965239E-2</v>
      </c>
      <c r="X146" s="20">
        <f>_xlfn.T.DIST.2T(X145,98)</f>
        <v>4.7932126066848157E-9</v>
      </c>
    </row>
    <row r="147" spans="9:24" x14ac:dyDescent="0.25">
      <c r="K147" s="1"/>
      <c r="L147" s="1"/>
      <c r="M147" s="1"/>
      <c r="N147" s="1"/>
      <c r="O147" s="1"/>
      <c r="P147" s="1"/>
      <c r="Q147" s="1"/>
      <c r="R147" s="1"/>
      <c r="S147" s="1"/>
    </row>
    <row r="148" spans="9:24" x14ac:dyDescent="0.25">
      <c r="K148" s="1"/>
      <c r="L148" s="1"/>
      <c r="M148" s="1"/>
      <c r="N148" s="1"/>
      <c r="O148" s="1"/>
      <c r="P148" s="1"/>
      <c r="Q148" s="1"/>
      <c r="R148" s="1"/>
      <c r="S148" s="1"/>
    </row>
    <row r="149" spans="9:24" x14ac:dyDescent="0.25">
      <c r="K149" s="1"/>
      <c r="O149" s="1"/>
      <c r="P149" s="1"/>
      <c r="Q149" s="1"/>
      <c r="R149" s="1"/>
      <c r="S149" s="1"/>
    </row>
    <row r="150" spans="9:24" x14ac:dyDescent="0.25">
      <c r="K150" s="1"/>
      <c r="O150" s="1"/>
      <c r="P150" s="1"/>
      <c r="Q150" s="1"/>
      <c r="R150" s="1"/>
      <c r="S150" s="1"/>
    </row>
    <row r="151" spans="9:24" x14ac:dyDescent="0.25">
      <c r="K151" s="1"/>
      <c r="O151" s="1"/>
      <c r="Q151" s="1"/>
      <c r="R151" s="1"/>
      <c r="S151" s="1"/>
    </row>
    <row r="152" spans="9:24" x14ac:dyDescent="0.25">
      <c r="O152" s="1"/>
      <c r="Q152" s="1"/>
      <c r="R152" s="1"/>
      <c r="S152" s="1"/>
    </row>
    <row r="153" spans="9:24" x14ac:dyDescent="0.25">
      <c r="O153" s="1"/>
      <c r="Q153" s="1"/>
      <c r="R153" s="1"/>
      <c r="S153" s="1"/>
    </row>
    <row r="154" spans="9:24" x14ac:dyDescent="0.25">
      <c r="O154" s="1"/>
      <c r="Q154" s="1"/>
      <c r="R154" s="1"/>
      <c r="S154" s="1"/>
    </row>
    <row r="155" spans="9:24" x14ac:dyDescent="0.25">
      <c r="O155" s="1"/>
      <c r="Q155" s="1"/>
      <c r="R155" s="1"/>
      <c r="S155" s="1"/>
    </row>
    <row r="156" spans="9:24" x14ac:dyDescent="0.25">
      <c r="O156" s="1"/>
      <c r="Q156" s="1"/>
      <c r="R156" s="1"/>
      <c r="S156" s="1"/>
    </row>
    <row r="157" spans="9:24" x14ac:dyDescent="0.25">
      <c r="O157" s="1"/>
      <c r="Q157" s="1"/>
      <c r="R157" s="1"/>
      <c r="S157" s="1"/>
    </row>
    <row r="158" spans="9:24" x14ac:dyDescent="0.25">
      <c r="O158" s="1"/>
      <c r="Q158" s="1"/>
      <c r="R158" s="1"/>
      <c r="S158" s="1"/>
    </row>
    <row r="159" spans="9:24" x14ac:dyDescent="0.25">
      <c r="O159" s="1"/>
      <c r="Q159" s="1"/>
      <c r="R159" s="1"/>
      <c r="S159" s="1"/>
    </row>
    <row r="160" spans="9:24" x14ac:dyDescent="0.25">
      <c r="O160" s="1"/>
      <c r="Q160" s="1"/>
      <c r="R160" s="1"/>
      <c r="S160" s="1"/>
    </row>
    <row r="161" spans="15:19" x14ac:dyDescent="0.25">
      <c r="O161" s="1"/>
      <c r="Q161" s="1"/>
      <c r="R161" s="1"/>
      <c r="S161" s="1"/>
    </row>
    <row r="162" spans="15:19" x14ac:dyDescent="0.25">
      <c r="O162" s="1"/>
      <c r="Q162" s="1"/>
      <c r="R162" s="1"/>
      <c r="S162" s="1"/>
    </row>
    <row r="163" spans="15:19" x14ac:dyDescent="0.25">
      <c r="O163" s="1"/>
      <c r="Q163" s="1"/>
      <c r="R163" s="1"/>
      <c r="S163" s="1"/>
    </row>
    <row r="164" spans="15:19" x14ac:dyDescent="0.25">
      <c r="O164" s="1"/>
      <c r="Q164" s="1"/>
      <c r="R164" s="1"/>
      <c r="S164" s="1"/>
    </row>
    <row r="165" spans="15:19" x14ac:dyDescent="0.25">
      <c r="O165" s="1"/>
      <c r="Q165" s="1"/>
      <c r="R165" s="1"/>
      <c r="S165" s="1"/>
    </row>
    <row r="166" spans="15:19" x14ac:dyDescent="0.25">
      <c r="O166" s="1"/>
      <c r="Q166" s="1"/>
      <c r="R166" s="1"/>
      <c r="S166" s="1"/>
    </row>
    <row r="167" spans="15:19" x14ac:dyDescent="0.25">
      <c r="Q167" s="1"/>
      <c r="R167" s="1"/>
      <c r="S167" s="1"/>
    </row>
    <row r="168" spans="15:19" x14ac:dyDescent="0.25">
      <c r="Q168" s="1"/>
      <c r="R168" s="1"/>
      <c r="S168" s="1"/>
    </row>
    <row r="169" spans="15:19" x14ac:dyDescent="0.25">
      <c r="Q169" s="1"/>
      <c r="R169" s="1"/>
      <c r="S169" s="1"/>
    </row>
    <row r="170" spans="15:19" x14ac:dyDescent="0.25">
      <c r="Q170" s="1"/>
      <c r="R170" s="1"/>
      <c r="S170" s="1"/>
    </row>
    <row r="171" spans="15:19" x14ac:dyDescent="0.25">
      <c r="Q171" s="1"/>
      <c r="R171" s="1"/>
      <c r="S171" s="1"/>
    </row>
    <row r="172" spans="15:19" x14ac:dyDescent="0.25">
      <c r="Q172" s="1"/>
      <c r="R172" s="1"/>
      <c r="S172" s="1"/>
    </row>
    <row r="173" spans="15:19" x14ac:dyDescent="0.25">
      <c r="Q173" s="1"/>
      <c r="R173" s="1"/>
      <c r="S173" s="1"/>
    </row>
    <row r="174" spans="15:19" x14ac:dyDescent="0.25">
      <c r="Q174" s="1"/>
      <c r="R174" s="1"/>
      <c r="S174" s="1"/>
    </row>
    <row r="175" spans="15:19" x14ac:dyDescent="0.25">
      <c r="Q175" s="1"/>
      <c r="R175" s="1"/>
      <c r="S175" s="1"/>
    </row>
    <row r="176" spans="15:19" x14ac:dyDescent="0.25">
      <c r="Q176" s="1"/>
      <c r="R176" s="1"/>
      <c r="S176" s="1"/>
    </row>
    <row r="177" spans="17:19" x14ac:dyDescent="0.25">
      <c r="Q177" s="1"/>
      <c r="R177" s="1"/>
      <c r="S177" s="1"/>
    </row>
    <row r="178" spans="17:19" x14ac:dyDescent="0.25">
      <c r="Q178" s="1"/>
      <c r="R178" s="1"/>
      <c r="S178" s="1"/>
    </row>
    <row r="179" spans="17:19" x14ac:dyDescent="0.25">
      <c r="Q179" s="1"/>
      <c r="R179" s="1"/>
      <c r="S179" s="1"/>
    </row>
    <row r="180" spans="17:19" x14ac:dyDescent="0.25">
      <c r="Q180" s="1"/>
      <c r="R180" s="1"/>
      <c r="S180" s="1"/>
    </row>
    <row r="181" spans="17:19" x14ac:dyDescent="0.25">
      <c r="Q181" s="1"/>
      <c r="R181" s="1"/>
      <c r="S181" s="1"/>
    </row>
    <row r="182" spans="17:19" x14ac:dyDescent="0.25">
      <c r="Q182" s="1"/>
      <c r="R182" s="1"/>
      <c r="S182" s="1"/>
    </row>
    <row r="183" spans="17:19" x14ac:dyDescent="0.25">
      <c r="Q183" s="1"/>
      <c r="R183" s="1"/>
      <c r="S183" s="1"/>
    </row>
    <row r="184" spans="17:19" x14ac:dyDescent="0.25">
      <c r="Q184" s="1"/>
      <c r="R184" s="1"/>
      <c r="S184" s="1"/>
    </row>
    <row r="185" spans="17:19" x14ac:dyDescent="0.25">
      <c r="Q185" s="1"/>
      <c r="R185" s="1"/>
      <c r="S185" s="1"/>
    </row>
    <row r="186" spans="17:19" x14ac:dyDescent="0.25">
      <c r="Q186" s="1"/>
      <c r="R186" s="1"/>
      <c r="S186" s="1"/>
    </row>
    <row r="187" spans="17:19" x14ac:dyDescent="0.25">
      <c r="Q187" s="1"/>
      <c r="R187" s="1"/>
      <c r="S187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4097" r:id="rId3">
          <objectPr defaultSize="0" r:id="rId4">
            <anchor moveWithCells="1">
              <from>
                <xdr:col>15</xdr:col>
                <xdr:colOff>0</xdr:colOff>
                <xdr:row>125</xdr:row>
                <xdr:rowOff>180975</xdr:rowOff>
              </from>
              <to>
                <xdr:col>18</xdr:col>
                <xdr:colOff>228600</xdr:colOff>
                <xdr:row>131</xdr:row>
                <xdr:rowOff>19050</xdr:rowOff>
              </to>
            </anchor>
          </objectPr>
        </oleObject>
      </mc:Choice>
      <mc:Fallback>
        <oleObject shapeId="4097" r:id="rId3"/>
      </mc:Fallback>
    </mc:AlternateContent>
    <mc:AlternateContent xmlns:mc="http://schemas.openxmlformats.org/markup-compatibility/2006">
      <mc:Choice Requires="x14">
        <oleObject shapeId="4098" r:id="rId5">
          <objectPr defaultSize="0" r:id="rId6">
            <anchor moveWithCells="1">
              <from>
                <xdr:col>15</xdr:col>
                <xdr:colOff>0</xdr:colOff>
                <xdr:row>136</xdr:row>
                <xdr:rowOff>0</xdr:rowOff>
              </from>
              <to>
                <xdr:col>17</xdr:col>
                <xdr:colOff>209550</xdr:colOff>
                <xdr:row>140</xdr:row>
                <xdr:rowOff>161925</xdr:rowOff>
              </to>
            </anchor>
          </objectPr>
        </oleObject>
      </mc:Choice>
      <mc:Fallback>
        <oleObject shapeId="409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4"/>
  <sheetViews>
    <sheetView topLeftCell="A7" workbookViewId="0">
      <selection activeCell="M25" sqref="M25"/>
    </sheetView>
  </sheetViews>
  <sheetFormatPr baseColWidth="10" defaultRowHeight="15" x14ac:dyDescent="0.25"/>
  <cols>
    <col min="1" max="1" width="11.42578125" style="1"/>
    <col min="13" max="13" width="12" bestFit="1" customWidth="1"/>
  </cols>
  <sheetData>
    <row r="1" spans="1:12" x14ac:dyDescent="0.25">
      <c r="B1" s="3" t="s">
        <v>6</v>
      </c>
      <c r="C1" s="3" t="s">
        <v>4</v>
      </c>
      <c r="D1" s="3" t="s">
        <v>5</v>
      </c>
      <c r="E1" s="1"/>
      <c r="F1">
        <f>100/3</f>
        <v>33.333333333333336</v>
      </c>
      <c r="H1">
        <v>34</v>
      </c>
      <c r="I1">
        <v>34</v>
      </c>
      <c r="J1" s="1">
        <f>+H1+I1</f>
        <v>68</v>
      </c>
      <c r="K1" s="1">
        <f>100-J1</f>
        <v>32</v>
      </c>
    </row>
    <row r="2" spans="1:12" x14ac:dyDescent="0.25">
      <c r="B2" s="2" t="s">
        <v>7</v>
      </c>
      <c r="C2" s="2" t="s">
        <v>8</v>
      </c>
      <c r="D2" s="2" t="s">
        <v>9</v>
      </c>
      <c r="E2" s="1"/>
      <c r="H2" s="1"/>
      <c r="I2" s="1"/>
      <c r="J2" s="1"/>
      <c r="K2" s="1"/>
      <c r="L2" s="1"/>
    </row>
    <row r="3" spans="1:12" x14ac:dyDescent="0.25">
      <c r="A3" s="19">
        <v>1</v>
      </c>
      <c r="B3" s="15">
        <v>73.180000000000007</v>
      </c>
      <c r="C3" s="15">
        <v>22</v>
      </c>
      <c r="D3" s="15">
        <v>1250</v>
      </c>
      <c r="E3" s="1"/>
      <c r="F3" t="s">
        <v>25</v>
      </c>
    </row>
    <row r="4" spans="1:12" ht="15.75" thickBot="1" x14ac:dyDescent="0.3">
      <c r="A4" s="19">
        <v>2</v>
      </c>
      <c r="B4" s="15">
        <v>32.78</v>
      </c>
      <c r="C4" s="15">
        <v>21</v>
      </c>
      <c r="D4" s="15">
        <v>1250</v>
      </c>
      <c r="E4" s="1"/>
    </row>
    <row r="5" spans="1:12" x14ac:dyDescent="0.25">
      <c r="A5" s="19">
        <v>3</v>
      </c>
      <c r="B5" s="15">
        <v>0</v>
      </c>
      <c r="C5" s="15">
        <v>35</v>
      </c>
      <c r="D5" s="15">
        <v>1250</v>
      </c>
      <c r="E5" s="1"/>
      <c r="F5" s="10" t="s">
        <v>26</v>
      </c>
      <c r="G5" s="10"/>
    </row>
    <row r="6" spans="1:12" x14ac:dyDescent="0.25">
      <c r="A6" s="19">
        <v>4</v>
      </c>
      <c r="B6" s="15">
        <v>63.92</v>
      </c>
      <c r="C6" s="15">
        <v>30</v>
      </c>
      <c r="D6" s="15">
        <v>1258.3333333333333</v>
      </c>
      <c r="E6" s="1"/>
      <c r="F6" s="7" t="s">
        <v>27</v>
      </c>
      <c r="G6" s="7">
        <v>0.34012246695273252</v>
      </c>
    </row>
    <row r="7" spans="1:12" x14ac:dyDescent="0.25">
      <c r="A7" s="19">
        <v>5</v>
      </c>
      <c r="B7" s="15">
        <v>0</v>
      </c>
      <c r="C7" s="15">
        <v>22</v>
      </c>
      <c r="D7" s="15">
        <v>1300</v>
      </c>
      <c r="E7" s="1"/>
      <c r="F7" s="7" t="s">
        <v>28</v>
      </c>
      <c r="G7" s="7">
        <v>0.11568329252601263</v>
      </c>
    </row>
    <row r="8" spans="1:12" x14ac:dyDescent="0.25">
      <c r="A8" s="19">
        <v>6</v>
      </c>
      <c r="B8" s="15">
        <v>108.61</v>
      </c>
      <c r="C8" s="15">
        <v>20</v>
      </c>
      <c r="D8" s="15">
        <v>1375</v>
      </c>
      <c r="E8" s="1"/>
      <c r="F8" s="7" t="s">
        <v>29</v>
      </c>
      <c r="G8" s="7">
        <v>5.8630601721239246E-2</v>
      </c>
    </row>
    <row r="9" spans="1:12" x14ac:dyDescent="0.25">
      <c r="A9" s="19">
        <v>7</v>
      </c>
      <c r="B9" s="15">
        <v>105.04</v>
      </c>
      <c r="C9" s="15">
        <v>21</v>
      </c>
      <c r="D9" s="15">
        <v>1416.6666666666667</v>
      </c>
      <c r="E9" s="1"/>
      <c r="F9" s="7" t="s">
        <v>30</v>
      </c>
      <c r="G9" s="7">
        <v>114.14176878131261</v>
      </c>
    </row>
    <row r="10" spans="1:12" ht="15.75" thickBot="1" x14ac:dyDescent="0.3">
      <c r="A10" s="19">
        <v>8</v>
      </c>
      <c r="B10" s="15">
        <v>0</v>
      </c>
      <c r="C10" s="15">
        <v>30</v>
      </c>
      <c r="D10" s="15">
        <v>1441.6666666666667</v>
      </c>
      <c r="E10" s="1"/>
      <c r="F10" s="8" t="s">
        <v>31</v>
      </c>
      <c r="G10" s="8">
        <v>34</v>
      </c>
    </row>
    <row r="11" spans="1:12" x14ac:dyDescent="0.25">
      <c r="A11" s="19">
        <v>9</v>
      </c>
      <c r="B11" s="15">
        <v>0</v>
      </c>
      <c r="C11" s="15">
        <v>28</v>
      </c>
      <c r="D11" s="15">
        <v>1500</v>
      </c>
      <c r="E11" s="1"/>
    </row>
    <row r="12" spans="1:12" ht="15.75" thickBot="1" x14ac:dyDescent="0.3">
      <c r="A12" s="19">
        <v>10</v>
      </c>
      <c r="B12" s="15">
        <v>0</v>
      </c>
      <c r="C12" s="15">
        <v>45</v>
      </c>
      <c r="D12" s="15">
        <v>1500</v>
      </c>
      <c r="E12" s="1"/>
      <c r="F12" t="s">
        <v>32</v>
      </c>
    </row>
    <row r="13" spans="1:12" x14ac:dyDescent="0.25">
      <c r="A13" s="19">
        <v>11</v>
      </c>
      <c r="B13" s="15">
        <v>165.85</v>
      </c>
      <c r="C13" s="15">
        <v>30</v>
      </c>
      <c r="D13" s="15">
        <v>1541.6666666666667</v>
      </c>
      <c r="E13" s="1"/>
      <c r="F13" s="9"/>
      <c r="G13" s="9" t="s">
        <v>37</v>
      </c>
      <c r="H13" s="9" t="s">
        <v>38</v>
      </c>
      <c r="I13" s="9" t="s">
        <v>39</v>
      </c>
      <c r="J13" s="9" t="s">
        <v>40</v>
      </c>
      <c r="K13" s="9" t="s">
        <v>41</v>
      </c>
    </row>
    <row r="14" spans="1:12" x14ac:dyDescent="0.25">
      <c r="A14" s="19">
        <v>12</v>
      </c>
      <c r="B14" s="15">
        <v>0</v>
      </c>
      <c r="C14" s="15">
        <v>25</v>
      </c>
      <c r="D14" s="15">
        <v>1566.6666666666667</v>
      </c>
      <c r="E14" s="1"/>
      <c r="F14" s="7" t="s">
        <v>33</v>
      </c>
      <c r="G14" s="7">
        <v>2</v>
      </c>
      <c r="H14" s="7">
        <v>52834.02543014515</v>
      </c>
      <c r="I14" s="7">
        <v>26417.012715072575</v>
      </c>
      <c r="J14" s="7">
        <v>2.0276570814488886</v>
      </c>
      <c r="K14" s="7">
        <v>0.14873780530412103</v>
      </c>
    </row>
    <row r="15" spans="1:12" x14ac:dyDescent="0.25">
      <c r="A15" s="19">
        <v>13</v>
      </c>
      <c r="B15" s="15">
        <v>42.62</v>
      </c>
      <c r="C15" s="15">
        <v>35</v>
      </c>
      <c r="D15" s="15">
        <v>1591.6666666666667</v>
      </c>
      <c r="E15" s="1"/>
      <c r="F15" s="7" t="s">
        <v>34</v>
      </c>
      <c r="G15" s="7">
        <v>31</v>
      </c>
      <c r="H15" s="21">
        <v>403878.64479632553</v>
      </c>
      <c r="I15" s="7">
        <v>13028.34338052663</v>
      </c>
      <c r="J15" s="7"/>
      <c r="K15" s="7"/>
    </row>
    <row r="16" spans="1:12" ht="15.75" thickBot="1" x14ac:dyDescent="0.3">
      <c r="A16" s="19">
        <v>14</v>
      </c>
      <c r="B16" s="15">
        <v>0</v>
      </c>
      <c r="C16" s="15">
        <v>42</v>
      </c>
      <c r="D16" s="15">
        <v>1650</v>
      </c>
      <c r="E16" s="1"/>
      <c r="F16" s="8" t="s">
        <v>35</v>
      </c>
      <c r="G16" s="8">
        <v>33</v>
      </c>
      <c r="H16" s="8">
        <v>456712.67022647068</v>
      </c>
      <c r="I16" s="8"/>
      <c r="J16" s="8"/>
      <c r="K16" s="8"/>
    </row>
    <row r="17" spans="1:14" ht="15.75" thickBot="1" x14ac:dyDescent="0.3">
      <c r="A17" s="19">
        <v>15</v>
      </c>
      <c r="B17" s="15">
        <v>218.52</v>
      </c>
      <c r="C17" s="15">
        <v>34</v>
      </c>
      <c r="D17" s="15">
        <v>1666.6666666666667</v>
      </c>
      <c r="E17" s="1"/>
    </row>
    <row r="18" spans="1:14" x14ac:dyDescent="0.25">
      <c r="A18" s="19">
        <v>16</v>
      </c>
      <c r="B18" s="15">
        <v>319.49</v>
      </c>
      <c r="C18" s="15">
        <v>36</v>
      </c>
      <c r="D18" s="15">
        <v>1666.6666666666667</v>
      </c>
      <c r="E18" s="1"/>
      <c r="F18" s="9"/>
      <c r="G18" s="9" t="s">
        <v>42</v>
      </c>
      <c r="H18" s="9" t="s">
        <v>30</v>
      </c>
      <c r="I18" s="9" t="s">
        <v>43</v>
      </c>
      <c r="J18" s="9" t="s">
        <v>44</v>
      </c>
      <c r="K18" s="9" t="s">
        <v>45</v>
      </c>
      <c r="L18" s="9" t="s">
        <v>46</v>
      </c>
      <c r="M18" s="9" t="s">
        <v>47</v>
      </c>
      <c r="N18" s="9" t="s">
        <v>48</v>
      </c>
    </row>
    <row r="19" spans="1:14" x14ac:dyDescent="0.25">
      <c r="A19" s="19">
        <v>17</v>
      </c>
      <c r="B19" s="15">
        <v>93.2</v>
      </c>
      <c r="C19" s="15">
        <v>24</v>
      </c>
      <c r="D19" s="15">
        <v>1666.6666666666667</v>
      </c>
      <c r="E19" s="1"/>
      <c r="F19" s="7" t="s">
        <v>36</v>
      </c>
      <c r="G19" s="7">
        <v>-0.47793225509261106</v>
      </c>
      <c r="H19" s="7">
        <v>137.11247372815066</v>
      </c>
      <c r="I19" s="7">
        <v>-3.485694934220171E-3</v>
      </c>
      <c r="J19" s="7">
        <v>0.99724115843345218</v>
      </c>
      <c r="K19" s="7">
        <v>-280.12066609233011</v>
      </c>
      <c r="L19" s="7">
        <v>279.16480158214495</v>
      </c>
      <c r="M19" s="7">
        <v>-280.12066609233011</v>
      </c>
      <c r="N19" s="7">
        <v>279.16480158214495</v>
      </c>
    </row>
    <row r="20" spans="1:14" x14ac:dyDescent="0.25">
      <c r="A20" s="19">
        <v>18</v>
      </c>
      <c r="B20" s="15">
        <v>186.35</v>
      </c>
      <c r="C20" s="15">
        <v>27</v>
      </c>
      <c r="D20" s="15">
        <v>1666.6666666666667</v>
      </c>
      <c r="E20" s="1"/>
      <c r="F20" s="7" t="s">
        <v>49</v>
      </c>
      <c r="G20" s="7">
        <v>-4.1672459123216576</v>
      </c>
      <c r="H20" s="7">
        <v>2.9633774730160383</v>
      </c>
      <c r="I20" s="7">
        <v>-1.4062487652240798</v>
      </c>
      <c r="J20" s="7">
        <v>0.16959565690959796</v>
      </c>
      <c r="K20" s="7">
        <v>-10.211094115286077</v>
      </c>
      <c r="L20" s="7">
        <v>1.8766022906427615</v>
      </c>
      <c r="M20" s="7">
        <v>-10.211094115286077</v>
      </c>
      <c r="N20" s="7">
        <v>1.8766022906427615</v>
      </c>
    </row>
    <row r="21" spans="1:14" ht="15.75" thickBot="1" x14ac:dyDescent="0.3">
      <c r="A21" s="19">
        <v>19</v>
      </c>
      <c r="B21" s="15">
        <v>42.69</v>
      </c>
      <c r="C21" s="15">
        <v>22</v>
      </c>
      <c r="D21" s="15">
        <v>1691.6666666666663</v>
      </c>
      <c r="E21" s="1"/>
      <c r="F21" s="8" t="s">
        <v>50</v>
      </c>
      <c r="G21" s="8">
        <v>0.12371925922558231</v>
      </c>
      <c r="H21" s="8">
        <v>7.2565401967897028E-2</v>
      </c>
      <c r="I21" s="8">
        <v>1.7049345262404221</v>
      </c>
      <c r="J21" s="8">
        <v>9.8210301871298603E-2</v>
      </c>
      <c r="K21" s="8">
        <v>-2.427885383110405E-2</v>
      </c>
      <c r="L21" s="8">
        <v>0.27171737228226867</v>
      </c>
      <c r="M21" s="8">
        <v>-2.427885383110405E-2</v>
      </c>
      <c r="N21" s="8">
        <v>0.27171737228226867</v>
      </c>
    </row>
    <row r="22" spans="1:14" x14ac:dyDescent="0.25">
      <c r="A22" s="19">
        <v>20</v>
      </c>
      <c r="B22" s="15">
        <v>93.11</v>
      </c>
      <c r="C22" s="15">
        <v>27</v>
      </c>
      <c r="D22" s="15">
        <v>1833.3333333333333</v>
      </c>
      <c r="E22" s="1"/>
    </row>
    <row r="23" spans="1:14" x14ac:dyDescent="0.25">
      <c r="A23" s="19">
        <v>21</v>
      </c>
      <c r="B23" s="15">
        <v>0</v>
      </c>
      <c r="C23" s="15">
        <v>43</v>
      </c>
      <c r="D23" s="15">
        <v>1900.0000000000002</v>
      </c>
      <c r="E23" s="1"/>
    </row>
    <row r="24" spans="1:14" x14ac:dyDescent="0.25">
      <c r="A24" s="19">
        <v>22</v>
      </c>
      <c r="B24" s="15">
        <v>27.78</v>
      </c>
      <c r="C24" s="15">
        <v>27</v>
      </c>
      <c r="D24" s="15">
        <v>1900.0000000000002</v>
      </c>
      <c r="E24" s="1"/>
      <c r="F24" t="s">
        <v>25</v>
      </c>
      <c r="J24" s="3" t="s">
        <v>67</v>
      </c>
      <c r="K24">
        <f>+H36/H15</f>
        <v>13.9946950733655</v>
      </c>
      <c r="L24" s="3" t="s">
        <v>68</v>
      </c>
      <c r="M24">
        <f>_xlfn.F.DIST.RT(K24,31,31)</f>
        <v>3.5475659339703178E-11</v>
      </c>
    </row>
    <row r="25" spans="1:14" ht="15.75" thickBot="1" x14ac:dyDescent="0.3">
      <c r="A25" s="19">
        <v>23</v>
      </c>
      <c r="B25" s="15">
        <v>0</v>
      </c>
      <c r="C25" s="15">
        <v>24</v>
      </c>
      <c r="D25" s="15">
        <v>1916.6666666666667</v>
      </c>
      <c r="E25" s="1"/>
    </row>
    <row r="26" spans="1:14" x14ac:dyDescent="0.25">
      <c r="A26" s="19">
        <v>24</v>
      </c>
      <c r="B26" s="15">
        <v>43.34</v>
      </c>
      <c r="C26" s="15">
        <v>35</v>
      </c>
      <c r="D26" s="15">
        <v>1958.3333333333333</v>
      </c>
      <c r="E26" s="1"/>
      <c r="F26" s="10" t="s">
        <v>26</v>
      </c>
      <c r="G26" s="10"/>
    </row>
    <row r="27" spans="1:14" x14ac:dyDescent="0.25">
      <c r="A27" s="19">
        <v>25</v>
      </c>
      <c r="B27" s="15">
        <v>83.08</v>
      </c>
      <c r="C27" s="15">
        <v>26</v>
      </c>
      <c r="D27" s="15">
        <v>1958.3333333333333</v>
      </c>
      <c r="E27" s="1"/>
      <c r="F27" s="7" t="s">
        <v>27</v>
      </c>
      <c r="G27" s="7">
        <v>0.2172560378081366</v>
      </c>
    </row>
    <row r="28" spans="1:14" x14ac:dyDescent="0.25">
      <c r="A28" s="19">
        <v>26</v>
      </c>
      <c r="B28" s="15">
        <v>150.79</v>
      </c>
      <c r="C28" s="15">
        <v>29</v>
      </c>
      <c r="D28" s="15">
        <v>1975</v>
      </c>
      <c r="E28" s="1"/>
      <c r="F28" s="7" t="s">
        <v>28</v>
      </c>
      <c r="G28" s="7">
        <v>4.720018596409048E-2</v>
      </c>
    </row>
    <row r="29" spans="1:14" x14ac:dyDescent="0.25">
      <c r="A29" s="19">
        <v>27</v>
      </c>
      <c r="B29" s="15">
        <v>41.19</v>
      </c>
      <c r="C29" s="15">
        <v>26</v>
      </c>
      <c r="D29" s="15">
        <v>2000</v>
      </c>
      <c r="E29" s="1"/>
      <c r="F29" s="7" t="s">
        <v>29</v>
      </c>
      <c r="G29" s="7">
        <v>-1.4270769780161747E-2</v>
      </c>
    </row>
    <row r="30" spans="1:14" x14ac:dyDescent="0.25">
      <c r="A30" s="19">
        <v>28</v>
      </c>
      <c r="B30" s="15">
        <v>49.56</v>
      </c>
      <c r="C30" s="15">
        <v>29</v>
      </c>
      <c r="D30" s="15">
        <v>2000</v>
      </c>
      <c r="E30" s="1"/>
      <c r="F30" s="7" t="s">
        <v>30</v>
      </c>
      <c r="G30" s="7">
        <v>426.99846946045375</v>
      </c>
    </row>
    <row r="31" spans="1:14" ht="15.75" thickBot="1" x14ac:dyDescent="0.3">
      <c r="A31" s="19">
        <v>29</v>
      </c>
      <c r="B31" s="15">
        <v>68.38</v>
      </c>
      <c r="C31" s="15">
        <v>43</v>
      </c>
      <c r="D31" s="15">
        <v>2000</v>
      </c>
      <c r="E31" s="1"/>
      <c r="F31" s="8" t="s">
        <v>31</v>
      </c>
      <c r="G31" s="8">
        <v>34</v>
      </c>
    </row>
    <row r="32" spans="1:14" x14ac:dyDescent="0.25">
      <c r="A32" s="19">
        <v>30</v>
      </c>
      <c r="B32" s="15">
        <v>9.85</v>
      </c>
      <c r="C32" s="15">
        <v>33</v>
      </c>
      <c r="D32" s="15">
        <v>2016.6666666666667</v>
      </c>
      <c r="E32" s="1"/>
    </row>
    <row r="33" spans="1:14" ht="15.75" thickBot="1" x14ac:dyDescent="0.3">
      <c r="A33" s="19">
        <v>31</v>
      </c>
      <c r="B33" s="15">
        <v>78.87</v>
      </c>
      <c r="C33" s="15">
        <v>29</v>
      </c>
      <c r="D33" s="15">
        <v>2041.6666666666667</v>
      </c>
      <c r="E33" s="1"/>
      <c r="F33" t="s">
        <v>32</v>
      </c>
    </row>
    <row r="34" spans="1:14" x14ac:dyDescent="0.25">
      <c r="A34" s="19">
        <v>32</v>
      </c>
      <c r="B34" s="15">
        <v>308.05</v>
      </c>
      <c r="C34" s="15">
        <v>31</v>
      </c>
      <c r="D34" s="15">
        <v>2050</v>
      </c>
      <c r="E34" s="1"/>
      <c r="F34" s="9"/>
      <c r="G34" s="9" t="s">
        <v>37</v>
      </c>
      <c r="H34" s="9" t="s">
        <v>38</v>
      </c>
      <c r="I34" s="9" t="s">
        <v>39</v>
      </c>
      <c r="J34" s="9" t="s">
        <v>40</v>
      </c>
      <c r="K34" s="9" t="s">
        <v>41</v>
      </c>
    </row>
    <row r="35" spans="1:14" x14ac:dyDescent="0.25">
      <c r="A35" s="19">
        <v>33</v>
      </c>
      <c r="B35" s="15">
        <v>552.72</v>
      </c>
      <c r="C35" s="15">
        <v>21</v>
      </c>
      <c r="D35" s="15">
        <v>2058.3333333333335</v>
      </c>
      <c r="E35" s="1"/>
      <c r="F35" s="7" t="s">
        <v>33</v>
      </c>
      <c r="G35" s="7">
        <v>2</v>
      </c>
      <c r="H35" s="7">
        <v>279998.93309309334</v>
      </c>
      <c r="I35" s="7">
        <v>139999.46654654667</v>
      </c>
      <c r="J35" s="7">
        <v>0.76784532455400911</v>
      </c>
      <c r="K35" s="7">
        <v>0.47263490015595688</v>
      </c>
    </row>
    <row r="36" spans="1:14" x14ac:dyDescent="0.25">
      <c r="A36" s="19">
        <v>34</v>
      </c>
      <c r="B36" s="15">
        <v>0</v>
      </c>
      <c r="C36" s="15">
        <v>34</v>
      </c>
      <c r="D36" s="15">
        <v>2075.0000000000005</v>
      </c>
      <c r="E36" s="1"/>
      <c r="F36" s="7" t="s">
        <v>34</v>
      </c>
      <c r="G36" s="7">
        <v>31</v>
      </c>
      <c r="H36" s="21">
        <v>5652158.4805686716</v>
      </c>
      <c r="I36" s="7">
        <v>182327.69292157007</v>
      </c>
      <c r="J36" s="7"/>
      <c r="K36" s="7"/>
    </row>
    <row r="37" spans="1:14" ht="15.75" thickBot="1" x14ac:dyDescent="0.3">
      <c r="A37" s="1">
        <v>1</v>
      </c>
      <c r="B37" s="4">
        <v>92</v>
      </c>
      <c r="C37" s="4">
        <v>23</v>
      </c>
      <c r="D37" s="4">
        <v>2083.3333333333335</v>
      </c>
      <c r="E37" s="1"/>
      <c r="F37" s="8" t="s">
        <v>35</v>
      </c>
      <c r="G37" s="8">
        <v>33</v>
      </c>
      <c r="H37" s="8">
        <v>5932157.4136617649</v>
      </c>
      <c r="I37" s="8"/>
      <c r="J37" s="8"/>
      <c r="K37" s="8"/>
    </row>
    <row r="38" spans="1:14" ht="15.75" thickBot="1" x14ac:dyDescent="0.3">
      <c r="A38" s="1">
        <f t="shared" ref="A38:A101" si="0">+A37+1</f>
        <v>2</v>
      </c>
      <c r="B38" s="4">
        <v>0</v>
      </c>
      <c r="C38" s="4">
        <v>34</v>
      </c>
      <c r="D38" s="4">
        <v>2083.3333333333335</v>
      </c>
      <c r="E38" s="1"/>
    </row>
    <row r="39" spans="1:14" x14ac:dyDescent="0.25">
      <c r="A39" s="1">
        <f t="shared" si="0"/>
        <v>3</v>
      </c>
      <c r="B39" s="4">
        <v>0</v>
      </c>
      <c r="C39" s="4">
        <v>26</v>
      </c>
      <c r="D39" s="4">
        <v>2083.3333333333335</v>
      </c>
      <c r="E39" s="1"/>
      <c r="F39" s="9"/>
      <c r="G39" s="9" t="s">
        <v>42</v>
      </c>
      <c r="H39" s="9" t="s">
        <v>30</v>
      </c>
      <c r="I39" s="9" t="s">
        <v>43</v>
      </c>
      <c r="J39" s="9" t="s">
        <v>44</v>
      </c>
      <c r="K39" s="9" t="s">
        <v>45</v>
      </c>
      <c r="L39" s="9" t="s">
        <v>46</v>
      </c>
      <c r="M39" s="9" t="s">
        <v>47</v>
      </c>
      <c r="N39" s="9" t="s">
        <v>48</v>
      </c>
    </row>
    <row r="40" spans="1:14" x14ac:dyDescent="0.25">
      <c r="A40" s="1">
        <f t="shared" si="0"/>
        <v>4</v>
      </c>
      <c r="B40" s="4">
        <v>137.87</v>
      </c>
      <c r="C40" s="4">
        <v>31</v>
      </c>
      <c r="D40" s="4">
        <v>2116.6666666666665</v>
      </c>
      <c r="E40" s="1"/>
      <c r="F40" s="7" t="s">
        <v>36</v>
      </c>
      <c r="G40" s="7">
        <v>83.133155029909005</v>
      </c>
      <c r="H40" s="7">
        <v>390.44823059050708</v>
      </c>
      <c r="I40" s="7">
        <v>0.21291722824349818</v>
      </c>
      <c r="J40" s="7">
        <v>0.83278551176587212</v>
      </c>
      <c r="K40" s="7">
        <v>-713.19126138111551</v>
      </c>
      <c r="L40" s="7">
        <v>879.45757144093363</v>
      </c>
      <c r="M40" s="7">
        <v>-713.19126138111551</v>
      </c>
      <c r="N40" s="7">
        <v>879.45757144093363</v>
      </c>
    </row>
    <row r="41" spans="1:14" x14ac:dyDescent="0.25">
      <c r="A41" s="1">
        <f t="shared" si="0"/>
        <v>5</v>
      </c>
      <c r="B41" s="4">
        <v>101.68</v>
      </c>
      <c r="C41" s="4">
        <v>33</v>
      </c>
      <c r="D41" s="4">
        <v>2125</v>
      </c>
      <c r="E41" s="1"/>
      <c r="F41" s="7" t="s">
        <v>49</v>
      </c>
      <c r="G41" s="7">
        <v>-1.5280793063576583</v>
      </c>
      <c r="H41" s="7">
        <v>9.4006143591593663</v>
      </c>
      <c r="I41" s="7">
        <v>-0.16255100443183207</v>
      </c>
      <c r="J41" s="7">
        <v>0.87192693700893453</v>
      </c>
      <c r="K41" s="7">
        <v>-20.70075869625034</v>
      </c>
      <c r="L41" s="7">
        <v>17.644600083535025</v>
      </c>
      <c r="M41" s="7">
        <v>-20.70075869625034</v>
      </c>
      <c r="N41" s="7">
        <v>17.644600083535025</v>
      </c>
    </row>
    <row r="42" spans="1:14" ht="15.75" thickBot="1" x14ac:dyDescent="0.3">
      <c r="A42" s="1">
        <f t="shared" si="0"/>
        <v>6</v>
      </c>
      <c r="B42" s="4">
        <v>53.65</v>
      </c>
      <c r="C42" s="4">
        <v>23</v>
      </c>
      <c r="D42" s="4">
        <v>2158.3333333333335</v>
      </c>
      <c r="E42" s="1"/>
      <c r="F42" s="8" t="s">
        <v>50</v>
      </c>
      <c r="G42" s="8">
        <v>6.6941523055180044E-2</v>
      </c>
      <c r="H42" s="8">
        <v>5.4081728417258654E-2</v>
      </c>
      <c r="I42" s="8">
        <v>1.2377844609311257</v>
      </c>
      <c r="J42" s="8">
        <v>0.22508917218664753</v>
      </c>
      <c r="K42" s="8">
        <v>-4.3358889256177716E-2</v>
      </c>
      <c r="L42" s="8">
        <v>0.17724193536653782</v>
      </c>
      <c r="M42" s="8">
        <v>-4.3358889256177716E-2</v>
      </c>
      <c r="N42" s="8">
        <v>0.17724193536653782</v>
      </c>
    </row>
    <row r="43" spans="1:14" x14ac:dyDescent="0.25">
      <c r="A43" s="1">
        <f t="shared" si="0"/>
        <v>7</v>
      </c>
      <c r="B43" s="4">
        <v>9.58</v>
      </c>
      <c r="C43" s="4">
        <v>38</v>
      </c>
      <c r="D43" s="4">
        <v>2166.6666666666665</v>
      </c>
      <c r="E43" s="1"/>
    </row>
    <row r="44" spans="1:14" x14ac:dyDescent="0.25">
      <c r="A44" s="1">
        <f t="shared" si="0"/>
        <v>8</v>
      </c>
      <c r="B44" s="4">
        <v>65.25</v>
      </c>
      <c r="C44" s="4">
        <v>55</v>
      </c>
      <c r="D44" s="4">
        <v>2200</v>
      </c>
      <c r="E44" s="1"/>
    </row>
    <row r="45" spans="1:14" x14ac:dyDescent="0.25">
      <c r="A45" s="1">
        <f t="shared" si="0"/>
        <v>9</v>
      </c>
      <c r="B45" s="4">
        <v>79.510000000000005</v>
      </c>
      <c r="C45" s="4">
        <v>22</v>
      </c>
      <c r="D45" s="4">
        <v>2250</v>
      </c>
      <c r="E45" s="1"/>
    </row>
    <row r="46" spans="1:14" x14ac:dyDescent="0.25">
      <c r="A46" s="1">
        <f t="shared" si="0"/>
        <v>10</v>
      </c>
      <c r="B46" s="4">
        <v>129.37</v>
      </c>
      <c r="C46" s="4">
        <v>37</v>
      </c>
      <c r="D46" s="4">
        <v>2266.6666666666665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>
        <f t="shared" si="0"/>
        <v>11</v>
      </c>
      <c r="B47" s="4">
        <v>34.130000000000003</v>
      </c>
      <c r="C47" s="4">
        <v>24</v>
      </c>
      <c r="D47" s="4">
        <v>2333.3333333333335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>
        <f t="shared" si="0"/>
        <v>12</v>
      </c>
      <c r="B48" s="4">
        <v>215.07</v>
      </c>
      <c r="C48" s="4">
        <v>26</v>
      </c>
      <c r="D48" s="4">
        <v>2333.3333333333335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>
        <f t="shared" si="0"/>
        <v>13</v>
      </c>
      <c r="B49" s="4">
        <v>0</v>
      </c>
      <c r="C49" s="4">
        <v>45</v>
      </c>
      <c r="D49" s="4">
        <v>2341.6666666666665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>
        <f t="shared" si="0"/>
        <v>14</v>
      </c>
      <c r="B50" s="4">
        <v>98.46</v>
      </c>
      <c r="C50" s="4">
        <v>25</v>
      </c>
      <c r="D50" s="4">
        <v>2400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>
        <f t="shared" si="0"/>
        <v>15</v>
      </c>
      <c r="B51" s="4">
        <v>0</v>
      </c>
      <c r="C51" s="4">
        <v>30</v>
      </c>
      <c r="D51" s="4">
        <v>2500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>
        <f t="shared" si="0"/>
        <v>16</v>
      </c>
      <c r="B52" s="4">
        <v>222.54</v>
      </c>
      <c r="C52" s="4">
        <v>24</v>
      </c>
      <c r="D52" s="4">
        <v>2500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>
        <f t="shared" si="0"/>
        <v>17</v>
      </c>
      <c r="B53" s="4">
        <v>310.94</v>
      </c>
      <c r="C53" s="4">
        <v>26</v>
      </c>
      <c r="D53" s="4">
        <v>2500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>
        <f t="shared" si="0"/>
        <v>18</v>
      </c>
      <c r="B54" s="4">
        <v>169.89</v>
      </c>
      <c r="C54" s="4">
        <v>33</v>
      </c>
      <c r="D54" s="4">
        <v>2500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>
        <f t="shared" si="0"/>
        <v>19</v>
      </c>
      <c r="B55" s="4">
        <v>95.8</v>
      </c>
      <c r="C55" s="4">
        <v>25</v>
      </c>
      <c r="D55" s="4">
        <v>2500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>
        <f t="shared" si="0"/>
        <v>20</v>
      </c>
      <c r="B56" s="4">
        <v>258.55</v>
      </c>
      <c r="C56" s="4">
        <v>36</v>
      </c>
      <c r="D56" s="4">
        <v>2541.6666666666665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>
        <f t="shared" si="0"/>
        <v>21</v>
      </c>
      <c r="B57" s="4">
        <v>642.47</v>
      </c>
      <c r="C57" s="4">
        <v>25</v>
      </c>
      <c r="D57" s="4">
        <v>2558.3333333333335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>
        <f t="shared" si="0"/>
        <v>22</v>
      </c>
      <c r="B58" s="4">
        <v>0</v>
      </c>
      <c r="C58" s="4">
        <v>25</v>
      </c>
      <c r="D58" s="4">
        <v>2625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>
        <f t="shared" si="0"/>
        <v>23</v>
      </c>
      <c r="B59" s="4">
        <v>810.39</v>
      </c>
      <c r="C59" s="4">
        <v>33</v>
      </c>
      <c r="D59" s="4">
        <v>2650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>
        <f t="shared" si="0"/>
        <v>24</v>
      </c>
      <c r="B60" s="4">
        <v>52.58</v>
      </c>
      <c r="C60" s="4">
        <v>28</v>
      </c>
      <c r="D60" s="4">
        <v>2666.6666666666665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>
        <f t="shared" si="0"/>
        <v>25</v>
      </c>
      <c r="B61" s="4">
        <v>335.43</v>
      </c>
      <c r="C61" s="4">
        <v>41</v>
      </c>
      <c r="D61" s="4">
        <v>2666.6666666666665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>
        <f t="shared" si="0"/>
        <v>26</v>
      </c>
      <c r="B62" s="4">
        <v>417.83</v>
      </c>
      <c r="C62" s="4">
        <v>29</v>
      </c>
      <c r="D62" s="4">
        <v>2666.6666666666665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>
        <f t="shared" si="0"/>
        <v>27</v>
      </c>
      <c r="B63" s="4">
        <v>56.15</v>
      </c>
      <c r="C63" s="4">
        <v>33</v>
      </c>
      <c r="D63" s="4">
        <v>2708.3333333333335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>
        <f t="shared" si="0"/>
        <v>28</v>
      </c>
      <c r="B64" s="4">
        <v>0</v>
      </c>
      <c r="C64" s="4">
        <v>38</v>
      </c>
      <c r="D64" s="4">
        <v>2716.6666666666665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>
        <f t="shared" si="0"/>
        <v>29</v>
      </c>
      <c r="B65" s="4">
        <v>0</v>
      </c>
      <c r="C65" s="4">
        <v>35</v>
      </c>
      <c r="D65" s="4">
        <v>2750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>
        <f t="shared" si="0"/>
        <v>30</v>
      </c>
      <c r="B66" s="4">
        <v>0</v>
      </c>
      <c r="C66" s="4">
        <v>46</v>
      </c>
      <c r="D66" s="4">
        <v>2833.3333333333335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>
        <f t="shared" si="0"/>
        <v>31</v>
      </c>
      <c r="B67" s="4">
        <v>344.47</v>
      </c>
      <c r="C67" s="4">
        <v>27</v>
      </c>
      <c r="D67" s="4">
        <v>2916.6666666666665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>
        <f t="shared" si="0"/>
        <v>32</v>
      </c>
      <c r="B68" s="4">
        <v>541.29999999999995</v>
      </c>
      <c r="C68" s="4">
        <v>43</v>
      </c>
      <c r="D68" s="4">
        <v>2950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9">
        <v>1</v>
      </c>
      <c r="B69" s="15">
        <v>0</v>
      </c>
      <c r="C69" s="15">
        <v>50</v>
      </c>
      <c r="D69" s="15">
        <v>3000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9">
        <f t="shared" si="0"/>
        <v>2</v>
      </c>
      <c r="B70" s="15">
        <v>234.05</v>
      </c>
      <c r="C70" s="15">
        <v>25</v>
      </c>
      <c r="D70" s="15">
        <v>3000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9">
        <f t="shared" si="0"/>
        <v>3</v>
      </c>
      <c r="B71" s="15">
        <v>0</v>
      </c>
      <c r="C71" s="15">
        <v>40</v>
      </c>
      <c r="D71" s="15">
        <v>3091.6666666666665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9">
        <f t="shared" si="0"/>
        <v>4</v>
      </c>
      <c r="B72" s="15">
        <v>292.66000000000003</v>
      </c>
      <c r="C72" s="15">
        <v>24</v>
      </c>
      <c r="D72" s="15">
        <v>3125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9">
        <f t="shared" si="0"/>
        <v>5</v>
      </c>
      <c r="B73" s="15">
        <v>777.82</v>
      </c>
      <c r="C73" s="15">
        <v>37</v>
      </c>
      <c r="D73" s="15">
        <v>3166.6666666666665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9">
        <f t="shared" si="0"/>
        <v>6</v>
      </c>
      <c r="B74" s="15">
        <v>0</v>
      </c>
      <c r="C74" s="15">
        <v>22</v>
      </c>
      <c r="D74" s="15">
        <v>3200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9">
        <f t="shared" si="0"/>
        <v>7</v>
      </c>
      <c r="B75" s="15">
        <v>104.54</v>
      </c>
      <c r="C75" s="15">
        <v>42</v>
      </c>
      <c r="D75" s="15">
        <v>3250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9">
        <f t="shared" si="0"/>
        <v>8</v>
      </c>
      <c r="B76" s="15">
        <v>256.66000000000003</v>
      </c>
      <c r="C76" s="15">
        <v>31</v>
      </c>
      <c r="D76" s="15">
        <v>3291.6666666666665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9">
        <f t="shared" si="0"/>
        <v>9</v>
      </c>
      <c r="B77" s="15">
        <v>40.83</v>
      </c>
      <c r="C77" s="15">
        <v>28</v>
      </c>
      <c r="D77" s="15">
        <v>3300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9">
        <f t="shared" si="0"/>
        <v>10</v>
      </c>
      <c r="B78" s="15">
        <v>248.72</v>
      </c>
      <c r="C78" s="15">
        <v>40</v>
      </c>
      <c r="D78" s="15">
        <v>3333.3333333333335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9">
        <f t="shared" si="0"/>
        <v>11</v>
      </c>
      <c r="B79" s="15">
        <v>170.64</v>
      </c>
      <c r="C79" s="15">
        <v>36</v>
      </c>
      <c r="D79" s="15">
        <v>3333.3333333333335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9">
        <f t="shared" si="0"/>
        <v>12</v>
      </c>
      <c r="B80" s="15">
        <v>0</v>
      </c>
      <c r="C80" s="15">
        <v>33</v>
      </c>
      <c r="D80" s="15">
        <v>3333.3333333333335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9">
        <f t="shared" si="0"/>
        <v>13</v>
      </c>
      <c r="B81" s="15">
        <v>0</v>
      </c>
      <c r="C81" s="15">
        <v>24</v>
      </c>
      <c r="D81" s="15">
        <v>3416.6666666666665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9">
        <f t="shared" si="0"/>
        <v>14</v>
      </c>
      <c r="B82" s="15">
        <v>0</v>
      </c>
      <c r="C82" s="15">
        <v>54</v>
      </c>
      <c r="D82" s="15">
        <v>3483.3333333333335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9">
        <f t="shared" si="0"/>
        <v>15</v>
      </c>
      <c r="B83" s="15">
        <v>0</v>
      </c>
      <c r="C83" s="15">
        <v>41</v>
      </c>
      <c r="D83" s="15">
        <v>3658.3333333333335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9">
        <f t="shared" si="0"/>
        <v>16</v>
      </c>
      <c r="B84" s="15">
        <v>15</v>
      </c>
      <c r="C84" s="15">
        <v>34</v>
      </c>
      <c r="D84" s="15">
        <v>3750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9">
        <f t="shared" si="0"/>
        <v>17</v>
      </c>
      <c r="B85" s="15">
        <v>502.2</v>
      </c>
      <c r="C85" s="15">
        <v>30</v>
      </c>
      <c r="D85" s="15">
        <v>3758.3333333333335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9">
        <f t="shared" si="0"/>
        <v>18</v>
      </c>
      <c r="B86" s="15">
        <v>124.98</v>
      </c>
      <c r="C86" s="15">
        <v>38</v>
      </c>
      <c r="D86" s="15">
        <v>3766.6666666666661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9">
        <f t="shared" si="0"/>
        <v>19</v>
      </c>
      <c r="B87" s="15">
        <v>405.35</v>
      </c>
      <c r="C87" s="15">
        <v>28</v>
      </c>
      <c r="D87" s="15">
        <v>3833.3333333333335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9">
        <f t="shared" si="0"/>
        <v>20</v>
      </c>
      <c r="B88" s="15">
        <v>1898.03</v>
      </c>
      <c r="C88" s="15">
        <v>34</v>
      </c>
      <c r="D88" s="15">
        <v>4000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9">
        <f t="shared" si="0"/>
        <v>21</v>
      </c>
      <c r="B89" s="15">
        <v>0</v>
      </c>
      <c r="C89" s="15">
        <v>27</v>
      </c>
      <c r="D89" s="15">
        <v>4083.3333333333335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9">
        <f t="shared" si="0"/>
        <v>22</v>
      </c>
      <c r="B90" s="15">
        <v>451.2</v>
      </c>
      <c r="C90" s="15">
        <v>26</v>
      </c>
      <c r="D90" s="15">
        <v>4166.666666666667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9">
        <f t="shared" si="0"/>
        <v>23</v>
      </c>
      <c r="B91" s="15">
        <v>0</v>
      </c>
      <c r="C91" s="15">
        <v>22</v>
      </c>
      <c r="D91" s="15">
        <v>4250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9">
        <f t="shared" si="0"/>
        <v>24</v>
      </c>
      <c r="B92" s="15">
        <v>37.58</v>
      </c>
      <c r="C92" s="15">
        <v>43</v>
      </c>
      <c r="D92" s="15">
        <v>4283.333333333333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9">
        <f t="shared" si="0"/>
        <v>25</v>
      </c>
      <c r="B93" s="15">
        <v>1532.77</v>
      </c>
      <c r="C93" s="15">
        <v>40</v>
      </c>
      <c r="D93" s="15">
        <v>4583.333333333333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9">
        <f t="shared" si="0"/>
        <v>26</v>
      </c>
      <c r="B94" s="15">
        <v>251.52</v>
      </c>
      <c r="C94" s="15">
        <v>46</v>
      </c>
      <c r="D94" s="15">
        <v>4583.333333333333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9">
        <f t="shared" si="0"/>
        <v>27</v>
      </c>
      <c r="B95" s="15">
        <v>568.77</v>
      </c>
      <c r="C95" s="15">
        <v>37</v>
      </c>
      <c r="D95" s="15">
        <v>4750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9">
        <f t="shared" si="0"/>
        <v>28</v>
      </c>
      <c r="B96" s="15">
        <v>306.02999999999997</v>
      </c>
      <c r="C96" s="15">
        <v>41</v>
      </c>
      <c r="D96" s="15">
        <v>5000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9">
        <f t="shared" si="0"/>
        <v>29</v>
      </c>
      <c r="B97" s="15">
        <v>474.15</v>
      </c>
      <c r="C97" s="15">
        <v>33</v>
      </c>
      <c r="D97" s="15">
        <v>5000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9">
        <f t="shared" si="0"/>
        <v>30</v>
      </c>
      <c r="B98" s="15">
        <v>644.83000000000004</v>
      </c>
      <c r="C98" s="15">
        <v>28</v>
      </c>
      <c r="D98" s="15">
        <v>5833.333333333333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9">
        <f t="shared" si="0"/>
        <v>31</v>
      </c>
      <c r="B99" s="15">
        <v>235.57</v>
      </c>
      <c r="C99" s="15">
        <v>41</v>
      </c>
      <c r="D99" s="15">
        <v>6033.333333333333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9">
        <f t="shared" si="0"/>
        <v>32</v>
      </c>
      <c r="B100" s="15">
        <v>0</v>
      </c>
      <c r="C100" s="15">
        <v>36</v>
      </c>
      <c r="D100" s="15">
        <v>7000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9">
        <f t="shared" si="0"/>
        <v>33</v>
      </c>
      <c r="B101" s="15">
        <v>546.5</v>
      </c>
      <c r="C101" s="15">
        <v>32</v>
      </c>
      <c r="D101" s="15">
        <v>8158.3333333333321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9">
        <f>+A101+1</f>
        <v>34</v>
      </c>
      <c r="B102" s="15">
        <v>548.03</v>
      </c>
      <c r="C102" s="15">
        <v>40</v>
      </c>
      <c r="D102" s="15">
        <v>8333.3333333333339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5">
      <c r="B117" s="1"/>
      <c r="C117" s="1"/>
      <c r="D117" s="1"/>
      <c r="E117" s="1"/>
    </row>
    <row r="118" spans="2:14" x14ac:dyDescent="0.25">
      <c r="B118" s="1"/>
      <c r="C118" s="1"/>
      <c r="D118" s="1"/>
      <c r="E118" s="1"/>
    </row>
    <row r="119" spans="2:14" x14ac:dyDescent="0.25">
      <c r="B119" s="1"/>
      <c r="C119" s="1"/>
      <c r="D119" s="1"/>
      <c r="E119" s="1"/>
    </row>
    <row r="120" spans="2:14" x14ac:dyDescent="0.25">
      <c r="B120" s="1"/>
      <c r="C120" s="1"/>
      <c r="D120" s="1"/>
      <c r="E120" s="1"/>
    </row>
    <row r="121" spans="2:14" x14ac:dyDescent="0.25">
      <c r="B121" s="1"/>
      <c r="C121" s="1"/>
      <c r="D121" s="1"/>
      <c r="E121" s="1"/>
    </row>
    <row r="122" spans="2:14" x14ac:dyDescent="0.25">
      <c r="B122" s="1"/>
      <c r="C122" s="1"/>
      <c r="D122" s="1"/>
      <c r="E122" s="1"/>
    </row>
    <row r="123" spans="2:14" x14ac:dyDescent="0.25">
      <c r="B123" s="1"/>
      <c r="C123" s="1"/>
      <c r="D123" s="1"/>
      <c r="E123" s="1"/>
    </row>
    <row r="124" spans="2:14" x14ac:dyDescent="0.25">
      <c r="B124" s="1"/>
      <c r="C124" s="1"/>
      <c r="D124" s="1"/>
      <c r="E124" s="1"/>
    </row>
    <row r="125" spans="2:14" x14ac:dyDescent="0.25">
      <c r="B125" s="1"/>
      <c r="C125" s="1"/>
      <c r="D125" s="1"/>
      <c r="E125" s="1"/>
    </row>
    <row r="126" spans="2:14" x14ac:dyDescent="0.25">
      <c r="B126" s="1"/>
      <c r="C126" s="1"/>
      <c r="D126" s="1"/>
      <c r="E126" s="1"/>
    </row>
    <row r="127" spans="2:14" x14ac:dyDescent="0.25">
      <c r="B127" s="1"/>
      <c r="C127" s="1"/>
      <c r="D127" s="1"/>
      <c r="E127" s="1"/>
    </row>
    <row r="128" spans="2:14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43"/>
  <sheetViews>
    <sheetView topLeftCell="F28" workbookViewId="0">
      <selection activeCell="S33" sqref="S33"/>
    </sheetView>
  </sheetViews>
  <sheetFormatPr baseColWidth="10" defaultRowHeight="15" x14ac:dyDescent="0.25"/>
  <cols>
    <col min="16" max="16" width="15.7109375" customWidth="1"/>
    <col min="18" max="18" width="16.5703125" customWidth="1"/>
    <col min="19" max="19" width="12" bestFit="1" customWidth="1"/>
  </cols>
  <sheetData>
    <row r="1" spans="1:10" x14ac:dyDescent="0.25">
      <c r="A1" s="1"/>
      <c r="B1" s="1"/>
      <c r="C1" s="1"/>
    </row>
    <row r="2" spans="1:10" x14ac:dyDescent="0.25">
      <c r="A2" s="3" t="s">
        <v>6</v>
      </c>
      <c r="B2" s="3" t="s">
        <v>4</v>
      </c>
      <c r="C2" s="3" t="s">
        <v>5</v>
      </c>
    </row>
    <row r="3" spans="1:10" x14ac:dyDescent="0.25">
      <c r="A3" s="2" t="s">
        <v>7</v>
      </c>
      <c r="B3" s="2" t="s">
        <v>8</v>
      </c>
      <c r="C3" s="2" t="s">
        <v>9</v>
      </c>
      <c r="E3" t="s">
        <v>25</v>
      </c>
    </row>
    <row r="4" spans="1:10" ht="15.75" thickBot="1" x14ac:dyDescent="0.3">
      <c r="A4" s="4">
        <v>124.98</v>
      </c>
      <c r="B4" s="4">
        <v>38</v>
      </c>
      <c r="C4" s="4">
        <v>3766.6666666666661</v>
      </c>
    </row>
    <row r="5" spans="1:10" x14ac:dyDescent="0.25">
      <c r="A5" s="4">
        <v>9.85</v>
      </c>
      <c r="B5" s="4">
        <v>33</v>
      </c>
      <c r="C5" s="4">
        <v>2016.6666666666667</v>
      </c>
      <c r="E5" s="10" t="s">
        <v>26</v>
      </c>
      <c r="F5" s="10"/>
    </row>
    <row r="6" spans="1:10" x14ac:dyDescent="0.25">
      <c r="A6" s="4">
        <v>15</v>
      </c>
      <c r="B6" s="4">
        <v>34</v>
      </c>
      <c r="C6" s="4">
        <v>3750</v>
      </c>
      <c r="E6" s="7" t="s">
        <v>27</v>
      </c>
      <c r="F6" s="7">
        <v>0.38894660161029454</v>
      </c>
    </row>
    <row r="7" spans="1:10" x14ac:dyDescent="0.25">
      <c r="A7" s="4">
        <v>137.87</v>
      </c>
      <c r="B7" s="4">
        <v>31</v>
      </c>
      <c r="C7" s="4">
        <v>2116.6666666666665</v>
      </c>
      <c r="E7" s="7" t="s">
        <v>28</v>
      </c>
      <c r="F7" s="7">
        <v>0.15127945890419719</v>
      </c>
    </row>
    <row r="8" spans="1:10" x14ac:dyDescent="0.25">
      <c r="A8" s="4">
        <v>546.5</v>
      </c>
      <c r="B8" s="4">
        <v>32</v>
      </c>
      <c r="C8" s="4">
        <v>8158.3333333333321</v>
      </c>
      <c r="E8" s="7" t="s">
        <v>29</v>
      </c>
      <c r="F8" s="7">
        <v>0.13378006630428374</v>
      </c>
    </row>
    <row r="9" spans="1:10" x14ac:dyDescent="0.25">
      <c r="A9" s="4">
        <v>92</v>
      </c>
      <c r="B9" s="4">
        <v>23</v>
      </c>
      <c r="C9" s="4">
        <v>2083.3333333333335</v>
      </c>
      <c r="E9" s="7" t="s">
        <v>30</v>
      </c>
      <c r="F9" s="7">
        <v>273.85620478244726</v>
      </c>
    </row>
    <row r="10" spans="1:10" ht="15.75" thickBot="1" x14ac:dyDescent="0.3">
      <c r="A10" s="4">
        <v>40.83</v>
      </c>
      <c r="B10" s="4">
        <v>28</v>
      </c>
      <c r="C10" s="4">
        <v>3300</v>
      </c>
      <c r="E10" s="8" t="s">
        <v>31</v>
      </c>
      <c r="F10" s="8">
        <v>100</v>
      </c>
    </row>
    <row r="11" spans="1:10" x14ac:dyDescent="0.25">
      <c r="A11" s="4">
        <v>150.79</v>
      </c>
      <c r="B11" s="4">
        <v>29</v>
      </c>
      <c r="C11" s="4">
        <v>1975</v>
      </c>
    </row>
    <row r="12" spans="1:10" ht="15.75" thickBot="1" x14ac:dyDescent="0.3">
      <c r="A12" s="4">
        <v>777.82</v>
      </c>
      <c r="B12" s="4">
        <v>37</v>
      </c>
      <c r="C12" s="4">
        <v>3166.6666666666665</v>
      </c>
      <c r="E12" t="s">
        <v>32</v>
      </c>
    </row>
    <row r="13" spans="1:10" x14ac:dyDescent="0.25">
      <c r="A13" s="4">
        <v>52.58</v>
      </c>
      <c r="B13" s="4">
        <v>28</v>
      </c>
      <c r="C13" s="4">
        <v>2666.6666666666665</v>
      </c>
      <c r="E13" s="9"/>
      <c r="F13" s="9" t="s">
        <v>37</v>
      </c>
      <c r="G13" s="9" t="s">
        <v>38</v>
      </c>
      <c r="H13" s="9" t="s">
        <v>39</v>
      </c>
      <c r="I13" s="9" t="s">
        <v>40</v>
      </c>
      <c r="J13" s="9" t="s">
        <v>41</v>
      </c>
    </row>
    <row r="14" spans="1:10" x14ac:dyDescent="0.25">
      <c r="A14" s="4">
        <v>256.66000000000003</v>
      </c>
      <c r="B14" s="4">
        <v>31</v>
      </c>
      <c r="C14" s="4">
        <v>3291.6666666666665</v>
      </c>
      <c r="E14" s="7" t="s">
        <v>33</v>
      </c>
      <c r="F14" s="7">
        <v>2</v>
      </c>
      <c r="G14" s="7">
        <v>1296678.034047965</v>
      </c>
      <c r="H14" s="7">
        <v>648339.01702398248</v>
      </c>
      <c r="I14" s="7">
        <v>8.6448405589200465</v>
      </c>
      <c r="J14" s="7">
        <v>3.5082343317026333E-4</v>
      </c>
    </row>
    <row r="15" spans="1:10" x14ac:dyDescent="0.25">
      <c r="A15" s="4">
        <v>0</v>
      </c>
      <c r="B15" s="4">
        <v>42</v>
      </c>
      <c r="C15" s="4">
        <v>1650</v>
      </c>
      <c r="E15" s="7" t="s">
        <v>34</v>
      </c>
      <c r="F15" s="7">
        <v>97</v>
      </c>
      <c r="G15" s="23">
        <v>7274730.4270910323</v>
      </c>
      <c r="H15" s="7">
        <v>74997.220897845691</v>
      </c>
      <c r="I15" s="7"/>
      <c r="J15" s="7"/>
    </row>
    <row r="16" spans="1:10" ht="15.75" thickBot="1" x14ac:dyDescent="0.3">
      <c r="A16" s="4">
        <v>0</v>
      </c>
      <c r="B16" s="4">
        <v>30</v>
      </c>
      <c r="C16" s="4">
        <v>1441.6666666666667</v>
      </c>
      <c r="E16" s="8" t="s">
        <v>35</v>
      </c>
      <c r="F16" s="8">
        <v>99</v>
      </c>
      <c r="G16" s="8">
        <v>8571408.4611389972</v>
      </c>
      <c r="H16" s="8"/>
      <c r="I16" s="8"/>
      <c r="J16" s="8"/>
    </row>
    <row r="17" spans="1:14" ht="15.75" thickBot="1" x14ac:dyDescent="0.3">
      <c r="A17" s="4">
        <v>78.87</v>
      </c>
      <c r="B17" s="4">
        <v>29</v>
      </c>
      <c r="C17" s="4">
        <v>2041.6666666666667</v>
      </c>
    </row>
    <row r="18" spans="1:14" x14ac:dyDescent="0.25">
      <c r="A18" s="4">
        <v>42.62</v>
      </c>
      <c r="B18" s="4">
        <v>35</v>
      </c>
      <c r="C18" s="4">
        <v>1591.6666666666667</v>
      </c>
      <c r="E18" s="9"/>
      <c r="F18" s="9" t="s">
        <v>42</v>
      </c>
      <c r="G18" s="9" t="s">
        <v>30</v>
      </c>
      <c r="H18" s="9" t="s">
        <v>43</v>
      </c>
      <c r="I18" s="9" t="s">
        <v>44</v>
      </c>
      <c r="J18" s="9" t="s">
        <v>45</v>
      </c>
      <c r="K18" s="9" t="s">
        <v>46</v>
      </c>
      <c r="L18" s="9" t="s">
        <v>47</v>
      </c>
      <c r="M18" s="9" t="s">
        <v>48</v>
      </c>
    </row>
    <row r="19" spans="1:14" x14ac:dyDescent="0.25">
      <c r="A19" s="4">
        <v>335.43</v>
      </c>
      <c r="B19" s="4">
        <v>41</v>
      </c>
      <c r="C19" s="4">
        <v>2666.6666666666665</v>
      </c>
      <c r="E19" s="7" t="s">
        <v>36</v>
      </c>
      <c r="F19" s="7">
        <v>11.474967822732822</v>
      </c>
      <c r="G19" s="7">
        <v>119.31345404126708</v>
      </c>
      <c r="H19" s="7">
        <v>9.6174969662381593E-2</v>
      </c>
      <c r="I19" s="7">
        <v>0.92358003193284033</v>
      </c>
      <c r="J19" s="7">
        <v>-225.32921081638381</v>
      </c>
      <c r="K19" s="7">
        <v>248.27914646184945</v>
      </c>
      <c r="L19" s="7">
        <v>-225.32921081638381</v>
      </c>
      <c r="M19" s="7">
        <v>248.27914646184945</v>
      </c>
    </row>
    <row r="20" spans="1:14" x14ac:dyDescent="0.25">
      <c r="A20" s="4">
        <v>248.72</v>
      </c>
      <c r="B20" s="4">
        <v>40</v>
      </c>
      <c r="C20" s="4">
        <v>3333.3333333333335</v>
      </c>
      <c r="E20" s="7" t="s">
        <v>49</v>
      </c>
      <c r="F20" s="7">
        <v>-2.0546840832480289</v>
      </c>
      <c r="G20" s="7">
        <v>3.6498321682602484</v>
      </c>
      <c r="H20" s="7">
        <v>-0.56295303140676389</v>
      </c>
      <c r="I20" s="7">
        <v>0.57476577877146684</v>
      </c>
      <c r="J20" s="7">
        <v>-9.298590612653836</v>
      </c>
      <c r="K20" s="7">
        <v>5.1892224461577774</v>
      </c>
      <c r="L20" s="7">
        <v>-9.298590612653836</v>
      </c>
      <c r="M20" s="7">
        <v>5.1892224461577774</v>
      </c>
    </row>
    <row r="21" spans="1:14" ht="15.75" thickBot="1" x14ac:dyDescent="0.3">
      <c r="A21" s="4">
        <v>0</v>
      </c>
      <c r="B21" s="4">
        <v>30</v>
      </c>
      <c r="C21" s="4">
        <v>2500</v>
      </c>
      <c r="E21" s="8" t="s">
        <v>50</v>
      </c>
      <c r="F21" s="8">
        <v>8.6710853020341552E-2</v>
      </c>
      <c r="G21" s="8">
        <v>2.1048050454143218E-2</v>
      </c>
      <c r="H21" s="8">
        <v>4.1196619710341338</v>
      </c>
      <c r="I21" s="8">
        <v>7.9893875687018031E-5</v>
      </c>
      <c r="J21" s="8">
        <v>4.4936299263611347E-2</v>
      </c>
      <c r="K21" s="8">
        <v>0.12848540677707176</v>
      </c>
      <c r="L21" s="8">
        <v>4.4936299263611347E-2</v>
      </c>
      <c r="M21" s="8">
        <v>0.12848540677707176</v>
      </c>
    </row>
    <row r="22" spans="1:14" x14ac:dyDescent="0.25">
      <c r="A22" s="4">
        <v>548.03</v>
      </c>
      <c r="B22" s="4">
        <v>40</v>
      </c>
      <c r="C22" s="4">
        <v>8333.3333333333339</v>
      </c>
    </row>
    <row r="23" spans="1:14" x14ac:dyDescent="0.25">
      <c r="A23" s="4">
        <v>0</v>
      </c>
      <c r="B23" s="4">
        <v>46</v>
      </c>
      <c r="C23" s="4">
        <v>2833.3333333333335</v>
      </c>
    </row>
    <row r="24" spans="1:14" x14ac:dyDescent="0.25">
      <c r="A24" s="4">
        <v>43.34</v>
      </c>
      <c r="B24" s="4">
        <v>35</v>
      </c>
      <c r="C24" s="4">
        <v>1958.3333333333333</v>
      </c>
    </row>
    <row r="25" spans="1:14" x14ac:dyDescent="0.25">
      <c r="A25" s="4">
        <v>0</v>
      </c>
      <c r="B25" s="4">
        <v>25</v>
      </c>
      <c r="C25" s="4">
        <v>1566.6666666666667</v>
      </c>
      <c r="E25" t="s">
        <v>51</v>
      </c>
    </row>
    <row r="26" spans="1:14" ht="15.75" thickBot="1" x14ac:dyDescent="0.3">
      <c r="A26" s="4">
        <v>218.52</v>
      </c>
      <c r="B26" s="4">
        <v>34</v>
      </c>
      <c r="C26" s="4">
        <v>1666.6666666666667</v>
      </c>
    </row>
    <row r="27" spans="1:14" x14ac:dyDescent="0.25">
      <c r="A27" s="4">
        <v>170.64</v>
      </c>
      <c r="B27" s="4">
        <v>36</v>
      </c>
      <c r="C27" s="4">
        <v>3333.3333333333335</v>
      </c>
      <c r="E27" s="9" t="s">
        <v>52</v>
      </c>
      <c r="F27" s="9" t="s">
        <v>53</v>
      </c>
      <c r="G27" s="9" t="s">
        <v>34</v>
      </c>
      <c r="H27" s="11" t="s">
        <v>54</v>
      </c>
      <c r="I27" s="11" t="s">
        <v>69</v>
      </c>
      <c r="J27" s="3" t="s">
        <v>8</v>
      </c>
      <c r="K27" s="3" t="s">
        <v>9</v>
      </c>
      <c r="M27" t="s">
        <v>25</v>
      </c>
    </row>
    <row r="28" spans="1:14" ht="15.75" thickBot="1" x14ac:dyDescent="0.3">
      <c r="A28" s="4">
        <v>37.58</v>
      </c>
      <c r="B28" s="4">
        <v>43</v>
      </c>
      <c r="C28" s="4">
        <v>4283.333333333333</v>
      </c>
      <c r="E28" s="7">
        <v>1</v>
      </c>
      <c r="F28" s="7">
        <v>260.00785236926083</v>
      </c>
      <c r="G28" s="7">
        <v>-135.02785236926081</v>
      </c>
      <c r="H28">
        <f>+G28*G28</f>
        <v>18232.520915454894</v>
      </c>
      <c r="I28">
        <f>+H28/$H$129</f>
        <v>0.25062813114774879</v>
      </c>
      <c r="J28" s="4">
        <v>38</v>
      </c>
      <c r="K28" s="4">
        <v>3766.6666666666661</v>
      </c>
    </row>
    <row r="29" spans="1:14" x14ac:dyDescent="0.25">
      <c r="A29" s="4">
        <v>502.2</v>
      </c>
      <c r="B29" s="4">
        <v>30</v>
      </c>
      <c r="C29" s="4">
        <v>3758.3333333333335</v>
      </c>
      <c r="E29" s="7">
        <v>2</v>
      </c>
      <c r="F29" s="7">
        <v>118.53727999990333</v>
      </c>
      <c r="G29" s="7">
        <v>-108.68727999990334</v>
      </c>
      <c r="H29" s="1">
        <f t="shared" ref="H29:H92" si="0">+G29*G29</f>
        <v>11812.924833777388</v>
      </c>
      <c r="I29" s="1">
        <f t="shared" ref="I29:I92" si="1">+H29/$H$129</f>
        <v>0.16238299071242782</v>
      </c>
      <c r="J29" s="4">
        <v>33</v>
      </c>
      <c r="K29" s="4">
        <v>2016.6666666666667</v>
      </c>
      <c r="M29" s="10" t="s">
        <v>26</v>
      </c>
      <c r="N29" s="10"/>
    </row>
    <row r="30" spans="1:14" x14ac:dyDescent="0.25">
      <c r="A30" s="4">
        <v>0</v>
      </c>
      <c r="B30" s="4">
        <v>22</v>
      </c>
      <c r="C30" s="4">
        <v>3200</v>
      </c>
      <c r="E30" s="7">
        <v>3</v>
      </c>
      <c r="F30" s="7">
        <v>266.7814078185807</v>
      </c>
      <c r="G30" s="7">
        <v>-251.7814078185807</v>
      </c>
      <c r="H30" s="1">
        <f t="shared" si="0"/>
        <v>63393.877323106455</v>
      </c>
      <c r="I30" s="1">
        <f t="shared" si="1"/>
        <v>0.87142579314043345</v>
      </c>
      <c r="J30" s="4">
        <v>34</v>
      </c>
      <c r="K30" s="4">
        <v>3750</v>
      </c>
      <c r="M30" s="7" t="s">
        <v>27</v>
      </c>
      <c r="N30" s="7">
        <v>0.19429164056099588</v>
      </c>
    </row>
    <row r="31" spans="1:14" x14ac:dyDescent="0.25">
      <c r="A31" s="4">
        <v>73.180000000000007</v>
      </c>
      <c r="B31" s="4">
        <v>22</v>
      </c>
      <c r="C31" s="4">
        <v>1250</v>
      </c>
      <c r="E31" s="7">
        <v>4</v>
      </c>
      <c r="F31" s="7">
        <v>131.31773346843352</v>
      </c>
      <c r="G31" s="7">
        <v>6.5522665315664881</v>
      </c>
      <c r="H31" s="1">
        <f t="shared" si="0"/>
        <v>42.932196700686333</v>
      </c>
      <c r="I31" s="1">
        <f t="shared" si="1"/>
        <v>5.9015515600148178E-4</v>
      </c>
      <c r="J31" s="4">
        <v>31</v>
      </c>
      <c r="K31" s="4">
        <v>2116.6666666666665</v>
      </c>
      <c r="M31" s="7" t="s">
        <v>28</v>
      </c>
      <c r="N31" s="7">
        <v>3.7749241591883219E-2</v>
      </c>
    </row>
    <row r="32" spans="1:14" x14ac:dyDescent="0.25">
      <c r="A32" s="4">
        <v>0</v>
      </c>
      <c r="B32" s="4">
        <v>34</v>
      </c>
      <c r="C32" s="4">
        <v>2083.3333333333335</v>
      </c>
      <c r="E32" s="7">
        <v>5</v>
      </c>
      <c r="F32" s="7">
        <v>653.14111971641557</v>
      </c>
      <c r="G32" s="7">
        <v>-106.64111971641557</v>
      </c>
      <c r="H32" s="1">
        <f t="shared" si="0"/>
        <v>11372.328414370879</v>
      </c>
      <c r="I32" s="1">
        <f t="shared" si="1"/>
        <v>0.15632645811892124</v>
      </c>
      <c r="J32" s="4">
        <v>32</v>
      </c>
      <c r="K32" s="4">
        <v>8158.3333333333321</v>
      </c>
      <c r="M32" s="7" t="s">
        <v>29</v>
      </c>
      <c r="N32" s="7">
        <v>1.7909019769035452E-2</v>
      </c>
    </row>
    <row r="33" spans="1:21" x14ac:dyDescent="0.25">
      <c r="A33" s="4">
        <v>1532.77</v>
      </c>
      <c r="B33" s="4">
        <v>40</v>
      </c>
      <c r="C33" s="4">
        <v>4583.333333333333</v>
      </c>
      <c r="E33" s="7">
        <v>6</v>
      </c>
      <c r="F33" s="7">
        <v>144.86484436707309</v>
      </c>
      <c r="G33" s="7">
        <v>-52.86484436707309</v>
      </c>
      <c r="H33" s="1">
        <f t="shared" si="0"/>
        <v>2794.6917699548594</v>
      </c>
      <c r="I33" s="1">
        <f t="shared" si="1"/>
        <v>3.8416430656281815E-2</v>
      </c>
      <c r="J33" s="4">
        <v>23</v>
      </c>
      <c r="K33" s="4">
        <v>2083.3333333333335</v>
      </c>
      <c r="M33" s="7" t="s">
        <v>30</v>
      </c>
      <c r="N33" s="7">
        <v>4.0663784402064342</v>
      </c>
      <c r="P33" s="22" t="s">
        <v>70</v>
      </c>
      <c r="Q33">
        <f>+O38/2</f>
        <v>31.461345749191196</v>
      </c>
      <c r="R33" s="22" t="s">
        <v>71</v>
      </c>
      <c r="S33">
        <f>_xlfn.CHISQ.DIST.RT(Q33,2)</f>
        <v>1.4731791849712318E-7</v>
      </c>
    </row>
    <row r="34" spans="1:21" ht="15.75" thickBot="1" x14ac:dyDescent="0.3">
      <c r="A34" s="4">
        <v>42.69</v>
      </c>
      <c r="B34" s="4">
        <v>22</v>
      </c>
      <c r="C34" s="4">
        <v>1691.6666666666663</v>
      </c>
      <c r="E34" s="7">
        <v>7</v>
      </c>
      <c r="F34" s="7">
        <v>240.08962845891514</v>
      </c>
      <c r="G34" s="7">
        <v>-199.25962845891513</v>
      </c>
      <c r="H34" s="1">
        <f t="shared" si="0"/>
        <v>39704.399533584903</v>
      </c>
      <c r="I34" s="1">
        <f t="shared" si="1"/>
        <v>0.54578516594547721</v>
      </c>
      <c r="J34" s="4">
        <v>28</v>
      </c>
      <c r="K34" s="4">
        <v>3300</v>
      </c>
      <c r="M34" s="8" t="s">
        <v>31</v>
      </c>
      <c r="N34" s="8">
        <v>100</v>
      </c>
    </row>
    <row r="35" spans="1:21" x14ac:dyDescent="0.25">
      <c r="A35" s="4">
        <v>417.83</v>
      </c>
      <c r="B35" s="4">
        <v>29</v>
      </c>
      <c r="C35" s="4">
        <v>2666.6666666666665</v>
      </c>
      <c r="E35" s="7">
        <v>8</v>
      </c>
      <c r="F35" s="7">
        <v>123.14306412371454</v>
      </c>
      <c r="G35" s="7">
        <v>27.646935876285454</v>
      </c>
      <c r="H35" s="1">
        <f t="shared" si="0"/>
        <v>764.35306334743973</v>
      </c>
      <c r="I35" s="1">
        <f t="shared" si="1"/>
        <v>1.0506960649716941E-2</v>
      </c>
      <c r="J35" s="4">
        <v>29</v>
      </c>
      <c r="K35" s="4">
        <v>1975</v>
      </c>
    </row>
    <row r="36" spans="1:21" ht="15.75" thickBot="1" x14ac:dyDescent="0.3">
      <c r="A36" s="4">
        <v>0</v>
      </c>
      <c r="B36" s="4">
        <v>25</v>
      </c>
      <c r="C36" s="4">
        <v>2625</v>
      </c>
      <c r="E36" s="7">
        <v>9</v>
      </c>
      <c r="F36" s="7">
        <v>210.03602464030399</v>
      </c>
      <c r="G36" s="7">
        <v>567.78397535969611</v>
      </c>
      <c r="H36" s="1">
        <f t="shared" si="0"/>
        <v>322378.64267526002</v>
      </c>
      <c r="I36" s="1">
        <f t="shared" si="1"/>
        <v>4.4314857561556487</v>
      </c>
      <c r="J36" s="4">
        <v>37</v>
      </c>
      <c r="K36" s="4">
        <v>3166.6666666666665</v>
      </c>
      <c r="M36" t="s">
        <v>32</v>
      </c>
    </row>
    <row r="37" spans="1:21" x14ac:dyDescent="0.25">
      <c r="A37" s="4">
        <v>552.72</v>
      </c>
      <c r="B37" s="4">
        <v>21</v>
      </c>
      <c r="C37" s="4">
        <v>2058.3333333333335</v>
      </c>
      <c r="E37" s="7">
        <v>10</v>
      </c>
      <c r="F37" s="7">
        <v>185.17275487936547</v>
      </c>
      <c r="G37" s="7">
        <v>-132.59275487936549</v>
      </c>
      <c r="H37" s="1">
        <f t="shared" si="0"/>
        <v>17580.838646499498</v>
      </c>
      <c r="I37" s="1">
        <f t="shared" si="1"/>
        <v>0.24166996733004173</v>
      </c>
      <c r="J37" s="4">
        <v>28</v>
      </c>
      <c r="K37" s="4">
        <v>2666.6666666666665</v>
      </c>
      <c r="M37" s="9"/>
      <c r="N37" s="9" t="s">
        <v>37</v>
      </c>
      <c r="O37" s="9" t="s">
        <v>38</v>
      </c>
      <c r="P37" s="9" t="s">
        <v>39</v>
      </c>
      <c r="Q37" s="9" t="s">
        <v>40</v>
      </c>
      <c r="R37" s="9" t="s">
        <v>41</v>
      </c>
    </row>
    <row r="38" spans="1:21" x14ac:dyDescent="0.25">
      <c r="A38" s="4">
        <v>222.54</v>
      </c>
      <c r="B38" s="4">
        <v>24</v>
      </c>
      <c r="C38" s="4">
        <v>2500</v>
      </c>
      <c r="E38" s="7">
        <v>11</v>
      </c>
      <c r="F38" s="7">
        <v>233.20298576733487</v>
      </c>
      <c r="G38" s="7">
        <v>23.457014232665159</v>
      </c>
      <c r="H38" s="1">
        <f t="shared" si="0"/>
        <v>550.23151671145581</v>
      </c>
      <c r="I38" s="1">
        <f t="shared" si="1"/>
        <v>7.5636000842367801E-3</v>
      </c>
      <c r="J38" s="4">
        <v>31</v>
      </c>
      <c r="K38" s="4">
        <v>3291.6666666666665</v>
      </c>
      <c r="M38" s="7" t="s">
        <v>33</v>
      </c>
      <c r="N38" s="7">
        <v>2</v>
      </c>
      <c r="O38" s="24">
        <v>62.922691498382392</v>
      </c>
      <c r="P38" s="7">
        <v>31.461345749191196</v>
      </c>
      <c r="Q38" s="7">
        <v>1.9026622750967246</v>
      </c>
      <c r="R38" s="7">
        <v>0.15469657908242218</v>
      </c>
    </row>
    <row r="39" spans="1:21" x14ac:dyDescent="0.25">
      <c r="A39" s="4">
        <v>541.29999999999995</v>
      </c>
      <c r="B39" s="4">
        <v>43</v>
      </c>
      <c r="C39" s="4">
        <v>2950</v>
      </c>
      <c r="E39" s="7">
        <v>12</v>
      </c>
      <c r="F39" s="7">
        <v>68.251143809879181</v>
      </c>
      <c r="G39" s="7">
        <v>-68.251143809879181</v>
      </c>
      <c r="H39" s="1">
        <f t="shared" si="0"/>
        <v>4658.2186313568091</v>
      </c>
      <c r="I39" s="1">
        <f t="shared" si="1"/>
        <v>6.4032869369422193E-2</v>
      </c>
      <c r="J39" s="4">
        <v>42</v>
      </c>
      <c r="K39" s="4">
        <v>1650</v>
      </c>
      <c r="M39" s="7" t="s">
        <v>34</v>
      </c>
      <c r="N39" s="7">
        <v>97</v>
      </c>
      <c r="O39" s="7">
        <v>1603.937061040644</v>
      </c>
      <c r="P39" s="7">
        <v>16.535433618975713</v>
      </c>
      <c r="Q39" s="7"/>
      <c r="R39" s="7"/>
    </row>
    <row r="40" spans="1:21" ht="15.75" thickBot="1" x14ac:dyDescent="0.3">
      <c r="A40" s="4">
        <v>0</v>
      </c>
      <c r="B40" s="4">
        <v>43</v>
      </c>
      <c r="C40" s="4">
        <v>1900.0000000000002</v>
      </c>
      <c r="E40" s="7">
        <v>13</v>
      </c>
      <c r="F40" s="7">
        <v>74.842591762951031</v>
      </c>
      <c r="G40" s="7">
        <v>-74.842591762951031</v>
      </c>
      <c r="H40" s="1">
        <f t="shared" si="0"/>
        <v>5601.4135417957459</v>
      </c>
      <c r="I40" s="1">
        <f t="shared" si="1"/>
        <v>7.6998228290853676E-2</v>
      </c>
      <c r="J40" s="4">
        <v>30</v>
      </c>
      <c r="K40" s="4">
        <v>1441.6666666666667</v>
      </c>
      <c r="M40" s="8" t="s">
        <v>35</v>
      </c>
      <c r="N40" s="8">
        <v>99</v>
      </c>
      <c r="O40" s="8">
        <v>1666.8597525390264</v>
      </c>
      <c r="P40" s="8"/>
      <c r="Q40" s="8"/>
      <c r="R40" s="8"/>
    </row>
    <row r="41" spans="1:21" ht="15.75" thickBot="1" x14ac:dyDescent="0.3">
      <c r="A41" s="4">
        <v>568.77</v>
      </c>
      <c r="B41" s="4">
        <v>37</v>
      </c>
      <c r="C41" s="4">
        <v>4750</v>
      </c>
      <c r="E41" s="7">
        <v>14</v>
      </c>
      <c r="F41" s="7">
        <v>128.923787658404</v>
      </c>
      <c r="G41" s="7">
        <v>-50.053787658403991</v>
      </c>
      <c r="H41" s="1">
        <f t="shared" si="0"/>
        <v>2505.3816589525954</v>
      </c>
      <c r="I41" s="1">
        <f t="shared" si="1"/>
        <v>3.44395120075182E-2</v>
      </c>
      <c r="J41" s="4">
        <v>29</v>
      </c>
      <c r="K41" s="4">
        <v>2041.6666666666667</v>
      </c>
    </row>
    <row r="42" spans="1:21" x14ac:dyDescent="0.25">
      <c r="A42" s="4">
        <v>344.47</v>
      </c>
      <c r="B42" s="4">
        <v>27</v>
      </c>
      <c r="C42" s="4">
        <v>2916.6666666666665</v>
      </c>
      <c r="E42" s="7">
        <v>15</v>
      </c>
      <c r="F42" s="7">
        <v>77.57579929976211</v>
      </c>
      <c r="G42" s="7">
        <v>-34.955799299762113</v>
      </c>
      <c r="H42" s="1">
        <f t="shared" si="0"/>
        <v>1221.9079046852494</v>
      </c>
      <c r="I42" s="1">
        <f t="shared" si="1"/>
        <v>1.6796607337295627E-2</v>
      </c>
      <c r="J42" s="4">
        <v>35</v>
      </c>
      <c r="K42" s="4">
        <v>1591.6666666666667</v>
      </c>
      <c r="M42" s="9"/>
      <c r="N42" s="9" t="s">
        <v>42</v>
      </c>
      <c r="O42" s="9" t="s">
        <v>30</v>
      </c>
      <c r="P42" s="9" t="s">
        <v>43</v>
      </c>
      <c r="Q42" s="9" t="s">
        <v>44</v>
      </c>
      <c r="R42" s="9" t="s">
        <v>45</v>
      </c>
      <c r="S42" s="9" t="s">
        <v>46</v>
      </c>
      <c r="T42" s="9" t="s">
        <v>47</v>
      </c>
      <c r="U42" s="9" t="s">
        <v>48</v>
      </c>
    </row>
    <row r="43" spans="1:21" x14ac:dyDescent="0.25">
      <c r="A43" s="4">
        <v>405.35</v>
      </c>
      <c r="B43" s="4">
        <v>28</v>
      </c>
      <c r="C43" s="4">
        <v>3833.3333333333335</v>
      </c>
      <c r="E43" s="7">
        <v>16</v>
      </c>
      <c r="F43" s="7">
        <v>158.4618617971411</v>
      </c>
      <c r="G43" s="7">
        <v>176.96813820285891</v>
      </c>
      <c r="H43" s="1">
        <f t="shared" si="0"/>
        <v>31317.721938986171</v>
      </c>
      <c r="I43" s="1">
        <f t="shared" si="1"/>
        <v>0.43050010241423187</v>
      </c>
      <c r="J43" s="4">
        <v>41</v>
      </c>
      <c r="K43" s="4">
        <v>2666.6666666666665</v>
      </c>
      <c r="M43" s="7" t="s">
        <v>36</v>
      </c>
      <c r="N43" s="7">
        <v>-1.0694644527744903</v>
      </c>
      <c r="O43" s="7">
        <v>1.7716365328490331</v>
      </c>
      <c r="P43" s="7">
        <v>-0.60365906490686649</v>
      </c>
      <c r="Q43" s="7">
        <v>0.54747943332389282</v>
      </c>
      <c r="R43" s="7">
        <v>-4.5856725567093912</v>
      </c>
      <c r="S43" s="7">
        <v>2.4467436511604106</v>
      </c>
      <c r="T43" s="7">
        <v>-4.5856725567093912</v>
      </c>
      <c r="U43" s="7">
        <v>2.4467436511604106</v>
      </c>
    </row>
    <row r="44" spans="1:21" x14ac:dyDescent="0.25">
      <c r="A44" s="4">
        <v>310.94</v>
      </c>
      <c r="B44" s="4">
        <v>26</v>
      </c>
      <c r="C44" s="4">
        <v>2500</v>
      </c>
      <c r="E44" s="7">
        <v>17</v>
      </c>
      <c r="F44" s="7">
        <v>218.32378122728352</v>
      </c>
      <c r="G44" s="7">
        <v>30.39621877271648</v>
      </c>
      <c r="H44" s="1">
        <f t="shared" si="0"/>
        <v>923.93011567884173</v>
      </c>
      <c r="I44" s="1">
        <f t="shared" si="1"/>
        <v>1.2700540933285093E-2</v>
      </c>
      <c r="J44" s="4">
        <v>40</v>
      </c>
      <c r="K44" s="4">
        <v>3333.3333333333335</v>
      </c>
      <c r="M44" s="7" t="s">
        <v>49</v>
      </c>
      <c r="N44" s="7">
        <v>1.5835068106595962E-2</v>
      </c>
      <c r="O44" s="7">
        <v>5.4194860588152878E-2</v>
      </c>
      <c r="P44" s="7">
        <v>0.29218763430231137</v>
      </c>
      <c r="Q44" s="7">
        <v>0.77076719675197292</v>
      </c>
      <c r="R44" s="7">
        <v>-9.1726728265506499E-2</v>
      </c>
      <c r="S44" s="7">
        <v>0.12339686447869842</v>
      </c>
      <c r="T44" s="7">
        <v>-9.1726728265506499E-2</v>
      </c>
      <c r="U44" s="7">
        <v>0.12339686447869842</v>
      </c>
    </row>
    <row r="45" spans="1:21" ht="15.75" thickBot="1" x14ac:dyDescent="0.3">
      <c r="A45" s="4">
        <v>53.65</v>
      </c>
      <c r="B45" s="4">
        <v>23</v>
      </c>
      <c r="C45" s="4">
        <v>2158.3333333333335</v>
      </c>
      <c r="E45" s="7">
        <v>18</v>
      </c>
      <c r="F45" s="7">
        <v>166.61157787614582</v>
      </c>
      <c r="G45" s="7">
        <v>-166.61157787614582</v>
      </c>
      <c r="H45" s="1">
        <f t="shared" si="0"/>
        <v>27759.417882379003</v>
      </c>
      <c r="I45" s="1">
        <f t="shared" si="1"/>
        <v>0.38158689398308399</v>
      </c>
      <c r="J45" s="4">
        <v>30</v>
      </c>
      <c r="K45" s="4">
        <v>2500</v>
      </c>
      <c r="M45" s="8" t="s">
        <v>50</v>
      </c>
      <c r="N45" s="8">
        <v>5.5613052013708179E-4</v>
      </c>
      <c r="O45" s="8">
        <v>3.1253386660746953E-4</v>
      </c>
      <c r="P45" s="8">
        <v>1.779424822576301</v>
      </c>
      <c r="Q45" s="8">
        <v>7.8302149116860967E-2</v>
      </c>
      <c r="R45" s="8">
        <v>-6.4162691333364565E-5</v>
      </c>
      <c r="S45" s="8">
        <v>1.1764237316075283E-3</v>
      </c>
      <c r="T45" s="8">
        <v>-6.4162691333364565E-5</v>
      </c>
      <c r="U45" s="8">
        <v>1.1764237316075283E-3</v>
      </c>
    </row>
    <row r="46" spans="1:21" x14ac:dyDescent="0.25">
      <c r="A46" s="4">
        <v>63.92</v>
      </c>
      <c r="B46" s="4">
        <v>30</v>
      </c>
      <c r="C46" s="4">
        <v>1258.3333333333333</v>
      </c>
      <c r="E46" s="7">
        <v>19</v>
      </c>
      <c r="F46" s="7">
        <v>651.87804632899133</v>
      </c>
      <c r="G46" s="7">
        <v>-103.84804632899136</v>
      </c>
      <c r="H46" s="1">
        <f t="shared" si="0"/>
        <v>10784.416726348336</v>
      </c>
      <c r="I46" s="1">
        <f t="shared" si="1"/>
        <v>0.14824489834272436</v>
      </c>
      <c r="J46" s="4">
        <v>40</v>
      </c>
      <c r="K46" s="4">
        <v>8333.3333333333339</v>
      </c>
    </row>
    <row r="47" spans="1:21" x14ac:dyDescent="0.25">
      <c r="A47" s="4">
        <v>165.85</v>
      </c>
      <c r="B47" s="4">
        <v>30</v>
      </c>
      <c r="C47" s="4">
        <v>1541.6666666666667</v>
      </c>
      <c r="E47" s="7">
        <v>20</v>
      </c>
      <c r="F47" s="7">
        <v>162.64025021762455</v>
      </c>
      <c r="G47" s="7">
        <v>-162.64025021762455</v>
      </c>
      <c r="H47" s="1">
        <f t="shared" si="0"/>
        <v>26451.850990851523</v>
      </c>
      <c r="I47" s="1">
        <f t="shared" si="1"/>
        <v>0.36361279989626927</v>
      </c>
      <c r="J47" s="4">
        <v>46</v>
      </c>
      <c r="K47" s="4">
        <v>2833.3333333333335</v>
      </c>
    </row>
    <row r="48" spans="1:21" x14ac:dyDescent="0.25">
      <c r="A48" s="4">
        <v>9.58</v>
      </c>
      <c r="B48" s="4">
        <v>38</v>
      </c>
      <c r="C48" s="4">
        <v>2166.6666666666665</v>
      </c>
      <c r="E48" s="7">
        <v>21</v>
      </c>
      <c r="F48" s="7">
        <v>109.36977874055401</v>
      </c>
      <c r="G48" s="7">
        <v>-66.029778740554008</v>
      </c>
      <c r="H48" s="1">
        <f t="shared" si="0"/>
        <v>4359.931680526518</v>
      </c>
      <c r="I48" s="1">
        <f t="shared" si="1"/>
        <v>5.9932553160872766E-2</v>
      </c>
      <c r="J48" s="4">
        <v>35</v>
      </c>
      <c r="K48" s="4">
        <v>1958.3333333333333</v>
      </c>
    </row>
    <row r="49" spans="1:11" x14ac:dyDescent="0.25">
      <c r="A49" s="4">
        <v>0</v>
      </c>
      <c r="B49" s="4">
        <v>28</v>
      </c>
      <c r="C49" s="4">
        <v>1500</v>
      </c>
      <c r="E49" s="7">
        <v>22</v>
      </c>
      <c r="F49" s="7">
        <v>95.954868806733856</v>
      </c>
      <c r="G49" s="7">
        <v>-95.954868806733856</v>
      </c>
      <c r="H49" s="1">
        <f t="shared" si="0"/>
        <v>9207.3368477175063</v>
      </c>
      <c r="I49" s="1">
        <f t="shared" si="1"/>
        <v>0.12656602110546208</v>
      </c>
      <c r="J49" s="4">
        <v>25</v>
      </c>
      <c r="K49" s="4">
        <v>1566.6666666666667</v>
      </c>
    </row>
    <row r="50" spans="1:11" x14ac:dyDescent="0.25">
      <c r="A50" s="4">
        <v>319.49</v>
      </c>
      <c r="B50" s="4">
        <v>36</v>
      </c>
      <c r="C50" s="4">
        <v>1666.6666666666667</v>
      </c>
      <c r="E50" s="7">
        <v>23</v>
      </c>
      <c r="F50" s="7">
        <v>86.133797359535762</v>
      </c>
      <c r="G50" s="7">
        <v>132.38620264046426</v>
      </c>
      <c r="H50" s="1">
        <f t="shared" si="0"/>
        <v>17526.106649562065</v>
      </c>
      <c r="I50" s="1">
        <f t="shared" si="1"/>
        <v>0.24091760959684502</v>
      </c>
      <c r="J50" s="4">
        <v>34</v>
      </c>
      <c r="K50" s="4">
        <v>1666.6666666666667</v>
      </c>
    </row>
    <row r="51" spans="1:11" x14ac:dyDescent="0.25">
      <c r="A51" s="4">
        <v>0</v>
      </c>
      <c r="B51" s="4">
        <v>38</v>
      </c>
      <c r="C51" s="4">
        <v>2716.6666666666665</v>
      </c>
      <c r="E51" s="7">
        <v>24</v>
      </c>
      <c r="F51" s="7">
        <v>226.54251756027563</v>
      </c>
      <c r="G51" s="7">
        <v>-55.902517560275641</v>
      </c>
      <c r="H51" s="1">
        <f t="shared" si="0"/>
        <v>3125.0914695769266</v>
      </c>
      <c r="I51" s="1">
        <f t="shared" si="1"/>
        <v>4.2958175576363819E-2</v>
      </c>
      <c r="J51" s="4">
        <v>36</v>
      </c>
      <c r="K51" s="4">
        <v>3333.3333333333335</v>
      </c>
    </row>
    <row r="52" spans="1:11" x14ac:dyDescent="0.25">
      <c r="A52" s="4">
        <v>83.08</v>
      </c>
      <c r="B52" s="4">
        <v>26</v>
      </c>
      <c r="C52" s="4">
        <v>1958.3333333333333</v>
      </c>
      <c r="E52" s="7">
        <v>25</v>
      </c>
      <c r="F52" s="7">
        <v>294.53503934686387</v>
      </c>
      <c r="G52" s="7">
        <v>-256.95503934686388</v>
      </c>
      <c r="H52" s="1">
        <f t="shared" si="0"/>
        <v>66025.892245748371</v>
      </c>
      <c r="I52" s="1">
        <f t="shared" si="1"/>
        <v>0.9076060330685044</v>
      </c>
      <c r="J52" s="4">
        <v>43</v>
      </c>
      <c r="K52" s="4">
        <v>4283.333333333333</v>
      </c>
    </row>
    <row r="53" spans="1:11" x14ac:dyDescent="0.25">
      <c r="A53" s="4">
        <v>644.83000000000004</v>
      </c>
      <c r="B53" s="4">
        <v>28</v>
      </c>
      <c r="C53" s="4">
        <v>5833.333333333333</v>
      </c>
      <c r="E53" s="7">
        <v>26</v>
      </c>
      <c r="F53" s="7">
        <v>275.72273459340897</v>
      </c>
      <c r="G53" s="7">
        <v>226.47726540659102</v>
      </c>
      <c r="H53" s="1">
        <f t="shared" si="0"/>
        <v>51291.951746047467</v>
      </c>
      <c r="I53" s="1">
        <f t="shared" si="1"/>
        <v>0.70507013641408212</v>
      </c>
      <c r="J53" s="4">
        <v>30</v>
      </c>
      <c r="K53" s="4">
        <v>3758.3333333333335</v>
      </c>
    </row>
    <row r="54" spans="1:11" x14ac:dyDescent="0.25">
      <c r="A54" s="4">
        <v>0</v>
      </c>
      <c r="B54" s="4">
        <v>50</v>
      </c>
      <c r="C54" s="4">
        <v>3000</v>
      </c>
      <c r="E54" s="7">
        <v>27</v>
      </c>
      <c r="F54" s="7">
        <v>243.74664765636916</v>
      </c>
      <c r="G54" s="7">
        <v>-243.74664765636916</v>
      </c>
      <c r="H54" s="1">
        <f t="shared" si="0"/>
        <v>59412.428243718176</v>
      </c>
      <c r="I54" s="1">
        <f t="shared" si="1"/>
        <v>0.81669594274540858</v>
      </c>
      <c r="J54" s="4">
        <v>22</v>
      </c>
      <c r="K54" s="4">
        <v>3200</v>
      </c>
    </row>
    <row r="55" spans="1:11" x14ac:dyDescent="0.25">
      <c r="A55" s="4">
        <v>93.2</v>
      </c>
      <c r="B55" s="4">
        <v>24</v>
      </c>
      <c r="C55" s="4">
        <v>1666.6666666666667</v>
      </c>
      <c r="E55" s="7">
        <v>28</v>
      </c>
      <c r="F55" s="7">
        <v>74.660484266703122</v>
      </c>
      <c r="G55" s="7">
        <v>-1.4804842667031153</v>
      </c>
      <c r="H55" s="1">
        <f t="shared" si="0"/>
        <v>2.1918336639554612</v>
      </c>
      <c r="I55" s="1">
        <f t="shared" si="1"/>
        <v>3.0129414222595693E-5</v>
      </c>
      <c r="J55" s="4">
        <v>22</v>
      </c>
      <c r="K55" s="4">
        <v>1250</v>
      </c>
    </row>
    <row r="56" spans="1:11" x14ac:dyDescent="0.25">
      <c r="A56" s="4">
        <v>105.04</v>
      </c>
      <c r="B56" s="4">
        <v>21</v>
      </c>
      <c r="C56" s="4">
        <v>1416.6666666666667</v>
      </c>
      <c r="E56" s="7">
        <v>29</v>
      </c>
      <c r="F56" s="7">
        <v>122.26331945134477</v>
      </c>
      <c r="G56" s="7">
        <v>-122.26331945134477</v>
      </c>
      <c r="H56" s="1">
        <f t="shared" si="0"/>
        <v>14948.31928326158</v>
      </c>
      <c r="I56" s="1">
        <f t="shared" si="1"/>
        <v>0.20548279325367405</v>
      </c>
      <c r="J56" s="4">
        <v>34</v>
      </c>
      <c r="K56" s="4">
        <v>2083.3333333333335</v>
      </c>
    </row>
    <row r="57" spans="1:11" x14ac:dyDescent="0.25">
      <c r="A57" s="4">
        <v>34.130000000000003</v>
      </c>
      <c r="B57" s="4">
        <v>24</v>
      </c>
      <c r="C57" s="4">
        <v>2333.3333333333335</v>
      </c>
      <c r="E57" s="7">
        <v>30</v>
      </c>
      <c r="F57" s="7">
        <v>326.71234750271043</v>
      </c>
      <c r="G57" s="7">
        <v>1206.0576524972896</v>
      </c>
      <c r="H57" s="1">
        <f t="shared" si="0"/>
        <v>1454575.0611472731</v>
      </c>
      <c r="I57" s="1">
        <f t="shared" si="1"/>
        <v>19.994899821035961</v>
      </c>
      <c r="J57" s="4">
        <v>40</v>
      </c>
      <c r="K57" s="4">
        <v>4583.333333333333</v>
      </c>
    </row>
    <row r="58" spans="1:11" x14ac:dyDescent="0.25">
      <c r="A58" s="4">
        <v>41.19</v>
      </c>
      <c r="B58" s="4">
        <v>26</v>
      </c>
      <c r="C58" s="4">
        <v>2000</v>
      </c>
      <c r="E58" s="7">
        <v>31</v>
      </c>
      <c r="F58" s="7">
        <v>112.95777768402061</v>
      </c>
      <c r="G58" s="7">
        <v>-70.267777684020615</v>
      </c>
      <c r="H58" s="1">
        <f t="shared" si="0"/>
        <v>4937.5605806509457</v>
      </c>
      <c r="I58" s="1">
        <f t="shared" si="1"/>
        <v>6.7872763535862649E-2</v>
      </c>
      <c r="J58" s="4">
        <v>22</v>
      </c>
      <c r="K58" s="4">
        <v>1691.6666666666663</v>
      </c>
    </row>
    <row r="59" spans="1:11" x14ac:dyDescent="0.25">
      <c r="A59" s="4">
        <v>169.89</v>
      </c>
      <c r="B59" s="4">
        <v>33</v>
      </c>
      <c r="C59" s="4">
        <v>2500</v>
      </c>
      <c r="E59" s="7">
        <v>32</v>
      </c>
      <c r="F59" s="7">
        <v>183.11807079611745</v>
      </c>
      <c r="G59" s="7">
        <v>234.71192920388253</v>
      </c>
      <c r="H59" s="1">
        <f t="shared" si="0"/>
        <v>55089.689710608363</v>
      </c>
      <c r="I59" s="1">
        <f t="shared" si="1"/>
        <v>0.75727465454190379</v>
      </c>
      <c r="J59" s="4">
        <v>29</v>
      </c>
      <c r="K59" s="4">
        <v>2666.6666666666665</v>
      </c>
    </row>
    <row r="60" spans="1:11" x14ac:dyDescent="0.25">
      <c r="A60" s="4">
        <v>1898.03</v>
      </c>
      <c r="B60" s="4">
        <v>34</v>
      </c>
      <c r="C60" s="4">
        <v>4000</v>
      </c>
      <c r="E60" s="7">
        <v>33</v>
      </c>
      <c r="F60" s="7">
        <v>187.72385491992867</v>
      </c>
      <c r="G60" s="7">
        <v>-187.72385491992867</v>
      </c>
      <c r="H60" s="1">
        <f t="shared" si="0"/>
        <v>35240.24570599843</v>
      </c>
      <c r="I60" s="1">
        <f t="shared" si="1"/>
        <v>0.4844199528653883</v>
      </c>
      <c r="J60" s="4">
        <v>25</v>
      </c>
      <c r="K60" s="4">
        <v>2625</v>
      </c>
    </row>
    <row r="61" spans="1:11" x14ac:dyDescent="0.25">
      <c r="A61" s="4">
        <v>810.39</v>
      </c>
      <c r="B61" s="4">
        <v>33</v>
      </c>
      <c r="C61" s="4">
        <v>2650</v>
      </c>
      <c r="E61" s="7">
        <v>34</v>
      </c>
      <c r="F61" s="7">
        <v>146.80644120806062</v>
      </c>
      <c r="G61" s="7">
        <v>405.91355879193941</v>
      </c>
      <c r="H61" s="1">
        <f t="shared" si="0"/>
        <v>164765.81721113724</v>
      </c>
      <c r="I61" s="1">
        <f t="shared" si="1"/>
        <v>2.264906155114021</v>
      </c>
      <c r="J61" s="4">
        <v>21</v>
      </c>
      <c r="K61" s="4">
        <v>2058.3333333333335</v>
      </c>
    </row>
    <row r="62" spans="1:11" x14ac:dyDescent="0.25">
      <c r="A62" s="4">
        <v>0</v>
      </c>
      <c r="B62" s="4">
        <v>45</v>
      </c>
      <c r="C62" s="4">
        <v>1500</v>
      </c>
      <c r="E62" s="7">
        <v>35</v>
      </c>
      <c r="F62" s="7">
        <v>178.93968237563399</v>
      </c>
      <c r="G62" s="7">
        <v>43.600317624365999</v>
      </c>
      <c r="H62" s="1">
        <f t="shared" si="0"/>
        <v>1900.9876969456004</v>
      </c>
      <c r="I62" s="1">
        <f t="shared" si="1"/>
        <v>2.6131383368740914E-2</v>
      </c>
      <c r="J62" s="4">
        <v>24</v>
      </c>
      <c r="K62" s="4">
        <v>2500</v>
      </c>
    </row>
    <row r="63" spans="1:11" x14ac:dyDescent="0.25">
      <c r="A63" s="4">
        <v>32.78</v>
      </c>
      <c r="B63" s="4">
        <v>21</v>
      </c>
      <c r="C63" s="4">
        <v>1250</v>
      </c>
      <c r="E63" s="7">
        <v>36</v>
      </c>
      <c r="F63" s="7">
        <v>178.92056865307518</v>
      </c>
      <c r="G63" s="7">
        <v>362.37943134692478</v>
      </c>
      <c r="H63" s="1">
        <f t="shared" si="0"/>
        <v>131318.85226332056</v>
      </c>
      <c r="I63" s="1">
        <f t="shared" si="1"/>
        <v>1.8051370230062456</v>
      </c>
      <c r="J63" s="4">
        <v>43</v>
      </c>
      <c r="K63" s="4">
        <v>2950</v>
      </c>
    </row>
    <row r="64" spans="1:11" x14ac:dyDescent="0.25">
      <c r="A64" s="4">
        <v>95.8</v>
      </c>
      <c r="B64" s="4">
        <v>25</v>
      </c>
      <c r="C64" s="4">
        <v>2500</v>
      </c>
      <c r="E64" s="7">
        <v>37</v>
      </c>
      <c r="F64" s="7">
        <v>87.874172981716541</v>
      </c>
      <c r="G64" s="7">
        <v>-87.874172981716541</v>
      </c>
      <c r="H64" s="1">
        <f t="shared" si="0"/>
        <v>7721.8702772206416</v>
      </c>
      <c r="I64" s="1">
        <f t="shared" si="1"/>
        <v>0.10614647999140238</v>
      </c>
      <c r="J64" s="4">
        <v>43</v>
      </c>
      <c r="K64" s="4">
        <v>1900.0000000000002</v>
      </c>
    </row>
    <row r="65" spans="1:11" x14ac:dyDescent="0.25">
      <c r="A65" s="4">
        <v>27.78</v>
      </c>
      <c r="B65" s="4">
        <v>27</v>
      </c>
      <c r="C65" s="4">
        <v>1900.0000000000002</v>
      </c>
      <c r="E65" s="7">
        <v>38</v>
      </c>
      <c r="F65" s="7">
        <v>347.32820858917813</v>
      </c>
      <c r="G65" s="7">
        <v>221.44179141082185</v>
      </c>
      <c r="H65" s="1">
        <f t="shared" si="0"/>
        <v>49036.466983233935</v>
      </c>
      <c r="I65" s="1">
        <f t="shared" si="1"/>
        <v>0.67406576057612488</v>
      </c>
      <c r="J65" s="4">
        <v>37</v>
      </c>
      <c r="K65" s="4">
        <v>4750</v>
      </c>
    </row>
    <row r="66" spans="1:11" x14ac:dyDescent="0.25">
      <c r="A66" s="4">
        <v>215.07</v>
      </c>
      <c r="B66" s="4">
        <v>26</v>
      </c>
      <c r="C66" s="4">
        <v>2333.3333333333335</v>
      </c>
      <c r="E66" s="7">
        <v>39</v>
      </c>
      <c r="F66" s="7">
        <v>208.90515221769891</v>
      </c>
      <c r="G66" s="7">
        <v>135.56484778230111</v>
      </c>
      <c r="H66" s="1">
        <f t="shared" si="0"/>
        <v>18377.82795423847</v>
      </c>
      <c r="I66" s="1">
        <f t="shared" si="1"/>
        <v>0.2526255527737441</v>
      </c>
      <c r="J66" s="4">
        <v>27</v>
      </c>
      <c r="K66" s="4">
        <v>2916.6666666666665</v>
      </c>
    </row>
    <row r="67" spans="1:11" x14ac:dyDescent="0.25">
      <c r="A67" s="4">
        <v>79.510000000000005</v>
      </c>
      <c r="B67" s="4">
        <v>22</v>
      </c>
      <c r="C67" s="4">
        <v>2250</v>
      </c>
      <c r="E67" s="7">
        <v>40</v>
      </c>
      <c r="F67" s="7">
        <v>286.33541673643066</v>
      </c>
      <c r="G67" s="7">
        <v>119.01458326356936</v>
      </c>
      <c r="H67" s="1">
        <f t="shared" si="0"/>
        <v>14164.471029401086</v>
      </c>
      <c r="I67" s="1">
        <f t="shared" si="1"/>
        <v>0.1947078475465252</v>
      </c>
      <c r="J67" s="4">
        <v>28</v>
      </c>
      <c r="K67" s="4">
        <v>3833.3333333333335</v>
      </c>
    </row>
    <row r="68" spans="1:11" x14ac:dyDescent="0.25">
      <c r="A68" s="4">
        <v>0</v>
      </c>
      <c r="B68" s="4">
        <v>27</v>
      </c>
      <c r="C68" s="4">
        <v>4083.3333333333335</v>
      </c>
      <c r="E68" s="7">
        <v>41</v>
      </c>
      <c r="F68" s="7">
        <v>174.83031420913795</v>
      </c>
      <c r="G68" s="7">
        <v>136.10968579086204</v>
      </c>
      <c r="H68" s="1">
        <f t="shared" si="0"/>
        <v>18525.846566087192</v>
      </c>
      <c r="I68" s="1">
        <f t="shared" si="1"/>
        <v>0.25466024826290617</v>
      </c>
      <c r="J68" s="4">
        <v>26</v>
      </c>
      <c r="K68" s="4">
        <v>2500</v>
      </c>
    </row>
    <row r="69" spans="1:11" x14ac:dyDescent="0.25">
      <c r="A69" s="4">
        <v>0</v>
      </c>
      <c r="B69" s="4">
        <v>26</v>
      </c>
      <c r="C69" s="4">
        <v>2083.3333333333335</v>
      </c>
      <c r="E69" s="7">
        <v>42</v>
      </c>
      <c r="F69" s="7">
        <v>151.36815834359868</v>
      </c>
      <c r="G69" s="7">
        <v>-97.718158343598674</v>
      </c>
      <c r="H69" s="1">
        <f t="shared" si="0"/>
        <v>9548.8384700646238</v>
      </c>
      <c r="I69" s="1">
        <f t="shared" si="1"/>
        <v>0.13126037542923702</v>
      </c>
      <c r="J69" s="4">
        <v>23</v>
      </c>
      <c r="K69" s="4">
        <v>2158.3333333333335</v>
      </c>
    </row>
    <row r="70" spans="1:11" x14ac:dyDescent="0.25">
      <c r="A70" s="4">
        <v>306.02999999999997</v>
      </c>
      <c r="B70" s="4">
        <v>41</v>
      </c>
      <c r="C70" s="4">
        <v>5000</v>
      </c>
      <c r="E70" s="7">
        <v>43</v>
      </c>
      <c r="F70" s="7">
        <v>58.945602042555066</v>
      </c>
      <c r="G70" s="7">
        <v>4.9743979574449355</v>
      </c>
      <c r="H70" s="1">
        <f t="shared" si="0"/>
        <v>24.744635039032346</v>
      </c>
      <c r="I70" s="1">
        <f t="shared" si="1"/>
        <v>3.4014504437007795E-4</v>
      </c>
      <c r="J70" s="4">
        <v>30</v>
      </c>
      <c r="K70" s="4">
        <v>1258.3333333333333</v>
      </c>
    </row>
    <row r="71" spans="1:11" x14ac:dyDescent="0.25">
      <c r="A71" s="4">
        <v>104.54</v>
      </c>
      <c r="B71" s="4">
        <v>42</v>
      </c>
      <c r="C71" s="4">
        <v>3250</v>
      </c>
      <c r="E71" s="7">
        <v>44</v>
      </c>
      <c r="F71" s="7">
        <v>83.513677064985174</v>
      </c>
      <c r="G71" s="7">
        <v>82.33632293501482</v>
      </c>
      <c r="H71" s="1">
        <f t="shared" si="0"/>
        <v>6779.2700744590475</v>
      </c>
      <c r="I71" s="1">
        <f t="shared" si="1"/>
        <v>9.3189296048869483E-2</v>
      </c>
      <c r="J71" s="4">
        <v>30</v>
      </c>
      <c r="K71" s="4">
        <v>1541.6666666666667</v>
      </c>
    </row>
    <row r="72" spans="1:11" x14ac:dyDescent="0.25">
      <c r="A72" s="4">
        <v>0</v>
      </c>
      <c r="B72" s="4">
        <v>22</v>
      </c>
      <c r="C72" s="4">
        <v>4250</v>
      </c>
      <c r="E72" s="7">
        <v>45</v>
      </c>
      <c r="F72" s="7">
        <v>121.2704875367144</v>
      </c>
      <c r="G72" s="7">
        <v>-111.6904875367144</v>
      </c>
      <c r="H72" s="1">
        <f t="shared" si="0"/>
        <v>12474.765006188954</v>
      </c>
      <c r="I72" s="1">
        <f t="shared" si="1"/>
        <v>0.17148078724309895</v>
      </c>
      <c r="J72" s="4">
        <v>38</v>
      </c>
      <c r="K72" s="4">
        <v>2166.6666666666665</v>
      </c>
    </row>
    <row r="73" spans="1:11" x14ac:dyDescent="0.25">
      <c r="A73" s="4">
        <v>642.47</v>
      </c>
      <c r="B73" s="4">
        <v>25</v>
      </c>
      <c r="C73" s="4">
        <v>2558.3333333333335</v>
      </c>
      <c r="E73" s="7">
        <v>46</v>
      </c>
      <c r="F73" s="7">
        <v>84.010093022300339</v>
      </c>
      <c r="G73" s="7">
        <v>-84.010093022300339</v>
      </c>
      <c r="H73" s="1">
        <f t="shared" si="0"/>
        <v>7057.695729615556</v>
      </c>
      <c r="I73" s="1">
        <f t="shared" si="1"/>
        <v>9.7016594640163725E-2</v>
      </c>
      <c r="J73" s="4">
        <v>28</v>
      </c>
      <c r="K73" s="4">
        <v>1500</v>
      </c>
    </row>
    <row r="74" spans="1:11" x14ac:dyDescent="0.25">
      <c r="A74" s="4">
        <v>308.05</v>
      </c>
      <c r="B74" s="4">
        <v>31</v>
      </c>
      <c r="C74" s="4">
        <v>2050</v>
      </c>
      <c r="E74" s="7">
        <v>47</v>
      </c>
      <c r="F74" s="7">
        <v>82.024429193039708</v>
      </c>
      <c r="G74" s="7">
        <v>237.4655708069603</v>
      </c>
      <c r="H74" s="1">
        <f t="shared" si="0"/>
        <v>56389.897318675474</v>
      </c>
      <c r="I74" s="1">
        <f t="shared" si="1"/>
        <v>0.7751475863446432</v>
      </c>
      <c r="J74" s="4">
        <v>36</v>
      </c>
      <c r="K74" s="4">
        <v>1666.6666666666667</v>
      </c>
    </row>
    <row r="75" spans="1:11" x14ac:dyDescent="0.25">
      <c r="A75" s="4">
        <v>186.35</v>
      </c>
      <c r="B75" s="4">
        <v>27</v>
      </c>
      <c r="C75" s="4">
        <v>1666.6666666666667</v>
      </c>
      <c r="E75" s="7">
        <v>48</v>
      </c>
      <c r="F75" s="7">
        <v>168.96145669790226</v>
      </c>
      <c r="G75" s="7">
        <v>-168.96145669790226</v>
      </c>
      <c r="H75" s="1">
        <f t="shared" si="0"/>
        <v>28547.973849477101</v>
      </c>
      <c r="I75" s="1">
        <f t="shared" si="1"/>
        <v>0.39242655292304307</v>
      </c>
      <c r="J75" s="4">
        <v>38</v>
      </c>
      <c r="K75" s="4">
        <v>2716.6666666666665</v>
      </c>
    </row>
    <row r="76" spans="1:11" x14ac:dyDescent="0.25">
      <c r="A76" s="4">
        <v>56.15</v>
      </c>
      <c r="B76" s="4">
        <v>33</v>
      </c>
      <c r="C76" s="4">
        <v>2708.3333333333335</v>
      </c>
      <c r="E76" s="7">
        <v>49</v>
      </c>
      <c r="F76" s="7">
        <v>127.86193548978628</v>
      </c>
      <c r="G76" s="7">
        <v>-44.781935489786278</v>
      </c>
      <c r="H76" s="1">
        <f t="shared" si="0"/>
        <v>2005.4217462113797</v>
      </c>
      <c r="I76" s="1">
        <f t="shared" si="1"/>
        <v>2.7566956140989189E-2</v>
      </c>
      <c r="J76" s="4">
        <v>26</v>
      </c>
      <c r="K76" s="4">
        <v>1958.3333333333333</v>
      </c>
    </row>
    <row r="77" spans="1:11" x14ac:dyDescent="0.25">
      <c r="A77" s="4">
        <v>129.37</v>
      </c>
      <c r="B77" s="4">
        <v>37</v>
      </c>
      <c r="C77" s="4">
        <v>2266.6666666666665</v>
      </c>
      <c r="E77" s="7">
        <v>50</v>
      </c>
      <c r="F77" s="7">
        <v>459.75712277711375</v>
      </c>
      <c r="G77" s="7">
        <v>185.07287722288629</v>
      </c>
      <c r="H77" s="1">
        <f t="shared" si="0"/>
        <v>34251.96988355754</v>
      </c>
      <c r="I77" s="1">
        <f t="shared" si="1"/>
        <v>0.47083490208796624</v>
      </c>
      <c r="J77" s="4">
        <v>28</v>
      </c>
      <c r="K77" s="4">
        <v>5833.333333333333</v>
      </c>
    </row>
    <row r="78" spans="1:11" x14ac:dyDescent="0.25">
      <c r="A78" s="4">
        <v>93.11</v>
      </c>
      <c r="B78" s="4">
        <v>27</v>
      </c>
      <c r="C78" s="4">
        <v>1833.3333333333333</v>
      </c>
      <c r="E78" s="7">
        <v>51</v>
      </c>
      <c r="F78" s="7">
        <v>168.87332272135603</v>
      </c>
      <c r="G78" s="7">
        <v>-168.87332272135603</v>
      </c>
      <c r="H78" s="1">
        <f t="shared" si="0"/>
        <v>28518.199126951262</v>
      </c>
      <c r="I78" s="1">
        <f t="shared" si="1"/>
        <v>0.39201726322050018</v>
      </c>
      <c r="J78" s="4">
        <v>50</v>
      </c>
      <c r="K78" s="4">
        <v>3000</v>
      </c>
    </row>
    <row r="79" spans="1:11" x14ac:dyDescent="0.25">
      <c r="A79" s="4">
        <v>0</v>
      </c>
      <c r="B79" s="4">
        <v>24</v>
      </c>
      <c r="C79" s="4">
        <v>3416.6666666666665</v>
      </c>
      <c r="E79" s="7">
        <v>52</v>
      </c>
      <c r="F79" s="7">
        <v>106.68063819201605</v>
      </c>
      <c r="G79" s="7">
        <v>-13.480638192016045</v>
      </c>
      <c r="H79" s="1">
        <f t="shared" si="0"/>
        <v>181.72760606404162</v>
      </c>
      <c r="I79" s="1">
        <f t="shared" si="1"/>
        <v>2.4980665316104312E-3</v>
      </c>
      <c r="J79" s="4">
        <v>24</v>
      </c>
      <c r="K79" s="4">
        <v>1666.6666666666667</v>
      </c>
    </row>
    <row r="80" spans="1:11" x14ac:dyDescent="0.25">
      <c r="A80" s="4">
        <v>292.66000000000003</v>
      </c>
      <c r="B80" s="4">
        <v>24</v>
      </c>
      <c r="C80" s="4">
        <v>3125</v>
      </c>
      <c r="E80" s="7">
        <v>53</v>
      </c>
      <c r="F80" s="7">
        <v>91.166977186674757</v>
      </c>
      <c r="G80" s="7">
        <v>13.87302281332525</v>
      </c>
      <c r="H80" s="1">
        <f t="shared" si="0"/>
        <v>192.46076197904281</v>
      </c>
      <c r="I80" s="1">
        <f t="shared" si="1"/>
        <v>2.6456067878793238E-3</v>
      </c>
      <c r="J80" s="4">
        <v>21</v>
      </c>
      <c r="K80" s="4">
        <v>1416.6666666666667</v>
      </c>
    </row>
    <row r="81" spans="1:11" x14ac:dyDescent="0.25">
      <c r="A81" s="4">
        <v>98.46</v>
      </c>
      <c r="B81" s="4">
        <v>25</v>
      </c>
      <c r="C81" s="4">
        <v>2400</v>
      </c>
      <c r="E81" s="7">
        <v>54</v>
      </c>
      <c r="F81" s="7">
        <v>164.48787353891043</v>
      </c>
      <c r="G81" s="7">
        <v>-130.35787353891044</v>
      </c>
      <c r="H81" s="1">
        <f t="shared" si="0"/>
        <v>16993.175193586565</v>
      </c>
      <c r="I81" s="1">
        <f t="shared" si="1"/>
        <v>0.23359181984674146</v>
      </c>
      <c r="J81" s="4">
        <v>24</v>
      </c>
      <c r="K81" s="4">
        <v>2333.3333333333335</v>
      </c>
    </row>
    <row r="82" spans="1:11" x14ac:dyDescent="0.25">
      <c r="A82" s="4">
        <v>258.55</v>
      </c>
      <c r="B82" s="4">
        <v>36</v>
      </c>
      <c r="C82" s="4">
        <v>2541.6666666666665</v>
      </c>
      <c r="E82" s="7">
        <v>55</v>
      </c>
      <c r="F82" s="7">
        <v>131.47488769896717</v>
      </c>
      <c r="G82" s="7">
        <v>-90.284887698967168</v>
      </c>
      <c r="H82" s="1">
        <f t="shared" si="0"/>
        <v>8151.3609468151135</v>
      </c>
      <c r="I82" s="1">
        <f t="shared" si="1"/>
        <v>0.11205035057325999</v>
      </c>
      <c r="J82" s="4">
        <v>26</v>
      </c>
      <c r="K82" s="4">
        <v>2000</v>
      </c>
    </row>
    <row r="83" spans="1:11" x14ac:dyDescent="0.25">
      <c r="A83" s="4">
        <v>101.68</v>
      </c>
      <c r="B83" s="4">
        <v>33</v>
      </c>
      <c r="C83" s="4">
        <v>2125</v>
      </c>
      <c r="E83" s="7">
        <v>56</v>
      </c>
      <c r="F83" s="7">
        <v>160.44752562640173</v>
      </c>
      <c r="G83" s="7">
        <v>9.4424743735982588</v>
      </c>
      <c r="H83" s="1">
        <f t="shared" si="0"/>
        <v>89.160322296059832</v>
      </c>
      <c r="I83" s="1">
        <f t="shared" si="1"/>
        <v>1.225616855354909E-3</v>
      </c>
      <c r="J83" s="4">
        <v>33</v>
      </c>
      <c r="K83" s="4">
        <v>2500</v>
      </c>
    </row>
    <row r="84" spans="1:11" x14ac:dyDescent="0.25">
      <c r="A84" s="4">
        <v>0</v>
      </c>
      <c r="B84" s="4">
        <v>33</v>
      </c>
      <c r="C84" s="4">
        <v>3333.3333333333335</v>
      </c>
      <c r="E84" s="7">
        <v>57</v>
      </c>
      <c r="F84" s="7">
        <v>288.45912107366604</v>
      </c>
      <c r="G84" s="7">
        <v>1609.570878926334</v>
      </c>
      <c r="H84" s="1">
        <f t="shared" si="0"/>
        <v>2590718.4142876915</v>
      </c>
      <c r="I84" s="1">
        <f t="shared" si="1"/>
        <v>35.612569293837744</v>
      </c>
      <c r="J84" s="4">
        <v>34</v>
      </c>
      <c r="K84" s="4">
        <v>4000</v>
      </c>
    </row>
    <row r="85" spans="1:11" x14ac:dyDescent="0.25">
      <c r="A85" s="4">
        <v>65.25</v>
      </c>
      <c r="B85" s="4">
        <v>55</v>
      </c>
      <c r="C85" s="4">
        <v>2200</v>
      </c>
      <c r="E85" s="7">
        <v>58</v>
      </c>
      <c r="F85" s="7">
        <v>173.45415357945296</v>
      </c>
      <c r="G85" s="7">
        <v>636.93584642054702</v>
      </c>
      <c r="H85" s="1">
        <f t="shared" si="0"/>
        <v>405687.27245545865</v>
      </c>
      <c r="I85" s="1">
        <f t="shared" si="1"/>
        <v>5.5766639949252674</v>
      </c>
      <c r="J85" s="4">
        <v>33</v>
      </c>
      <c r="K85" s="4">
        <v>2650</v>
      </c>
    </row>
    <row r="86" spans="1:11" x14ac:dyDescent="0.25">
      <c r="A86" s="4">
        <v>108.61</v>
      </c>
      <c r="B86" s="4">
        <v>20</v>
      </c>
      <c r="C86" s="4">
        <v>1375</v>
      </c>
      <c r="E86" s="7">
        <v>59</v>
      </c>
      <c r="F86" s="7">
        <v>49.080463607083857</v>
      </c>
      <c r="G86" s="7">
        <v>-49.080463607083857</v>
      </c>
      <c r="H86" s="1">
        <f t="shared" si="0"/>
        <v>2408.8919078862828</v>
      </c>
      <c r="I86" s="1">
        <f t="shared" si="1"/>
        <v>3.3113143257042094E-2</v>
      </c>
      <c r="J86" s="4">
        <v>45</v>
      </c>
      <c r="K86" s="4">
        <v>1500</v>
      </c>
    </row>
    <row r="87" spans="1:11" x14ac:dyDescent="0.25">
      <c r="A87" s="4">
        <v>49.56</v>
      </c>
      <c r="B87" s="4">
        <v>29</v>
      </c>
      <c r="C87" s="4">
        <v>2000</v>
      </c>
      <c r="E87" s="7">
        <v>60</v>
      </c>
      <c r="F87" s="7">
        <v>76.715168349951156</v>
      </c>
      <c r="G87" s="7">
        <v>-43.935168349951155</v>
      </c>
      <c r="H87" s="1">
        <f t="shared" si="0"/>
        <v>1930.2990179385497</v>
      </c>
      <c r="I87" s="1">
        <f t="shared" si="1"/>
        <v>2.6534303054723974E-2</v>
      </c>
      <c r="J87" s="4">
        <v>21</v>
      </c>
      <c r="K87" s="4">
        <v>1250</v>
      </c>
    </row>
    <row r="88" spans="1:11" x14ac:dyDescent="0.25">
      <c r="A88" s="4">
        <v>0</v>
      </c>
      <c r="B88" s="4">
        <v>40</v>
      </c>
      <c r="C88" s="4">
        <v>3091.6666666666665</v>
      </c>
      <c r="E88" s="7">
        <v>61</v>
      </c>
      <c r="F88" s="7">
        <v>176.88499829238597</v>
      </c>
      <c r="G88" s="7">
        <v>-81.084998292385976</v>
      </c>
      <c r="H88" s="1">
        <f t="shared" si="0"/>
        <v>6574.7769480762363</v>
      </c>
      <c r="I88" s="1">
        <f t="shared" si="1"/>
        <v>9.0378289807026058E-2</v>
      </c>
      <c r="J88" s="4">
        <v>25</v>
      </c>
      <c r="K88" s="4">
        <v>2500</v>
      </c>
    </row>
    <row r="89" spans="1:11" x14ac:dyDescent="0.25">
      <c r="A89" s="4">
        <v>235.57</v>
      </c>
      <c r="B89" s="4">
        <v>41</v>
      </c>
      <c r="C89" s="4">
        <v>6033.333333333333</v>
      </c>
      <c r="E89" s="7">
        <v>62</v>
      </c>
      <c r="F89" s="7">
        <v>120.749118313685</v>
      </c>
      <c r="G89" s="7">
        <v>-92.969118313685001</v>
      </c>
      <c r="H89" s="1">
        <f t="shared" si="0"/>
        <v>8643.2569600239603</v>
      </c>
      <c r="I89" s="1">
        <f t="shared" si="1"/>
        <v>0.11881205835252052</v>
      </c>
      <c r="J89" s="4">
        <v>27</v>
      </c>
      <c r="K89" s="4">
        <v>1900.0000000000002</v>
      </c>
    </row>
    <row r="90" spans="1:11" x14ac:dyDescent="0.25">
      <c r="A90" s="4">
        <v>0</v>
      </c>
      <c r="B90" s="4">
        <v>41</v>
      </c>
      <c r="C90" s="4">
        <v>3658.3333333333335</v>
      </c>
      <c r="E90" s="7">
        <v>63</v>
      </c>
      <c r="F90" s="7">
        <v>160.37850537241437</v>
      </c>
      <c r="G90" s="7">
        <v>54.691494627585627</v>
      </c>
      <c r="H90" s="1">
        <f t="shared" si="0"/>
        <v>2991.1595845992274</v>
      </c>
      <c r="I90" s="1">
        <f t="shared" si="1"/>
        <v>4.1117119246923239E-2</v>
      </c>
      <c r="J90" s="4">
        <v>26</v>
      </c>
      <c r="K90" s="4">
        <v>2333.3333333333335</v>
      </c>
    </row>
    <row r="91" spans="1:11" x14ac:dyDescent="0.25">
      <c r="A91" s="4">
        <v>0</v>
      </c>
      <c r="B91" s="4">
        <v>35</v>
      </c>
      <c r="C91" s="4">
        <v>2750</v>
      </c>
      <c r="E91" s="7">
        <v>64</v>
      </c>
      <c r="F91" s="7">
        <v>161.37133728704467</v>
      </c>
      <c r="G91" s="7">
        <v>-81.861337287044663</v>
      </c>
      <c r="H91" s="1">
        <f t="shared" si="0"/>
        <v>6701.2785424232889</v>
      </c>
      <c r="I91" s="1">
        <f t="shared" si="1"/>
        <v>9.2117207772645274E-2</v>
      </c>
      <c r="J91" s="4">
        <v>22</v>
      </c>
      <c r="K91" s="4">
        <v>2250</v>
      </c>
    </row>
    <row r="92" spans="1:11" x14ac:dyDescent="0.25">
      <c r="A92" s="4">
        <v>0</v>
      </c>
      <c r="B92" s="4">
        <v>24</v>
      </c>
      <c r="C92" s="4">
        <v>1916.6666666666667</v>
      </c>
      <c r="E92" s="7">
        <v>65</v>
      </c>
      <c r="F92" s="7">
        <v>310.06781407476404</v>
      </c>
      <c r="G92" s="7">
        <v>-310.06781407476404</v>
      </c>
      <c r="H92" s="1">
        <f t="shared" si="0"/>
        <v>96142.049325102445</v>
      </c>
      <c r="I92" s="1">
        <f t="shared" si="1"/>
        <v>1.3215891679926768</v>
      </c>
      <c r="J92" s="4">
        <v>27</v>
      </c>
      <c r="K92" s="4">
        <v>4083.3333333333335</v>
      </c>
    </row>
    <row r="93" spans="1:11" x14ac:dyDescent="0.25">
      <c r="A93" s="4">
        <v>0</v>
      </c>
      <c r="B93" s="4">
        <v>54</v>
      </c>
      <c r="C93" s="4">
        <v>3483.3333333333335</v>
      </c>
      <c r="E93" s="7">
        <v>66</v>
      </c>
      <c r="F93" s="7">
        <v>138.700792117329</v>
      </c>
      <c r="G93" s="7">
        <v>-138.700792117329</v>
      </c>
      <c r="H93" s="1">
        <f t="shared" ref="H93:H127" si="2">+G93*G93</f>
        <v>19237.909733974513</v>
      </c>
      <c r="I93" s="1">
        <f t="shared" ref="I93:I127" si="3">+H93/$H$129</f>
        <v>0.26444842082852599</v>
      </c>
      <c r="J93" s="4">
        <v>26</v>
      </c>
      <c r="K93" s="4">
        <v>2083.3333333333335</v>
      </c>
    </row>
    <row r="94" spans="1:11" x14ac:dyDescent="0.25">
      <c r="A94" s="4">
        <v>0</v>
      </c>
      <c r="B94" s="4">
        <v>34</v>
      </c>
      <c r="C94" s="4">
        <v>2075.0000000000005</v>
      </c>
      <c r="E94" s="7">
        <v>67</v>
      </c>
      <c r="F94" s="7">
        <v>360.78718551127139</v>
      </c>
      <c r="G94" s="7">
        <v>-54.757185511271416</v>
      </c>
      <c r="H94" s="1">
        <f t="shared" si="2"/>
        <v>2998.3493651157924</v>
      </c>
      <c r="I94" s="1">
        <f t="shared" si="3"/>
        <v>4.1215951507288386E-2</v>
      </c>
      <c r="J94" s="4">
        <v>41</v>
      </c>
      <c r="K94" s="4">
        <v>5000</v>
      </c>
    </row>
    <row r="95" spans="1:11" x14ac:dyDescent="0.25">
      <c r="A95" s="4">
        <v>0</v>
      </c>
      <c r="B95" s="4">
        <v>45</v>
      </c>
      <c r="C95" s="4">
        <v>2341.6666666666665</v>
      </c>
      <c r="E95" s="7">
        <v>68</v>
      </c>
      <c r="F95" s="7">
        <v>206.98850864242567</v>
      </c>
      <c r="G95" s="7">
        <v>-102.44850864242567</v>
      </c>
      <c r="H95" s="1">
        <f t="shared" si="2"/>
        <v>10495.696923057167</v>
      </c>
      <c r="I95" s="1">
        <f t="shared" si="3"/>
        <v>0.14427609418998244</v>
      </c>
      <c r="J95" s="4">
        <v>42</v>
      </c>
      <c r="K95" s="4">
        <v>3250</v>
      </c>
    </row>
    <row r="96" spans="1:11" x14ac:dyDescent="0.25">
      <c r="A96" s="4">
        <v>68.38</v>
      </c>
      <c r="B96" s="4">
        <v>43</v>
      </c>
      <c r="C96" s="4">
        <v>2000</v>
      </c>
      <c r="E96" s="7">
        <v>69</v>
      </c>
      <c r="F96" s="7">
        <v>334.79304332772779</v>
      </c>
      <c r="G96" s="7">
        <v>-334.79304332772779</v>
      </c>
      <c r="H96" s="1">
        <f t="shared" si="2"/>
        <v>112086.38186064182</v>
      </c>
      <c r="I96" s="1">
        <f t="shared" si="3"/>
        <v>1.5407633723887988</v>
      </c>
      <c r="J96" s="4">
        <v>22</v>
      </c>
      <c r="K96" s="4">
        <v>4250</v>
      </c>
    </row>
    <row r="97" spans="1:11" x14ac:dyDescent="0.25">
      <c r="A97" s="4">
        <v>0</v>
      </c>
      <c r="B97" s="4">
        <v>35</v>
      </c>
      <c r="C97" s="4">
        <v>1250</v>
      </c>
      <c r="E97" s="7">
        <v>70</v>
      </c>
      <c r="F97" s="7">
        <v>181.94313138523924</v>
      </c>
      <c r="G97" s="7">
        <v>460.52686861476082</v>
      </c>
      <c r="H97" s="1">
        <f t="shared" si="2"/>
        <v>212084.99671611717</v>
      </c>
      <c r="I97" s="1">
        <f t="shared" si="3"/>
        <v>2.9153657148079954</v>
      </c>
      <c r="J97" s="4">
        <v>25</v>
      </c>
      <c r="K97" s="4">
        <v>2558.3333333333335</v>
      </c>
    </row>
    <row r="98" spans="1:11" x14ac:dyDescent="0.25">
      <c r="A98" s="4">
        <v>0</v>
      </c>
      <c r="B98" s="4">
        <v>36</v>
      </c>
      <c r="C98" s="4">
        <v>7000</v>
      </c>
      <c r="E98" s="7">
        <v>71</v>
      </c>
      <c r="F98" s="7">
        <v>125.53700993374409</v>
      </c>
      <c r="G98" s="7">
        <v>182.51299006625592</v>
      </c>
      <c r="H98" s="1">
        <f t="shared" si="2"/>
        <v>33310.991542925236</v>
      </c>
      <c r="I98" s="1">
        <f t="shared" si="3"/>
        <v>0.45790001260906388</v>
      </c>
      <c r="J98" s="4">
        <v>31</v>
      </c>
      <c r="K98" s="4">
        <v>2050</v>
      </c>
    </row>
    <row r="99" spans="1:11" x14ac:dyDescent="0.25">
      <c r="A99" s="4">
        <v>0</v>
      </c>
      <c r="B99" s="4">
        <v>22</v>
      </c>
      <c r="C99" s="4">
        <v>1300</v>
      </c>
      <c r="E99" s="7">
        <v>72</v>
      </c>
      <c r="F99" s="7">
        <v>100.51658594227196</v>
      </c>
      <c r="G99" s="7">
        <v>85.833414057728035</v>
      </c>
      <c r="H99" s="1">
        <f t="shared" si="2"/>
        <v>7367.3749688053849</v>
      </c>
      <c r="I99" s="1">
        <f t="shared" si="3"/>
        <v>0.10127351168050636</v>
      </c>
      <c r="J99" s="4">
        <v>27</v>
      </c>
      <c r="K99" s="4">
        <v>1666.6666666666667</v>
      </c>
    </row>
    <row r="100" spans="1:11" x14ac:dyDescent="0.25">
      <c r="A100" s="4">
        <v>474.15</v>
      </c>
      <c r="B100" s="4">
        <v>33</v>
      </c>
      <c r="C100" s="4">
        <v>5000</v>
      </c>
      <c r="E100" s="7">
        <v>73</v>
      </c>
      <c r="F100" s="7">
        <v>178.51228667230623</v>
      </c>
      <c r="G100" s="7">
        <v>-122.36228667230623</v>
      </c>
      <c r="H100" s="1">
        <f t="shared" si="2"/>
        <v>14972.52919967565</v>
      </c>
      <c r="I100" s="1">
        <f t="shared" si="3"/>
        <v>0.20581558794148697</v>
      </c>
      <c r="J100" s="4">
        <v>33</v>
      </c>
      <c r="K100" s="4">
        <v>2708.3333333333335</v>
      </c>
    </row>
    <row r="101" spans="1:11" x14ac:dyDescent="0.25">
      <c r="A101" s="4">
        <v>234.05</v>
      </c>
      <c r="B101" s="4">
        <v>25</v>
      </c>
      <c r="C101" s="4">
        <v>3000</v>
      </c>
      <c r="E101" s="7">
        <v>74</v>
      </c>
      <c r="F101" s="7">
        <v>131.99625692199658</v>
      </c>
      <c r="G101" s="7">
        <v>-2.6262569219965712</v>
      </c>
      <c r="H101" s="1">
        <f t="shared" si="2"/>
        <v>6.8972254203349044</v>
      </c>
      <c r="I101" s="1">
        <f t="shared" si="3"/>
        <v>9.4810735455566844E-5</v>
      </c>
      <c r="J101" s="4">
        <v>37</v>
      </c>
      <c r="K101" s="4">
        <v>2266.6666666666665</v>
      </c>
    </row>
    <row r="102" spans="1:11" x14ac:dyDescent="0.25">
      <c r="A102" s="4">
        <v>451.2</v>
      </c>
      <c r="B102" s="4">
        <v>26</v>
      </c>
      <c r="C102" s="4">
        <v>4166.666666666667</v>
      </c>
      <c r="E102" s="7">
        <v>75</v>
      </c>
      <c r="F102" s="7">
        <v>114.96839477899555</v>
      </c>
      <c r="G102" s="7">
        <v>-21.858394778995546</v>
      </c>
      <c r="H102" s="1">
        <f t="shared" si="2"/>
        <v>477.78942231441977</v>
      </c>
      <c r="I102" s="1">
        <f t="shared" si="3"/>
        <v>6.5677955644258138E-3</v>
      </c>
      <c r="J102" s="4">
        <v>27</v>
      </c>
      <c r="K102" s="4">
        <v>1833.3333333333333</v>
      </c>
    </row>
    <row r="103" spans="1:11" x14ac:dyDescent="0.25">
      <c r="A103" s="4">
        <v>251.52</v>
      </c>
      <c r="B103" s="4">
        <v>46</v>
      </c>
      <c r="C103" s="4">
        <v>4583.333333333333</v>
      </c>
      <c r="E103" s="7">
        <v>76</v>
      </c>
      <c r="F103" s="7">
        <v>258.42463097761373</v>
      </c>
      <c r="G103" s="7">
        <v>-258.42463097761373</v>
      </c>
      <c r="H103" s="1">
        <f t="shared" si="2"/>
        <v>66783.289895915834</v>
      </c>
      <c r="I103" s="1">
        <f t="shared" si="3"/>
        <v>0.91801738312137959</v>
      </c>
      <c r="J103" s="4">
        <v>24</v>
      </c>
      <c r="K103" s="4">
        <v>3416.6666666666665</v>
      </c>
    </row>
    <row r="104" spans="1:11" x14ac:dyDescent="0.25">
      <c r="A104" s="1"/>
      <c r="B104" s="1"/>
      <c r="C104" s="1"/>
      <c r="E104" s="7">
        <v>77</v>
      </c>
      <c r="F104" s="7">
        <v>233.13396551334745</v>
      </c>
      <c r="G104" s="7">
        <v>59.526034486652577</v>
      </c>
      <c r="H104" s="1">
        <f t="shared" si="2"/>
        <v>3543.3487817061518</v>
      </c>
      <c r="I104" s="1">
        <f t="shared" si="3"/>
        <v>4.8707630024485207E-2</v>
      </c>
      <c r="J104" s="4">
        <v>24</v>
      </c>
      <c r="K104" s="4">
        <v>3125</v>
      </c>
    </row>
    <row r="105" spans="1:11" x14ac:dyDescent="0.25">
      <c r="A105" s="1"/>
      <c r="B105" s="1"/>
      <c r="C105" s="1"/>
      <c r="E105" s="7">
        <v>78</v>
      </c>
      <c r="F105" s="7">
        <v>168.21391299035182</v>
      </c>
      <c r="G105" s="7">
        <v>-69.753912990351822</v>
      </c>
      <c r="H105" s="1">
        <f t="shared" si="2"/>
        <v>4865.6083774655726</v>
      </c>
      <c r="I105" s="1">
        <f t="shared" si="3"/>
        <v>6.6883693165400201E-2</v>
      </c>
      <c r="J105" s="4">
        <v>25</v>
      </c>
      <c r="K105" s="4">
        <v>2400</v>
      </c>
    </row>
    <row r="106" spans="1:11" x14ac:dyDescent="0.25">
      <c r="A106" s="1"/>
      <c r="B106" s="1"/>
      <c r="C106" s="1"/>
      <c r="E106" s="7">
        <v>79</v>
      </c>
      <c r="F106" s="7">
        <v>157.89642558583856</v>
      </c>
      <c r="G106" s="7">
        <v>100.65357441416145</v>
      </c>
      <c r="H106" s="1">
        <f t="shared" si="2"/>
        <v>10131.142042347137</v>
      </c>
      <c r="I106" s="1">
        <f t="shared" si="3"/>
        <v>0.13926484484729298</v>
      </c>
      <c r="J106" s="4">
        <v>36</v>
      </c>
      <c r="K106" s="4">
        <v>2541.6666666666665</v>
      </c>
    </row>
    <row r="107" spans="1:11" x14ac:dyDescent="0.25">
      <c r="A107" s="1"/>
      <c r="B107" s="1"/>
      <c r="C107" s="1"/>
      <c r="E107" s="7">
        <v>80</v>
      </c>
      <c r="F107" s="7">
        <v>127.93095574377365</v>
      </c>
      <c r="G107" s="7">
        <v>-26.250955743773645</v>
      </c>
      <c r="H107" s="1">
        <f t="shared" si="2"/>
        <v>689.1126774615625</v>
      </c>
      <c r="I107" s="1">
        <f t="shared" si="3"/>
        <v>9.472690216744158E-3</v>
      </c>
      <c r="J107" s="4">
        <v>33</v>
      </c>
      <c r="K107" s="4">
        <v>2125</v>
      </c>
    </row>
    <row r="108" spans="1:11" x14ac:dyDescent="0.25">
      <c r="A108" s="1"/>
      <c r="B108" s="1"/>
      <c r="C108" s="1"/>
      <c r="E108" s="7">
        <v>81</v>
      </c>
      <c r="F108" s="7">
        <v>232.70656981001969</v>
      </c>
      <c r="G108" s="7">
        <v>-232.70656981001969</v>
      </c>
      <c r="H108" s="1">
        <f t="shared" si="2"/>
        <v>54152.347632745565</v>
      </c>
      <c r="I108" s="1">
        <f t="shared" si="3"/>
        <v>0.74438974990856999</v>
      </c>
      <c r="J108" s="4">
        <v>33</v>
      </c>
      <c r="K108" s="4">
        <v>3333.3333333333335</v>
      </c>
    </row>
    <row r="109" spans="1:11" x14ac:dyDescent="0.25">
      <c r="A109" s="1"/>
      <c r="B109" s="1"/>
      <c r="C109" s="1"/>
      <c r="E109" s="7">
        <v>82</v>
      </c>
      <c r="F109" s="7">
        <v>89.231219888842645</v>
      </c>
      <c r="G109" s="7">
        <v>-23.981219888842645</v>
      </c>
      <c r="H109" s="1">
        <f t="shared" si="2"/>
        <v>575.09890735702209</v>
      </c>
      <c r="I109" s="1">
        <f t="shared" si="3"/>
        <v>7.9054325534229971E-3</v>
      </c>
      <c r="J109" s="4">
        <v>55</v>
      </c>
      <c r="K109" s="4">
        <v>2200</v>
      </c>
    </row>
    <row r="110" spans="1:11" x14ac:dyDescent="0.25">
      <c r="A110" s="1"/>
      <c r="B110" s="1"/>
      <c r="C110" s="1"/>
      <c r="E110" s="7">
        <v>83</v>
      </c>
      <c r="F110" s="7">
        <v>89.608709060741887</v>
      </c>
      <c r="G110" s="7">
        <v>19.001290939258112</v>
      </c>
      <c r="H110" s="1">
        <f t="shared" si="2"/>
        <v>361.04905735833245</v>
      </c>
      <c r="I110" s="1">
        <f t="shared" si="3"/>
        <v>4.9630575452499111E-3</v>
      </c>
      <c r="J110" s="4">
        <v>20</v>
      </c>
      <c r="K110" s="4">
        <v>1375</v>
      </c>
    </row>
    <row r="111" spans="1:11" x14ac:dyDescent="0.25">
      <c r="A111" s="1"/>
      <c r="B111" s="1"/>
      <c r="C111" s="1"/>
      <c r="E111" s="7">
        <v>84</v>
      </c>
      <c r="F111" s="7">
        <v>125.31083544922308</v>
      </c>
      <c r="G111" s="7">
        <v>-75.750835449223075</v>
      </c>
      <c r="H111" s="1">
        <f t="shared" si="2"/>
        <v>5738.1890712552713</v>
      </c>
      <c r="I111" s="1">
        <f t="shared" si="3"/>
        <v>7.8878373965395432E-2</v>
      </c>
      <c r="J111" s="4">
        <v>29</v>
      </c>
      <c r="K111" s="4">
        <v>2000</v>
      </c>
    </row>
    <row r="112" spans="1:11" x14ac:dyDescent="0.25">
      <c r="A112" s="1"/>
      <c r="B112" s="1"/>
      <c r="C112" s="1"/>
      <c r="E112" s="7">
        <v>85</v>
      </c>
      <c r="F112" s="7">
        <v>197.36865841403431</v>
      </c>
      <c r="G112" s="7">
        <v>-197.36865841403431</v>
      </c>
      <c r="H112" s="1">
        <f t="shared" si="2"/>
        <v>38954.387324155759</v>
      </c>
      <c r="I112" s="1">
        <f t="shared" si="3"/>
        <v>0.53547533774021339</v>
      </c>
      <c r="J112" s="4">
        <v>40</v>
      </c>
      <c r="K112" s="4">
        <v>3091.6666666666665</v>
      </c>
    </row>
    <row r="113" spans="1:11" x14ac:dyDescent="0.25">
      <c r="A113" s="1"/>
      <c r="B113" s="1"/>
      <c r="C113" s="1"/>
      <c r="E113" s="7">
        <v>86</v>
      </c>
      <c r="F113" s="7">
        <v>450.38840029895761</v>
      </c>
      <c r="G113" s="7">
        <v>-214.81840029895761</v>
      </c>
      <c r="H113" s="1">
        <f t="shared" si="2"/>
        <v>46146.945107003194</v>
      </c>
      <c r="I113" s="1">
        <f t="shared" si="3"/>
        <v>0.63434577500153666</v>
      </c>
      <c r="J113" s="4">
        <v>41</v>
      </c>
      <c r="K113" s="4">
        <v>6033.333333333333</v>
      </c>
    </row>
    <row r="114" spans="1:11" x14ac:dyDescent="0.25">
      <c r="A114" s="1"/>
      <c r="B114" s="1"/>
      <c r="C114" s="1"/>
      <c r="E114" s="7">
        <v>87</v>
      </c>
      <c r="F114" s="7">
        <v>244.45012437564651</v>
      </c>
      <c r="G114" s="7">
        <v>-244.45012437564651</v>
      </c>
      <c r="H114" s="1">
        <f t="shared" si="2"/>
        <v>59755.86330726905</v>
      </c>
      <c r="I114" s="1">
        <f t="shared" si="3"/>
        <v>0.82141687456539636</v>
      </c>
      <c r="J114" s="4">
        <v>41</v>
      </c>
      <c r="K114" s="4">
        <v>3658.3333333333335</v>
      </c>
    </row>
    <row r="115" spans="1:11" x14ac:dyDescent="0.25">
      <c r="A115" s="1"/>
      <c r="B115" s="1"/>
      <c r="C115" s="1"/>
      <c r="E115" s="7">
        <v>88</v>
      </c>
      <c r="F115" s="7">
        <v>178.01587071499108</v>
      </c>
      <c r="G115" s="7">
        <v>-178.01587071499108</v>
      </c>
      <c r="H115" s="1">
        <f t="shared" si="2"/>
        <v>31689.650226416419</v>
      </c>
      <c r="I115" s="1">
        <f t="shared" si="3"/>
        <v>0.43561270818234649</v>
      </c>
      <c r="J115" s="4">
        <v>35</v>
      </c>
      <c r="K115" s="4">
        <v>2750</v>
      </c>
    </row>
    <row r="116" spans="1:11" x14ac:dyDescent="0.25">
      <c r="A116" s="1"/>
      <c r="B116" s="1"/>
      <c r="C116" s="1"/>
      <c r="E116" s="7">
        <v>89</v>
      </c>
      <c r="F116" s="7">
        <v>128.35835144710143</v>
      </c>
      <c r="G116" s="7">
        <v>-128.35835144710143</v>
      </c>
      <c r="H116" s="1">
        <f t="shared" si="2"/>
        <v>16475.866386217604</v>
      </c>
      <c r="I116" s="1">
        <f t="shared" si="3"/>
        <v>0.22648078236496058</v>
      </c>
      <c r="J116" s="4">
        <v>24</v>
      </c>
      <c r="K116" s="4">
        <v>1916.6666666666667</v>
      </c>
    </row>
    <row r="117" spans="1:11" x14ac:dyDescent="0.25">
      <c r="A117" s="1"/>
      <c r="B117" s="1"/>
      <c r="C117" s="1"/>
      <c r="E117" s="7">
        <v>90</v>
      </c>
      <c r="F117" s="7">
        <v>202.56483201486233</v>
      </c>
      <c r="G117" s="7">
        <v>-202.56483201486233</v>
      </c>
      <c r="H117" s="1">
        <f t="shared" si="2"/>
        <v>41032.511169209392</v>
      </c>
      <c r="I117" s="1">
        <f t="shared" si="3"/>
        <v>0.56404167247771397</v>
      </c>
      <c r="J117" s="4">
        <v>54</v>
      </c>
      <c r="K117" s="4">
        <v>3483.3333333333335</v>
      </c>
    </row>
    <row r="118" spans="1:11" x14ac:dyDescent="0.25">
      <c r="E118" s="7">
        <v>91</v>
      </c>
      <c r="F118" s="7">
        <v>121.54072900950861</v>
      </c>
      <c r="G118" s="7">
        <v>-121.54072900950861</v>
      </c>
      <c r="H118" s="1">
        <f t="shared" si="2"/>
        <v>14772.148808162809</v>
      </c>
      <c r="I118" s="1">
        <f t="shared" si="3"/>
        <v>0.20306111623258863</v>
      </c>
      <c r="J118" s="4">
        <v>34</v>
      </c>
      <c r="K118" s="4">
        <v>2075.0000000000005</v>
      </c>
    </row>
    <row r="119" spans="1:11" x14ac:dyDescent="0.25">
      <c r="E119" s="7">
        <v>92</v>
      </c>
      <c r="F119" s="7">
        <v>122.06209823253798</v>
      </c>
      <c r="G119" s="7">
        <v>-122.06209823253798</v>
      </c>
      <c r="H119" s="1">
        <f t="shared" si="2"/>
        <v>14899.15582492975</v>
      </c>
      <c r="I119" s="1">
        <f t="shared" si="3"/>
        <v>0.20480698184286567</v>
      </c>
      <c r="J119" s="4">
        <v>45</v>
      </c>
      <c r="K119" s="4">
        <v>2341.6666666666665</v>
      </c>
    </row>
    <row r="120" spans="1:11" x14ac:dyDescent="0.25">
      <c r="E120" s="7">
        <v>93</v>
      </c>
      <c r="F120" s="7">
        <v>96.54525828375067</v>
      </c>
      <c r="G120" s="7">
        <v>-28.165258283750674</v>
      </c>
      <c r="H120" s="1">
        <f t="shared" si="2"/>
        <v>793.28177419038593</v>
      </c>
      <c r="I120" s="1">
        <f t="shared" si="3"/>
        <v>1.0904620894764867E-2</v>
      </c>
      <c r="J120" s="4">
        <v>43</v>
      </c>
      <c r="K120" s="4">
        <v>2000</v>
      </c>
    </row>
    <row r="121" spans="1:11" x14ac:dyDescent="0.25">
      <c r="E121" s="7">
        <v>94</v>
      </c>
      <c r="F121" s="7">
        <v>47.949591184478749</v>
      </c>
      <c r="G121" s="7">
        <v>-47.949591184478749</v>
      </c>
      <c r="H121" s="1">
        <f t="shared" si="2"/>
        <v>2299.1632947586422</v>
      </c>
      <c r="I121" s="1">
        <f t="shared" si="3"/>
        <v>3.1604790277816742E-2</v>
      </c>
      <c r="J121" s="4">
        <v>35</v>
      </c>
      <c r="K121" s="4">
        <v>1250</v>
      </c>
    </row>
    <row r="122" spans="1:11" x14ac:dyDescent="0.25">
      <c r="E122" s="7">
        <v>95</v>
      </c>
      <c r="F122" s="7">
        <v>544.48231196819472</v>
      </c>
      <c r="G122" s="7">
        <v>-544.48231196819472</v>
      </c>
      <c r="H122" s="1">
        <f t="shared" si="2"/>
        <v>296460.98804623052</v>
      </c>
      <c r="I122" s="1">
        <f t="shared" si="3"/>
        <v>4.0752161336757231</v>
      </c>
      <c r="J122" s="4">
        <v>36</v>
      </c>
      <c r="K122" s="4">
        <v>7000</v>
      </c>
    </row>
    <row r="123" spans="1:11" x14ac:dyDescent="0.25">
      <c r="E123" s="7">
        <v>96</v>
      </c>
      <c r="F123" s="7">
        <v>78.996026917720201</v>
      </c>
      <c r="G123" s="7">
        <v>-78.996026917720201</v>
      </c>
      <c r="H123" s="1">
        <f t="shared" si="2"/>
        <v>6240.3722687851741</v>
      </c>
      <c r="I123" s="1">
        <f t="shared" si="3"/>
        <v>8.5781491580032773E-2</v>
      </c>
      <c r="J123" s="4">
        <v>22</v>
      </c>
      <c r="K123" s="4">
        <v>1300</v>
      </c>
    </row>
    <row r="124" spans="1:11" x14ac:dyDescent="0.25">
      <c r="E124" s="7">
        <v>97</v>
      </c>
      <c r="F124" s="7">
        <v>377.22465817725561</v>
      </c>
      <c r="G124" s="7">
        <v>96.925341822744372</v>
      </c>
      <c r="H124" s="1">
        <f t="shared" si="2"/>
        <v>9394.5218874558395</v>
      </c>
      <c r="I124" s="1">
        <f t="shared" si="3"/>
        <v>0.12913910668731757</v>
      </c>
      <c r="J124" s="4">
        <v>33</v>
      </c>
      <c r="K124" s="4">
        <v>5000</v>
      </c>
    </row>
    <row r="125" spans="1:11" x14ac:dyDescent="0.25">
      <c r="E125" s="7">
        <v>98</v>
      </c>
      <c r="F125" s="7">
        <v>220.24042480255676</v>
      </c>
      <c r="G125" s="7">
        <v>13.809575197443252</v>
      </c>
      <c r="H125" s="1">
        <f t="shared" si="2"/>
        <v>190.70436713383981</v>
      </c>
      <c r="I125" s="1">
        <f t="shared" si="3"/>
        <v>2.6214630087687987E-3</v>
      </c>
      <c r="J125" s="4">
        <v>25</v>
      </c>
      <c r="K125" s="4">
        <v>3000</v>
      </c>
    </row>
    <row r="126" spans="1:11" x14ac:dyDescent="0.25">
      <c r="E126" s="7">
        <v>99</v>
      </c>
      <c r="F126" s="7">
        <v>319.34840257637393</v>
      </c>
      <c r="G126" s="7">
        <v>131.85159742362606</v>
      </c>
      <c r="H126" s="1">
        <f t="shared" si="2"/>
        <v>17384.843743161953</v>
      </c>
      <c r="I126" s="1">
        <f t="shared" si="3"/>
        <v>0.23897577947934609</v>
      </c>
      <c r="J126" s="4">
        <v>26</v>
      </c>
      <c r="K126" s="4">
        <v>4166.666666666667</v>
      </c>
    </row>
    <row r="127" spans="1:11" ht="15.75" thickBot="1" x14ac:dyDescent="0.3">
      <c r="E127" s="8">
        <v>100</v>
      </c>
      <c r="F127" s="8">
        <v>314.38424300322225</v>
      </c>
      <c r="G127" s="8">
        <v>-62.864243003222242</v>
      </c>
      <c r="H127" s="1">
        <f t="shared" si="2"/>
        <v>3951.9130483681765</v>
      </c>
      <c r="I127" s="1">
        <f t="shared" si="3"/>
        <v>5.4323841796959073E-2</v>
      </c>
      <c r="J127" s="4">
        <v>46</v>
      </c>
      <c r="K127" s="4">
        <v>4583.333333333333</v>
      </c>
    </row>
    <row r="128" spans="1:11" x14ac:dyDescent="0.25">
      <c r="H128" s="22">
        <f>SUM(H28:H127)</f>
        <v>7274730.4270910304</v>
      </c>
      <c r="J128" s="1"/>
      <c r="K128" s="1"/>
    </row>
    <row r="129" spans="8:11" x14ac:dyDescent="0.25">
      <c r="H129" s="22">
        <f>+H128/100</f>
        <v>72747.304270910303</v>
      </c>
      <c r="J129" s="1"/>
      <c r="K129" s="1"/>
    </row>
    <row r="130" spans="8:11" x14ac:dyDescent="0.25">
      <c r="J130" s="1"/>
      <c r="K130" s="1"/>
    </row>
    <row r="131" spans="8:11" x14ac:dyDescent="0.25">
      <c r="J131" s="1"/>
      <c r="K131" s="1"/>
    </row>
    <row r="132" spans="8:11" x14ac:dyDescent="0.25">
      <c r="J132" s="1"/>
      <c r="K132" s="1"/>
    </row>
    <row r="133" spans="8:11" x14ac:dyDescent="0.25">
      <c r="J133" s="1"/>
      <c r="K133" s="1"/>
    </row>
    <row r="134" spans="8:11" x14ac:dyDescent="0.25">
      <c r="J134" s="1"/>
      <c r="K134" s="1"/>
    </row>
    <row r="135" spans="8:11" x14ac:dyDescent="0.25">
      <c r="J135" s="1"/>
      <c r="K135" s="1"/>
    </row>
    <row r="136" spans="8:11" x14ac:dyDescent="0.25">
      <c r="J136" s="1"/>
      <c r="K136" s="1"/>
    </row>
    <row r="137" spans="8:11" x14ac:dyDescent="0.25">
      <c r="J137" s="1"/>
      <c r="K137" s="1"/>
    </row>
    <row r="138" spans="8:11" x14ac:dyDescent="0.25">
      <c r="J138" s="1"/>
      <c r="K138" s="1"/>
    </row>
    <row r="139" spans="8:11" x14ac:dyDescent="0.25">
      <c r="J139" s="1"/>
      <c r="K139" s="1"/>
    </row>
    <row r="140" spans="8:11" x14ac:dyDescent="0.25">
      <c r="J140" s="1"/>
      <c r="K140" s="1"/>
    </row>
    <row r="141" spans="8:11" x14ac:dyDescent="0.25">
      <c r="J141" s="1"/>
      <c r="K141" s="1"/>
    </row>
    <row r="142" spans="8:11" x14ac:dyDescent="0.25">
      <c r="J142" s="1"/>
      <c r="K142" s="1"/>
    </row>
    <row r="143" spans="8:11" x14ac:dyDescent="0.25">
      <c r="J143" s="1"/>
      <c r="K1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31"/>
  <sheetViews>
    <sheetView workbookViewId="0">
      <selection activeCell="D4" sqref="D4"/>
    </sheetView>
  </sheetViews>
  <sheetFormatPr baseColWidth="10" defaultRowHeight="15" x14ac:dyDescent="0.25"/>
  <cols>
    <col min="1" max="1" width="11.42578125" style="1"/>
    <col min="10" max="10" width="11.28515625" customWidth="1"/>
    <col min="11" max="11" width="16.85546875" customWidth="1"/>
    <col min="15" max="15" width="31.28515625" customWidth="1"/>
    <col min="18" max="18" width="14.28515625" customWidth="1"/>
    <col min="20" max="20" width="12" bestFit="1" customWidth="1"/>
  </cols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3" t="s">
        <v>6</v>
      </c>
      <c r="C2" s="3" t="s">
        <v>4</v>
      </c>
      <c r="D2" s="3" t="s">
        <v>5</v>
      </c>
      <c r="E2" s="1"/>
      <c r="F2" t="s">
        <v>25</v>
      </c>
    </row>
    <row r="3" spans="1:12" ht="15.75" thickBot="1" x14ac:dyDescent="0.3">
      <c r="B3" s="2" t="s">
        <v>7</v>
      </c>
      <c r="C3" s="2" t="s">
        <v>8</v>
      </c>
      <c r="D3" s="2" t="s">
        <v>9</v>
      </c>
      <c r="E3" s="1"/>
    </row>
    <row r="4" spans="1:12" x14ac:dyDescent="0.25">
      <c r="A4" s="1">
        <v>1</v>
      </c>
      <c r="B4" s="4">
        <v>124.98</v>
      </c>
      <c r="C4" s="4">
        <v>38</v>
      </c>
      <c r="D4" s="4">
        <v>3766.6666666666661</v>
      </c>
      <c r="E4" s="1"/>
      <c r="F4" s="10" t="s">
        <v>26</v>
      </c>
      <c r="G4" s="10"/>
    </row>
    <row r="5" spans="1:12" x14ac:dyDescent="0.25">
      <c r="A5" s="1">
        <f>+A4+1</f>
        <v>2</v>
      </c>
      <c r="B5" s="4">
        <v>9.85</v>
      </c>
      <c r="C5" s="4">
        <v>33</v>
      </c>
      <c r="D5" s="4">
        <v>2016.6666666666667</v>
      </c>
      <c r="E5" s="1"/>
      <c r="F5" s="7" t="s">
        <v>27</v>
      </c>
      <c r="G5" s="7">
        <v>0.38894660161029454</v>
      </c>
    </row>
    <row r="6" spans="1:12" x14ac:dyDescent="0.25">
      <c r="A6" s="1">
        <f t="shared" ref="A6:A69" si="0">+A5+1</f>
        <v>3</v>
      </c>
      <c r="B6" s="4">
        <v>15</v>
      </c>
      <c r="C6" s="4">
        <v>34</v>
      </c>
      <c r="D6" s="4">
        <v>3750</v>
      </c>
      <c r="E6" s="1"/>
      <c r="F6" s="7" t="s">
        <v>28</v>
      </c>
      <c r="G6" s="7">
        <v>0.15127945890419719</v>
      </c>
    </row>
    <row r="7" spans="1:12" x14ac:dyDescent="0.25">
      <c r="A7" s="1">
        <f t="shared" si="0"/>
        <v>4</v>
      </c>
      <c r="B7" s="4">
        <v>137.87</v>
      </c>
      <c r="C7" s="4">
        <v>31</v>
      </c>
      <c r="D7" s="4">
        <v>2116.6666666666665</v>
      </c>
      <c r="E7" s="1"/>
      <c r="F7" s="7" t="s">
        <v>29</v>
      </c>
      <c r="G7" s="7">
        <v>0.13378006630428374</v>
      </c>
    </row>
    <row r="8" spans="1:12" x14ac:dyDescent="0.25">
      <c r="A8" s="1">
        <f t="shared" si="0"/>
        <v>5</v>
      </c>
      <c r="B8" s="4">
        <v>546.5</v>
      </c>
      <c r="C8" s="4">
        <v>32</v>
      </c>
      <c r="D8" s="4">
        <v>8158.3333333333321</v>
      </c>
      <c r="E8" s="1"/>
      <c r="F8" s="7" t="s">
        <v>30</v>
      </c>
      <c r="G8" s="7">
        <v>273.85620478244726</v>
      </c>
    </row>
    <row r="9" spans="1:12" ht="15.75" thickBot="1" x14ac:dyDescent="0.3">
      <c r="A9" s="1">
        <f t="shared" si="0"/>
        <v>6</v>
      </c>
      <c r="B9" s="4">
        <v>92</v>
      </c>
      <c r="C9" s="4">
        <v>23</v>
      </c>
      <c r="D9" s="4">
        <v>2083.3333333333335</v>
      </c>
      <c r="E9" s="1"/>
      <c r="F9" s="8" t="s">
        <v>31</v>
      </c>
      <c r="G9" s="8">
        <v>100</v>
      </c>
    </row>
    <row r="10" spans="1:12" x14ac:dyDescent="0.25">
      <c r="A10" s="1">
        <f t="shared" si="0"/>
        <v>7</v>
      </c>
      <c r="B10" s="4">
        <v>40.83</v>
      </c>
      <c r="C10" s="4">
        <v>28</v>
      </c>
      <c r="D10" s="4">
        <v>3300</v>
      </c>
      <c r="E10" s="1"/>
    </row>
    <row r="11" spans="1:12" ht="15.75" thickBot="1" x14ac:dyDescent="0.3">
      <c r="A11" s="1">
        <f t="shared" si="0"/>
        <v>8</v>
      </c>
      <c r="B11" s="4">
        <v>150.79</v>
      </c>
      <c r="C11" s="4">
        <v>29</v>
      </c>
      <c r="D11" s="4">
        <v>1975</v>
      </c>
      <c r="E11" s="1"/>
      <c r="F11" t="s">
        <v>32</v>
      </c>
    </row>
    <row r="12" spans="1:12" x14ac:dyDescent="0.25">
      <c r="A12" s="1">
        <f t="shared" si="0"/>
        <v>9</v>
      </c>
      <c r="B12" s="4">
        <v>777.82</v>
      </c>
      <c r="C12" s="4">
        <v>37</v>
      </c>
      <c r="D12" s="4">
        <v>3166.6666666666665</v>
      </c>
      <c r="E12" s="1"/>
      <c r="F12" s="9"/>
      <c r="G12" s="9" t="s">
        <v>37</v>
      </c>
      <c r="H12" s="9" t="s">
        <v>38</v>
      </c>
      <c r="I12" s="9" t="s">
        <v>39</v>
      </c>
      <c r="J12" s="9" t="s">
        <v>40</v>
      </c>
      <c r="K12" s="9" t="s">
        <v>41</v>
      </c>
    </row>
    <row r="13" spans="1:12" x14ac:dyDescent="0.25">
      <c r="A13" s="1">
        <f t="shared" si="0"/>
        <v>10</v>
      </c>
      <c r="B13" s="4">
        <v>52.58</v>
      </c>
      <c r="C13" s="4">
        <v>28</v>
      </c>
      <c r="D13" s="4">
        <v>2666.6666666666665</v>
      </c>
      <c r="E13" s="1"/>
      <c r="F13" s="7" t="s">
        <v>33</v>
      </c>
      <c r="G13" s="7">
        <v>2</v>
      </c>
      <c r="H13" s="7">
        <v>1296678.034047965</v>
      </c>
      <c r="I13" s="7">
        <v>648339.01702398248</v>
      </c>
      <c r="J13" s="7">
        <v>8.6448405589200465</v>
      </c>
      <c r="K13" s="7">
        <v>3.5082343317026333E-4</v>
      </c>
    </row>
    <row r="14" spans="1:12" x14ac:dyDescent="0.25">
      <c r="A14" s="1">
        <f t="shared" si="0"/>
        <v>11</v>
      </c>
      <c r="B14" s="4">
        <v>256.66000000000003</v>
      </c>
      <c r="C14" s="4">
        <v>31</v>
      </c>
      <c r="D14" s="4">
        <v>3291.6666666666665</v>
      </c>
      <c r="E14" s="1"/>
      <c r="F14" s="7" t="s">
        <v>34</v>
      </c>
      <c r="G14" s="7">
        <v>97</v>
      </c>
      <c r="H14" s="7">
        <v>7274730.4270910323</v>
      </c>
      <c r="I14" s="7">
        <v>74997.220897845691</v>
      </c>
      <c r="J14" s="7"/>
      <c r="K14" s="7"/>
    </row>
    <row r="15" spans="1:12" ht="15.75" thickBot="1" x14ac:dyDescent="0.3">
      <c r="A15" s="1">
        <f t="shared" si="0"/>
        <v>12</v>
      </c>
      <c r="B15" s="4">
        <v>0</v>
      </c>
      <c r="C15" s="4">
        <v>42</v>
      </c>
      <c r="D15" s="4">
        <v>1650</v>
      </c>
      <c r="E15" s="1"/>
      <c r="F15" s="8" t="s">
        <v>35</v>
      </c>
      <c r="G15" s="8">
        <v>99</v>
      </c>
      <c r="H15" s="8">
        <v>8571408.4611389972</v>
      </c>
      <c r="I15" s="8"/>
      <c r="J15" s="8"/>
      <c r="K15" s="8"/>
    </row>
    <row r="16" spans="1:12" ht="15.75" thickBot="1" x14ac:dyDescent="0.3">
      <c r="A16" s="1">
        <f t="shared" si="0"/>
        <v>13</v>
      </c>
      <c r="B16" s="4">
        <v>0</v>
      </c>
      <c r="C16" s="4">
        <v>30</v>
      </c>
      <c r="D16" s="4">
        <v>1441.6666666666667</v>
      </c>
      <c r="E16" s="1"/>
    </row>
    <row r="17" spans="1:21" x14ac:dyDescent="0.25">
      <c r="A17" s="1">
        <f t="shared" si="0"/>
        <v>14</v>
      </c>
      <c r="B17" s="4">
        <v>78.87</v>
      </c>
      <c r="C17" s="4">
        <v>29</v>
      </c>
      <c r="D17" s="4">
        <v>2041.6666666666667</v>
      </c>
      <c r="E17" s="1"/>
      <c r="F17" s="9"/>
      <c r="G17" s="9" t="s">
        <v>42</v>
      </c>
      <c r="H17" s="9" t="s">
        <v>30</v>
      </c>
      <c r="I17" s="9" t="s">
        <v>43</v>
      </c>
      <c r="J17" s="9" t="s">
        <v>44</v>
      </c>
      <c r="K17" s="9" t="s">
        <v>45</v>
      </c>
      <c r="L17" s="9" t="s">
        <v>46</v>
      </c>
      <c r="M17" s="9" t="s">
        <v>47</v>
      </c>
      <c r="N17" s="9" t="s">
        <v>48</v>
      </c>
    </row>
    <row r="18" spans="1:21" x14ac:dyDescent="0.25">
      <c r="A18" s="1">
        <f t="shared" si="0"/>
        <v>15</v>
      </c>
      <c r="B18" s="4">
        <v>42.62</v>
      </c>
      <c r="C18" s="4">
        <v>35</v>
      </c>
      <c r="D18" s="4">
        <v>1591.6666666666667</v>
      </c>
      <c r="E18" s="1"/>
      <c r="F18" s="7" t="s">
        <v>36</v>
      </c>
      <c r="G18" s="7">
        <v>11.474967822732822</v>
      </c>
      <c r="H18" s="7">
        <v>119.31345404126708</v>
      </c>
      <c r="I18" s="7">
        <v>9.6174969662381593E-2</v>
      </c>
      <c r="J18" s="7">
        <v>0.92358003193284033</v>
      </c>
      <c r="K18" s="7">
        <v>-225.32921081638381</v>
      </c>
      <c r="L18" s="7">
        <v>248.27914646184945</v>
      </c>
      <c r="M18" s="7">
        <v>-225.32921081638381</v>
      </c>
      <c r="N18" s="7">
        <v>248.27914646184945</v>
      </c>
    </row>
    <row r="19" spans="1:21" x14ac:dyDescent="0.25">
      <c r="A19" s="1">
        <f t="shared" si="0"/>
        <v>16</v>
      </c>
      <c r="B19" s="4">
        <v>335.43</v>
      </c>
      <c r="C19" s="4">
        <v>41</v>
      </c>
      <c r="D19" s="4">
        <v>2666.6666666666665</v>
      </c>
      <c r="E19" s="1"/>
      <c r="F19" s="7" t="s">
        <v>49</v>
      </c>
      <c r="G19" s="7">
        <v>-2.0546840832480289</v>
      </c>
      <c r="H19" s="7">
        <v>3.6498321682602484</v>
      </c>
      <c r="I19" s="7">
        <v>-0.56295303140676389</v>
      </c>
      <c r="J19" s="7">
        <v>0.57476577877146684</v>
      </c>
      <c r="K19" s="7">
        <v>-9.298590612653836</v>
      </c>
      <c r="L19" s="7">
        <v>5.1892224461577774</v>
      </c>
      <c r="M19" s="7">
        <v>-9.298590612653836</v>
      </c>
      <c r="N19" s="7">
        <v>5.1892224461577774</v>
      </c>
    </row>
    <row r="20" spans="1:21" ht="15.75" thickBot="1" x14ac:dyDescent="0.3">
      <c r="A20" s="1">
        <f t="shared" si="0"/>
        <v>17</v>
      </c>
      <c r="B20" s="4">
        <v>248.72</v>
      </c>
      <c r="C20" s="4">
        <v>40</v>
      </c>
      <c r="D20" s="4">
        <v>3333.3333333333335</v>
      </c>
      <c r="E20" s="1"/>
      <c r="F20" s="8" t="s">
        <v>50</v>
      </c>
      <c r="G20" s="8">
        <v>8.6710853020341552E-2</v>
      </c>
      <c r="H20" s="8">
        <v>2.1048050454143218E-2</v>
      </c>
      <c r="I20" s="8">
        <v>4.1196619710341338</v>
      </c>
      <c r="J20" s="8">
        <v>7.9893875687018031E-5</v>
      </c>
      <c r="K20" s="8">
        <v>4.4936299263611347E-2</v>
      </c>
      <c r="L20" s="8">
        <v>0.12848540677707176</v>
      </c>
      <c r="M20" s="8">
        <v>4.4936299263611347E-2</v>
      </c>
      <c r="N20" s="8">
        <v>0.12848540677707176</v>
      </c>
    </row>
    <row r="21" spans="1:21" x14ac:dyDescent="0.25">
      <c r="A21" s="1">
        <f t="shared" si="0"/>
        <v>18</v>
      </c>
      <c r="B21" s="4">
        <v>0</v>
      </c>
      <c r="C21" s="4">
        <v>30</v>
      </c>
      <c r="D21" s="4">
        <v>2500</v>
      </c>
      <c r="E21" s="1"/>
    </row>
    <row r="22" spans="1:21" x14ac:dyDescent="0.25">
      <c r="A22" s="1">
        <f t="shared" si="0"/>
        <v>19</v>
      </c>
      <c r="B22" s="4">
        <v>548.03</v>
      </c>
      <c r="C22" s="4">
        <v>40</v>
      </c>
      <c r="D22" s="4">
        <v>8333.3333333333339</v>
      </c>
      <c r="E22" s="1"/>
    </row>
    <row r="23" spans="1:21" x14ac:dyDescent="0.25">
      <c r="A23" s="1">
        <f t="shared" si="0"/>
        <v>20</v>
      </c>
      <c r="B23" s="4">
        <v>0</v>
      </c>
      <c r="C23" s="4">
        <v>46</v>
      </c>
      <c r="D23" s="4">
        <v>2833.3333333333335</v>
      </c>
      <c r="E23" s="1"/>
    </row>
    <row r="24" spans="1:21" x14ac:dyDescent="0.25">
      <c r="A24" s="1">
        <f t="shared" si="0"/>
        <v>21</v>
      </c>
      <c r="B24" s="4">
        <v>43.34</v>
      </c>
      <c r="C24" s="4">
        <v>35</v>
      </c>
      <c r="D24" s="4">
        <v>1958.3333333333333</v>
      </c>
      <c r="E24" s="1"/>
      <c r="F24" t="s">
        <v>51</v>
      </c>
    </row>
    <row r="25" spans="1:21" ht="15.75" thickBot="1" x14ac:dyDescent="0.3">
      <c r="A25" s="1">
        <f t="shared" si="0"/>
        <v>22</v>
      </c>
      <c r="B25" s="4">
        <v>0</v>
      </c>
      <c r="C25" s="4">
        <v>25</v>
      </c>
      <c r="D25" s="4">
        <v>1566.6666666666667</v>
      </c>
      <c r="E25" s="1"/>
    </row>
    <row r="26" spans="1:21" x14ac:dyDescent="0.25">
      <c r="A26" s="1">
        <f t="shared" si="0"/>
        <v>23</v>
      </c>
      <c r="B26" s="4">
        <v>218.52</v>
      </c>
      <c r="C26" s="4">
        <v>34</v>
      </c>
      <c r="D26" s="4">
        <v>1666.6666666666667</v>
      </c>
      <c r="E26" s="1"/>
      <c r="F26" s="9" t="s">
        <v>52</v>
      </c>
      <c r="G26" s="9" t="s">
        <v>53</v>
      </c>
      <c r="H26" s="9" t="s">
        <v>34</v>
      </c>
      <c r="I26" s="11" t="s">
        <v>54</v>
      </c>
      <c r="J26" s="3" t="s">
        <v>8</v>
      </c>
      <c r="K26" s="3" t="s">
        <v>9</v>
      </c>
      <c r="L26" s="3" t="s">
        <v>72</v>
      </c>
      <c r="M26" s="3" t="s">
        <v>73</v>
      </c>
    </row>
    <row r="27" spans="1:21" x14ac:dyDescent="0.25">
      <c r="A27" s="1">
        <f t="shared" si="0"/>
        <v>24</v>
      </c>
      <c r="B27" s="4">
        <v>170.64</v>
      </c>
      <c r="C27" s="4">
        <v>36</v>
      </c>
      <c r="D27" s="4">
        <v>3333.3333333333335</v>
      </c>
      <c r="E27" s="1"/>
      <c r="F27" s="7">
        <v>1</v>
      </c>
      <c r="G27" s="7">
        <v>260.00785236926083</v>
      </c>
      <c r="H27" s="7">
        <v>-135.02785236926081</v>
      </c>
      <c r="I27">
        <f>+H27*H27</f>
        <v>18232.520915454894</v>
      </c>
      <c r="J27" s="4">
        <v>38</v>
      </c>
      <c r="K27" s="4">
        <v>3766.6666666666661</v>
      </c>
      <c r="L27">
        <f>+J27*J27</f>
        <v>1444</v>
      </c>
      <c r="M27">
        <f>+K27*K27</f>
        <v>14187777.777777772</v>
      </c>
      <c r="O27" t="s">
        <v>25</v>
      </c>
    </row>
    <row r="28" spans="1:21" ht="15.75" thickBot="1" x14ac:dyDescent="0.3">
      <c r="A28" s="1">
        <f t="shared" si="0"/>
        <v>25</v>
      </c>
      <c r="B28" s="4">
        <v>37.58</v>
      </c>
      <c r="C28" s="4">
        <v>43</v>
      </c>
      <c r="D28" s="4">
        <v>4283.333333333333</v>
      </c>
      <c r="E28" s="1"/>
      <c r="F28" s="7">
        <v>2</v>
      </c>
      <c r="G28" s="7">
        <v>118.53727999990333</v>
      </c>
      <c r="H28" s="7">
        <v>-108.68727999990334</v>
      </c>
      <c r="I28" s="1">
        <f t="shared" ref="I28:I91" si="1">+H28*H28</f>
        <v>11812.924833777388</v>
      </c>
      <c r="J28" s="4">
        <v>33</v>
      </c>
      <c r="K28" s="4">
        <v>2016.6666666666667</v>
      </c>
      <c r="L28" s="1">
        <f t="shared" ref="L28:L91" si="2">+J28*J28</f>
        <v>1089</v>
      </c>
      <c r="M28" s="1">
        <f t="shared" ref="M28:M91" si="3">+K28*K28</f>
        <v>4066944.444444445</v>
      </c>
    </row>
    <row r="29" spans="1:21" x14ac:dyDescent="0.25">
      <c r="A29" s="1">
        <f t="shared" si="0"/>
        <v>26</v>
      </c>
      <c r="B29" s="4">
        <v>502.2</v>
      </c>
      <c r="C29" s="4">
        <v>30</v>
      </c>
      <c r="D29" s="4">
        <v>3758.3333333333335</v>
      </c>
      <c r="E29" s="1"/>
      <c r="F29" s="7">
        <v>3</v>
      </c>
      <c r="G29" s="7">
        <v>266.7814078185807</v>
      </c>
      <c r="H29" s="7">
        <v>-251.7814078185807</v>
      </c>
      <c r="I29" s="1">
        <f t="shared" si="1"/>
        <v>63393.877323106455</v>
      </c>
      <c r="J29" s="4">
        <v>34</v>
      </c>
      <c r="K29" s="4">
        <v>3750</v>
      </c>
      <c r="L29" s="1">
        <f t="shared" si="2"/>
        <v>1156</v>
      </c>
      <c r="M29" s="1">
        <f t="shared" si="3"/>
        <v>14062500</v>
      </c>
      <c r="O29" s="10" t="s">
        <v>26</v>
      </c>
      <c r="P29" s="10"/>
      <c r="R29" t="s">
        <v>66</v>
      </c>
      <c r="S29">
        <v>100</v>
      </c>
    </row>
    <row r="30" spans="1:21" x14ac:dyDescent="0.25">
      <c r="A30" s="1">
        <f t="shared" si="0"/>
        <v>27</v>
      </c>
      <c r="B30" s="4">
        <v>0</v>
      </c>
      <c r="C30" s="4">
        <v>22</v>
      </c>
      <c r="D30" s="4">
        <v>3200</v>
      </c>
      <c r="E30" s="1"/>
      <c r="F30" s="7">
        <v>4</v>
      </c>
      <c r="G30" s="7">
        <v>131.31773346843352</v>
      </c>
      <c r="H30" s="7">
        <v>6.5522665315664881</v>
      </c>
      <c r="I30" s="1">
        <f t="shared" si="1"/>
        <v>42.932196700686333</v>
      </c>
      <c r="J30" s="4">
        <v>31</v>
      </c>
      <c r="K30" s="4">
        <v>2116.6666666666665</v>
      </c>
      <c r="L30" s="1">
        <f t="shared" si="2"/>
        <v>961</v>
      </c>
      <c r="M30" s="1">
        <f t="shared" si="3"/>
        <v>4480277.7777777771</v>
      </c>
      <c r="O30" s="7" t="s">
        <v>27</v>
      </c>
      <c r="P30" s="7">
        <v>0.27542742931315467</v>
      </c>
    </row>
    <row r="31" spans="1:21" x14ac:dyDescent="0.25">
      <c r="A31" s="1">
        <f t="shared" si="0"/>
        <v>28</v>
      </c>
      <c r="B31" s="4">
        <v>73.180000000000007</v>
      </c>
      <c r="C31" s="4">
        <v>22</v>
      </c>
      <c r="D31" s="4">
        <v>1250</v>
      </c>
      <c r="E31" s="1"/>
      <c r="F31" s="7">
        <v>5</v>
      </c>
      <c r="G31" s="7">
        <v>653.14111971641557</v>
      </c>
      <c r="H31" s="7">
        <v>-106.64111971641557</v>
      </c>
      <c r="I31" s="1">
        <f t="shared" si="1"/>
        <v>11372.328414370879</v>
      </c>
      <c r="J31" s="4">
        <v>32</v>
      </c>
      <c r="K31" s="4">
        <v>8158.3333333333321</v>
      </c>
      <c r="L31" s="1">
        <f t="shared" si="2"/>
        <v>1024</v>
      </c>
      <c r="M31" s="1">
        <f t="shared" si="3"/>
        <v>66558402.777777761</v>
      </c>
      <c r="O31" s="7" t="s">
        <v>28</v>
      </c>
      <c r="P31" s="7">
        <v>7.5860268818052815E-2</v>
      </c>
      <c r="R31" s="22" t="s">
        <v>70</v>
      </c>
      <c r="S31">
        <f>+P31*S29</f>
        <v>7.5860268818052816</v>
      </c>
      <c r="T31" s="22" t="s">
        <v>71</v>
      </c>
      <c r="U31">
        <f>+_xlfn.CHISQ.DIST.RT(S31,4)</f>
        <v>0.10797515588188328</v>
      </c>
    </row>
    <row r="32" spans="1:21" x14ac:dyDescent="0.25">
      <c r="A32" s="1">
        <f t="shared" si="0"/>
        <v>29</v>
      </c>
      <c r="B32" s="4">
        <v>0</v>
      </c>
      <c r="C32" s="4">
        <v>34</v>
      </c>
      <c r="D32" s="4">
        <v>2083.3333333333335</v>
      </c>
      <c r="E32" s="1"/>
      <c r="F32" s="7">
        <v>6</v>
      </c>
      <c r="G32" s="7">
        <v>144.86484436707309</v>
      </c>
      <c r="H32" s="7">
        <v>-52.86484436707309</v>
      </c>
      <c r="I32" s="1">
        <f t="shared" si="1"/>
        <v>2794.6917699548594</v>
      </c>
      <c r="J32" s="4">
        <v>23</v>
      </c>
      <c r="K32" s="4">
        <v>2083.3333333333335</v>
      </c>
      <c r="L32" s="1">
        <f t="shared" si="2"/>
        <v>529</v>
      </c>
      <c r="M32" s="1">
        <f t="shared" si="3"/>
        <v>4340277.777777778</v>
      </c>
      <c r="O32" s="7" t="s">
        <v>29</v>
      </c>
      <c r="P32" s="7">
        <v>3.6949122241970833E-2</v>
      </c>
    </row>
    <row r="33" spans="1:23" x14ac:dyDescent="0.25">
      <c r="A33" s="1">
        <f t="shared" si="0"/>
        <v>30</v>
      </c>
      <c r="B33" s="4">
        <v>1532.77</v>
      </c>
      <c r="C33" s="4">
        <v>40</v>
      </c>
      <c r="D33" s="4">
        <v>4583.333333333333</v>
      </c>
      <c r="E33" s="1"/>
      <c r="F33" s="7">
        <v>7</v>
      </c>
      <c r="G33" s="7">
        <v>240.08962845891514</v>
      </c>
      <c r="H33" s="7">
        <v>-199.25962845891513</v>
      </c>
      <c r="I33" s="1">
        <f t="shared" si="1"/>
        <v>39704.399533584903</v>
      </c>
      <c r="J33" s="4">
        <v>28</v>
      </c>
      <c r="K33" s="4">
        <v>3300</v>
      </c>
      <c r="L33" s="1">
        <f t="shared" si="2"/>
        <v>784</v>
      </c>
      <c r="M33" s="1">
        <f t="shared" si="3"/>
        <v>10890000</v>
      </c>
      <c r="O33" s="7" t="s">
        <v>30</v>
      </c>
      <c r="P33" s="7">
        <v>292936.47638785426</v>
      </c>
    </row>
    <row r="34" spans="1:23" ht="15.75" thickBot="1" x14ac:dyDescent="0.3">
      <c r="A34" s="1">
        <f t="shared" si="0"/>
        <v>31</v>
      </c>
      <c r="B34" s="4">
        <v>42.69</v>
      </c>
      <c r="C34" s="4">
        <v>22</v>
      </c>
      <c r="D34" s="4">
        <v>1691.6666666666663</v>
      </c>
      <c r="E34" s="1"/>
      <c r="F34" s="7">
        <v>8</v>
      </c>
      <c r="G34" s="7">
        <v>123.14306412371454</v>
      </c>
      <c r="H34" s="7">
        <v>27.646935876285454</v>
      </c>
      <c r="I34" s="1">
        <f t="shared" si="1"/>
        <v>764.35306334743973</v>
      </c>
      <c r="J34" s="4">
        <v>29</v>
      </c>
      <c r="K34" s="4">
        <v>1975</v>
      </c>
      <c r="L34" s="1">
        <f t="shared" si="2"/>
        <v>841</v>
      </c>
      <c r="M34" s="1">
        <f t="shared" si="3"/>
        <v>3900625</v>
      </c>
      <c r="O34" s="8" t="s">
        <v>31</v>
      </c>
      <c r="P34" s="8">
        <v>100</v>
      </c>
    </row>
    <row r="35" spans="1:23" x14ac:dyDescent="0.25">
      <c r="A35" s="1">
        <f t="shared" si="0"/>
        <v>32</v>
      </c>
      <c r="B35" s="4">
        <v>417.83</v>
      </c>
      <c r="C35" s="4">
        <v>29</v>
      </c>
      <c r="D35" s="4">
        <v>2666.6666666666665</v>
      </c>
      <c r="E35" s="1"/>
      <c r="F35" s="7">
        <v>9</v>
      </c>
      <c r="G35" s="7">
        <v>210.03602464030399</v>
      </c>
      <c r="H35" s="7">
        <v>567.78397535969611</v>
      </c>
      <c r="I35" s="1">
        <f t="shared" si="1"/>
        <v>322378.64267526002</v>
      </c>
      <c r="J35" s="4">
        <v>37</v>
      </c>
      <c r="K35" s="4">
        <v>3166.6666666666665</v>
      </c>
      <c r="L35" s="1">
        <f t="shared" si="2"/>
        <v>1369</v>
      </c>
      <c r="M35" s="1">
        <f t="shared" si="3"/>
        <v>10027777.777777776</v>
      </c>
    </row>
    <row r="36" spans="1:23" ht="15.75" thickBot="1" x14ac:dyDescent="0.3">
      <c r="A36" s="1">
        <f t="shared" si="0"/>
        <v>33</v>
      </c>
      <c r="B36" s="4">
        <v>0</v>
      </c>
      <c r="C36" s="4">
        <v>25</v>
      </c>
      <c r="D36" s="4">
        <v>2625</v>
      </c>
      <c r="E36" s="1"/>
      <c r="F36" s="7">
        <v>10</v>
      </c>
      <c r="G36" s="7">
        <v>185.17275487936547</v>
      </c>
      <c r="H36" s="7">
        <v>-132.59275487936549</v>
      </c>
      <c r="I36" s="1">
        <f t="shared" si="1"/>
        <v>17580.838646499498</v>
      </c>
      <c r="J36" s="4">
        <v>28</v>
      </c>
      <c r="K36" s="4">
        <v>2666.6666666666665</v>
      </c>
      <c r="L36" s="1">
        <f t="shared" si="2"/>
        <v>784</v>
      </c>
      <c r="M36" s="1">
        <f t="shared" si="3"/>
        <v>7111111.1111111101</v>
      </c>
      <c r="O36" t="s">
        <v>32</v>
      </c>
    </row>
    <row r="37" spans="1:23" x14ac:dyDescent="0.25">
      <c r="A37" s="1">
        <f t="shared" si="0"/>
        <v>34</v>
      </c>
      <c r="B37" s="4">
        <v>552.72</v>
      </c>
      <c r="C37" s="4">
        <v>21</v>
      </c>
      <c r="D37" s="4">
        <v>2058.3333333333335</v>
      </c>
      <c r="E37" s="1"/>
      <c r="F37" s="7">
        <v>11</v>
      </c>
      <c r="G37" s="7">
        <v>233.20298576733487</v>
      </c>
      <c r="H37" s="7">
        <v>23.457014232665159</v>
      </c>
      <c r="I37" s="1">
        <f t="shared" si="1"/>
        <v>550.23151671145581</v>
      </c>
      <c r="J37" s="4">
        <v>31</v>
      </c>
      <c r="K37" s="4">
        <v>3291.6666666666665</v>
      </c>
      <c r="L37" s="1">
        <f t="shared" si="2"/>
        <v>961</v>
      </c>
      <c r="M37" s="1">
        <f t="shared" si="3"/>
        <v>10835069.444444444</v>
      </c>
      <c r="O37" s="9"/>
      <c r="P37" s="9" t="s">
        <v>37</v>
      </c>
      <c r="Q37" s="9" t="s">
        <v>38</v>
      </c>
      <c r="R37" s="9" t="s">
        <v>39</v>
      </c>
      <c r="S37" s="9" t="s">
        <v>40</v>
      </c>
      <c r="T37" s="9" t="s">
        <v>41</v>
      </c>
    </row>
    <row r="38" spans="1:23" x14ac:dyDescent="0.25">
      <c r="A38" s="1">
        <f t="shared" si="0"/>
        <v>35</v>
      </c>
      <c r="B38" s="4">
        <v>222.54</v>
      </c>
      <c r="C38" s="4">
        <v>24</v>
      </c>
      <c r="D38" s="4">
        <v>2500</v>
      </c>
      <c r="E38" s="1"/>
      <c r="F38" s="7">
        <v>12</v>
      </c>
      <c r="G38" s="7">
        <v>68.251143809879181</v>
      </c>
      <c r="H38" s="7">
        <v>-68.251143809879181</v>
      </c>
      <c r="I38" s="1">
        <f t="shared" si="1"/>
        <v>4658.2186313568091</v>
      </c>
      <c r="J38" s="4">
        <v>42</v>
      </c>
      <c r="K38" s="4">
        <v>1650</v>
      </c>
      <c r="L38" s="1">
        <f t="shared" si="2"/>
        <v>1764</v>
      </c>
      <c r="M38" s="1">
        <f t="shared" si="3"/>
        <v>2722500</v>
      </c>
      <c r="O38" s="7" t="s">
        <v>33</v>
      </c>
      <c r="P38" s="7">
        <v>4</v>
      </c>
      <c r="Q38" s="7">
        <v>669186617261.74121</v>
      </c>
      <c r="R38" s="7">
        <v>167296654315.4353</v>
      </c>
      <c r="S38" s="7">
        <v>1.9495768049323641</v>
      </c>
      <c r="T38" s="7">
        <v>0.10854584420166603</v>
      </c>
    </row>
    <row r="39" spans="1:23" x14ac:dyDescent="0.25">
      <c r="A39" s="1">
        <f t="shared" si="0"/>
        <v>36</v>
      </c>
      <c r="B39" s="4">
        <v>541.29999999999995</v>
      </c>
      <c r="C39" s="4">
        <v>43</v>
      </c>
      <c r="D39" s="4">
        <v>2950</v>
      </c>
      <c r="E39" s="1"/>
      <c r="F39" s="7">
        <v>13</v>
      </c>
      <c r="G39" s="7">
        <v>74.842591762951031</v>
      </c>
      <c r="H39" s="7">
        <v>-74.842591762951031</v>
      </c>
      <c r="I39" s="1">
        <f t="shared" si="1"/>
        <v>5601.4135417957459</v>
      </c>
      <c r="J39" s="4">
        <v>30</v>
      </c>
      <c r="K39" s="4">
        <v>1441.6666666666667</v>
      </c>
      <c r="L39" s="1">
        <f t="shared" si="2"/>
        <v>900</v>
      </c>
      <c r="M39" s="1">
        <f t="shared" si="3"/>
        <v>2078402.777777778</v>
      </c>
      <c r="O39" s="7" t="s">
        <v>34</v>
      </c>
      <c r="P39" s="7">
        <v>95</v>
      </c>
      <c r="Q39" s="7">
        <v>8152119023860.5303</v>
      </c>
      <c r="R39" s="7">
        <v>85811779198.531891</v>
      </c>
      <c r="S39" s="7"/>
      <c r="T39" s="7"/>
    </row>
    <row r="40" spans="1:23" ht="15.75" thickBot="1" x14ac:dyDescent="0.3">
      <c r="A40" s="1">
        <f t="shared" si="0"/>
        <v>37</v>
      </c>
      <c r="B40" s="4">
        <v>0</v>
      </c>
      <c r="C40" s="4">
        <v>43</v>
      </c>
      <c r="D40" s="4">
        <v>1900.0000000000002</v>
      </c>
      <c r="E40" s="1"/>
      <c r="F40" s="7">
        <v>14</v>
      </c>
      <c r="G40" s="7">
        <v>128.923787658404</v>
      </c>
      <c r="H40" s="7">
        <v>-50.053787658403991</v>
      </c>
      <c r="I40" s="1">
        <f t="shared" si="1"/>
        <v>2505.3816589525954</v>
      </c>
      <c r="J40" s="4">
        <v>29</v>
      </c>
      <c r="K40" s="4">
        <v>2041.6666666666667</v>
      </c>
      <c r="L40" s="1">
        <f t="shared" si="2"/>
        <v>841</v>
      </c>
      <c r="M40" s="1">
        <f t="shared" si="3"/>
        <v>4168402.777777778</v>
      </c>
      <c r="O40" s="8" t="s">
        <v>35</v>
      </c>
      <c r="P40" s="8">
        <v>99</v>
      </c>
      <c r="Q40" s="8">
        <v>8821305641122.2715</v>
      </c>
      <c r="R40" s="8"/>
      <c r="S40" s="8"/>
      <c r="T40" s="8"/>
    </row>
    <row r="41" spans="1:23" ht="15.75" thickBot="1" x14ac:dyDescent="0.3">
      <c r="A41" s="1">
        <f t="shared" si="0"/>
        <v>38</v>
      </c>
      <c r="B41" s="4">
        <v>568.77</v>
      </c>
      <c r="C41" s="4">
        <v>37</v>
      </c>
      <c r="D41" s="4">
        <v>4750</v>
      </c>
      <c r="E41" s="1"/>
      <c r="F41" s="7">
        <v>15</v>
      </c>
      <c r="G41" s="7">
        <v>77.57579929976211</v>
      </c>
      <c r="H41" s="7">
        <v>-34.955799299762113</v>
      </c>
      <c r="I41" s="1">
        <f t="shared" si="1"/>
        <v>1221.9079046852494</v>
      </c>
      <c r="J41" s="4">
        <v>35</v>
      </c>
      <c r="K41" s="4">
        <v>1591.6666666666667</v>
      </c>
      <c r="L41" s="1">
        <f t="shared" si="2"/>
        <v>1225</v>
      </c>
      <c r="M41" s="1">
        <f t="shared" si="3"/>
        <v>2533402.777777778</v>
      </c>
    </row>
    <row r="42" spans="1:23" x14ac:dyDescent="0.25">
      <c r="A42" s="1">
        <f t="shared" si="0"/>
        <v>39</v>
      </c>
      <c r="B42" s="4">
        <v>344.47</v>
      </c>
      <c r="C42" s="4">
        <v>27</v>
      </c>
      <c r="D42" s="4">
        <v>2916.6666666666665</v>
      </c>
      <c r="E42" s="1"/>
      <c r="F42" s="7">
        <v>16</v>
      </c>
      <c r="G42" s="7">
        <v>158.4618617971411</v>
      </c>
      <c r="H42" s="7">
        <v>176.96813820285891</v>
      </c>
      <c r="I42" s="1">
        <f t="shared" si="1"/>
        <v>31317.721938986171</v>
      </c>
      <c r="J42" s="4">
        <v>41</v>
      </c>
      <c r="K42" s="4">
        <v>2666.6666666666665</v>
      </c>
      <c r="L42" s="1">
        <f t="shared" si="2"/>
        <v>1681</v>
      </c>
      <c r="M42" s="1">
        <f t="shared" si="3"/>
        <v>7111111.1111111101</v>
      </c>
      <c r="O42" s="9"/>
      <c r="P42" s="9" t="s">
        <v>42</v>
      </c>
      <c r="Q42" s="9" t="s">
        <v>30</v>
      </c>
      <c r="R42" s="9" t="s">
        <v>43</v>
      </c>
      <c r="S42" s="9" t="s">
        <v>44</v>
      </c>
      <c r="T42" s="9" t="s">
        <v>45</v>
      </c>
      <c r="U42" s="9" t="s">
        <v>46</v>
      </c>
      <c r="V42" s="9" t="s">
        <v>47</v>
      </c>
      <c r="W42" s="9" t="s">
        <v>48</v>
      </c>
    </row>
    <row r="43" spans="1:23" x14ac:dyDescent="0.25">
      <c r="A43" s="1">
        <f t="shared" si="0"/>
        <v>40</v>
      </c>
      <c r="B43" s="4">
        <v>405.35</v>
      </c>
      <c r="C43" s="4">
        <v>28</v>
      </c>
      <c r="D43" s="4">
        <v>3833.3333333333335</v>
      </c>
      <c r="E43" s="1"/>
      <c r="F43" s="7">
        <v>17</v>
      </c>
      <c r="G43" s="7">
        <v>218.32378122728352</v>
      </c>
      <c r="H43" s="7">
        <v>30.39621877271648</v>
      </c>
      <c r="I43" s="1">
        <f t="shared" si="1"/>
        <v>923.93011567884173</v>
      </c>
      <c r="J43" s="4">
        <v>40</v>
      </c>
      <c r="K43" s="4">
        <v>3333.3333333333335</v>
      </c>
      <c r="L43" s="1">
        <f t="shared" si="2"/>
        <v>1600</v>
      </c>
      <c r="M43" s="1">
        <f t="shared" si="3"/>
        <v>11111111.111111112</v>
      </c>
      <c r="O43" s="7" t="s">
        <v>36</v>
      </c>
      <c r="P43" s="7">
        <v>-681639.130233648</v>
      </c>
      <c r="Q43" s="7">
        <v>479724.03336272342</v>
      </c>
      <c r="R43" s="7">
        <v>-1.4208984391621149</v>
      </c>
      <c r="S43" s="7">
        <v>0.15862037759109379</v>
      </c>
      <c r="T43" s="7">
        <v>-1634011.7488726992</v>
      </c>
      <c r="U43" s="7">
        <v>270733.48840540333</v>
      </c>
      <c r="V43" s="7">
        <v>-1634011.7488726992</v>
      </c>
      <c r="W43" s="7">
        <v>270733.48840540333</v>
      </c>
    </row>
    <row r="44" spans="1:23" x14ac:dyDescent="0.25">
      <c r="A44" s="1">
        <f t="shared" si="0"/>
        <v>41</v>
      </c>
      <c r="B44" s="4">
        <v>310.94</v>
      </c>
      <c r="C44" s="4">
        <v>26</v>
      </c>
      <c r="D44" s="4">
        <v>2500</v>
      </c>
      <c r="E44" s="1"/>
      <c r="F44" s="7">
        <v>18</v>
      </c>
      <c r="G44" s="7">
        <v>166.61157787614582</v>
      </c>
      <c r="H44" s="7">
        <v>-166.61157787614582</v>
      </c>
      <c r="I44" s="1">
        <f t="shared" si="1"/>
        <v>27759.417882379003</v>
      </c>
      <c r="J44" s="4">
        <v>30</v>
      </c>
      <c r="K44" s="4">
        <v>2500</v>
      </c>
      <c r="L44" s="1">
        <f t="shared" si="2"/>
        <v>900</v>
      </c>
      <c r="M44" s="1">
        <f t="shared" si="3"/>
        <v>6250000</v>
      </c>
      <c r="O44" s="7" t="s">
        <v>49</v>
      </c>
      <c r="P44" s="7">
        <v>25895.176072185368</v>
      </c>
      <c r="Q44" s="7">
        <v>28375.355317997251</v>
      </c>
      <c r="R44" s="7">
        <v>0.91259389642818622</v>
      </c>
      <c r="S44" s="7">
        <v>0.3637662949841336</v>
      </c>
      <c r="T44" s="7">
        <v>-30437.026547693724</v>
      </c>
      <c r="U44" s="7">
        <v>82227.378692064463</v>
      </c>
      <c r="V44" s="7">
        <v>-30437.026547693724</v>
      </c>
      <c r="W44" s="7">
        <v>82227.378692064463</v>
      </c>
    </row>
    <row r="45" spans="1:23" x14ac:dyDescent="0.25">
      <c r="A45" s="1">
        <f t="shared" si="0"/>
        <v>42</v>
      </c>
      <c r="B45" s="4">
        <v>53.65</v>
      </c>
      <c r="C45" s="4">
        <v>23</v>
      </c>
      <c r="D45" s="4">
        <v>2158.3333333333335</v>
      </c>
      <c r="E45" s="1"/>
      <c r="F45" s="7">
        <v>19</v>
      </c>
      <c r="G45" s="7">
        <v>651.87804632899133</v>
      </c>
      <c r="H45" s="7">
        <v>-103.84804632899136</v>
      </c>
      <c r="I45" s="1">
        <f t="shared" si="1"/>
        <v>10784.416726348336</v>
      </c>
      <c r="J45" s="4">
        <v>40</v>
      </c>
      <c r="K45" s="4">
        <v>8333.3333333333339</v>
      </c>
      <c r="L45" s="1">
        <f t="shared" si="2"/>
        <v>1600</v>
      </c>
      <c r="M45" s="1">
        <f t="shared" si="3"/>
        <v>69444444.444444448</v>
      </c>
      <c r="O45" s="7" t="s">
        <v>50</v>
      </c>
      <c r="P45" s="7">
        <v>174.80102117725735</v>
      </c>
      <c r="Q45" s="7">
        <v>82.209012543237165</v>
      </c>
      <c r="R45" s="7">
        <v>2.1262999733188885</v>
      </c>
      <c r="S45" s="7">
        <v>3.6070486030642529E-2</v>
      </c>
      <c r="T45" s="7">
        <v>11.595496528599767</v>
      </c>
      <c r="U45" s="7">
        <v>338.00654582591494</v>
      </c>
      <c r="V45" s="7">
        <v>11.595496528599767</v>
      </c>
      <c r="W45" s="7">
        <v>338.00654582591494</v>
      </c>
    </row>
    <row r="46" spans="1:23" x14ac:dyDescent="0.25">
      <c r="A46" s="1">
        <f t="shared" si="0"/>
        <v>43</v>
      </c>
      <c r="B46" s="4">
        <v>63.92</v>
      </c>
      <c r="C46" s="4">
        <v>30</v>
      </c>
      <c r="D46" s="4">
        <v>1258.3333333333333</v>
      </c>
      <c r="E46" s="1"/>
      <c r="F46" s="7">
        <v>20</v>
      </c>
      <c r="G46" s="7">
        <v>162.64025021762455</v>
      </c>
      <c r="H46" s="7">
        <v>-162.64025021762455</v>
      </c>
      <c r="I46" s="1">
        <f t="shared" si="1"/>
        <v>26451.850990851523</v>
      </c>
      <c r="J46" s="4">
        <v>46</v>
      </c>
      <c r="K46" s="4">
        <v>2833.3333333333335</v>
      </c>
      <c r="L46" s="1">
        <f t="shared" si="2"/>
        <v>2116</v>
      </c>
      <c r="M46" s="1">
        <f t="shared" si="3"/>
        <v>8027777.7777777789</v>
      </c>
      <c r="O46" s="7" t="s">
        <v>74</v>
      </c>
      <c r="P46" s="7">
        <v>-370.6970019012407</v>
      </c>
      <c r="Q46" s="7">
        <v>403.75017442507266</v>
      </c>
      <c r="R46" s="7">
        <v>-0.9181345925833998</v>
      </c>
      <c r="S46" s="7">
        <v>0.3608735746404752</v>
      </c>
      <c r="T46" s="7">
        <v>-1172.2424408441357</v>
      </c>
      <c r="U46" s="7">
        <v>430.84843704165439</v>
      </c>
      <c r="V46" s="7">
        <v>-1172.2424408441357</v>
      </c>
      <c r="W46" s="7">
        <v>430.84843704165439</v>
      </c>
    </row>
    <row r="47" spans="1:23" ht="15.75" thickBot="1" x14ac:dyDescent="0.3">
      <c r="A47" s="1">
        <f t="shared" si="0"/>
        <v>44</v>
      </c>
      <c r="B47" s="4">
        <v>165.85</v>
      </c>
      <c r="C47" s="4">
        <v>30</v>
      </c>
      <c r="D47" s="4">
        <v>1541.6666666666667</v>
      </c>
      <c r="E47" s="1"/>
      <c r="F47" s="7">
        <v>21</v>
      </c>
      <c r="G47" s="7">
        <v>109.36977874055401</v>
      </c>
      <c r="H47" s="7">
        <v>-66.029778740554008</v>
      </c>
      <c r="I47" s="1">
        <f t="shared" si="1"/>
        <v>4359.931680526518</v>
      </c>
      <c r="J47" s="4">
        <v>35</v>
      </c>
      <c r="K47" s="4">
        <v>1958.3333333333333</v>
      </c>
      <c r="L47" s="1">
        <f t="shared" si="2"/>
        <v>1225</v>
      </c>
      <c r="M47" s="1">
        <f t="shared" si="3"/>
        <v>3835069.444444444</v>
      </c>
      <c r="O47" s="8" t="s">
        <v>75</v>
      </c>
      <c r="P47" s="8">
        <v>-1.6805213994080349E-2</v>
      </c>
      <c r="Q47" s="8">
        <v>9.6084981957644689E-3</v>
      </c>
      <c r="R47" s="8">
        <v>-1.7489948638891633</v>
      </c>
      <c r="S47" s="8">
        <v>8.3521725459255416E-2</v>
      </c>
      <c r="T47" s="8">
        <v>-3.5880494679402519E-2</v>
      </c>
      <c r="U47" s="8">
        <v>2.2700666912418253E-3</v>
      </c>
      <c r="V47" s="8">
        <v>-3.5880494679402519E-2</v>
      </c>
      <c r="W47" s="8">
        <v>2.2700666912418253E-3</v>
      </c>
    </row>
    <row r="48" spans="1:23" x14ac:dyDescent="0.25">
      <c r="A48" s="1">
        <f t="shared" si="0"/>
        <v>45</v>
      </c>
      <c r="B48" s="4">
        <v>9.58</v>
      </c>
      <c r="C48" s="4">
        <v>38</v>
      </c>
      <c r="D48" s="4">
        <v>2166.6666666666665</v>
      </c>
      <c r="E48" s="1"/>
      <c r="F48" s="7">
        <v>22</v>
      </c>
      <c r="G48" s="7">
        <v>95.954868806733856</v>
      </c>
      <c r="H48" s="7">
        <v>-95.954868806733856</v>
      </c>
      <c r="I48" s="1">
        <f t="shared" si="1"/>
        <v>9207.3368477175063</v>
      </c>
      <c r="J48" s="4">
        <v>25</v>
      </c>
      <c r="K48" s="4">
        <v>1566.6666666666667</v>
      </c>
      <c r="L48" s="1">
        <f t="shared" si="2"/>
        <v>625</v>
      </c>
      <c r="M48" s="1">
        <f t="shared" si="3"/>
        <v>2454444.4444444445</v>
      </c>
    </row>
    <row r="49" spans="1:13" x14ac:dyDescent="0.25">
      <c r="A49" s="1">
        <f t="shared" si="0"/>
        <v>46</v>
      </c>
      <c r="B49" s="4">
        <v>0</v>
      </c>
      <c r="C49" s="4">
        <v>28</v>
      </c>
      <c r="D49" s="4">
        <v>1500</v>
      </c>
      <c r="E49" s="1"/>
      <c r="F49" s="7">
        <v>23</v>
      </c>
      <c r="G49" s="7">
        <v>86.133797359535762</v>
      </c>
      <c r="H49" s="7">
        <v>132.38620264046426</v>
      </c>
      <c r="I49" s="1">
        <f t="shared" si="1"/>
        <v>17526.106649562065</v>
      </c>
      <c r="J49" s="4">
        <v>34</v>
      </c>
      <c r="K49" s="4">
        <v>1666.6666666666667</v>
      </c>
      <c r="L49" s="1">
        <f t="shared" si="2"/>
        <v>1156</v>
      </c>
      <c r="M49" s="1">
        <f t="shared" si="3"/>
        <v>2777777.777777778</v>
      </c>
    </row>
    <row r="50" spans="1:13" x14ac:dyDescent="0.25">
      <c r="A50" s="1">
        <f t="shared" si="0"/>
        <v>47</v>
      </c>
      <c r="B50" s="4">
        <v>319.49</v>
      </c>
      <c r="C50" s="4">
        <v>36</v>
      </c>
      <c r="D50" s="4">
        <v>1666.6666666666667</v>
      </c>
      <c r="E50" s="1"/>
      <c r="F50" s="7">
        <v>24</v>
      </c>
      <c r="G50" s="7">
        <v>226.54251756027563</v>
      </c>
      <c r="H50" s="7">
        <v>-55.902517560275641</v>
      </c>
      <c r="I50" s="1">
        <f t="shared" si="1"/>
        <v>3125.0914695769266</v>
      </c>
      <c r="J50" s="4">
        <v>36</v>
      </c>
      <c r="K50" s="4">
        <v>3333.3333333333335</v>
      </c>
      <c r="L50" s="1">
        <f t="shared" si="2"/>
        <v>1296</v>
      </c>
      <c r="M50" s="1">
        <f t="shared" si="3"/>
        <v>11111111.111111112</v>
      </c>
    </row>
    <row r="51" spans="1:13" x14ac:dyDescent="0.25">
      <c r="A51" s="1">
        <f t="shared" si="0"/>
        <v>48</v>
      </c>
      <c r="B51" s="4">
        <v>0</v>
      </c>
      <c r="C51" s="4">
        <v>38</v>
      </c>
      <c r="D51" s="4">
        <v>2716.6666666666665</v>
      </c>
      <c r="E51" s="1"/>
      <c r="F51" s="7">
        <v>25</v>
      </c>
      <c r="G51" s="7">
        <v>294.53503934686387</v>
      </c>
      <c r="H51" s="7">
        <v>-256.95503934686388</v>
      </c>
      <c r="I51" s="1">
        <f t="shared" si="1"/>
        <v>66025.892245748371</v>
      </c>
      <c r="J51" s="4">
        <v>43</v>
      </c>
      <c r="K51" s="4">
        <v>4283.333333333333</v>
      </c>
      <c r="L51" s="1">
        <f t="shared" si="2"/>
        <v>1849</v>
      </c>
      <c r="M51" s="1">
        <f t="shared" si="3"/>
        <v>18346944.44444444</v>
      </c>
    </row>
    <row r="52" spans="1:13" x14ac:dyDescent="0.25">
      <c r="A52" s="1">
        <f t="shared" si="0"/>
        <v>49</v>
      </c>
      <c r="B52" s="4">
        <v>83.08</v>
      </c>
      <c r="C52" s="4">
        <v>26</v>
      </c>
      <c r="D52" s="4">
        <v>1958.3333333333333</v>
      </c>
      <c r="E52" s="1"/>
      <c r="F52" s="7">
        <v>26</v>
      </c>
      <c r="G52" s="7">
        <v>275.72273459340897</v>
      </c>
      <c r="H52" s="7">
        <v>226.47726540659102</v>
      </c>
      <c r="I52" s="1">
        <f t="shared" si="1"/>
        <v>51291.951746047467</v>
      </c>
      <c r="J52" s="4">
        <v>30</v>
      </c>
      <c r="K52" s="4">
        <v>3758.3333333333335</v>
      </c>
      <c r="L52" s="1">
        <f t="shared" si="2"/>
        <v>900</v>
      </c>
      <c r="M52" s="1">
        <f t="shared" si="3"/>
        <v>14125069.444444446</v>
      </c>
    </row>
    <row r="53" spans="1:13" x14ac:dyDescent="0.25">
      <c r="A53" s="1">
        <f t="shared" si="0"/>
        <v>50</v>
      </c>
      <c r="B53" s="4">
        <v>644.83000000000004</v>
      </c>
      <c r="C53" s="4">
        <v>28</v>
      </c>
      <c r="D53" s="4">
        <v>5833.333333333333</v>
      </c>
      <c r="E53" s="1"/>
      <c r="F53" s="7">
        <v>27</v>
      </c>
      <c r="G53" s="7">
        <v>243.74664765636916</v>
      </c>
      <c r="H53" s="7">
        <v>-243.74664765636916</v>
      </c>
      <c r="I53" s="1">
        <f t="shared" si="1"/>
        <v>59412.428243718176</v>
      </c>
      <c r="J53" s="4">
        <v>22</v>
      </c>
      <c r="K53" s="4">
        <v>3200</v>
      </c>
      <c r="L53" s="1">
        <f t="shared" si="2"/>
        <v>484</v>
      </c>
      <c r="M53" s="1">
        <f t="shared" si="3"/>
        <v>10240000</v>
      </c>
    </row>
    <row r="54" spans="1:13" x14ac:dyDescent="0.25">
      <c r="A54" s="1">
        <f t="shared" si="0"/>
        <v>51</v>
      </c>
      <c r="B54" s="4">
        <v>0</v>
      </c>
      <c r="C54" s="4">
        <v>50</v>
      </c>
      <c r="D54" s="4">
        <v>3000</v>
      </c>
      <c r="E54" s="1"/>
      <c r="F54" s="7">
        <v>28</v>
      </c>
      <c r="G54" s="7">
        <v>74.660484266703122</v>
      </c>
      <c r="H54" s="7">
        <v>-1.4804842667031153</v>
      </c>
      <c r="I54" s="1">
        <f t="shared" si="1"/>
        <v>2.1918336639554612</v>
      </c>
      <c r="J54" s="4">
        <v>22</v>
      </c>
      <c r="K54" s="4">
        <v>1250</v>
      </c>
      <c r="L54" s="1">
        <f t="shared" si="2"/>
        <v>484</v>
      </c>
      <c r="M54" s="1">
        <f t="shared" si="3"/>
        <v>1562500</v>
      </c>
    </row>
    <row r="55" spans="1:13" x14ac:dyDescent="0.25">
      <c r="A55" s="1">
        <f t="shared" si="0"/>
        <v>52</v>
      </c>
      <c r="B55" s="4">
        <v>93.2</v>
      </c>
      <c r="C55" s="4">
        <v>24</v>
      </c>
      <c r="D55" s="4">
        <v>1666.6666666666667</v>
      </c>
      <c r="E55" s="1"/>
      <c r="F55" s="7">
        <v>29</v>
      </c>
      <c r="G55" s="7">
        <v>122.26331945134477</v>
      </c>
      <c r="H55" s="7">
        <v>-122.26331945134477</v>
      </c>
      <c r="I55" s="1">
        <f t="shared" si="1"/>
        <v>14948.31928326158</v>
      </c>
      <c r="J55" s="4">
        <v>34</v>
      </c>
      <c r="K55" s="4">
        <v>2083.3333333333335</v>
      </c>
      <c r="L55" s="1">
        <f t="shared" si="2"/>
        <v>1156</v>
      </c>
      <c r="M55" s="1">
        <f t="shared" si="3"/>
        <v>4340277.777777778</v>
      </c>
    </row>
    <row r="56" spans="1:13" x14ac:dyDescent="0.25">
      <c r="A56" s="1">
        <f t="shared" si="0"/>
        <v>53</v>
      </c>
      <c r="B56" s="4">
        <v>105.04</v>
      </c>
      <c r="C56" s="4">
        <v>21</v>
      </c>
      <c r="D56" s="4">
        <v>1416.6666666666667</v>
      </c>
      <c r="E56" s="1"/>
      <c r="F56" s="7">
        <v>30</v>
      </c>
      <c r="G56" s="7">
        <v>326.71234750271043</v>
      </c>
      <c r="H56" s="7">
        <v>1206.0576524972896</v>
      </c>
      <c r="I56" s="1">
        <f t="shared" si="1"/>
        <v>1454575.0611472731</v>
      </c>
      <c r="J56" s="4">
        <v>40</v>
      </c>
      <c r="K56" s="4">
        <v>4583.333333333333</v>
      </c>
      <c r="L56" s="1">
        <f t="shared" si="2"/>
        <v>1600</v>
      </c>
      <c r="M56" s="1">
        <f t="shared" si="3"/>
        <v>21006944.44444444</v>
      </c>
    </row>
    <row r="57" spans="1:13" x14ac:dyDescent="0.25">
      <c r="A57" s="1">
        <f t="shared" si="0"/>
        <v>54</v>
      </c>
      <c r="B57" s="4">
        <v>34.130000000000003</v>
      </c>
      <c r="C57" s="4">
        <v>24</v>
      </c>
      <c r="D57" s="4">
        <v>2333.3333333333335</v>
      </c>
      <c r="E57" s="1"/>
      <c r="F57" s="7">
        <v>31</v>
      </c>
      <c r="G57" s="7">
        <v>112.95777768402061</v>
      </c>
      <c r="H57" s="7">
        <v>-70.267777684020615</v>
      </c>
      <c r="I57" s="1">
        <f t="shared" si="1"/>
        <v>4937.5605806509457</v>
      </c>
      <c r="J57" s="4">
        <v>22</v>
      </c>
      <c r="K57" s="4">
        <v>1691.6666666666663</v>
      </c>
      <c r="L57" s="1">
        <f t="shared" si="2"/>
        <v>484</v>
      </c>
      <c r="M57" s="1">
        <f t="shared" si="3"/>
        <v>2861736.1111111096</v>
      </c>
    </row>
    <row r="58" spans="1:13" x14ac:dyDescent="0.25">
      <c r="A58" s="1">
        <f t="shared" si="0"/>
        <v>55</v>
      </c>
      <c r="B58" s="4">
        <v>41.19</v>
      </c>
      <c r="C58" s="4">
        <v>26</v>
      </c>
      <c r="D58" s="4">
        <v>2000</v>
      </c>
      <c r="E58" s="1"/>
      <c r="F58" s="7">
        <v>32</v>
      </c>
      <c r="G58" s="7">
        <v>183.11807079611745</v>
      </c>
      <c r="H58" s="7">
        <v>234.71192920388253</v>
      </c>
      <c r="I58" s="1">
        <f t="shared" si="1"/>
        <v>55089.689710608363</v>
      </c>
      <c r="J58" s="4">
        <v>29</v>
      </c>
      <c r="K58" s="4">
        <v>2666.6666666666665</v>
      </c>
      <c r="L58" s="1">
        <f t="shared" si="2"/>
        <v>841</v>
      </c>
      <c r="M58" s="1">
        <f t="shared" si="3"/>
        <v>7111111.1111111101</v>
      </c>
    </row>
    <row r="59" spans="1:13" x14ac:dyDescent="0.25">
      <c r="A59" s="1">
        <f t="shared" si="0"/>
        <v>56</v>
      </c>
      <c r="B59" s="4">
        <v>169.89</v>
      </c>
      <c r="C59" s="4">
        <v>33</v>
      </c>
      <c r="D59" s="4">
        <v>2500</v>
      </c>
      <c r="E59" s="1"/>
      <c r="F59" s="7">
        <v>33</v>
      </c>
      <c r="G59" s="7">
        <v>187.72385491992867</v>
      </c>
      <c r="H59" s="7">
        <v>-187.72385491992867</v>
      </c>
      <c r="I59" s="1">
        <f t="shared" si="1"/>
        <v>35240.24570599843</v>
      </c>
      <c r="J59" s="4">
        <v>25</v>
      </c>
      <c r="K59" s="4">
        <v>2625</v>
      </c>
      <c r="L59" s="1">
        <f t="shared" si="2"/>
        <v>625</v>
      </c>
      <c r="M59" s="1">
        <f t="shared" si="3"/>
        <v>6890625</v>
      </c>
    </row>
    <row r="60" spans="1:13" x14ac:dyDescent="0.25">
      <c r="A60" s="1">
        <f t="shared" si="0"/>
        <v>57</v>
      </c>
      <c r="B60" s="4">
        <v>1898.03</v>
      </c>
      <c r="C60" s="4">
        <v>34</v>
      </c>
      <c r="D60" s="4">
        <v>4000</v>
      </c>
      <c r="E60" s="1"/>
      <c r="F60" s="7">
        <v>34</v>
      </c>
      <c r="G60" s="7">
        <v>146.80644120806062</v>
      </c>
      <c r="H60" s="7">
        <v>405.91355879193941</v>
      </c>
      <c r="I60" s="1">
        <f t="shared" si="1"/>
        <v>164765.81721113724</v>
      </c>
      <c r="J60" s="4">
        <v>21</v>
      </c>
      <c r="K60" s="4">
        <v>2058.3333333333335</v>
      </c>
      <c r="L60" s="1">
        <f t="shared" si="2"/>
        <v>441</v>
      </c>
      <c r="M60" s="1">
        <f t="shared" si="3"/>
        <v>4236736.1111111119</v>
      </c>
    </row>
    <row r="61" spans="1:13" x14ac:dyDescent="0.25">
      <c r="A61" s="1">
        <f t="shared" si="0"/>
        <v>58</v>
      </c>
      <c r="B61" s="4">
        <v>810.39</v>
      </c>
      <c r="C61" s="4">
        <v>33</v>
      </c>
      <c r="D61" s="4">
        <v>2650</v>
      </c>
      <c r="E61" s="1"/>
      <c r="F61" s="7">
        <v>35</v>
      </c>
      <c r="G61" s="7">
        <v>178.93968237563399</v>
      </c>
      <c r="H61" s="7">
        <v>43.600317624365999</v>
      </c>
      <c r="I61" s="1">
        <f t="shared" si="1"/>
        <v>1900.9876969456004</v>
      </c>
      <c r="J61" s="4">
        <v>24</v>
      </c>
      <c r="K61" s="4">
        <v>2500</v>
      </c>
      <c r="L61" s="1">
        <f t="shared" si="2"/>
        <v>576</v>
      </c>
      <c r="M61" s="1">
        <f t="shared" si="3"/>
        <v>6250000</v>
      </c>
    </row>
    <row r="62" spans="1:13" x14ac:dyDescent="0.25">
      <c r="A62" s="1">
        <f t="shared" si="0"/>
        <v>59</v>
      </c>
      <c r="B62" s="4">
        <v>0</v>
      </c>
      <c r="C62" s="4">
        <v>45</v>
      </c>
      <c r="D62" s="4">
        <v>1500</v>
      </c>
      <c r="E62" s="1"/>
      <c r="F62" s="7">
        <v>36</v>
      </c>
      <c r="G62" s="7">
        <v>178.92056865307518</v>
      </c>
      <c r="H62" s="7">
        <v>362.37943134692478</v>
      </c>
      <c r="I62" s="1">
        <f t="shared" si="1"/>
        <v>131318.85226332056</v>
      </c>
      <c r="J62" s="4">
        <v>43</v>
      </c>
      <c r="K62" s="4">
        <v>2950</v>
      </c>
      <c r="L62" s="1">
        <f t="shared" si="2"/>
        <v>1849</v>
      </c>
      <c r="M62" s="1">
        <f t="shared" si="3"/>
        <v>8702500</v>
      </c>
    </row>
    <row r="63" spans="1:13" x14ac:dyDescent="0.25">
      <c r="A63" s="1">
        <f t="shared" si="0"/>
        <v>60</v>
      </c>
      <c r="B63" s="4">
        <v>32.78</v>
      </c>
      <c r="C63" s="4">
        <v>21</v>
      </c>
      <c r="D63" s="4">
        <v>1250</v>
      </c>
      <c r="E63" s="1"/>
      <c r="F63" s="7">
        <v>37</v>
      </c>
      <c r="G63" s="7">
        <v>87.874172981716541</v>
      </c>
      <c r="H63" s="7">
        <v>-87.874172981716541</v>
      </c>
      <c r="I63" s="1">
        <f t="shared" si="1"/>
        <v>7721.8702772206416</v>
      </c>
      <c r="J63" s="4">
        <v>43</v>
      </c>
      <c r="K63" s="4">
        <v>1900.0000000000002</v>
      </c>
      <c r="L63" s="1">
        <f t="shared" si="2"/>
        <v>1849</v>
      </c>
      <c r="M63" s="1">
        <f t="shared" si="3"/>
        <v>3610000.0000000009</v>
      </c>
    </row>
    <row r="64" spans="1:13" x14ac:dyDescent="0.25">
      <c r="A64" s="1">
        <f t="shared" si="0"/>
        <v>61</v>
      </c>
      <c r="B64" s="4">
        <v>95.8</v>
      </c>
      <c r="C64" s="4">
        <v>25</v>
      </c>
      <c r="D64" s="4">
        <v>2500</v>
      </c>
      <c r="E64" s="1"/>
      <c r="F64" s="7">
        <v>38</v>
      </c>
      <c r="G64" s="7">
        <v>347.32820858917813</v>
      </c>
      <c r="H64" s="7">
        <v>221.44179141082185</v>
      </c>
      <c r="I64" s="1">
        <f t="shared" si="1"/>
        <v>49036.466983233935</v>
      </c>
      <c r="J64" s="4">
        <v>37</v>
      </c>
      <c r="K64" s="4">
        <v>4750</v>
      </c>
      <c r="L64" s="1">
        <f t="shared" si="2"/>
        <v>1369</v>
      </c>
      <c r="M64" s="1">
        <f t="shared" si="3"/>
        <v>22562500</v>
      </c>
    </row>
    <row r="65" spans="1:13" x14ac:dyDescent="0.25">
      <c r="A65" s="1">
        <f t="shared" si="0"/>
        <v>62</v>
      </c>
      <c r="B65" s="4">
        <v>27.78</v>
      </c>
      <c r="C65" s="4">
        <v>27</v>
      </c>
      <c r="D65" s="4">
        <v>1900.0000000000002</v>
      </c>
      <c r="E65" s="1"/>
      <c r="F65" s="7">
        <v>39</v>
      </c>
      <c r="G65" s="7">
        <v>208.90515221769891</v>
      </c>
      <c r="H65" s="7">
        <v>135.56484778230111</v>
      </c>
      <c r="I65" s="1">
        <f t="shared" si="1"/>
        <v>18377.82795423847</v>
      </c>
      <c r="J65" s="4">
        <v>27</v>
      </c>
      <c r="K65" s="4">
        <v>2916.6666666666665</v>
      </c>
      <c r="L65" s="1">
        <f t="shared" si="2"/>
        <v>729</v>
      </c>
      <c r="M65" s="1">
        <f t="shared" si="3"/>
        <v>8506944.444444444</v>
      </c>
    </row>
    <row r="66" spans="1:13" x14ac:dyDescent="0.25">
      <c r="A66" s="1">
        <f t="shared" si="0"/>
        <v>63</v>
      </c>
      <c r="B66" s="4">
        <v>215.07</v>
      </c>
      <c r="C66" s="4">
        <v>26</v>
      </c>
      <c r="D66" s="4">
        <v>2333.3333333333335</v>
      </c>
      <c r="E66" s="1"/>
      <c r="F66" s="7">
        <v>40</v>
      </c>
      <c r="G66" s="7">
        <v>286.33541673643066</v>
      </c>
      <c r="H66" s="7">
        <v>119.01458326356936</v>
      </c>
      <c r="I66" s="1">
        <f t="shared" si="1"/>
        <v>14164.471029401086</v>
      </c>
      <c r="J66" s="4">
        <v>28</v>
      </c>
      <c r="K66" s="4">
        <v>3833.3333333333335</v>
      </c>
      <c r="L66" s="1">
        <f t="shared" si="2"/>
        <v>784</v>
      </c>
      <c r="M66" s="1">
        <f t="shared" si="3"/>
        <v>14694444.444444446</v>
      </c>
    </row>
    <row r="67" spans="1:13" x14ac:dyDescent="0.25">
      <c r="A67" s="1">
        <f t="shared" si="0"/>
        <v>64</v>
      </c>
      <c r="B67" s="4">
        <v>79.510000000000005</v>
      </c>
      <c r="C67" s="4">
        <v>22</v>
      </c>
      <c r="D67" s="4">
        <v>2250</v>
      </c>
      <c r="E67" s="1"/>
      <c r="F67" s="7">
        <v>41</v>
      </c>
      <c r="G67" s="7">
        <v>174.83031420913795</v>
      </c>
      <c r="H67" s="7">
        <v>136.10968579086204</v>
      </c>
      <c r="I67" s="1">
        <f t="shared" si="1"/>
        <v>18525.846566087192</v>
      </c>
      <c r="J67" s="4">
        <v>26</v>
      </c>
      <c r="K67" s="4">
        <v>2500</v>
      </c>
      <c r="L67" s="1">
        <f t="shared" si="2"/>
        <v>676</v>
      </c>
      <c r="M67" s="1">
        <f t="shared" si="3"/>
        <v>6250000</v>
      </c>
    </row>
    <row r="68" spans="1:13" x14ac:dyDescent="0.25">
      <c r="A68" s="1">
        <f t="shared" si="0"/>
        <v>65</v>
      </c>
      <c r="B68" s="4">
        <v>0</v>
      </c>
      <c r="C68" s="4">
        <v>27</v>
      </c>
      <c r="D68" s="4">
        <v>4083.3333333333335</v>
      </c>
      <c r="E68" s="1"/>
      <c r="F68" s="7">
        <v>42</v>
      </c>
      <c r="G68" s="7">
        <v>151.36815834359868</v>
      </c>
      <c r="H68" s="7">
        <v>-97.718158343598674</v>
      </c>
      <c r="I68" s="1">
        <f t="shared" si="1"/>
        <v>9548.8384700646238</v>
      </c>
      <c r="J68" s="4">
        <v>23</v>
      </c>
      <c r="K68" s="4">
        <v>2158.3333333333335</v>
      </c>
      <c r="L68" s="1">
        <f t="shared" si="2"/>
        <v>529</v>
      </c>
      <c r="M68" s="1">
        <f t="shared" si="3"/>
        <v>4658402.777777778</v>
      </c>
    </row>
    <row r="69" spans="1:13" x14ac:dyDescent="0.25">
      <c r="A69" s="1">
        <f t="shared" si="0"/>
        <v>66</v>
      </c>
      <c r="B69" s="4">
        <v>0</v>
      </c>
      <c r="C69" s="4">
        <v>26</v>
      </c>
      <c r="D69" s="4">
        <v>2083.3333333333335</v>
      </c>
      <c r="E69" s="1"/>
      <c r="F69" s="7">
        <v>43</v>
      </c>
      <c r="G69" s="7">
        <v>58.945602042555066</v>
      </c>
      <c r="H69" s="7">
        <v>4.9743979574449355</v>
      </c>
      <c r="I69" s="1">
        <f t="shared" si="1"/>
        <v>24.744635039032346</v>
      </c>
      <c r="J69" s="4">
        <v>30</v>
      </c>
      <c r="K69" s="4">
        <v>1258.3333333333333</v>
      </c>
      <c r="L69" s="1">
        <f t="shared" si="2"/>
        <v>900</v>
      </c>
      <c r="M69" s="1">
        <f t="shared" si="3"/>
        <v>1583402.7777777775</v>
      </c>
    </row>
    <row r="70" spans="1:13" x14ac:dyDescent="0.25">
      <c r="A70" s="1">
        <f t="shared" ref="A70:A103" si="4">+A69+1</f>
        <v>67</v>
      </c>
      <c r="B70" s="4">
        <v>306.02999999999997</v>
      </c>
      <c r="C70" s="4">
        <v>41</v>
      </c>
      <c r="D70" s="4">
        <v>5000</v>
      </c>
      <c r="E70" s="1"/>
      <c r="F70" s="7">
        <v>44</v>
      </c>
      <c r="G70" s="7">
        <v>83.513677064985174</v>
      </c>
      <c r="H70" s="7">
        <v>82.33632293501482</v>
      </c>
      <c r="I70" s="1">
        <f t="shared" si="1"/>
        <v>6779.2700744590475</v>
      </c>
      <c r="J70" s="4">
        <v>30</v>
      </c>
      <c r="K70" s="4">
        <v>1541.6666666666667</v>
      </c>
      <c r="L70" s="1">
        <f t="shared" si="2"/>
        <v>900</v>
      </c>
      <c r="M70" s="1">
        <f t="shared" si="3"/>
        <v>2376736.1111111115</v>
      </c>
    </row>
    <row r="71" spans="1:13" x14ac:dyDescent="0.25">
      <c r="A71" s="1">
        <f t="shared" si="4"/>
        <v>68</v>
      </c>
      <c r="B71" s="4">
        <v>104.54</v>
      </c>
      <c r="C71" s="4">
        <v>42</v>
      </c>
      <c r="D71" s="4">
        <v>3250</v>
      </c>
      <c r="E71" s="1"/>
      <c r="F71" s="7">
        <v>45</v>
      </c>
      <c r="G71" s="7">
        <v>121.2704875367144</v>
      </c>
      <c r="H71" s="7">
        <v>-111.6904875367144</v>
      </c>
      <c r="I71" s="1">
        <f t="shared" si="1"/>
        <v>12474.765006188954</v>
      </c>
      <c r="J71" s="4">
        <v>38</v>
      </c>
      <c r="K71" s="4">
        <v>2166.6666666666665</v>
      </c>
      <c r="L71" s="1">
        <f t="shared" si="2"/>
        <v>1444</v>
      </c>
      <c r="M71" s="1">
        <f t="shared" si="3"/>
        <v>4694444.444444444</v>
      </c>
    </row>
    <row r="72" spans="1:13" x14ac:dyDescent="0.25">
      <c r="A72" s="1">
        <f t="shared" si="4"/>
        <v>69</v>
      </c>
      <c r="B72" s="4">
        <v>0</v>
      </c>
      <c r="C72" s="4">
        <v>22</v>
      </c>
      <c r="D72" s="4">
        <v>4250</v>
      </c>
      <c r="E72" s="1"/>
      <c r="F72" s="7">
        <v>46</v>
      </c>
      <c r="G72" s="7">
        <v>84.010093022300339</v>
      </c>
      <c r="H72" s="7">
        <v>-84.010093022300339</v>
      </c>
      <c r="I72" s="1">
        <f t="shared" si="1"/>
        <v>7057.695729615556</v>
      </c>
      <c r="J72" s="4">
        <v>28</v>
      </c>
      <c r="K72" s="4">
        <v>1500</v>
      </c>
      <c r="L72" s="1">
        <f t="shared" si="2"/>
        <v>784</v>
      </c>
      <c r="M72" s="1">
        <f t="shared" si="3"/>
        <v>2250000</v>
      </c>
    </row>
    <row r="73" spans="1:13" x14ac:dyDescent="0.25">
      <c r="A73" s="1">
        <f t="shared" si="4"/>
        <v>70</v>
      </c>
      <c r="B73" s="4">
        <v>642.47</v>
      </c>
      <c r="C73" s="4">
        <v>25</v>
      </c>
      <c r="D73" s="4">
        <v>2558.3333333333335</v>
      </c>
      <c r="E73" s="1"/>
      <c r="F73" s="7">
        <v>47</v>
      </c>
      <c r="G73" s="7">
        <v>82.024429193039708</v>
      </c>
      <c r="H73" s="7">
        <v>237.4655708069603</v>
      </c>
      <c r="I73" s="1">
        <f t="shared" si="1"/>
        <v>56389.897318675474</v>
      </c>
      <c r="J73" s="4">
        <v>36</v>
      </c>
      <c r="K73" s="4">
        <v>1666.6666666666667</v>
      </c>
      <c r="L73" s="1">
        <f t="shared" si="2"/>
        <v>1296</v>
      </c>
      <c r="M73" s="1">
        <f t="shared" si="3"/>
        <v>2777777.777777778</v>
      </c>
    </row>
    <row r="74" spans="1:13" x14ac:dyDescent="0.25">
      <c r="A74" s="1">
        <f t="shared" si="4"/>
        <v>71</v>
      </c>
      <c r="B74" s="4">
        <v>308.05</v>
      </c>
      <c r="C74" s="4">
        <v>31</v>
      </c>
      <c r="D74" s="4">
        <v>2050</v>
      </c>
      <c r="E74" s="1"/>
      <c r="F74" s="7">
        <v>48</v>
      </c>
      <c r="G74" s="7">
        <v>168.96145669790226</v>
      </c>
      <c r="H74" s="7">
        <v>-168.96145669790226</v>
      </c>
      <c r="I74" s="1">
        <f t="shared" si="1"/>
        <v>28547.973849477101</v>
      </c>
      <c r="J74" s="4">
        <v>38</v>
      </c>
      <c r="K74" s="4">
        <v>2716.6666666666665</v>
      </c>
      <c r="L74" s="1">
        <f t="shared" si="2"/>
        <v>1444</v>
      </c>
      <c r="M74" s="1">
        <f t="shared" si="3"/>
        <v>7380277.7777777771</v>
      </c>
    </row>
    <row r="75" spans="1:13" x14ac:dyDescent="0.25">
      <c r="A75" s="1">
        <f t="shared" si="4"/>
        <v>72</v>
      </c>
      <c r="B75" s="4">
        <v>186.35</v>
      </c>
      <c r="C75" s="4">
        <v>27</v>
      </c>
      <c r="D75" s="4">
        <v>1666.6666666666667</v>
      </c>
      <c r="E75" s="1"/>
      <c r="F75" s="7">
        <v>49</v>
      </c>
      <c r="G75" s="7">
        <v>127.86193548978628</v>
      </c>
      <c r="H75" s="7">
        <v>-44.781935489786278</v>
      </c>
      <c r="I75" s="1">
        <f t="shared" si="1"/>
        <v>2005.4217462113797</v>
      </c>
      <c r="J75" s="4">
        <v>26</v>
      </c>
      <c r="K75" s="4">
        <v>1958.3333333333333</v>
      </c>
      <c r="L75" s="1">
        <f t="shared" si="2"/>
        <v>676</v>
      </c>
      <c r="M75" s="1">
        <f t="shared" si="3"/>
        <v>3835069.444444444</v>
      </c>
    </row>
    <row r="76" spans="1:13" x14ac:dyDescent="0.25">
      <c r="A76" s="1">
        <f t="shared" si="4"/>
        <v>73</v>
      </c>
      <c r="B76" s="4">
        <v>56.15</v>
      </c>
      <c r="C76" s="4">
        <v>33</v>
      </c>
      <c r="D76" s="4">
        <v>2708.3333333333335</v>
      </c>
      <c r="E76" s="1"/>
      <c r="F76" s="7">
        <v>50</v>
      </c>
      <c r="G76" s="7">
        <v>459.75712277711375</v>
      </c>
      <c r="H76" s="7">
        <v>185.07287722288629</v>
      </c>
      <c r="I76" s="1">
        <f t="shared" si="1"/>
        <v>34251.96988355754</v>
      </c>
      <c r="J76" s="4">
        <v>28</v>
      </c>
      <c r="K76" s="4">
        <v>5833.333333333333</v>
      </c>
      <c r="L76" s="1">
        <f t="shared" si="2"/>
        <v>784</v>
      </c>
      <c r="M76" s="1">
        <f t="shared" si="3"/>
        <v>34027777.777777776</v>
      </c>
    </row>
    <row r="77" spans="1:13" x14ac:dyDescent="0.25">
      <c r="A77" s="1">
        <f t="shared" si="4"/>
        <v>74</v>
      </c>
      <c r="B77" s="4">
        <v>129.37</v>
      </c>
      <c r="C77" s="4">
        <v>37</v>
      </c>
      <c r="D77" s="4">
        <v>2266.6666666666665</v>
      </c>
      <c r="E77" s="1"/>
      <c r="F77" s="7">
        <v>51</v>
      </c>
      <c r="G77" s="7">
        <v>168.87332272135603</v>
      </c>
      <c r="H77" s="7">
        <v>-168.87332272135603</v>
      </c>
      <c r="I77" s="1">
        <f t="shared" si="1"/>
        <v>28518.199126951262</v>
      </c>
      <c r="J77" s="4">
        <v>50</v>
      </c>
      <c r="K77" s="4">
        <v>3000</v>
      </c>
      <c r="L77" s="1">
        <f t="shared" si="2"/>
        <v>2500</v>
      </c>
      <c r="M77" s="1">
        <f t="shared" si="3"/>
        <v>9000000</v>
      </c>
    </row>
    <row r="78" spans="1:13" x14ac:dyDescent="0.25">
      <c r="A78" s="1">
        <f t="shared" si="4"/>
        <v>75</v>
      </c>
      <c r="B78" s="4">
        <v>93.11</v>
      </c>
      <c r="C78" s="4">
        <v>27</v>
      </c>
      <c r="D78" s="4">
        <v>1833.3333333333333</v>
      </c>
      <c r="E78" s="1"/>
      <c r="F78" s="7">
        <v>52</v>
      </c>
      <c r="G78" s="7">
        <v>106.68063819201605</v>
      </c>
      <c r="H78" s="7">
        <v>-13.480638192016045</v>
      </c>
      <c r="I78" s="1">
        <f t="shared" si="1"/>
        <v>181.72760606404162</v>
      </c>
      <c r="J78" s="4">
        <v>24</v>
      </c>
      <c r="K78" s="4">
        <v>1666.6666666666667</v>
      </c>
      <c r="L78" s="1">
        <f t="shared" si="2"/>
        <v>576</v>
      </c>
      <c r="M78" s="1">
        <f t="shared" si="3"/>
        <v>2777777.777777778</v>
      </c>
    </row>
    <row r="79" spans="1:13" x14ac:dyDescent="0.25">
      <c r="A79" s="1">
        <f t="shared" si="4"/>
        <v>76</v>
      </c>
      <c r="B79" s="4">
        <v>0</v>
      </c>
      <c r="C79" s="4">
        <v>24</v>
      </c>
      <c r="D79" s="4">
        <v>3416.6666666666665</v>
      </c>
      <c r="E79" s="1"/>
      <c r="F79" s="7">
        <v>53</v>
      </c>
      <c r="G79" s="7">
        <v>91.166977186674757</v>
      </c>
      <c r="H79" s="7">
        <v>13.87302281332525</v>
      </c>
      <c r="I79" s="1">
        <f t="shared" si="1"/>
        <v>192.46076197904281</v>
      </c>
      <c r="J79" s="4">
        <v>21</v>
      </c>
      <c r="K79" s="4">
        <v>1416.6666666666667</v>
      </c>
      <c r="L79" s="1">
        <f t="shared" si="2"/>
        <v>441</v>
      </c>
      <c r="M79" s="1">
        <f t="shared" si="3"/>
        <v>2006944.4444444447</v>
      </c>
    </row>
    <row r="80" spans="1:13" x14ac:dyDescent="0.25">
      <c r="A80" s="1">
        <f t="shared" si="4"/>
        <v>77</v>
      </c>
      <c r="B80" s="4">
        <v>292.66000000000003</v>
      </c>
      <c r="C80" s="4">
        <v>24</v>
      </c>
      <c r="D80" s="4">
        <v>3125</v>
      </c>
      <c r="E80" s="1"/>
      <c r="F80" s="7">
        <v>54</v>
      </c>
      <c r="G80" s="7">
        <v>164.48787353891043</v>
      </c>
      <c r="H80" s="7">
        <v>-130.35787353891044</v>
      </c>
      <c r="I80" s="1">
        <f t="shared" si="1"/>
        <v>16993.175193586565</v>
      </c>
      <c r="J80" s="4">
        <v>24</v>
      </c>
      <c r="K80" s="4">
        <v>2333.3333333333335</v>
      </c>
      <c r="L80" s="1">
        <f t="shared" si="2"/>
        <v>576</v>
      </c>
      <c r="M80" s="1">
        <f t="shared" si="3"/>
        <v>5444444.444444445</v>
      </c>
    </row>
    <row r="81" spans="1:13" x14ac:dyDescent="0.25">
      <c r="A81" s="1">
        <f t="shared" si="4"/>
        <v>78</v>
      </c>
      <c r="B81" s="4">
        <v>98.46</v>
      </c>
      <c r="C81" s="4">
        <v>25</v>
      </c>
      <c r="D81" s="4">
        <v>2400</v>
      </c>
      <c r="E81" s="1"/>
      <c r="F81" s="7">
        <v>55</v>
      </c>
      <c r="G81" s="7">
        <v>131.47488769896717</v>
      </c>
      <c r="H81" s="7">
        <v>-90.284887698967168</v>
      </c>
      <c r="I81" s="1">
        <f t="shared" si="1"/>
        <v>8151.3609468151135</v>
      </c>
      <c r="J81" s="4">
        <v>26</v>
      </c>
      <c r="K81" s="4">
        <v>2000</v>
      </c>
      <c r="L81" s="1">
        <f t="shared" si="2"/>
        <v>676</v>
      </c>
      <c r="M81" s="1">
        <f t="shared" si="3"/>
        <v>4000000</v>
      </c>
    </row>
    <row r="82" spans="1:13" x14ac:dyDescent="0.25">
      <c r="A82" s="1">
        <f t="shared" si="4"/>
        <v>79</v>
      </c>
      <c r="B82" s="4">
        <v>258.55</v>
      </c>
      <c r="C82" s="4">
        <v>36</v>
      </c>
      <c r="D82" s="4">
        <v>2541.6666666666665</v>
      </c>
      <c r="E82" s="1"/>
      <c r="F82" s="7">
        <v>56</v>
      </c>
      <c r="G82" s="7">
        <v>160.44752562640173</v>
      </c>
      <c r="H82" s="7">
        <v>9.4424743735982588</v>
      </c>
      <c r="I82" s="1">
        <f t="shared" si="1"/>
        <v>89.160322296059832</v>
      </c>
      <c r="J82" s="4">
        <v>33</v>
      </c>
      <c r="K82" s="4">
        <v>2500</v>
      </c>
      <c r="L82" s="1">
        <f t="shared" si="2"/>
        <v>1089</v>
      </c>
      <c r="M82" s="1">
        <f t="shared" si="3"/>
        <v>6250000</v>
      </c>
    </row>
    <row r="83" spans="1:13" x14ac:dyDescent="0.25">
      <c r="A83" s="1">
        <f t="shared" si="4"/>
        <v>80</v>
      </c>
      <c r="B83" s="4">
        <v>101.68</v>
      </c>
      <c r="C83" s="4">
        <v>33</v>
      </c>
      <c r="D83" s="4">
        <v>2125</v>
      </c>
      <c r="E83" s="1"/>
      <c r="F83" s="7">
        <v>57</v>
      </c>
      <c r="G83" s="7">
        <v>288.45912107366604</v>
      </c>
      <c r="H83" s="7">
        <v>1609.570878926334</v>
      </c>
      <c r="I83" s="1">
        <f t="shared" si="1"/>
        <v>2590718.4142876915</v>
      </c>
      <c r="J83" s="4">
        <v>34</v>
      </c>
      <c r="K83" s="4">
        <v>4000</v>
      </c>
      <c r="L83" s="1">
        <f t="shared" si="2"/>
        <v>1156</v>
      </c>
      <c r="M83" s="1">
        <f t="shared" si="3"/>
        <v>16000000</v>
      </c>
    </row>
    <row r="84" spans="1:13" x14ac:dyDescent="0.25">
      <c r="A84" s="1">
        <f t="shared" si="4"/>
        <v>81</v>
      </c>
      <c r="B84" s="4">
        <v>0</v>
      </c>
      <c r="C84" s="4">
        <v>33</v>
      </c>
      <c r="D84" s="4">
        <v>3333.3333333333335</v>
      </c>
      <c r="E84" s="1"/>
      <c r="F84" s="7">
        <v>58</v>
      </c>
      <c r="G84" s="7">
        <v>173.45415357945296</v>
      </c>
      <c r="H84" s="7">
        <v>636.93584642054702</v>
      </c>
      <c r="I84" s="1">
        <f t="shared" si="1"/>
        <v>405687.27245545865</v>
      </c>
      <c r="J84" s="4">
        <v>33</v>
      </c>
      <c r="K84" s="4">
        <v>2650</v>
      </c>
      <c r="L84" s="1">
        <f t="shared" si="2"/>
        <v>1089</v>
      </c>
      <c r="M84" s="1">
        <f t="shared" si="3"/>
        <v>7022500</v>
      </c>
    </row>
    <row r="85" spans="1:13" x14ac:dyDescent="0.25">
      <c r="A85" s="1">
        <f t="shared" si="4"/>
        <v>82</v>
      </c>
      <c r="B85" s="4">
        <v>65.25</v>
      </c>
      <c r="C85" s="4">
        <v>55</v>
      </c>
      <c r="D85" s="4">
        <v>2200</v>
      </c>
      <c r="E85" s="1"/>
      <c r="F85" s="7">
        <v>59</v>
      </c>
      <c r="G85" s="7">
        <v>49.080463607083857</v>
      </c>
      <c r="H85" s="7">
        <v>-49.080463607083857</v>
      </c>
      <c r="I85" s="1">
        <f t="shared" si="1"/>
        <v>2408.8919078862828</v>
      </c>
      <c r="J85" s="4">
        <v>45</v>
      </c>
      <c r="K85" s="4">
        <v>1500</v>
      </c>
      <c r="L85" s="1">
        <f t="shared" si="2"/>
        <v>2025</v>
      </c>
      <c r="M85" s="1">
        <f t="shared" si="3"/>
        <v>2250000</v>
      </c>
    </row>
    <row r="86" spans="1:13" x14ac:dyDescent="0.25">
      <c r="A86" s="1">
        <f t="shared" si="4"/>
        <v>83</v>
      </c>
      <c r="B86" s="4">
        <v>108.61</v>
      </c>
      <c r="C86" s="4">
        <v>20</v>
      </c>
      <c r="D86" s="4">
        <v>1375</v>
      </c>
      <c r="E86" s="1"/>
      <c r="F86" s="7">
        <v>60</v>
      </c>
      <c r="G86" s="7">
        <v>76.715168349951156</v>
      </c>
      <c r="H86" s="7">
        <v>-43.935168349951155</v>
      </c>
      <c r="I86" s="1">
        <f t="shared" si="1"/>
        <v>1930.2990179385497</v>
      </c>
      <c r="J86" s="4">
        <v>21</v>
      </c>
      <c r="K86" s="4">
        <v>1250</v>
      </c>
      <c r="L86" s="1">
        <f t="shared" si="2"/>
        <v>441</v>
      </c>
      <c r="M86" s="1">
        <f t="shared" si="3"/>
        <v>1562500</v>
      </c>
    </row>
    <row r="87" spans="1:13" x14ac:dyDescent="0.25">
      <c r="A87" s="1">
        <f t="shared" si="4"/>
        <v>84</v>
      </c>
      <c r="B87" s="4">
        <v>49.56</v>
      </c>
      <c r="C87" s="4">
        <v>29</v>
      </c>
      <c r="D87" s="4">
        <v>2000</v>
      </c>
      <c r="E87" s="1"/>
      <c r="F87" s="7">
        <v>61</v>
      </c>
      <c r="G87" s="7">
        <v>176.88499829238597</v>
      </c>
      <c r="H87" s="7">
        <v>-81.084998292385976</v>
      </c>
      <c r="I87" s="1">
        <f t="shared" si="1"/>
        <v>6574.7769480762363</v>
      </c>
      <c r="J87" s="4">
        <v>25</v>
      </c>
      <c r="K87" s="4">
        <v>2500</v>
      </c>
      <c r="L87" s="1">
        <f t="shared" si="2"/>
        <v>625</v>
      </c>
      <c r="M87" s="1">
        <f t="shared" si="3"/>
        <v>6250000</v>
      </c>
    </row>
    <row r="88" spans="1:13" x14ac:dyDescent="0.25">
      <c r="A88" s="1">
        <f t="shared" si="4"/>
        <v>85</v>
      </c>
      <c r="B88" s="4">
        <v>0</v>
      </c>
      <c r="C88" s="4">
        <v>40</v>
      </c>
      <c r="D88" s="4">
        <v>3091.6666666666665</v>
      </c>
      <c r="E88" s="1"/>
      <c r="F88" s="7">
        <v>62</v>
      </c>
      <c r="G88" s="7">
        <v>120.749118313685</v>
      </c>
      <c r="H88" s="7">
        <v>-92.969118313685001</v>
      </c>
      <c r="I88" s="1">
        <f t="shared" si="1"/>
        <v>8643.2569600239603</v>
      </c>
      <c r="J88" s="4">
        <v>27</v>
      </c>
      <c r="K88" s="4">
        <v>1900.0000000000002</v>
      </c>
      <c r="L88" s="1">
        <f t="shared" si="2"/>
        <v>729</v>
      </c>
      <c r="M88" s="1">
        <f t="shared" si="3"/>
        <v>3610000.0000000009</v>
      </c>
    </row>
    <row r="89" spans="1:13" x14ac:dyDescent="0.25">
      <c r="A89" s="1">
        <f t="shared" si="4"/>
        <v>86</v>
      </c>
      <c r="B89" s="4">
        <v>235.57</v>
      </c>
      <c r="C89" s="4">
        <v>41</v>
      </c>
      <c r="D89" s="4">
        <v>6033.333333333333</v>
      </c>
      <c r="E89" s="1"/>
      <c r="F89" s="7">
        <v>63</v>
      </c>
      <c r="G89" s="7">
        <v>160.37850537241437</v>
      </c>
      <c r="H89" s="7">
        <v>54.691494627585627</v>
      </c>
      <c r="I89" s="1">
        <f t="shared" si="1"/>
        <v>2991.1595845992274</v>
      </c>
      <c r="J89" s="4">
        <v>26</v>
      </c>
      <c r="K89" s="4">
        <v>2333.3333333333335</v>
      </c>
      <c r="L89" s="1">
        <f t="shared" si="2"/>
        <v>676</v>
      </c>
      <c r="M89" s="1">
        <f t="shared" si="3"/>
        <v>5444444.444444445</v>
      </c>
    </row>
    <row r="90" spans="1:13" x14ac:dyDescent="0.25">
      <c r="A90" s="1">
        <f t="shared" si="4"/>
        <v>87</v>
      </c>
      <c r="B90" s="4">
        <v>0</v>
      </c>
      <c r="C90" s="4">
        <v>41</v>
      </c>
      <c r="D90" s="4">
        <v>3658.3333333333335</v>
      </c>
      <c r="E90" s="1"/>
      <c r="F90" s="7">
        <v>64</v>
      </c>
      <c r="G90" s="7">
        <v>161.37133728704467</v>
      </c>
      <c r="H90" s="7">
        <v>-81.861337287044663</v>
      </c>
      <c r="I90" s="1">
        <f t="shared" si="1"/>
        <v>6701.2785424232889</v>
      </c>
      <c r="J90" s="4">
        <v>22</v>
      </c>
      <c r="K90" s="4">
        <v>2250</v>
      </c>
      <c r="L90" s="1">
        <f t="shared" si="2"/>
        <v>484</v>
      </c>
      <c r="M90" s="1">
        <f t="shared" si="3"/>
        <v>5062500</v>
      </c>
    </row>
    <row r="91" spans="1:13" x14ac:dyDescent="0.25">
      <c r="A91" s="1">
        <f t="shared" si="4"/>
        <v>88</v>
      </c>
      <c r="B91" s="4">
        <v>0</v>
      </c>
      <c r="C91" s="4">
        <v>35</v>
      </c>
      <c r="D91" s="4">
        <v>2750</v>
      </c>
      <c r="E91" s="1"/>
      <c r="F91" s="7">
        <v>65</v>
      </c>
      <c r="G91" s="7">
        <v>310.06781407476404</v>
      </c>
      <c r="H91" s="7">
        <v>-310.06781407476404</v>
      </c>
      <c r="I91" s="1">
        <f t="shared" si="1"/>
        <v>96142.049325102445</v>
      </c>
      <c r="J91" s="4">
        <v>27</v>
      </c>
      <c r="K91" s="4">
        <v>4083.3333333333335</v>
      </c>
      <c r="L91" s="1">
        <f t="shared" si="2"/>
        <v>729</v>
      </c>
      <c r="M91" s="1">
        <f t="shared" si="3"/>
        <v>16673611.111111112</v>
      </c>
    </row>
    <row r="92" spans="1:13" x14ac:dyDescent="0.25">
      <c r="A92" s="1">
        <f t="shared" si="4"/>
        <v>89</v>
      </c>
      <c r="B92" s="4">
        <v>0</v>
      </c>
      <c r="C92" s="4">
        <v>24</v>
      </c>
      <c r="D92" s="4">
        <v>1916.6666666666667</v>
      </c>
      <c r="E92" s="1"/>
      <c r="F92" s="7">
        <v>66</v>
      </c>
      <c r="G92" s="7">
        <v>138.700792117329</v>
      </c>
      <c r="H92" s="7">
        <v>-138.700792117329</v>
      </c>
      <c r="I92" s="1">
        <f t="shared" ref="I92:I126" si="5">+H92*H92</f>
        <v>19237.909733974513</v>
      </c>
      <c r="J92" s="4">
        <v>26</v>
      </c>
      <c r="K92" s="4">
        <v>2083.3333333333335</v>
      </c>
      <c r="L92" s="1">
        <f t="shared" ref="L92:L126" si="6">+J92*J92</f>
        <v>676</v>
      </c>
      <c r="M92" s="1">
        <f t="shared" ref="M92:M126" si="7">+K92*K92</f>
        <v>4340277.777777778</v>
      </c>
    </row>
    <row r="93" spans="1:13" x14ac:dyDescent="0.25">
      <c r="A93" s="1">
        <f t="shared" si="4"/>
        <v>90</v>
      </c>
      <c r="B93" s="4">
        <v>0</v>
      </c>
      <c r="C93" s="4">
        <v>54</v>
      </c>
      <c r="D93" s="4">
        <v>3483.3333333333335</v>
      </c>
      <c r="E93" s="1"/>
      <c r="F93" s="7">
        <v>67</v>
      </c>
      <c r="G93" s="7">
        <v>360.78718551127139</v>
      </c>
      <c r="H93" s="7">
        <v>-54.757185511271416</v>
      </c>
      <c r="I93" s="1">
        <f t="shared" si="5"/>
        <v>2998.3493651157924</v>
      </c>
      <c r="J93" s="4">
        <v>41</v>
      </c>
      <c r="K93" s="4">
        <v>5000</v>
      </c>
      <c r="L93" s="1">
        <f t="shared" si="6"/>
        <v>1681</v>
      </c>
      <c r="M93" s="1">
        <f t="shared" si="7"/>
        <v>25000000</v>
      </c>
    </row>
    <row r="94" spans="1:13" x14ac:dyDescent="0.25">
      <c r="A94" s="1">
        <f t="shared" si="4"/>
        <v>91</v>
      </c>
      <c r="B94" s="4">
        <v>0</v>
      </c>
      <c r="C94" s="4">
        <v>34</v>
      </c>
      <c r="D94" s="4">
        <v>2075.0000000000005</v>
      </c>
      <c r="E94" s="1"/>
      <c r="F94" s="7">
        <v>68</v>
      </c>
      <c r="G94" s="7">
        <v>206.98850864242567</v>
      </c>
      <c r="H94" s="7">
        <v>-102.44850864242567</v>
      </c>
      <c r="I94" s="1">
        <f t="shared" si="5"/>
        <v>10495.696923057167</v>
      </c>
      <c r="J94" s="4">
        <v>42</v>
      </c>
      <c r="K94" s="4">
        <v>3250</v>
      </c>
      <c r="L94" s="1">
        <f t="shared" si="6"/>
        <v>1764</v>
      </c>
      <c r="M94" s="1">
        <f t="shared" si="7"/>
        <v>10562500</v>
      </c>
    </row>
    <row r="95" spans="1:13" x14ac:dyDescent="0.25">
      <c r="A95" s="1">
        <f t="shared" si="4"/>
        <v>92</v>
      </c>
      <c r="B95" s="4">
        <v>0</v>
      </c>
      <c r="C95" s="4">
        <v>45</v>
      </c>
      <c r="D95" s="4">
        <v>2341.6666666666665</v>
      </c>
      <c r="E95" s="1"/>
      <c r="F95" s="7">
        <v>69</v>
      </c>
      <c r="G95" s="7">
        <v>334.79304332772779</v>
      </c>
      <c r="H95" s="7">
        <v>-334.79304332772779</v>
      </c>
      <c r="I95" s="1">
        <f t="shared" si="5"/>
        <v>112086.38186064182</v>
      </c>
      <c r="J95" s="4">
        <v>22</v>
      </c>
      <c r="K95" s="4">
        <v>4250</v>
      </c>
      <c r="L95" s="1">
        <f t="shared" si="6"/>
        <v>484</v>
      </c>
      <c r="M95" s="1">
        <f t="shared" si="7"/>
        <v>18062500</v>
      </c>
    </row>
    <row r="96" spans="1:13" x14ac:dyDescent="0.25">
      <c r="A96" s="1">
        <f t="shared" si="4"/>
        <v>93</v>
      </c>
      <c r="B96" s="4">
        <v>68.38</v>
      </c>
      <c r="C96" s="4">
        <v>43</v>
      </c>
      <c r="D96" s="4">
        <v>2000</v>
      </c>
      <c r="E96" s="1"/>
      <c r="F96" s="7">
        <v>70</v>
      </c>
      <c r="G96" s="7">
        <v>181.94313138523924</v>
      </c>
      <c r="H96" s="7">
        <v>460.52686861476082</v>
      </c>
      <c r="I96" s="1">
        <f t="shared" si="5"/>
        <v>212084.99671611717</v>
      </c>
      <c r="J96" s="4">
        <v>25</v>
      </c>
      <c r="K96" s="4">
        <v>2558.3333333333335</v>
      </c>
      <c r="L96" s="1">
        <f t="shared" si="6"/>
        <v>625</v>
      </c>
      <c r="M96" s="1">
        <f t="shared" si="7"/>
        <v>6545069.444444445</v>
      </c>
    </row>
    <row r="97" spans="1:13" x14ac:dyDescent="0.25">
      <c r="A97" s="1">
        <f t="shared" si="4"/>
        <v>94</v>
      </c>
      <c r="B97" s="4">
        <v>0</v>
      </c>
      <c r="C97" s="4">
        <v>35</v>
      </c>
      <c r="D97" s="4">
        <v>1250</v>
      </c>
      <c r="E97" s="1"/>
      <c r="F97" s="7">
        <v>71</v>
      </c>
      <c r="G97" s="7">
        <v>125.53700993374409</v>
      </c>
      <c r="H97" s="7">
        <v>182.51299006625592</v>
      </c>
      <c r="I97" s="1">
        <f t="shared" si="5"/>
        <v>33310.991542925236</v>
      </c>
      <c r="J97" s="4">
        <v>31</v>
      </c>
      <c r="K97" s="4">
        <v>2050</v>
      </c>
      <c r="L97" s="1">
        <f t="shared" si="6"/>
        <v>961</v>
      </c>
      <c r="M97" s="1">
        <f t="shared" si="7"/>
        <v>4202500</v>
      </c>
    </row>
    <row r="98" spans="1:13" x14ac:dyDescent="0.25">
      <c r="A98" s="1">
        <f t="shared" si="4"/>
        <v>95</v>
      </c>
      <c r="B98" s="4">
        <v>0</v>
      </c>
      <c r="C98" s="4">
        <v>36</v>
      </c>
      <c r="D98" s="4">
        <v>7000</v>
      </c>
      <c r="E98" s="1"/>
      <c r="F98" s="7">
        <v>72</v>
      </c>
      <c r="G98" s="7">
        <v>100.51658594227196</v>
      </c>
      <c r="H98" s="7">
        <v>85.833414057728035</v>
      </c>
      <c r="I98" s="1">
        <f t="shared" si="5"/>
        <v>7367.3749688053849</v>
      </c>
      <c r="J98" s="4">
        <v>27</v>
      </c>
      <c r="K98" s="4">
        <v>1666.6666666666667</v>
      </c>
      <c r="L98" s="1">
        <f t="shared" si="6"/>
        <v>729</v>
      </c>
      <c r="M98" s="1">
        <f t="shared" si="7"/>
        <v>2777777.777777778</v>
      </c>
    </row>
    <row r="99" spans="1:13" x14ac:dyDescent="0.25">
      <c r="A99" s="1">
        <f t="shared" si="4"/>
        <v>96</v>
      </c>
      <c r="B99" s="4">
        <v>0</v>
      </c>
      <c r="C99" s="4">
        <v>22</v>
      </c>
      <c r="D99" s="4">
        <v>1300</v>
      </c>
      <c r="E99" s="1"/>
      <c r="F99" s="7">
        <v>73</v>
      </c>
      <c r="G99" s="7">
        <v>178.51228667230623</v>
      </c>
      <c r="H99" s="7">
        <v>-122.36228667230623</v>
      </c>
      <c r="I99" s="1">
        <f t="shared" si="5"/>
        <v>14972.52919967565</v>
      </c>
      <c r="J99" s="4">
        <v>33</v>
      </c>
      <c r="K99" s="4">
        <v>2708.3333333333335</v>
      </c>
      <c r="L99" s="1">
        <f t="shared" si="6"/>
        <v>1089</v>
      </c>
      <c r="M99" s="1">
        <f t="shared" si="7"/>
        <v>7335069.444444445</v>
      </c>
    </row>
    <row r="100" spans="1:13" x14ac:dyDescent="0.25">
      <c r="A100" s="1">
        <f t="shared" si="4"/>
        <v>97</v>
      </c>
      <c r="B100" s="4">
        <v>474.15</v>
      </c>
      <c r="C100" s="4">
        <v>33</v>
      </c>
      <c r="D100" s="4">
        <v>5000</v>
      </c>
      <c r="E100" s="1"/>
      <c r="F100" s="7">
        <v>74</v>
      </c>
      <c r="G100" s="7">
        <v>131.99625692199658</v>
      </c>
      <c r="H100" s="7">
        <v>-2.6262569219965712</v>
      </c>
      <c r="I100" s="1">
        <f t="shared" si="5"/>
        <v>6.8972254203349044</v>
      </c>
      <c r="J100" s="4">
        <v>37</v>
      </c>
      <c r="K100" s="4">
        <v>2266.6666666666665</v>
      </c>
      <c r="L100" s="1">
        <f t="shared" si="6"/>
        <v>1369</v>
      </c>
      <c r="M100" s="1">
        <f t="shared" si="7"/>
        <v>5137777.7777777771</v>
      </c>
    </row>
    <row r="101" spans="1:13" x14ac:dyDescent="0.25">
      <c r="A101" s="1">
        <f t="shared" si="4"/>
        <v>98</v>
      </c>
      <c r="B101" s="4">
        <v>234.05</v>
      </c>
      <c r="C101" s="4">
        <v>25</v>
      </c>
      <c r="D101" s="4">
        <v>3000</v>
      </c>
      <c r="E101" s="1"/>
      <c r="F101" s="7">
        <v>75</v>
      </c>
      <c r="G101" s="7">
        <v>114.96839477899555</v>
      </c>
      <c r="H101" s="7">
        <v>-21.858394778995546</v>
      </c>
      <c r="I101" s="1">
        <f t="shared" si="5"/>
        <v>477.78942231441977</v>
      </c>
      <c r="J101" s="4">
        <v>27</v>
      </c>
      <c r="K101" s="4">
        <v>1833.3333333333333</v>
      </c>
      <c r="L101" s="1">
        <f t="shared" si="6"/>
        <v>729</v>
      </c>
      <c r="M101" s="1">
        <f t="shared" si="7"/>
        <v>3361111.111111111</v>
      </c>
    </row>
    <row r="102" spans="1:13" x14ac:dyDescent="0.25">
      <c r="A102" s="1">
        <f t="shared" si="4"/>
        <v>99</v>
      </c>
      <c r="B102" s="4">
        <v>451.2</v>
      </c>
      <c r="C102" s="4">
        <v>26</v>
      </c>
      <c r="D102" s="4">
        <v>4166.666666666667</v>
      </c>
      <c r="E102" s="1"/>
      <c r="F102" s="7">
        <v>76</v>
      </c>
      <c r="G102" s="7">
        <v>258.42463097761373</v>
      </c>
      <c r="H102" s="7">
        <v>-258.42463097761373</v>
      </c>
      <c r="I102" s="1">
        <f t="shared" si="5"/>
        <v>66783.289895915834</v>
      </c>
      <c r="J102" s="4">
        <v>24</v>
      </c>
      <c r="K102" s="4">
        <v>3416.6666666666665</v>
      </c>
      <c r="L102" s="1">
        <f t="shared" si="6"/>
        <v>576</v>
      </c>
      <c r="M102" s="1">
        <f t="shared" si="7"/>
        <v>11673611.11111111</v>
      </c>
    </row>
    <row r="103" spans="1:13" x14ac:dyDescent="0.25">
      <c r="A103" s="1">
        <f t="shared" si="4"/>
        <v>100</v>
      </c>
      <c r="B103" s="4">
        <v>251.52</v>
      </c>
      <c r="C103" s="4">
        <v>46</v>
      </c>
      <c r="D103" s="4">
        <v>4583.333333333333</v>
      </c>
      <c r="E103" s="1"/>
      <c r="F103" s="7">
        <v>77</v>
      </c>
      <c r="G103" s="7">
        <v>233.13396551334745</v>
      </c>
      <c r="H103" s="7">
        <v>59.526034486652577</v>
      </c>
      <c r="I103" s="1">
        <f t="shared" si="5"/>
        <v>3543.3487817061518</v>
      </c>
      <c r="J103" s="4">
        <v>24</v>
      </c>
      <c r="K103" s="4">
        <v>3125</v>
      </c>
      <c r="L103" s="1">
        <f t="shared" si="6"/>
        <v>576</v>
      </c>
      <c r="M103" s="1">
        <f t="shared" si="7"/>
        <v>9765625</v>
      </c>
    </row>
    <row r="104" spans="1:13" x14ac:dyDescent="0.25">
      <c r="B104" s="1"/>
      <c r="C104" s="4">
        <f>SUM(C4:C103)</f>
        <v>3208</v>
      </c>
      <c r="D104" s="4">
        <f>SUM(D4:D103)</f>
        <v>280775</v>
      </c>
      <c r="E104" s="1"/>
      <c r="F104" s="7">
        <v>78</v>
      </c>
      <c r="G104" s="7">
        <v>168.21391299035182</v>
      </c>
      <c r="H104" s="7">
        <v>-69.753912990351822</v>
      </c>
      <c r="I104" s="1">
        <f t="shared" si="5"/>
        <v>4865.6083774655726</v>
      </c>
      <c r="J104" s="4">
        <v>25</v>
      </c>
      <c r="K104" s="4">
        <v>2400</v>
      </c>
      <c r="L104" s="1">
        <f t="shared" si="6"/>
        <v>625</v>
      </c>
      <c r="M104" s="1">
        <f t="shared" si="7"/>
        <v>5760000</v>
      </c>
    </row>
    <row r="105" spans="1:13" x14ac:dyDescent="0.25">
      <c r="B105" s="1"/>
      <c r="C105" s="1"/>
      <c r="D105" s="1"/>
      <c r="E105" s="1"/>
      <c r="F105" s="7">
        <v>79</v>
      </c>
      <c r="G105" s="7">
        <v>157.89642558583856</v>
      </c>
      <c r="H105" s="7">
        <v>100.65357441416145</v>
      </c>
      <c r="I105" s="1">
        <f t="shared" si="5"/>
        <v>10131.142042347137</v>
      </c>
      <c r="J105" s="4">
        <v>36</v>
      </c>
      <c r="K105" s="4">
        <v>2541.6666666666665</v>
      </c>
      <c r="L105" s="1">
        <f t="shared" si="6"/>
        <v>1296</v>
      </c>
      <c r="M105" s="1">
        <f t="shared" si="7"/>
        <v>6460069.444444444</v>
      </c>
    </row>
    <row r="106" spans="1:13" x14ac:dyDescent="0.25">
      <c r="B106" s="1"/>
      <c r="C106" s="1"/>
      <c r="D106" s="1"/>
      <c r="E106" s="1"/>
      <c r="F106" s="7">
        <v>80</v>
      </c>
      <c r="G106" s="7">
        <v>127.93095574377365</v>
      </c>
      <c r="H106" s="7">
        <v>-26.250955743773645</v>
      </c>
      <c r="I106" s="1">
        <f t="shared" si="5"/>
        <v>689.1126774615625</v>
      </c>
      <c r="J106" s="4">
        <v>33</v>
      </c>
      <c r="K106" s="4">
        <v>2125</v>
      </c>
      <c r="L106" s="1">
        <f t="shared" si="6"/>
        <v>1089</v>
      </c>
      <c r="M106" s="1">
        <f t="shared" si="7"/>
        <v>4515625</v>
      </c>
    </row>
    <row r="107" spans="1:13" x14ac:dyDescent="0.25">
      <c r="B107" s="1"/>
      <c r="C107" s="1"/>
      <c r="D107" s="1"/>
      <c r="E107" s="1"/>
      <c r="F107" s="7">
        <v>81</v>
      </c>
      <c r="G107" s="7">
        <v>232.70656981001969</v>
      </c>
      <c r="H107" s="7">
        <v>-232.70656981001969</v>
      </c>
      <c r="I107" s="1">
        <f t="shared" si="5"/>
        <v>54152.347632745565</v>
      </c>
      <c r="J107" s="4">
        <v>33</v>
      </c>
      <c r="K107" s="4">
        <v>3333.3333333333335</v>
      </c>
      <c r="L107" s="1">
        <f t="shared" si="6"/>
        <v>1089</v>
      </c>
      <c r="M107" s="1">
        <f t="shared" si="7"/>
        <v>11111111.111111112</v>
      </c>
    </row>
    <row r="108" spans="1:13" x14ac:dyDescent="0.25">
      <c r="B108" s="1"/>
      <c r="C108" s="1"/>
      <c r="D108" s="1"/>
      <c r="E108" s="1"/>
      <c r="F108" s="7">
        <v>82</v>
      </c>
      <c r="G108" s="7">
        <v>89.231219888842645</v>
      </c>
      <c r="H108" s="7">
        <v>-23.981219888842645</v>
      </c>
      <c r="I108" s="1">
        <f t="shared" si="5"/>
        <v>575.09890735702209</v>
      </c>
      <c r="J108" s="4">
        <v>55</v>
      </c>
      <c r="K108" s="4">
        <v>2200</v>
      </c>
      <c r="L108" s="1">
        <f t="shared" si="6"/>
        <v>3025</v>
      </c>
      <c r="M108" s="1">
        <f t="shared" si="7"/>
        <v>4840000</v>
      </c>
    </row>
    <row r="109" spans="1:13" x14ac:dyDescent="0.25">
      <c r="B109" s="1"/>
      <c r="C109" s="1"/>
      <c r="D109" s="1"/>
      <c r="E109" s="1"/>
      <c r="F109" s="7">
        <v>83</v>
      </c>
      <c r="G109" s="7">
        <v>89.608709060741887</v>
      </c>
      <c r="H109" s="7">
        <v>19.001290939258112</v>
      </c>
      <c r="I109" s="1">
        <f t="shared" si="5"/>
        <v>361.04905735833245</v>
      </c>
      <c r="J109" s="4">
        <v>20</v>
      </c>
      <c r="K109" s="4">
        <v>1375</v>
      </c>
      <c r="L109" s="1">
        <f t="shared" si="6"/>
        <v>400</v>
      </c>
      <c r="M109" s="1">
        <f t="shared" si="7"/>
        <v>1890625</v>
      </c>
    </row>
    <row r="110" spans="1:13" x14ac:dyDescent="0.25">
      <c r="B110" s="1"/>
      <c r="C110" s="1"/>
      <c r="D110" s="1"/>
      <c r="E110" s="1"/>
      <c r="F110" s="7">
        <v>84</v>
      </c>
      <c r="G110" s="7">
        <v>125.31083544922308</v>
      </c>
      <c r="H110" s="7">
        <v>-75.750835449223075</v>
      </c>
      <c r="I110" s="1">
        <f t="shared" si="5"/>
        <v>5738.1890712552713</v>
      </c>
      <c r="J110" s="4">
        <v>29</v>
      </c>
      <c r="K110" s="4">
        <v>2000</v>
      </c>
      <c r="L110" s="1">
        <f t="shared" si="6"/>
        <v>841</v>
      </c>
      <c r="M110" s="1">
        <f t="shared" si="7"/>
        <v>4000000</v>
      </c>
    </row>
    <row r="111" spans="1:13" x14ac:dyDescent="0.25">
      <c r="B111" s="1"/>
      <c r="C111" s="1"/>
      <c r="D111" s="1"/>
      <c r="E111" s="1"/>
      <c r="F111" s="7">
        <v>85</v>
      </c>
      <c r="G111" s="7">
        <v>197.36865841403431</v>
      </c>
      <c r="H111" s="7">
        <v>-197.36865841403431</v>
      </c>
      <c r="I111" s="1">
        <f t="shared" si="5"/>
        <v>38954.387324155759</v>
      </c>
      <c r="J111" s="4">
        <v>40</v>
      </c>
      <c r="K111" s="4">
        <v>3091.6666666666665</v>
      </c>
      <c r="L111" s="1">
        <f t="shared" si="6"/>
        <v>1600</v>
      </c>
      <c r="M111" s="1">
        <f t="shared" si="7"/>
        <v>9558402.7777777761</v>
      </c>
    </row>
    <row r="112" spans="1:13" x14ac:dyDescent="0.25">
      <c r="B112" s="1"/>
      <c r="C112" s="1"/>
      <c r="D112" s="1"/>
      <c r="E112" s="1"/>
      <c r="F112" s="7">
        <v>86</v>
      </c>
      <c r="G112" s="7">
        <v>450.38840029895761</v>
      </c>
      <c r="H112" s="7">
        <v>-214.81840029895761</v>
      </c>
      <c r="I112" s="1">
        <f t="shared" si="5"/>
        <v>46146.945107003194</v>
      </c>
      <c r="J112" s="4">
        <v>41</v>
      </c>
      <c r="K112" s="4">
        <v>6033.333333333333</v>
      </c>
      <c r="L112" s="1">
        <f t="shared" si="6"/>
        <v>1681</v>
      </c>
      <c r="M112" s="1">
        <f t="shared" si="7"/>
        <v>36401111.111111104</v>
      </c>
    </row>
    <row r="113" spans="2:13" x14ac:dyDescent="0.25">
      <c r="B113" s="1"/>
      <c r="C113" s="1"/>
      <c r="D113" s="1"/>
      <c r="E113" s="1"/>
      <c r="F113" s="7">
        <v>87</v>
      </c>
      <c r="G113" s="7">
        <v>244.45012437564651</v>
      </c>
      <c r="H113" s="7">
        <v>-244.45012437564651</v>
      </c>
      <c r="I113" s="1">
        <f t="shared" si="5"/>
        <v>59755.86330726905</v>
      </c>
      <c r="J113" s="4">
        <v>41</v>
      </c>
      <c r="K113" s="4">
        <v>3658.3333333333335</v>
      </c>
      <c r="L113" s="1">
        <f t="shared" si="6"/>
        <v>1681</v>
      </c>
      <c r="M113" s="1">
        <f t="shared" si="7"/>
        <v>13383402.777777778</v>
      </c>
    </row>
    <row r="114" spans="2:13" x14ac:dyDescent="0.25">
      <c r="B114" s="1"/>
      <c r="C114" s="1"/>
      <c r="D114" s="1"/>
      <c r="E114" s="1"/>
      <c r="F114" s="7">
        <v>88</v>
      </c>
      <c r="G114" s="7">
        <v>178.01587071499108</v>
      </c>
      <c r="H114" s="7">
        <v>-178.01587071499108</v>
      </c>
      <c r="I114" s="1">
        <f t="shared" si="5"/>
        <v>31689.650226416419</v>
      </c>
      <c r="J114" s="4">
        <v>35</v>
      </c>
      <c r="K114" s="4">
        <v>2750</v>
      </c>
      <c r="L114" s="1">
        <f t="shared" si="6"/>
        <v>1225</v>
      </c>
      <c r="M114" s="1">
        <f t="shared" si="7"/>
        <v>7562500</v>
      </c>
    </row>
    <row r="115" spans="2:13" x14ac:dyDescent="0.25">
      <c r="B115" s="1"/>
      <c r="C115" s="1"/>
      <c r="D115" s="1"/>
      <c r="E115" s="1"/>
      <c r="F115" s="7">
        <v>89</v>
      </c>
      <c r="G115" s="7">
        <v>128.35835144710143</v>
      </c>
      <c r="H115" s="7">
        <v>-128.35835144710143</v>
      </c>
      <c r="I115" s="1">
        <f t="shared" si="5"/>
        <v>16475.866386217604</v>
      </c>
      <c r="J115" s="4">
        <v>24</v>
      </c>
      <c r="K115" s="4">
        <v>1916.6666666666667</v>
      </c>
      <c r="L115" s="1">
        <f t="shared" si="6"/>
        <v>576</v>
      </c>
      <c r="M115" s="1">
        <f t="shared" si="7"/>
        <v>3673611.1111111115</v>
      </c>
    </row>
    <row r="116" spans="2:13" x14ac:dyDescent="0.25">
      <c r="B116" s="1"/>
      <c r="C116" s="1"/>
      <c r="D116" s="1"/>
      <c r="E116" s="1"/>
      <c r="F116" s="7">
        <v>90</v>
      </c>
      <c r="G116" s="7">
        <v>202.56483201486233</v>
      </c>
      <c r="H116" s="7">
        <v>-202.56483201486233</v>
      </c>
      <c r="I116" s="1">
        <f t="shared" si="5"/>
        <v>41032.511169209392</v>
      </c>
      <c r="J116" s="4">
        <v>54</v>
      </c>
      <c r="K116" s="4">
        <v>3483.3333333333335</v>
      </c>
      <c r="L116" s="1">
        <f t="shared" si="6"/>
        <v>2916</v>
      </c>
      <c r="M116" s="1">
        <f t="shared" si="7"/>
        <v>12133611.111111112</v>
      </c>
    </row>
    <row r="117" spans="2:13" x14ac:dyDescent="0.25">
      <c r="B117" s="1"/>
      <c r="C117" s="1"/>
      <c r="D117" s="1"/>
      <c r="E117" s="1"/>
      <c r="F117" s="7">
        <v>91</v>
      </c>
      <c r="G117" s="7">
        <v>121.54072900950861</v>
      </c>
      <c r="H117" s="7">
        <v>-121.54072900950861</v>
      </c>
      <c r="I117" s="1">
        <f t="shared" si="5"/>
        <v>14772.148808162809</v>
      </c>
      <c r="J117" s="4">
        <v>34</v>
      </c>
      <c r="K117" s="4">
        <v>2075.0000000000005</v>
      </c>
      <c r="L117" s="1">
        <f t="shared" si="6"/>
        <v>1156</v>
      </c>
      <c r="M117" s="1">
        <f t="shared" si="7"/>
        <v>4305625.0000000019</v>
      </c>
    </row>
    <row r="118" spans="2:13" x14ac:dyDescent="0.25">
      <c r="B118" s="1"/>
      <c r="C118" s="1"/>
      <c r="D118" s="1"/>
      <c r="E118" s="1"/>
      <c r="F118" s="7">
        <v>92</v>
      </c>
      <c r="G118" s="7">
        <v>122.06209823253798</v>
      </c>
      <c r="H118" s="7">
        <v>-122.06209823253798</v>
      </c>
      <c r="I118" s="1">
        <f t="shared" si="5"/>
        <v>14899.15582492975</v>
      </c>
      <c r="J118" s="4">
        <v>45</v>
      </c>
      <c r="K118" s="4">
        <v>2341.6666666666665</v>
      </c>
      <c r="L118" s="1">
        <f t="shared" si="6"/>
        <v>2025</v>
      </c>
      <c r="M118" s="1">
        <f t="shared" si="7"/>
        <v>5483402.7777777771</v>
      </c>
    </row>
    <row r="119" spans="2:13" x14ac:dyDescent="0.25">
      <c r="B119" s="1"/>
      <c r="C119" s="1"/>
      <c r="D119" s="1"/>
      <c r="E119" s="1"/>
      <c r="F119" s="7">
        <v>93</v>
      </c>
      <c r="G119" s="7">
        <v>96.54525828375067</v>
      </c>
      <c r="H119" s="7">
        <v>-28.165258283750674</v>
      </c>
      <c r="I119" s="1">
        <f t="shared" si="5"/>
        <v>793.28177419038593</v>
      </c>
      <c r="J119" s="4">
        <v>43</v>
      </c>
      <c r="K119" s="4">
        <v>2000</v>
      </c>
      <c r="L119" s="1">
        <f t="shared" si="6"/>
        <v>1849</v>
      </c>
      <c r="M119" s="1">
        <f t="shared" si="7"/>
        <v>4000000</v>
      </c>
    </row>
    <row r="120" spans="2:13" x14ac:dyDescent="0.25">
      <c r="B120" s="1"/>
      <c r="C120" s="1"/>
      <c r="D120" s="1"/>
      <c r="E120" s="1"/>
      <c r="F120" s="7">
        <v>94</v>
      </c>
      <c r="G120" s="7">
        <v>47.949591184478749</v>
      </c>
      <c r="H120" s="7">
        <v>-47.949591184478749</v>
      </c>
      <c r="I120" s="1">
        <f t="shared" si="5"/>
        <v>2299.1632947586422</v>
      </c>
      <c r="J120" s="4">
        <v>35</v>
      </c>
      <c r="K120" s="4">
        <v>1250</v>
      </c>
      <c r="L120" s="1">
        <f t="shared" si="6"/>
        <v>1225</v>
      </c>
      <c r="M120" s="1">
        <f t="shared" si="7"/>
        <v>1562500</v>
      </c>
    </row>
    <row r="121" spans="2:13" x14ac:dyDescent="0.25">
      <c r="B121" s="1"/>
      <c r="C121" s="1"/>
      <c r="D121" s="1"/>
      <c r="E121" s="1"/>
      <c r="F121" s="7">
        <v>95</v>
      </c>
      <c r="G121" s="7">
        <v>544.48231196819472</v>
      </c>
      <c r="H121" s="7">
        <v>-544.48231196819472</v>
      </c>
      <c r="I121" s="1">
        <f t="shared" si="5"/>
        <v>296460.98804623052</v>
      </c>
      <c r="J121" s="4">
        <v>36</v>
      </c>
      <c r="K121" s="4">
        <v>7000</v>
      </c>
      <c r="L121" s="1">
        <f t="shared" si="6"/>
        <v>1296</v>
      </c>
      <c r="M121" s="1">
        <f t="shared" si="7"/>
        <v>49000000</v>
      </c>
    </row>
    <row r="122" spans="2:13" x14ac:dyDescent="0.25">
      <c r="B122" s="1"/>
      <c r="C122" s="1"/>
      <c r="D122" s="1"/>
      <c r="E122" s="1"/>
      <c r="F122" s="7">
        <v>96</v>
      </c>
      <c r="G122" s="7">
        <v>78.996026917720201</v>
      </c>
      <c r="H122" s="7">
        <v>-78.996026917720201</v>
      </c>
      <c r="I122" s="1">
        <f t="shared" si="5"/>
        <v>6240.3722687851741</v>
      </c>
      <c r="J122" s="4">
        <v>22</v>
      </c>
      <c r="K122" s="4">
        <v>1300</v>
      </c>
      <c r="L122" s="1">
        <f t="shared" si="6"/>
        <v>484</v>
      </c>
      <c r="M122" s="1">
        <f t="shared" si="7"/>
        <v>1690000</v>
      </c>
    </row>
    <row r="123" spans="2:13" x14ac:dyDescent="0.25">
      <c r="B123" s="1"/>
      <c r="C123" s="1"/>
      <c r="D123" s="1"/>
      <c r="E123" s="1"/>
      <c r="F123" s="7">
        <v>97</v>
      </c>
      <c r="G123" s="7">
        <v>377.22465817725561</v>
      </c>
      <c r="H123" s="7">
        <v>96.925341822744372</v>
      </c>
      <c r="I123" s="1">
        <f t="shared" si="5"/>
        <v>9394.5218874558395</v>
      </c>
      <c r="J123" s="4">
        <v>33</v>
      </c>
      <c r="K123" s="4">
        <v>5000</v>
      </c>
      <c r="L123" s="1">
        <f t="shared" si="6"/>
        <v>1089</v>
      </c>
      <c r="M123" s="1">
        <f t="shared" si="7"/>
        <v>25000000</v>
      </c>
    </row>
    <row r="124" spans="2:13" x14ac:dyDescent="0.25">
      <c r="B124" s="1"/>
      <c r="C124" s="1"/>
      <c r="D124" s="1"/>
      <c r="E124" s="1"/>
      <c r="F124" s="7">
        <v>98</v>
      </c>
      <c r="G124" s="7">
        <v>220.24042480255676</v>
      </c>
      <c r="H124" s="7">
        <v>13.809575197443252</v>
      </c>
      <c r="I124" s="1">
        <f t="shared" si="5"/>
        <v>190.70436713383981</v>
      </c>
      <c r="J124" s="4">
        <v>25</v>
      </c>
      <c r="K124" s="4">
        <v>3000</v>
      </c>
      <c r="L124" s="1">
        <f t="shared" si="6"/>
        <v>625</v>
      </c>
      <c r="M124" s="1">
        <f t="shared" si="7"/>
        <v>9000000</v>
      </c>
    </row>
    <row r="125" spans="2:13" x14ac:dyDescent="0.25">
      <c r="B125" s="1"/>
      <c r="C125" s="1"/>
      <c r="D125" s="1"/>
      <c r="E125" s="1"/>
      <c r="F125" s="7">
        <v>99</v>
      </c>
      <c r="G125" s="7">
        <v>319.34840257637393</v>
      </c>
      <c r="H125" s="7">
        <v>131.85159742362606</v>
      </c>
      <c r="I125" s="1">
        <f t="shared" si="5"/>
        <v>17384.843743161953</v>
      </c>
      <c r="J125" s="4">
        <v>26</v>
      </c>
      <c r="K125" s="4">
        <v>4166.666666666667</v>
      </c>
      <c r="L125" s="1">
        <f t="shared" si="6"/>
        <v>676</v>
      </c>
      <c r="M125" s="1">
        <f t="shared" si="7"/>
        <v>17361111.111111112</v>
      </c>
    </row>
    <row r="126" spans="2:13" ht="15.75" thickBot="1" x14ac:dyDescent="0.3">
      <c r="B126" s="1"/>
      <c r="C126" s="1"/>
      <c r="D126" s="1"/>
      <c r="E126" s="1"/>
      <c r="F126" s="8">
        <v>100</v>
      </c>
      <c r="G126" s="8">
        <v>314.38424300322225</v>
      </c>
      <c r="H126" s="8">
        <v>-62.864243003222242</v>
      </c>
      <c r="I126" s="1">
        <f t="shared" si="5"/>
        <v>3951.9130483681765</v>
      </c>
      <c r="J126" s="4">
        <v>46</v>
      </c>
      <c r="K126" s="4">
        <v>4583.333333333333</v>
      </c>
      <c r="L126" s="1">
        <f t="shared" si="6"/>
        <v>2116</v>
      </c>
      <c r="M126" s="1">
        <f t="shared" si="7"/>
        <v>21006944.44444444</v>
      </c>
    </row>
    <row r="127" spans="2:1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2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2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22" x14ac:dyDescent="0.25">
      <c r="B131" s="1"/>
      <c r="C131" s="1"/>
      <c r="D131" s="1"/>
      <c r="E131" s="1"/>
      <c r="F131" s="1"/>
      <c r="G131" s="1"/>
      <c r="H131" s="1"/>
      <c r="I131" s="11" t="s">
        <v>54</v>
      </c>
      <c r="J131" s="3" t="s">
        <v>8</v>
      </c>
      <c r="K131" s="3" t="s">
        <v>9</v>
      </c>
      <c r="L131" s="3" t="s">
        <v>72</v>
      </c>
      <c r="M131" s="3" t="s">
        <v>73</v>
      </c>
      <c r="N131" s="3" t="s">
        <v>76</v>
      </c>
    </row>
    <row r="132" spans="2:22" x14ac:dyDescent="0.25">
      <c r="B132" s="1"/>
      <c r="C132" s="1"/>
      <c r="D132" s="1"/>
      <c r="E132" s="1"/>
      <c r="F132" s="1"/>
      <c r="G132" s="1"/>
      <c r="H132" s="1"/>
      <c r="I132" s="1">
        <f>+I27</f>
        <v>18232.520915454894</v>
      </c>
      <c r="J132" s="4">
        <v>38</v>
      </c>
      <c r="K132" s="4">
        <v>3766.6666666666661</v>
      </c>
      <c r="L132" s="1">
        <f>+J132*J132</f>
        <v>1444</v>
      </c>
      <c r="M132" s="1">
        <f>+K132*K132</f>
        <v>14187777.777777772</v>
      </c>
      <c r="N132">
        <f>+J132*K132</f>
        <v>143133.33333333331</v>
      </c>
      <c r="P132" t="s">
        <v>25</v>
      </c>
    </row>
    <row r="133" spans="2:22" ht="15.75" thickBot="1" x14ac:dyDescent="0.3">
      <c r="B133" s="1"/>
      <c r="C133" s="1"/>
      <c r="D133" s="1"/>
      <c r="E133" s="1"/>
      <c r="F133" s="1"/>
      <c r="G133" s="1"/>
      <c r="H133" s="1"/>
      <c r="I133" s="1">
        <f t="shared" ref="I133:I196" si="8">+I28</f>
        <v>11812.924833777388</v>
      </c>
      <c r="J133" s="4">
        <v>33</v>
      </c>
      <c r="K133" s="4">
        <v>2016.6666666666667</v>
      </c>
      <c r="L133" s="1">
        <f t="shared" ref="L133:L196" si="9">+J133*J133</f>
        <v>1089</v>
      </c>
      <c r="M133" s="1">
        <f t="shared" ref="M133:M196" si="10">+K133*K133</f>
        <v>4066944.444444445</v>
      </c>
      <c r="N133" s="1">
        <f t="shared" ref="N133:N196" si="11">+J133*K133</f>
        <v>66550</v>
      </c>
    </row>
    <row r="134" spans="2:22" x14ac:dyDescent="0.25">
      <c r="B134" s="1"/>
      <c r="C134" s="1"/>
      <c r="D134" s="1"/>
      <c r="E134" s="1"/>
      <c r="F134" s="1"/>
      <c r="G134" s="1"/>
      <c r="H134" s="1"/>
      <c r="I134" s="1">
        <f t="shared" si="8"/>
        <v>63393.877323106455</v>
      </c>
      <c r="J134" s="4">
        <v>34</v>
      </c>
      <c r="K134" s="4">
        <v>3750</v>
      </c>
      <c r="L134" s="1">
        <f t="shared" si="9"/>
        <v>1156</v>
      </c>
      <c r="M134" s="1">
        <f t="shared" si="10"/>
        <v>14062500</v>
      </c>
      <c r="N134" s="1">
        <f t="shared" si="11"/>
        <v>127500</v>
      </c>
      <c r="P134" s="10" t="s">
        <v>26</v>
      </c>
      <c r="Q134" s="10"/>
      <c r="S134" s="1" t="s">
        <v>66</v>
      </c>
      <c r="T134" s="1">
        <v>100</v>
      </c>
      <c r="U134" s="1"/>
      <c r="V134" s="1"/>
    </row>
    <row r="135" spans="2:22" x14ac:dyDescent="0.25">
      <c r="B135" s="1"/>
      <c r="C135" s="1"/>
      <c r="D135" s="1"/>
      <c r="E135" s="1"/>
      <c r="F135" s="1"/>
      <c r="G135" s="1"/>
      <c r="H135" s="1"/>
      <c r="I135" s="1">
        <f t="shared" si="8"/>
        <v>42.932196700686333</v>
      </c>
      <c r="J135" s="4">
        <v>31</v>
      </c>
      <c r="K135" s="4">
        <v>2116.6666666666665</v>
      </c>
      <c r="L135" s="1">
        <f t="shared" si="9"/>
        <v>961</v>
      </c>
      <c r="M135" s="1">
        <f t="shared" si="10"/>
        <v>4480277.7777777771</v>
      </c>
      <c r="N135" s="1">
        <f t="shared" si="11"/>
        <v>65616.666666666657</v>
      </c>
      <c r="P135" s="7" t="s">
        <v>27</v>
      </c>
      <c r="Q135" s="7">
        <v>0.28731327432196074</v>
      </c>
      <c r="S135" s="1"/>
      <c r="T135" s="1"/>
      <c r="U135" s="1"/>
      <c r="V135" s="1"/>
    </row>
    <row r="136" spans="2:22" x14ac:dyDescent="0.25">
      <c r="B136" s="1"/>
      <c r="C136" s="1"/>
      <c r="D136" s="1"/>
      <c r="E136" s="1"/>
      <c r="F136" s="1"/>
      <c r="G136" s="1"/>
      <c r="H136" s="1"/>
      <c r="I136" s="1">
        <f t="shared" si="8"/>
        <v>11372.328414370879</v>
      </c>
      <c r="J136" s="4">
        <v>32</v>
      </c>
      <c r="K136" s="4">
        <v>8158.3333333333321</v>
      </c>
      <c r="L136" s="1">
        <f t="shared" si="9"/>
        <v>1024</v>
      </c>
      <c r="M136" s="1">
        <f t="shared" si="10"/>
        <v>66558402.777777761</v>
      </c>
      <c r="N136" s="1">
        <f t="shared" si="11"/>
        <v>261066.66666666663</v>
      </c>
      <c r="P136" s="7" t="s">
        <v>28</v>
      </c>
      <c r="Q136" s="7">
        <v>8.2548917601606264E-2</v>
      </c>
      <c r="S136" s="22" t="s">
        <v>70</v>
      </c>
      <c r="T136" s="1">
        <f>+T134*Q136</f>
        <v>8.2548917601606266</v>
      </c>
      <c r="U136" s="22" t="s">
        <v>71</v>
      </c>
      <c r="V136" s="1">
        <f>+_xlfn.CHISQ.DIST.RT(T136,5)</f>
        <v>0.14273625597688586</v>
      </c>
    </row>
    <row r="137" spans="2:22" x14ac:dyDescent="0.25">
      <c r="B137" s="1"/>
      <c r="C137" s="1"/>
      <c r="D137" s="1"/>
      <c r="E137" s="1"/>
      <c r="F137" s="1"/>
      <c r="G137" s="1"/>
      <c r="H137" s="1"/>
      <c r="I137" s="1">
        <f t="shared" si="8"/>
        <v>2794.6917699548594</v>
      </c>
      <c r="J137" s="4">
        <v>23</v>
      </c>
      <c r="K137" s="4">
        <v>2083.3333333333335</v>
      </c>
      <c r="L137" s="1">
        <f t="shared" si="9"/>
        <v>529</v>
      </c>
      <c r="M137" s="1">
        <f t="shared" si="10"/>
        <v>4340277.777777778</v>
      </c>
      <c r="N137" s="1">
        <f t="shared" si="11"/>
        <v>47916.666666666672</v>
      </c>
      <c r="P137" s="7" t="s">
        <v>29</v>
      </c>
      <c r="Q137" s="7">
        <v>3.3748328112330001E-2</v>
      </c>
    </row>
    <row r="138" spans="2:22" x14ac:dyDescent="0.25">
      <c r="B138" s="1"/>
      <c r="C138" s="1"/>
      <c r="D138" s="1"/>
      <c r="E138" s="1"/>
      <c r="F138" s="1"/>
      <c r="G138" s="1"/>
      <c r="H138" s="1"/>
      <c r="I138" s="1">
        <f t="shared" si="8"/>
        <v>39704.399533584903</v>
      </c>
      <c r="J138" s="4">
        <v>28</v>
      </c>
      <c r="K138" s="4">
        <v>3300</v>
      </c>
      <c r="L138" s="1">
        <f t="shared" si="9"/>
        <v>784</v>
      </c>
      <c r="M138" s="1">
        <f t="shared" si="10"/>
        <v>10890000</v>
      </c>
      <c r="N138" s="1">
        <f t="shared" si="11"/>
        <v>92400</v>
      </c>
      <c r="P138" s="7" t="s">
        <v>30</v>
      </c>
      <c r="Q138" s="7">
        <v>293422.87414305139</v>
      </c>
    </row>
    <row r="139" spans="2:22" ht="15.75" thickBot="1" x14ac:dyDescent="0.3">
      <c r="B139" s="1"/>
      <c r="C139" s="1"/>
      <c r="D139" s="1"/>
      <c r="E139" s="1"/>
      <c r="F139" s="1"/>
      <c r="G139" s="1"/>
      <c r="H139" s="1"/>
      <c r="I139" s="1">
        <f t="shared" si="8"/>
        <v>764.35306334743973</v>
      </c>
      <c r="J139" s="4">
        <v>29</v>
      </c>
      <c r="K139" s="4">
        <v>1975</v>
      </c>
      <c r="L139" s="1">
        <f t="shared" si="9"/>
        <v>841</v>
      </c>
      <c r="M139" s="1">
        <f t="shared" si="10"/>
        <v>3900625</v>
      </c>
      <c r="N139" s="1">
        <f t="shared" si="11"/>
        <v>57275</v>
      </c>
      <c r="P139" s="8" t="s">
        <v>31</v>
      </c>
      <c r="Q139" s="8">
        <v>100</v>
      </c>
    </row>
    <row r="140" spans="2:22" x14ac:dyDescent="0.25">
      <c r="B140" s="1"/>
      <c r="C140" s="1"/>
      <c r="D140" s="1"/>
      <c r="E140" s="1"/>
      <c r="F140" s="1"/>
      <c r="G140" s="1"/>
      <c r="H140" s="1"/>
      <c r="I140" s="1">
        <f t="shared" si="8"/>
        <v>322378.64267526002</v>
      </c>
      <c r="J140" s="4">
        <v>37</v>
      </c>
      <c r="K140" s="4">
        <v>3166.6666666666665</v>
      </c>
      <c r="L140" s="1">
        <f t="shared" si="9"/>
        <v>1369</v>
      </c>
      <c r="M140" s="1">
        <f t="shared" si="10"/>
        <v>10027777.777777776</v>
      </c>
      <c r="N140" s="1">
        <f t="shared" si="11"/>
        <v>117166.66666666666</v>
      </c>
    </row>
    <row r="141" spans="2:22" ht="15.75" thickBot="1" x14ac:dyDescent="0.3">
      <c r="B141" s="1"/>
      <c r="C141" s="1"/>
      <c r="D141" s="1"/>
      <c r="E141" s="1"/>
      <c r="F141" s="1"/>
      <c r="G141" s="1"/>
      <c r="H141" s="1"/>
      <c r="I141" s="1">
        <f t="shared" si="8"/>
        <v>17580.838646499498</v>
      </c>
      <c r="J141" s="4">
        <v>28</v>
      </c>
      <c r="K141" s="4">
        <v>2666.6666666666665</v>
      </c>
      <c r="L141" s="1">
        <f t="shared" si="9"/>
        <v>784</v>
      </c>
      <c r="M141" s="1">
        <f t="shared" si="10"/>
        <v>7111111.1111111101</v>
      </c>
      <c r="N141" s="1">
        <f t="shared" si="11"/>
        <v>74666.666666666657</v>
      </c>
      <c r="P141" t="s">
        <v>32</v>
      </c>
    </row>
    <row r="142" spans="2:22" x14ac:dyDescent="0.25">
      <c r="B142" s="1"/>
      <c r="C142" s="1"/>
      <c r="D142" s="1"/>
      <c r="E142" s="1"/>
      <c r="F142" s="1"/>
      <c r="G142" s="1"/>
      <c r="H142" s="1"/>
      <c r="I142" s="1">
        <f t="shared" si="8"/>
        <v>550.23151671145581</v>
      </c>
      <c r="J142" s="4">
        <v>31</v>
      </c>
      <c r="K142" s="4">
        <v>3291.6666666666665</v>
      </c>
      <c r="L142" s="1">
        <f t="shared" si="9"/>
        <v>961</v>
      </c>
      <c r="M142" s="1">
        <f t="shared" si="10"/>
        <v>10835069.444444444</v>
      </c>
      <c r="N142" s="1">
        <f t="shared" si="11"/>
        <v>102041.66666666666</v>
      </c>
      <c r="P142" s="9"/>
      <c r="Q142" s="9" t="s">
        <v>37</v>
      </c>
      <c r="R142" s="9" t="s">
        <v>38</v>
      </c>
      <c r="S142" s="9" t="s">
        <v>39</v>
      </c>
      <c r="T142" s="9" t="s">
        <v>40</v>
      </c>
      <c r="U142" s="9" t="s">
        <v>41</v>
      </c>
    </row>
    <row r="143" spans="2:22" x14ac:dyDescent="0.25">
      <c r="I143" s="1">
        <f t="shared" si="8"/>
        <v>4658.2186313568091</v>
      </c>
      <c r="J143" s="4">
        <v>42</v>
      </c>
      <c r="K143" s="4">
        <v>1650</v>
      </c>
      <c r="L143" s="1">
        <f t="shared" si="9"/>
        <v>1764</v>
      </c>
      <c r="M143" s="1">
        <f t="shared" si="10"/>
        <v>2722500</v>
      </c>
      <c r="N143" s="1">
        <f t="shared" si="11"/>
        <v>69300</v>
      </c>
      <c r="P143" s="7" t="s">
        <v>33</v>
      </c>
      <c r="Q143" s="7">
        <v>5</v>
      </c>
      <c r="R143" s="7">
        <v>728189232507.58691</v>
      </c>
      <c r="S143" s="7">
        <v>145637846501.5174</v>
      </c>
      <c r="T143" s="7">
        <v>1.6915557468777311</v>
      </c>
      <c r="U143" s="7">
        <v>0.14420293954368538</v>
      </c>
    </row>
    <row r="144" spans="2:22" x14ac:dyDescent="0.25">
      <c r="I144" s="1">
        <f t="shared" si="8"/>
        <v>5601.4135417957459</v>
      </c>
      <c r="J144" s="4">
        <v>30</v>
      </c>
      <c r="K144" s="4">
        <v>1441.6666666666667</v>
      </c>
      <c r="L144" s="1">
        <f t="shared" si="9"/>
        <v>900</v>
      </c>
      <c r="M144" s="1">
        <f t="shared" si="10"/>
        <v>2078402.777777778</v>
      </c>
      <c r="N144" s="1">
        <f t="shared" si="11"/>
        <v>43250</v>
      </c>
      <c r="P144" s="7" t="s">
        <v>34</v>
      </c>
      <c r="Q144" s="7">
        <v>94</v>
      </c>
      <c r="R144" s="7">
        <v>8093116408614.6846</v>
      </c>
      <c r="S144" s="7">
        <v>86096983070.368988</v>
      </c>
      <c r="T144" s="7"/>
      <c r="U144" s="7"/>
    </row>
    <row r="145" spans="9:24" ht="15.75" thickBot="1" x14ac:dyDescent="0.3">
      <c r="I145" s="1">
        <f t="shared" si="8"/>
        <v>2505.3816589525954</v>
      </c>
      <c r="J145" s="4">
        <v>29</v>
      </c>
      <c r="K145" s="4">
        <v>2041.6666666666667</v>
      </c>
      <c r="L145" s="1">
        <f t="shared" si="9"/>
        <v>841</v>
      </c>
      <c r="M145" s="1">
        <f t="shared" si="10"/>
        <v>4168402.777777778</v>
      </c>
      <c r="N145" s="1">
        <f t="shared" si="11"/>
        <v>59208.333333333336</v>
      </c>
      <c r="P145" s="8" t="s">
        <v>35</v>
      </c>
      <c r="Q145" s="8">
        <v>99</v>
      </c>
      <c r="R145" s="8">
        <v>8821305641122.2715</v>
      </c>
      <c r="S145" s="8"/>
      <c r="T145" s="8"/>
      <c r="U145" s="8"/>
    </row>
    <row r="146" spans="9:24" ht="15.75" thickBot="1" x14ac:dyDescent="0.3">
      <c r="I146" s="1">
        <f t="shared" si="8"/>
        <v>1221.9079046852494</v>
      </c>
      <c r="J146" s="4">
        <v>35</v>
      </c>
      <c r="K146" s="4">
        <v>1591.6666666666667</v>
      </c>
      <c r="L146" s="1">
        <f t="shared" si="9"/>
        <v>1225</v>
      </c>
      <c r="M146" s="1">
        <f t="shared" si="10"/>
        <v>2533402.777777778</v>
      </c>
      <c r="N146" s="1">
        <f t="shared" si="11"/>
        <v>55708.333333333336</v>
      </c>
    </row>
    <row r="147" spans="9:24" x14ac:dyDescent="0.25">
      <c r="I147" s="1">
        <f t="shared" si="8"/>
        <v>31317.721938986171</v>
      </c>
      <c r="J147" s="4">
        <v>41</v>
      </c>
      <c r="K147" s="4">
        <v>2666.6666666666665</v>
      </c>
      <c r="L147" s="1">
        <f t="shared" si="9"/>
        <v>1681</v>
      </c>
      <c r="M147" s="1">
        <f t="shared" si="10"/>
        <v>7111111.1111111101</v>
      </c>
      <c r="N147" s="1">
        <f t="shared" si="11"/>
        <v>109333.33333333333</v>
      </c>
      <c r="P147" s="9"/>
      <c r="Q147" s="9" t="s">
        <v>42</v>
      </c>
      <c r="R147" s="9" t="s">
        <v>30</v>
      </c>
      <c r="S147" s="9" t="s">
        <v>43</v>
      </c>
      <c r="T147" s="9" t="s">
        <v>44</v>
      </c>
      <c r="U147" s="9" t="s">
        <v>45</v>
      </c>
      <c r="V147" s="9" t="s">
        <v>46</v>
      </c>
      <c r="W147" s="9" t="s">
        <v>47</v>
      </c>
      <c r="X147" s="9" t="s">
        <v>48</v>
      </c>
    </row>
    <row r="148" spans="9:24" x14ac:dyDescent="0.25">
      <c r="I148" s="1">
        <f t="shared" si="8"/>
        <v>923.93011567884173</v>
      </c>
      <c r="J148" s="4">
        <v>40</v>
      </c>
      <c r="K148" s="4">
        <v>3333.3333333333335</v>
      </c>
      <c r="L148" s="1">
        <f t="shared" si="9"/>
        <v>1600</v>
      </c>
      <c r="M148" s="1">
        <f t="shared" si="10"/>
        <v>11111111.111111112</v>
      </c>
      <c r="N148" s="1">
        <f t="shared" si="11"/>
        <v>133333.33333333334</v>
      </c>
      <c r="P148" s="7" t="s">
        <v>36</v>
      </c>
      <c r="Q148" s="7">
        <v>-511307.70542092563</v>
      </c>
      <c r="R148" s="7">
        <v>522719.49912687694</v>
      </c>
      <c r="S148" s="7">
        <v>-0.97816841781297048</v>
      </c>
      <c r="T148" s="7">
        <v>0.33050178944884856</v>
      </c>
      <c r="U148" s="7">
        <v>-1549179.5244581108</v>
      </c>
      <c r="V148" s="7">
        <v>526564.11361625942</v>
      </c>
      <c r="W148" s="7">
        <v>-1549179.5244581108</v>
      </c>
      <c r="X148" s="7">
        <v>526564.11361625942</v>
      </c>
    </row>
    <row r="149" spans="9:24" x14ac:dyDescent="0.25">
      <c r="I149" s="1">
        <f t="shared" si="8"/>
        <v>27759.417882379003</v>
      </c>
      <c r="J149" s="4">
        <v>30</v>
      </c>
      <c r="K149" s="4">
        <v>2500</v>
      </c>
      <c r="L149" s="1">
        <f t="shared" si="9"/>
        <v>900</v>
      </c>
      <c r="M149" s="1">
        <f t="shared" si="10"/>
        <v>6250000</v>
      </c>
      <c r="N149" s="1">
        <f t="shared" si="11"/>
        <v>75000</v>
      </c>
      <c r="P149" s="7" t="s">
        <v>49</v>
      </c>
      <c r="Q149" s="7">
        <v>22211.730341491464</v>
      </c>
      <c r="R149" s="7">
        <v>28768.646097359953</v>
      </c>
      <c r="S149" s="7">
        <v>0.77208118401963288</v>
      </c>
      <c r="T149" s="7">
        <v>0.44200314427711629</v>
      </c>
      <c r="U149" s="7">
        <v>-34909.090875580972</v>
      </c>
      <c r="V149" s="7">
        <v>79332.551558563893</v>
      </c>
      <c r="W149" s="7">
        <v>-34909.090875580972</v>
      </c>
      <c r="X149" s="7">
        <v>79332.551558563893</v>
      </c>
    </row>
    <row r="150" spans="9:24" x14ac:dyDescent="0.25">
      <c r="I150" s="1">
        <f t="shared" si="8"/>
        <v>10784.416726348336</v>
      </c>
      <c r="J150" s="4">
        <v>40</v>
      </c>
      <c r="K150" s="4">
        <v>8333.3333333333339</v>
      </c>
      <c r="L150" s="1">
        <f t="shared" si="9"/>
        <v>1600</v>
      </c>
      <c r="M150" s="1">
        <f t="shared" si="10"/>
        <v>69444444.444444448</v>
      </c>
      <c r="N150" s="1">
        <f t="shared" si="11"/>
        <v>333333.33333333337</v>
      </c>
      <c r="P150" s="7" t="s">
        <v>50</v>
      </c>
      <c r="Q150" s="7">
        <v>88.45428747212749</v>
      </c>
      <c r="R150" s="7">
        <v>132.89195890235416</v>
      </c>
      <c r="S150" s="7">
        <v>0.66561053206478493</v>
      </c>
      <c r="T150" s="7">
        <v>0.50729010247273942</v>
      </c>
      <c r="U150" s="7">
        <v>-175.40581216407031</v>
      </c>
      <c r="V150" s="7">
        <v>352.31438710832526</v>
      </c>
      <c r="W150" s="7">
        <v>-175.40581216407031</v>
      </c>
      <c r="X150" s="7">
        <v>352.31438710832526</v>
      </c>
    </row>
    <row r="151" spans="9:24" x14ac:dyDescent="0.25">
      <c r="I151" s="1">
        <f t="shared" si="8"/>
        <v>26451.850990851523</v>
      </c>
      <c r="J151" s="4">
        <v>46</v>
      </c>
      <c r="K151" s="4">
        <v>2833.3333333333335</v>
      </c>
      <c r="L151" s="1">
        <f t="shared" si="9"/>
        <v>2116</v>
      </c>
      <c r="M151" s="1">
        <f t="shared" si="10"/>
        <v>8027777.7777777789</v>
      </c>
      <c r="N151" s="1">
        <f t="shared" si="11"/>
        <v>130333.33333333334</v>
      </c>
      <c r="P151" s="7" t="s">
        <v>74</v>
      </c>
      <c r="Q151" s="7">
        <v>-440.45844779407872</v>
      </c>
      <c r="R151" s="7">
        <v>413.10707645487457</v>
      </c>
      <c r="S151" s="7">
        <v>-1.066208915068517</v>
      </c>
      <c r="T151" s="7">
        <v>0.28906008844043973</v>
      </c>
      <c r="U151" s="7">
        <v>-1260.6922320962124</v>
      </c>
      <c r="V151" s="7">
        <v>379.77533650805498</v>
      </c>
      <c r="W151" s="7">
        <v>-1260.6922320962124</v>
      </c>
      <c r="X151" s="7">
        <v>379.77533650805498</v>
      </c>
    </row>
    <row r="152" spans="9:24" x14ac:dyDescent="0.25">
      <c r="I152" s="1">
        <f t="shared" si="8"/>
        <v>4359.931680526518</v>
      </c>
      <c r="J152" s="4">
        <v>35</v>
      </c>
      <c r="K152" s="4">
        <v>1958.3333333333333</v>
      </c>
      <c r="L152" s="1">
        <f t="shared" si="9"/>
        <v>1225</v>
      </c>
      <c r="M152" s="1">
        <f t="shared" si="10"/>
        <v>3835069.444444444</v>
      </c>
      <c r="N152" s="1">
        <f t="shared" si="11"/>
        <v>68541.666666666657</v>
      </c>
      <c r="P152" s="7" t="s">
        <v>75</v>
      </c>
      <c r="Q152" s="7">
        <v>-1.9513214353617914E-2</v>
      </c>
      <c r="R152" s="7">
        <v>1.0165177332078402E-2</v>
      </c>
      <c r="S152" s="7">
        <v>-1.9196137672915721</v>
      </c>
      <c r="T152" s="7">
        <v>5.7939302363136269E-2</v>
      </c>
      <c r="U152" s="7">
        <v>-3.9696412237190629E-2</v>
      </c>
      <c r="V152" s="7">
        <v>6.6998352995479779E-4</v>
      </c>
      <c r="W152" s="7">
        <v>-3.9696412237190629E-2</v>
      </c>
      <c r="X152" s="7">
        <v>6.6998352995479779E-4</v>
      </c>
    </row>
    <row r="153" spans="9:24" ht="15.75" thickBot="1" x14ac:dyDescent="0.3">
      <c r="I153" s="1">
        <f t="shared" si="8"/>
        <v>9207.3368477175063</v>
      </c>
      <c r="J153" s="4">
        <v>25</v>
      </c>
      <c r="K153" s="4">
        <v>1566.6666666666667</v>
      </c>
      <c r="L153" s="1">
        <f t="shared" si="9"/>
        <v>625</v>
      </c>
      <c r="M153" s="1">
        <f t="shared" si="10"/>
        <v>2454444.4444444445</v>
      </c>
      <c r="N153" s="1">
        <f t="shared" si="11"/>
        <v>39166.666666666672</v>
      </c>
      <c r="P153" s="8" t="s">
        <v>77</v>
      </c>
      <c r="Q153" s="8">
        <v>3.1495756121839662</v>
      </c>
      <c r="R153" s="8">
        <v>3.8046120128521213</v>
      </c>
      <c r="S153" s="8">
        <v>0.8278309592527654</v>
      </c>
      <c r="T153" s="8">
        <v>0.40986303487923048</v>
      </c>
      <c r="U153" s="8">
        <v>-4.4045707265412126</v>
      </c>
      <c r="V153" s="8">
        <v>10.703721950909145</v>
      </c>
      <c r="W153" s="8">
        <v>-4.4045707265412126</v>
      </c>
      <c r="X153" s="8">
        <v>10.703721950909145</v>
      </c>
    </row>
    <row r="154" spans="9:24" x14ac:dyDescent="0.25">
      <c r="I154" s="1">
        <f t="shared" si="8"/>
        <v>17526.106649562065</v>
      </c>
      <c r="J154" s="4">
        <v>34</v>
      </c>
      <c r="K154" s="4">
        <v>1666.6666666666667</v>
      </c>
      <c r="L154" s="1">
        <f t="shared" si="9"/>
        <v>1156</v>
      </c>
      <c r="M154" s="1">
        <f t="shared" si="10"/>
        <v>2777777.777777778</v>
      </c>
      <c r="N154" s="1">
        <f t="shared" si="11"/>
        <v>56666.666666666672</v>
      </c>
    </row>
    <row r="155" spans="9:24" x14ac:dyDescent="0.25">
      <c r="I155" s="1">
        <f t="shared" si="8"/>
        <v>3125.0914695769266</v>
      </c>
      <c r="J155" s="4">
        <v>36</v>
      </c>
      <c r="K155" s="4">
        <v>3333.3333333333335</v>
      </c>
      <c r="L155" s="1">
        <f t="shared" si="9"/>
        <v>1296</v>
      </c>
      <c r="M155" s="1">
        <f t="shared" si="10"/>
        <v>11111111.111111112</v>
      </c>
      <c r="N155" s="1">
        <f t="shared" si="11"/>
        <v>120000</v>
      </c>
    </row>
    <row r="156" spans="9:24" x14ac:dyDescent="0.25">
      <c r="I156" s="1">
        <f t="shared" si="8"/>
        <v>66025.892245748371</v>
      </c>
      <c r="J156" s="4">
        <v>43</v>
      </c>
      <c r="K156" s="4">
        <v>4283.333333333333</v>
      </c>
      <c r="L156" s="1">
        <f t="shared" si="9"/>
        <v>1849</v>
      </c>
      <c r="M156" s="1">
        <f t="shared" si="10"/>
        <v>18346944.44444444</v>
      </c>
      <c r="N156" s="1">
        <f t="shared" si="11"/>
        <v>184183.33333333331</v>
      </c>
    </row>
    <row r="157" spans="9:24" x14ac:dyDescent="0.25">
      <c r="I157" s="1">
        <f t="shared" si="8"/>
        <v>51291.951746047467</v>
      </c>
      <c r="J157" s="4">
        <v>30</v>
      </c>
      <c r="K157" s="4">
        <v>3758.3333333333335</v>
      </c>
      <c r="L157" s="1">
        <f t="shared" si="9"/>
        <v>900</v>
      </c>
      <c r="M157" s="1">
        <f t="shared" si="10"/>
        <v>14125069.444444446</v>
      </c>
      <c r="N157" s="1">
        <f t="shared" si="11"/>
        <v>112750</v>
      </c>
    </row>
    <row r="158" spans="9:24" x14ac:dyDescent="0.25">
      <c r="I158" s="1">
        <f t="shared" si="8"/>
        <v>59412.428243718176</v>
      </c>
      <c r="J158" s="4">
        <v>22</v>
      </c>
      <c r="K158" s="4">
        <v>3200</v>
      </c>
      <c r="L158" s="1">
        <f t="shared" si="9"/>
        <v>484</v>
      </c>
      <c r="M158" s="1">
        <f t="shared" si="10"/>
        <v>10240000</v>
      </c>
      <c r="N158" s="1">
        <f t="shared" si="11"/>
        <v>70400</v>
      </c>
    </row>
    <row r="159" spans="9:24" x14ac:dyDescent="0.25">
      <c r="I159" s="1">
        <f t="shared" si="8"/>
        <v>2.1918336639554612</v>
      </c>
      <c r="J159" s="4">
        <v>22</v>
      </c>
      <c r="K159" s="4">
        <v>1250</v>
      </c>
      <c r="L159" s="1">
        <f t="shared" si="9"/>
        <v>484</v>
      </c>
      <c r="M159" s="1">
        <f t="shared" si="10"/>
        <v>1562500</v>
      </c>
      <c r="N159" s="1">
        <f t="shared" si="11"/>
        <v>27500</v>
      </c>
    </row>
    <row r="160" spans="9:24" x14ac:dyDescent="0.25">
      <c r="I160" s="1">
        <f t="shared" si="8"/>
        <v>14948.31928326158</v>
      </c>
      <c r="J160" s="4">
        <v>34</v>
      </c>
      <c r="K160" s="4">
        <v>2083.3333333333335</v>
      </c>
      <c r="L160" s="1">
        <f t="shared" si="9"/>
        <v>1156</v>
      </c>
      <c r="M160" s="1">
        <f t="shared" si="10"/>
        <v>4340277.777777778</v>
      </c>
      <c r="N160" s="1">
        <f t="shared" si="11"/>
        <v>70833.333333333343</v>
      </c>
    </row>
    <row r="161" spans="9:14" x14ac:dyDescent="0.25">
      <c r="I161" s="1">
        <f t="shared" si="8"/>
        <v>1454575.0611472731</v>
      </c>
      <c r="J161" s="4">
        <v>40</v>
      </c>
      <c r="K161" s="4">
        <v>4583.333333333333</v>
      </c>
      <c r="L161" s="1">
        <f t="shared" si="9"/>
        <v>1600</v>
      </c>
      <c r="M161" s="1">
        <f t="shared" si="10"/>
        <v>21006944.44444444</v>
      </c>
      <c r="N161" s="1">
        <f t="shared" si="11"/>
        <v>183333.33333333331</v>
      </c>
    </row>
    <row r="162" spans="9:14" x14ac:dyDescent="0.25">
      <c r="I162" s="1">
        <f t="shared" si="8"/>
        <v>4937.5605806509457</v>
      </c>
      <c r="J162" s="4">
        <v>22</v>
      </c>
      <c r="K162" s="4">
        <v>1691.6666666666663</v>
      </c>
      <c r="L162" s="1">
        <f t="shared" si="9"/>
        <v>484</v>
      </c>
      <c r="M162" s="1">
        <f t="shared" si="10"/>
        <v>2861736.1111111096</v>
      </c>
      <c r="N162" s="1">
        <f t="shared" si="11"/>
        <v>37216.666666666657</v>
      </c>
    </row>
    <row r="163" spans="9:14" x14ac:dyDescent="0.25">
      <c r="I163" s="1">
        <f t="shared" si="8"/>
        <v>55089.689710608363</v>
      </c>
      <c r="J163" s="4">
        <v>29</v>
      </c>
      <c r="K163" s="4">
        <v>2666.6666666666665</v>
      </c>
      <c r="L163" s="1">
        <f t="shared" si="9"/>
        <v>841</v>
      </c>
      <c r="M163" s="1">
        <f t="shared" si="10"/>
        <v>7111111.1111111101</v>
      </c>
      <c r="N163" s="1">
        <f t="shared" si="11"/>
        <v>77333.333333333328</v>
      </c>
    </row>
    <row r="164" spans="9:14" x14ac:dyDescent="0.25">
      <c r="I164" s="1">
        <f t="shared" si="8"/>
        <v>35240.24570599843</v>
      </c>
      <c r="J164" s="4">
        <v>25</v>
      </c>
      <c r="K164" s="4">
        <v>2625</v>
      </c>
      <c r="L164" s="1">
        <f t="shared" si="9"/>
        <v>625</v>
      </c>
      <c r="M164" s="1">
        <f t="shared" si="10"/>
        <v>6890625</v>
      </c>
      <c r="N164" s="1">
        <f t="shared" si="11"/>
        <v>65625</v>
      </c>
    </row>
    <row r="165" spans="9:14" x14ac:dyDescent="0.25">
      <c r="I165" s="1">
        <f t="shared" si="8"/>
        <v>164765.81721113724</v>
      </c>
      <c r="J165" s="4">
        <v>21</v>
      </c>
      <c r="K165" s="4">
        <v>2058.3333333333335</v>
      </c>
      <c r="L165" s="1">
        <f t="shared" si="9"/>
        <v>441</v>
      </c>
      <c r="M165" s="1">
        <f t="shared" si="10"/>
        <v>4236736.1111111119</v>
      </c>
      <c r="N165" s="1">
        <f t="shared" si="11"/>
        <v>43225</v>
      </c>
    </row>
    <row r="166" spans="9:14" x14ac:dyDescent="0.25">
      <c r="I166" s="1">
        <f t="shared" si="8"/>
        <v>1900.9876969456004</v>
      </c>
      <c r="J166" s="4">
        <v>24</v>
      </c>
      <c r="K166" s="4">
        <v>2500</v>
      </c>
      <c r="L166" s="1">
        <f t="shared" si="9"/>
        <v>576</v>
      </c>
      <c r="M166" s="1">
        <f t="shared" si="10"/>
        <v>6250000</v>
      </c>
      <c r="N166" s="1">
        <f t="shared" si="11"/>
        <v>60000</v>
      </c>
    </row>
    <row r="167" spans="9:14" x14ac:dyDescent="0.25">
      <c r="I167" s="1">
        <f t="shared" si="8"/>
        <v>131318.85226332056</v>
      </c>
      <c r="J167" s="4">
        <v>43</v>
      </c>
      <c r="K167" s="4">
        <v>2950</v>
      </c>
      <c r="L167" s="1">
        <f t="shared" si="9"/>
        <v>1849</v>
      </c>
      <c r="M167" s="1">
        <f t="shared" si="10"/>
        <v>8702500</v>
      </c>
      <c r="N167" s="1">
        <f t="shared" si="11"/>
        <v>126850</v>
      </c>
    </row>
    <row r="168" spans="9:14" x14ac:dyDescent="0.25">
      <c r="I168" s="1">
        <f t="shared" si="8"/>
        <v>7721.8702772206416</v>
      </c>
      <c r="J168" s="4">
        <v>43</v>
      </c>
      <c r="K168" s="4">
        <v>1900.0000000000002</v>
      </c>
      <c r="L168" s="1">
        <f t="shared" si="9"/>
        <v>1849</v>
      </c>
      <c r="M168" s="1">
        <f t="shared" si="10"/>
        <v>3610000.0000000009</v>
      </c>
      <c r="N168" s="1">
        <f t="shared" si="11"/>
        <v>81700.000000000015</v>
      </c>
    </row>
    <row r="169" spans="9:14" x14ac:dyDescent="0.25">
      <c r="I169" s="1">
        <f t="shared" si="8"/>
        <v>49036.466983233935</v>
      </c>
      <c r="J169" s="4">
        <v>37</v>
      </c>
      <c r="K169" s="4">
        <v>4750</v>
      </c>
      <c r="L169" s="1">
        <f t="shared" si="9"/>
        <v>1369</v>
      </c>
      <c r="M169" s="1">
        <f t="shared" si="10"/>
        <v>22562500</v>
      </c>
      <c r="N169" s="1">
        <f t="shared" si="11"/>
        <v>175750</v>
      </c>
    </row>
    <row r="170" spans="9:14" x14ac:dyDescent="0.25">
      <c r="I170" s="1">
        <f t="shared" si="8"/>
        <v>18377.82795423847</v>
      </c>
      <c r="J170" s="4">
        <v>27</v>
      </c>
      <c r="K170" s="4">
        <v>2916.6666666666665</v>
      </c>
      <c r="L170" s="1">
        <f t="shared" si="9"/>
        <v>729</v>
      </c>
      <c r="M170" s="1">
        <f t="shared" si="10"/>
        <v>8506944.444444444</v>
      </c>
      <c r="N170" s="1">
        <f t="shared" si="11"/>
        <v>78750</v>
      </c>
    </row>
    <row r="171" spans="9:14" x14ac:dyDescent="0.25">
      <c r="I171" s="1">
        <f t="shared" si="8"/>
        <v>14164.471029401086</v>
      </c>
      <c r="J171" s="4">
        <v>28</v>
      </c>
      <c r="K171" s="4">
        <v>3833.3333333333335</v>
      </c>
      <c r="L171" s="1">
        <f t="shared" si="9"/>
        <v>784</v>
      </c>
      <c r="M171" s="1">
        <f t="shared" si="10"/>
        <v>14694444.444444446</v>
      </c>
      <c r="N171" s="1">
        <f t="shared" si="11"/>
        <v>107333.33333333334</v>
      </c>
    </row>
    <row r="172" spans="9:14" x14ac:dyDescent="0.25">
      <c r="I172" s="1">
        <f t="shared" si="8"/>
        <v>18525.846566087192</v>
      </c>
      <c r="J172" s="4">
        <v>26</v>
      </c>
      <c r="K172" s="4">
        <v>2500</v>
      </c>
      <c r="L172" s="1">
        <f t="shared" si="9"/>
        <v>676</v>
      </c>
      <c r="M172" s="1">
        <f t="shared" si="10"/>
        <v>6250000</v>
      </c>
      <c r="N172" s="1">
        <f t="shared" si="11"/>
        <v>65000</v>
      </c>
    </row>
    <row r="173" spans="9:14" x14ac:dyDescent="0.25">
      <c r="I173" s="1">
        <f t="shared" si="8"/>
        <v>9548.8384700646238</v>
      </c>
      <c r="J173" s="4">
        <v>23</v>
      </c>
      <c r="K173" s="4">
        <v>2158.3333333333335</v>
      </c>
      <c r="L173" s="1">
        <f t="shared" si="9"/>
        <v>529</v>
      </c>
      <c r="M173" s="1">
        <f t="shared" si="10"/>
        <v>4658402.777777778</v>
      </c>
      <c r="N173" s="1">
        <f t="shared" si="11"/>
        <v>49641.666666666672</v>
      </c>
    </row>
    <row r="174" spans="9:14" x14ac:dyDescent="0.25">
      <c r="I174" s="1">
        <f t="shared" si="8"/>
        <v>24.744635039032346</v>
      </c>
      <c r="J174" s="4">
        <v>30</v>
      </c>
      <c r="K174" s="4">
        <v>1258.3333333333333</v>
      </c>
      <c r="L174" s="1">
        <f t="shared" si="9"/>
        <v>900</v>
      </c>
      <c r="M174" s="1">
        <f t="shared" si="10"/>
        <v>1583402.7777777775</v>
      </c>
      <c r="N174" s="1">
        <f t="shared" si="11"/>
        <v>37750</v>
      </c>
    </row>
    <row r="175" spans="9:14" x14ac:dyDescent="0.25">
      <c r="I175" s="1">
        <f t="shared" si="8"/>
        <v>6779.2700744590475</v>
      </c>
      <c r="J175" s="4">
        <v>30</v>
      </c>
      <c r="K175" s="4">
        <v>1541.6666666666667</v>
      </c>
      <c r="L175" s="1">
        <f t="shared" si="9"/>
        <v>900</v>
      </c>
      <c r="M175" s="1">
        <f t="shared" si="10"/>
        <v>2376736.1111111115</v>
      </c>
      <c r="N175" s="1">
        <f t="shared" si="11"/>
        <v>46250</v>
      </c>
    </row>
    <row r="176" spans="9:14" x14ac:dyDescent="0.25">
      <c r="I176" s="1">
        <f t="shared" si="8"/>
        <v>12474.765006188954</v>
      </c>
      <c r="J176" s="4">
        <v>38</v>
      </c>
      <c r="K176" s="4">
        <v>2166.6666666666665</v>
      </c>
      <c r="L176" s="1">
        <f t="shared" si="9"/>
        <v>1444</v>
      </c>
      <c r="M176" s="1">
        <f t="shared" si="10"/>
        <v>4694444.444444444</v>
      </c>
      <c r="N176" s="1">
        <f t="shared" si="11"/>
        <v>82333.333333333328</v>
      </c>
    </row>
    <row r="177" spans="9:14" x14ac:dyDescent="0.25">
      <c r="I177" s="1">
        <f t="shared" si="8"/>
        <v>7057.695729615556</v>
      </c>
      <c r="J177" s="4">
        <v>28</v>
      </c>
      <c r="K177" s="4">
        <v>1500</v>
      </c>
      <c r="L177" s="1">
        <f t="shared" si="9"/>
        <v>784</v>
      </c>
      <c r="M177" s="1">
        <f t="shared" si="10"/>
        <v>2250000</v>
      </c>
      <c r="N177" s="1">
        <f t="shared" si="11"/>
        <v>42000</v>
      </c>
    </row>
    <row r="178" spans="9:14" x14ac:dyDescent="0.25">
      <c r="I178" s="1">
        <f t="shared" si="8"/>
        <v>56389.897318675474</v>
      </c>
      <c r="J178" s="4">
        <v>36</v>
      </c>
      <c r="K178" s="4">
        <v>1666.6666666666667</v>
      </c>
      <c r="L178" s="1">
        <f t="shared" si="9"/>
        <v>1296</v>
      </c>
      <c r="M178" s="1">
        <f t="shared" si="10"/>
        <v>2777777.777777778</v>
      </c>
      <c r="N178" s="1">
        <f t="shared" si="11"/>
        <v>60000</v>
      </c>
    </row>
    <row r="179" spans="9:14" x14ac:dyDescent="0.25">
      <c r="I179" s="1">
        <f t="shared" si="8"/>
        <v>28547.973849477101</v>
      </c>
      <c r="J179" s="4">
        <v>38</v>
      </c>
      <c r="K179" s="4">
        <v>2716.6666666666665</v>
      </c>
      <c r="L179" s="1">
        <f t="shared" si="9"/>
        <v>1444</v>
      </c>
      <c r="M179" s="1">
        <f t="shared" si="10"/>
        <v>7380277.7777777771</v>
      </c>
      <c r="N179" s="1">
        <f t="shared" si="11"/>
        <v>103233.33333333333</v>
      </c>
    </row>
    <row r="180" spans="9:14" x14ac:dyDescent="0.25">
      <c r="I180" s="1">
        <f t="shared" si="8"/>
        <v>2005.4217462113797</v>
      </c>
      <c r="J180" s="4">
        <v>26</v>
      </c>
      <c r="K180" s="4">
        <v>1958.3333333333333</v>
      </c>
      <c r="L180" s="1">
        <f t="shared" si="9"/>
        <v>676</v>
      </c>
      <c r="M180" s="1">
        <f t="shared" si="10"/>
        <v>3835069.444444444</v>
      </c>
      <c r="N180" s="1">
        <f t="shared" si="11"/>
        <v>50916.666666666664</v>
      </c>
    </row>
    <row r="181" spans="9:14" x14ac:dyDescent="0.25">
      <c r="I181" s="1">
        <f t="shared" si="8"/>
        <v>34251.96988355754</v>
      </c>
      <c r="J181" s="4">
        <v>28</v>
      </c>
      <c r="K181" s="4">
        <v>5833.333333333333</v>
      </c>
      <c r="L181" s="1">
        <f t="shared" si="9"/>
        <v>784</v>
      </c>
      <c r="M181" s="1">
        <f t="shared" si="10"/>
        <v>34027777.777777776</v>
      </c>
      <c r="N181" s="1">
        <f t="shared" si="11"/>
        <v>163333.33333333331</v>
      </c>
    </row>
    <row r="182" spans="9:14" x14ac:dyDescent="0.25">
      <c r="I182" s="1">
        <f t="shared" si="8"/>
        <v>28518.199126951262</v>
      </c>
      <c r="J182" s="4">
        <v>50</v>
      </c>
      <c r="K182" s="4">
        <v>3000</v>
      </c>
      <c r="L182" s="1">
        <f t="shared" si="9"/>
        <v>2500</v>
      </c>
      <c r="M182" s="1">
        <f t="shared" si="10"/>
        <v>9000000</v>
      </c>
      <c r="N182" s="1">
        <f t="shared" si="11"/>
        <v>150000</v>
      </c>
    </row>
    <row r="183" spans="9:14" x14ac:dyDescent="0.25">
      <c r="I183" s="1">
        <f t="shared" si="8"/>
        <v>181.72760606404162</v>
      </c>
      <c r="J183" s="4">
        <v>24</v>
      </c>
      <c r="K183" s="4">
        <v>1666.6666666666667</v>
      </c>
      <c r="L183" s="1">
        <f t="shared" si="9"/>
        <v>576</v>
      </c>
      <c r="M183" s="1">
        <f t="shared" si="10"/>
        <v>2777777.777777778</v>
      </c>
      <c r="N183" s="1">
        <f t="shared" si="11"/>
        <v>40000</v>
      </c>
    </row>
    <row r="184" spans="9:14" x14ac:dyDescent="0.25">
      <c r="I184" s="1">
        <f t="shared" si="8"/>
        <v>192.46076197904281</v>
      </c>
      <c r="J184" s="4">
        <v>21</v>
      </c>
      <c r="K184" s="4">
        <v>1416.6666666666667</v>
      </c>
      <c r="L184" s="1">
        <f t="shared" si="9"/>
        <v>441</v>
      </c>
      <c r="M184" s="1">
        <f t="shared" si="10"/>
        <v>2006944.4444444447</v>
      </c>
      <c r="N184" s="1">
        <f t="shared" si="11"/>
        <v>29750</v>
      </c>
    </row>
    <row r="185" spans="9:14" x14ac:dyDescent="0.25">
      <c r="I185" s="1">
        <f t="shared" si="8"/>
        <v>16993.175193586565</v>
      </c>
      <c r="J185" s="4">
        <v>24</v>
      </c>
      <c r="K185" s="4">
        <v>2333.3333333333335</v>
      </c>
      <c r="L185" s="1">
        <f t="shared" si="9"/>
        <v>576</v>
      </c>
      <c r="M185" s="1">
        <f t="shared" si="10"/>
        <v>5444444.444444445</v>
      </c>
      <c r="N185" s="1">
        <f t="shared" si="11"/>
        <v>56000</v>
      </c>
    </row>
    <row r="186" spans="9:14" x14ac:dyDescent="0.25">
      <c r="I186" s="1">
        <f t="shared" si="8"/>
        <v>8151.3609468151135</v>
      </c>
      <c r="J186" s="4">
        <v>26</v>
      </c>
      <c r="K186" s="4">
        <v>2000</v>
      </c>
      <c r="L186" s="1">
        <f t="shared" si="9"/>
        <v>676</v>
      </c>
      <c r="M186" s="1">
        <f t="shared" si="10"/>
        <v>4000000</v>
      </c>
      <c r="N186" s="1">
        <f t="shared" si="11"/>
        <v>52000</v>
      </c>
    </row>
    <row r="187" spans="9:14" x14ac:dyDescent="0.25">
      <c r="I187" s="1">
        <f t="shared" si="8"/>
        <v>89.160322296059832</v>
      </c>
      <c r="J187" s="4">
        <v>33</v>
      </c>
      <c r="K187" s="4">
        <v>2500</v>
      </c>
      <c r="L187" s="1">
        <f t="shared" si="9"/>
        <v>1089</v>
      </c>
      <c r="M187" s="1">
        <f t="shared" si="10"/>
        <v>6250000</v>
      </c>
      <c r="N187" s="1">
        <f t="shared" si="11"/>
        <v>82500</v>
      </c>
    </row>
    <row r="188" spans="9:14" x14ac:dyDescent="0.25">
      <c r="I188" s="1">
        <f t="shared" si="8"/>
        <v>2590718.4142876915</v>
      </c>
      <c r="J188" s="4">
        <v>34</v>
      </c>
      <c r="K188" s="4">
        <v>4000</v>
      </c>
      <c r="L188" s="1">
        <f t="shared" si="9"/>
        <v>1156</v>
      </c>
      <c r="M188" s="1">
        <f t="shared" si="10"/>
        <v>16000000</v>
      </c>
      <c r="N188" s="1">
        <f t="shared" si="11"/>
        <v>136000</v>
      </c>
    </row>
    <row r="189" spans="9:14" x14ac:dyDescent="0.25">
      <c r="I189" s="1">
        <f t="shared" si="8"/>
        <v>405687.27245545865</v>
      </c>
      <c r="J189" s="4">
        <v>33</v>
      </c>
      <c r="K189" s="4">
        <v>2650</v>
      </c>
      <c r="L189" s="1">
        <f t="shared" si="9"/>
        <v>1089</v>
      </c>
      <c r="M189" s="1">
        <f t="shared" si="10"/>
        <v>7022500</v>
      </c>
      <c r="N189" s="1">
        <f t="shared" si="11"/>
        <v>87450</v>
      </c>
    </row>
    <row r="190" spans="9:14" x14ac:dyDescent="0.25">
      <c r="I190" s="1">
        <f t="shared" si="8"/>
        <v>2408.8919078862828</v>
      </c>
      <c r="J190" s="4">
        <v>45</v>
      </c>
      <c r="K190" s="4">
        <v>1500</v>
      </c>
      <c r="L190" s="1">
        <f t="shared" si="9"/>
        <v>2025</v>
      </c>
      <c r="M190" s="1">
        <f t="shared" si="10"/>
        <v>2250000</v>
      </c>
      <c r="N190" s="1">
        <f t="shared" si="11"/>
        <v>67500</v>
      </c>
    </row>
    <row r="191" spans="9:14" x14ac:dyDescent="0.25">
      <c r="I191" s="1">
        <f t="shared" si="8"/>
        <v>1930.2990179385497</v>
      </c>
      <c r="J191" s="4">
        <v>21</v>
      </c>
      <c r="K191" s="4">
        <v>1250</v>
      </c>
      <c r="L191" s="1">
        <f t="shared" si="9"/>
        <v>441</v>
      </c>
      <c r="M191" s="1">
        <f t="shared" si="10"/>
        <v>1562500</v>
      </c>
      <c r="N191" s="1">
        <f t="shared" si="11"/>
        <v>26250</v>
      </c>
    </row>
    <row r="192" spans="9:14" x14ac:dyDescent="0.25">
      <c r="I192" s="1">
        <f t="shared" si="8"/>
        <v>6574.7769480762363</v>
      </c>
      <c r="J192" s="4">
        <v>25</v>
      </c>
      <c r="K192" s="4">
        <v>2500</v>
      </c>
      <c r="L192" s="1">
        <f t="shared" si="9"/>
        <v>625</v>
      </c>
      <c r="M192" s="1">
        <f t="shared" si="10"/>
        <v>6250000</v>
      </c>
      <c r="N192" s="1">
        <f t="shared" si="11"/>
        <v>62500</v>
      </c>
    </row>
    <row r="193" spans="9:14" x14ac:dyDescent="0.25">
      <c r="I193" s="1">
        <f t="shared" si="8"/>
        <v>8643.2569600239603</v>
      </c>
      <c r="J193" s="4">
        <v>27</v>
      </c>
      <c r="K193" s="4">
        <v>1900.0000000000002</v>
      </c>
      <c r="L193" s="1">
        <f t="shared" si="9"/>
        <v>729</v>
      </c>
      <c r="M193" s="1">
        <f t="shared" si="10"/>
        <v>3610000.0000000009</v>
      </c>
      <c r="N193" s="1">
        <f t="shared" si="11"/>
        <v>51300.000000000007</v>
      </c>
    </row>
    <row r="194" spans="9:14" x14ac:dyDescent="0.25">
      <c r="I194" s="1">
        <f t="shared" si="8"/>
        <v>2991.1595845992274</v>
      </c>
      <c r="J194" s="4">
        <v>26</v>
      </c>
      <c r="K194" s="4">
        <v>2333.3333333333335</v>
      </c>
      <c r="L194" s="1">
        <f t="shared" si="9"/>
        <v>676</v>
      </c>
      <c r="M194" s="1">
        <f t="shared" si="10"/>
        <v>5444444.444444445</v>
      </c>
      <c r="N194" s="1">
        <f t="shared" si="11"/>
        <v>60666.666666666672</v>
      </c>
    </row>
    <row r="195" spans="9:14" x14ac:dyDescent="0.25">
      <c r="I195" s="1">
        <f t="shared" si="8"/>
        <v>6701.2785424232889</v>
      </c>
      <c r="J195" s="4">
        <v>22</v>
      </c>
      <c r="K195" s="4">
        <v>2250</v>
      </c>
      <c r="L195" s="1">
        <f t="shared" si="9"/>
        <v>484</v>
      </c>
      <c r="M195" s="1">
        <f t="shared" si="10"/>
        <v>5062500</v>
      </c>
      <c r="N195" s="1">
        <f t="shared" si="11"/>
        <v>49500</v>
      </c>
    </row>
    <row r="196" spans="9:14" x14ac:dyDescent="0.25">
      <c r="I196" s="1">
        <f t="shared" si="8"/>
        <v>96142.049325102445</v>
      </c>
      <c r="J196" s="4">
        <v>27</v>
      </c>
      <c r="K196" s="4">
        <v>4083.3333333333335</v>
      </c>
      <c r="L196" s="1">
        <f t="shared" si="9"/>
        <v>729</v>
      </c>
      <c r="M196" s="1">
        <f t="shared" si="10"/>
        <v>16673611.111111112</v>
      </c>
      <c r="N196" s="1">
        <f t="shared" si="11"/>
        <v>110250</v>
      </c>
    </row>
    <row r="197" spans="9:14" x14ac:dyDescent="0.25">
      <c r="I197" s="1">
        <f t="shared" ref="I197:I231" si="12">+I92</f>
        <v>19237.909733974513</v>
      </c>
      <c r="J197" s="4">
        <v>26</v>
      </c>
      <c r="K197" s="4">
        <v>2083.3333333333335</v>
      </c>
      <c r="L197" s="1">
        <f t="shared" ref="L197:L231" si="13">+J197*J197</f>
        <v>676</v>
      </c>
      <c r="M197" s="1">
        <f t="shared" ref="M197:M231" si="14">+K197*K197</f>
        <v>4340277.777777778</v>
      </c>
      <c r="N197" s="1">
        <f t="shared" ref="N197:N231" si="15">+J197*K197</f>
        <v>54166.666666666672</v>
      </c>
    </row>
    <row r="198" spans="9:14" x14ac:dyDescent="0.25">
      <c r="I198" s="1">
        <f t="shared" si="12"/>
        <v>2998.3493651157924</v>
      </c>
      <c r="J198" s="4">
        <v>41</v>
      </c>
      <c r="K198" s="4">
        <v>5000</v>
      </c>
      <c r="L198" s="1">
        <f t="shared" si="13"/>
        <v>1681</v>
      </c>
      <c r="M198" s="1">
        <f t="shared" si="14"/>
        <v>25000000</v>
      </c>
      <c r="N198" s="1">
        <f t="shared" si="15"/>
        <v>205000</v>
      </c>
    </row>
    <row r="199" spans="9:14" x14ac:dyDescent="0.25">
      <c r="I199" s="1">
        <f t="shared" si="12"/>
        <v>10495.696923057167</v>
      </c>
      <c r="J199" s="4">
        <v>42</v>
      </c>
      <c r="K199" s="4">
        <v>3250</v>
      </c>
      <c r="L199" s="1">
        <f t="shared" si="13"/>
        <v>1764</v>
      </c>
      <c r="M199" s="1">
        <f t="shared" si="14"/>
        <v>10562500</v>
      </c>
      <c r="N199" s="1">
        <f t="shared" si="15"/>
        <v>136500</v>
      </c>
    </row>
    <row r="200" spans="9:14" x14ac:dyDescent="0.25">
      <c r="I200" s="1">
        <f t="shared" si="12"/>
        <v>112086.38186064182</v>
      </c>
      <c r="J200" s="4">
        <v>22</v>
      </c>
      <c r="K200" s="4">
        <v>4250</v>
      </c>
      <c r="L200" s="1">
        <f t="shared" si="13"/>
        <v>484</v>
      </c>
      <c r="M200" s="1">
        <f t="shared" si="14"/>
        <v>18062500</v>
      </c>
      <c r="N200" s="1">
        <f t="shared" si="15"/>
        <v>93500</v>
      </c>
    </row>
    <row r="201" spans="9:14" x14ac:dyDescent="0.25">
      <c r="I201" s="1">
        <f t="shared" si="12"/>
        <v>212084.99671611717</v>
      </c>
      <c r="J201" s="4">
        <v>25</v>
      </c>
      <c r="K201" s="4">
        <v>2558.3333333333335</v>
      </c>
      <c r="L201" s="1">
        <f t="shared" si="13"/>
        <v>625</v>
      </c>
      <c r="M201" s="1">
        <f t="shared" si="14"/>
        <v>6545069.444444445</v>
      </c>
      <c r="N201" s="1">
        <f t="shared" si="15"/>
        <v>63958.333333333336</v>
      </c>
    </row>
    <row r="202" spans="9:14" x14ac:dyDescent="0.25">
      <c r="I202" s="1">
        <f t="shared" si="12"/>
        <v>33310.991542925236</v>
      </c>
      <c r="J202" s="4">
        <v>31</v>
      </c>
      <c r="K202" s="4">
        <v>2050</v>
      </c>
      <c r="L202" s="1">
        <f t="shared" si="13"/>
        <v>961</v>
      </c>
      <c r="M202" s="1">
        <f t="shared" si="14"/>
        <v>4202500</v>
      </c>
      <c r="N202" s="1">
        <f t="shared" si="15"/>
        <v>63550</v>
      </c>
    </row>
    <row r="203" spans="9:14" x14ac:dyDescent="0.25">
      <c r="I203" s="1">
        <f t="shared" si="12"/>
        <v>7367.3749688053849</v>
      </c>
      <c r="J203" s="4">
        <v>27</v>
      </c>
      <c r="K203" s="4">
        <v>1666.6666666666667</v>
      </c>
      <c r="L203" s="1">
        <f t="shared" si="13"/>
        <v>729</v>
      </c>
      <c r="M203" s="1">
        <f t="shared" si="14"/>
        <v>2777777.777777778</v>
      </c>
      <c r="N203" s="1">
        <f t="shared" si="15"/>
        <v>45000</v>
      </c>
    </row>
    <row r="204" spans="9:14" x14ac:dyDescent="0.25">
      <c r="I204" s="1">
        <f t="shared" si="12"/>
        <v>14972.52919967565</v>
      </c>
      <c r="J204" s="4">
        <v>33</v>
      </c>
      <c r="K204" s="4">
        <v>2708.3333333333335</v>
      </c>
      <c r="L204" s="1">
        <f t="shared" si="13"/>
        <v>1089</v>
      </c>
      <c r="M204" s="1">
        <f t="shared" si="14"/>
        <v>7335069.444444445</v>
      </c>
      <c r="N204" s="1">
        <f t="shared" si="15"/>
        <v>89375</v>
      </c>
    </row>
    <row r="205" spans="9:14" x14ac:dyDescent="0.25">
      <c r="I205" s="1">
        <f t="shared" si="12"/>
        <v>6.8972254203349044</v>
      </c>
      <c r="J205" s="4">
        <v>37</v>
      </c>
      <c r="K205" s="4">
        <v>2266.6666666666665</v>
      </c>
      <c r="L205" s="1">
        <f t="shared" si="13"/>
        <v>1369</v>
      </c>
      <c r="M205" s="1">
        <f t="shared" si="14"/>
        <v>5137777.7777777771</v>
      </c>
      <c r="N205" s="1">
        <f t="shared" si="15"/>
        <v>83866.666666666657</v>
      </c>
    </row>
    <row r="206" spans="9:14" x14ac:dyDescent="0.25">
      <c r="I206" s="1">
        <f t="shared" si="12"/>
        <v>477.78942231441977</v>
      </c>
      <c r="J206" s="4">
        <v>27</v>
      </c>
      <c r="K206" s="4">
        <v>1833.3333333333333</v>
      </c>
      <c r="L206" s="1">
        <f t="shared" si="13"/>
        <v>729</v>
      </c>
      <c r="M206" s="1">
        <f t="shared" si="14"/>
        <v>3361111.111111111</v>
      </c>
      <c r="N206" s="1">
        <f t="shared" si="15"/>
        <v>49500</v>
      </c>
    </row>
    <row r="207" spans="9:14" x14ac:dyDescent="0.25">
      <c r="I207" s="1">
        <f t="shared" si="12"/>
        <v>66783.289895915834</v>
      </c>
      <c r="J207" s="4">
        <v>24</v>
      </c>
      <c r="K207" s="4">
        <v>3416.6666666666665</v>
      </c>
      <c r="L207" s="1">
        <f t="shared" si="13"/>
        <v>576</v>
      </c>
      <c r="M207" s="1">
        <f t="shared" si="14"/>
        <v>11673611.11111111</v>
      </c>
      <c r="N207" s="1">
        <f t="shared" si="15"/>
        <v>82000</v>
      </c>
    </row>
    <row r="208" spans="9:14" x14ac:dyDescent="0.25">
      <c r="I208" s="1">
        <f t="shared" si="12"/>
        <v>3543.3487817061518</v>
      </c>
      <c r="J208" s="4">
        <v>24</v>
      </c>
      <c r="K208" s="4">
        <v>3125</v>
      </c>
      <c r="L208" s="1">
        <f t="shared" si="13"/>
        <v>576</v>
      </c>
      <c r="M208" s="1">
        <f t="shared" si="14"/>
        <v>9765625</v>
      </c>
      <c r="N208" s="1">
        <f t="shared" si="15"/>
        <v>75000</v>
      </c>
    </row>
    <row r="209" spans="9:14" x14ac:dyDescent="0.25">
      <c r="I209" s="1">
        <f t="shared" si="12"/>
        <v>4865.6083774655726</v>
      </c>
      <c r="J209" s="4">
        <v>25</v>
      </c>
      <c r="K209" s="4">
        <v>2400</v>
      </c>
      <c r="L209" s="1">
        <f t="shared" si="13"/>
        <v>625</v>
      </c>
      <c r="M209" s="1">
        <f t="shared" si="14"/>
        <v>5760000</v>
      </c>
      <c r="N209" s="1">
        <f t="shared" si="15"/>
        <v>60000</v>
      </c>
    </row>
    <row r="210" spans="9:14" x14ac:dyDescent="0.25">
      <c r="I210" s="1">
        <f t="shared" si="12"/>
        <v>10131.142042347137</v>
      </c>
      <c r="J210" s="4">
        <v>36</v>
      </c>
      <c r="K210" s="4">
        <v>2541.6666666666665</v>
      </c>
      <c r="L210" s="1">
        <f t="shared" si="13"/>
        <v>1296</v>
      </c>
      <c r="M210" s="1">
        <f t="shared" si="14"/>
        <v>6460069.444444444</v>
      </c>
      <c r="N210" s="1">
        <f t="shared" si="15"/>
        <v>91500</v>
      </c>
    </row>
    <row r="211" spans="9:14" x14ac:dyDescent="0.25">
      <c r="I211" s="1">
        <f t="shared" si="12"/>
        <v>689.1126774615625</v>
      </c>
      <c r="J211" s="4">
        <v>33</v>
      </c>
      <c r="K211" s="4">
        <v>2125</v>
      </c>
      <c r="L211" s="1">
        <f t="shared" si="13"/>
        <v>1089</v>
      </c>
      <c r="M211" s="1">
        <f t="shared" si="14"/>
        <v>4515625</v>
      </c>
      <c r="N211" s="1">
        <f t="shared" si="15"/>
        <v>70125</v>
      </c>
    </row>
    <row r="212" spans="9:14" x14ac:dyDescent="0.25">
      <c r="I212" s="1">
        <f t="shared" si="12"/>
        <v>54152.347632745565</v>
      </c>
      <c r="J212" s="4">
        <v>33</v>
      </c>
      <c r="K212" s="4">
        <v>3333.3333333333335</v>
      </c>
      <c r="L212" s="1">
        <f t="shared" si="13"/>
        <v>1089</v>
      </c>
      <c r="M212" s="1">
        <f t="shared" si="14"/>
        <v>11111111.111111112</v>
      </c>
      <c r="N212" s="1">
        <f t="shared" si="15"/>
        <v>110000</v>
      </c>
    </row>
    <row r="213" spans="9:14" x14ac:dyDescent="0.25">
      <c r="I213" s="1">
        <f t="shared" si="12"/>
        <v>575.09890735702209</v>
      </c>
      <c r="J213" s="4">
        <v>55</v>
      </c>
      <c r="K213" s="4">
        <v>2200</v>
      </c>
      <c r="L213" s="1">
        <f t="shared" si="13"/>
        <v>3025</v>
      </c>
      <c r="M213" s="1">
        <f t="shared" si="14"/>
        <v>4840000</v>
      </c>
      <c r="N213" s="1">
        <f t="shared" si="15"/>
        <v>121000</v>
      </c>
    </row>
    <row r="214" spans="9:14" x14ac:dyDescent="0.25">
      <c r="I214" s="1">
        <f t="shared" si="12"/>
        <v>361.04905735833245</v>
      </c>
      <c r="J214" s="4">
        <v>20</v>
      </c>
      <c r="K214" s="4">
        <v>1375</v>
      </c>
      <c r="L214" s="1">
        <f t="shared" si="13"/>
        <v>400</v>
      </c>
      <c r="M214" s="1">
        <f t="shared" si="14"/>
        <v>1890625</v>
      </c>
      <c r="N214" s="1">
        <f t="shared" si="15"/>
        <v>27500</v>
      </c>
    </row>
    <row r="215" spans="9:14" x14ac:dyDescent="0.25">
      <c r="I215" s="1">
        <f t="shared" si="12"/>
        <v>5738.1890712552713</v>
      </c>
      <c r="J215" s="4">
        <v>29</v>
      </c>
      <c r="K215" s="4">
        <v>2000</v>
      </c>
      <c r="L215" s="1">
        <f t="shared" si="13"/>
        <v>841</v>
      </c>
      <c r="M215" s="1">
        <f t="shared" si="14"/>
        <v>4000000</v>
      </c>
      <c r="N215" s="1">
        <f t="shared" si="15"/>
        <v>58000</v>
      </c>
    </row>
    <row r="216" spans="9:14" x14ac:dyDescent="0.25">
      <c r="I216" s="1">
        <f t="shared" si="12"/>
        <v>38954.387324155759</v>
      </c>
      <c r="J216" s="4">
        <v>40</v>
      </c>
      <c r="K216" s="4">
        <v>3091.6666666666665</v>
      </c>
      <c r="L216" s="1">
        <f t="shared" si="13"/>
        <v>1600</v>
      </c>
      <c r="M216" s="1">
        <f t="shared" si="14"/>
        <v>9558402.7777777761</v>
      </c>
      <c r="N216" s="1">
        <f t="shared" si="15"/>
        <v>123666.66666666666</v>
      </c>
    </row>
    <row r="217" spans="9:14" x14ac:dyDescent="0.25">
      <c r="I217" s="1">
        <f t="shared" si="12"/>
        <v>46146.945107003194</v>
      </c>
      <c r="J217" s="4">
        <v>41</v>
      </c>
      <c r="K217" s="4">
        <v>6033.333333333333</v>
      </c>
      <c r="L217" s="1">
        <f t="shared" si="13"/>
        <v>1681</v>
      </c>
      <c r="M217" s="1">
        <f t="shared" si="14"/>
        <v>36401111.111111104</v>
      </c>
      <c r="N217" s="1">
        <f t="shared" si="15"/>
        <v>247366.66666666666</v>
      </c>
    </row>
    <row r="218" spans="9:14" x14ac:dyDescent="0.25">
      <c r="I218" s="1">
        <f t="shared" si="12"/>
        <v>59755.86330726905</v>
      </c>
      <c r="J218" s="4">
        <v>41</v>
      </c>
      <c r="K218" s="4">
        <v>3658.3333333333335</v>
      </c>
      <c r="L218" s="1">
        <f t="shared" si="13"/>
        <v>1681</v>
      </c>
      <c r="M218" s="1">
        <f t="shared" si="14"/>
        <v>13383402.777777778</v>
      </c>
      <c r="N218" s="1">
        <f t="shared" si="15"/>
        <v>149991.66666666669</v>
      </c>
    </row>
    <row r="219" spans="9:14" x14ac:dyDescent="0.25">
      <c r="I219" s="1">
        <f t="shared" si="12"/>
        <v>31689.650226416419</v>
      </c>
      <c r="J219" s="4">
        <v>35</v>
      </c>
      <c r="K219" s="4">
        <v>2750</v>
      </c>
      <c r="L219" s="1">
        <f t="shared" si="13"/>
        <v>1225</v>
      </c>
      <c r="M219" s="1">
        <f t="shared" si="14"/>
        <v>7562500</v>
      </c>
      <c r="N219" s="1">
        <f t="shared" si="15"/>
        <v>96250</v>
      </c>
    </row>
    <row r="220" spans="9:14" x14ac:dyDescent="0.25">
      <c r="I220" s="1">
        <f t="shared" si="12"/>
        <v>16475.866386217604</v>
      </c>
      <c r="J220" s="4">
        <v>24</v>
      </c>
      <c r="K220" s="4">
        <v>1916.6666666666667</v>
      </c>
      <c r="L220" s="1">
        <f t="shared" si="13"/>
        <v>576</v>
      </c>
      <c r="M220" s="1">
        <f t="shared" si="14"/>
        <v>3673611.1111111115</v>
      </c>
      <c r="N220" s="1">
        <f t="shared" si="15"/>
        <v>46000</v>
      </c>
    </row>
    <row r="221" spans="9:14" x14ac:dyDescent="0.25">
      <c r="I221" s="1">
        <f t="shared" si="12"/>
        <v>41032.511169209392</v>
      </c>
      <c r="J221" s="4">
        <v>54</v>
      </c>
      <c r="K221" s="4">
        <v>3483.3333333333335</v>
      </c>
      <c r="L221" s="1">
        <f t="shared" si="13"/>
        <v>2916</v>
      </c>
      <c r="M221" s="1">
        <f t="shared" si="14"/>
        <v>12133611.111111112</v>
      </c>
      <c r="N221" s="1">
        <f t="shared" si="15"/>
        <v>188100</v>
      </c>
    </row>
    <row r="222" spans="9:14" x14ac:dyDescent="0.25">
      <c r="I222" s="1">
        <f t="shared" si="12"/>
        <v>14772.148808162809</v>
      </c>
      <c r="J222" s="4">
        <v>34</v>
      </c>
      <c r="K222" s="4">
        <v>2075.0000000000005</v>
      </c>
      <c r="L222" s="1">
        <f t="shared" si="13"/>
        <v>1156</v>
      </c>
      <c r="M222" s="1">
        <f t="shared" si="14"/>
        <v>4305625.0000000019</v>
      </c>
      <c r="N222" s="1">
        <f t="shared" si="15"/>
        <v>70550.000000000015</v>
      </c>
    </row>
    <row r="223" spans="9:14" x14ac:dyDescent="0.25">
      <c r="I223" s="1">
        <f t="shared" si="12"/>
        <v>14899.15582492975</v>
      </c>
      <c r="J223" s="4">
        <v>45</v>
      </c>
      <c r="K223" s="4">
        <v>2341.6666666666665</v>
      </c>
      <c r="L223" s="1">
        <f t="shared" si="13"/>
        <v>2025</v>
      </c>
      <c r="M223" s="1">
        <f t="shared" si="14"/>
        <v>5483402.7777777771</v>
      </c>
      <c r="N223" s="1">
        <f t="shared" si="15"/>
        <v>105375</v>
      </c>
    </row>
    <row r="224" spans="9:14" x14ac:dyDescent="0.25">
      <c r="I224" s="1">
        <f t="shared" si="12"/>
        <v>793.28177419038593</v>
      </c>
      <c r="J224" s="4">
        <v>43</v>
      </c>
      <c r="K224" s="4">
        <v>2000</v>
      </c>
      <c r="L224" s="1">
        <f t="shared" si="13"/>
        <v>1849</v>
      </c>
      <c r="M224" s="1">
        <f t="shared" si="14"/>
        <v>4000000</v>
      </c>
      <c r="N224" s="1">
        <f t="shared" si="15"/>
        <v>86000</v>
      </c>
    </row>
    <row r="225" spans="9:14" x14ac:dyDescent="0.25">
      <c r="I225" s="1">
        <f t="shared" si="12"/>
        <v>2299.1632947586422</v>
      </c>
      <c r="J225" s="4">
        <v>35</v>
      </c>
      <c r="K225" s="4">
        <v>1250</v>
      </c>
      <c r="L225" s="1">
        <f t="shared" si="13"/>
        <v>1225</v>
      </c>
      <c r="M225" s="1">
        <f t="shared" si="14"/>
        <v>1562500</v>
      </c>
      <c r="N225" s="1">
        <f t="shared" si="15"/>
        <v>43750</v>
      </c>
    </row>
    <row r="226" spans="9:14" x14ac:dyDescent="0.25">
      <c r="I226" s="1">
        <f t="shared" si="12"/>
        <v>296460.98804623052</v>
      </c>
      <c r="J226" s="4">
        <v>36</v>
      </c>
      <c r="K226" s="4">
        <v>7000</v>
      </c>
      <c r="L226" s="1">
        <f t="shared" si="13"/>
        <v>1296</v>
      </c>
      <c r="M226" s="1">
        <f t="shared" si="14"/>
        <v>49000000</v>
      </c>
      <c r="N226" s="1">
        <f t="shared" si="15"/>
        <v>252000</v>
      </c>
    </row>
    <row r="227" spans="9:14" x14ac:dyDescent="0.25">
      <c r="I227" s="1">
        <f t="shared" si="12"/>
        <v>6240.3722687851741</v>
      </c>
      <c r="J227" s="4">
        <v>22</v>
      </c>
      <c r="K227" s="4">
        <v>1300</v>
      </c>
      <c r="L227" s="1">
        <f t="shared" si="13"/>
        <v>484</v>
      </c>
      <c r="M227" s="1">
        <f t="shared" si="14"/>
        <v>1690000</v>
      </c>
      <c r="N227" s="1">
        <f t="shared" si="15"/>
        <v>28600</v>
      </c>
    </row>
    <row r="228" spans="9:14" x14ac:dyDescent="0.25">
      <c r="I228" s="1">
        <f t="shared" si="12"/>
        <v>9394.5218874558395</v>
      </c>
      <c r="J228" s="4">
        <v>33</v>
      </c>
      <c r="K228" s="4">
        <v>5000</v>
      </c>
      <c r="L228" s="1">
        <f t="shared" si="13"/>
        <v>1089</v>
      </c>
      <c r="M228" s="1">
        <f t="shared" si="14"/>
        <v>25000000</v>
      </c>
      <c r="N228" s="1">
        <f t="shared" si="15"/>
        <v>165000</v>
      </c>
    </row>
    <row r="229" spans="9:14" x14ac:dyDescent="0.25">
      <c r="I229" s="1">
        <f t="shared" si="12"/>
        <v>190.70436713383981</v>
      </c>
      <c r="J229" s="4">
        <v>25</v>
      </c>
      <c r="K229" s="4">
        <v>3000</v>
      </c>
      <c r="L229" s="1">
        <f t="shared" si="13"/>
        <v>625</v>
      </c>
      <c r="M229" s="1">
        <f t="shared" si="14"/>
        <v>9000000</v>
      </c>
      <c r="N229" s="1">
        <f t="shared" si="15"/>
        <v>75000</v>
      </c>
    </row>
    <row r="230" spans="9:14" x14ac:dyDescent="0.25">
      <c r="I230" s="1">
        <f t="shared" si="12"/>
        <v>17384.843743161953</v>
      </c>
      <c r="J230" s="4">
        <v>26</v>
      </c>
      <c r="K230" s="4">
        <v>4166.666666666667</v>
      </c>
      <c r="L230" s="1">
        <f t="shared" si="13"/>
        <v>676</v>
      </c>
      <c r="M230" s="1">
        <f t="shared" si="14"/>
        <v>17361111.111111112</v>
      </c>
      <c r="N230" s="1">
        <f t="shared" si="15"/>
        <v>108333.33333333334</v>
      </c>
    </row>
    <row r="231" spans="9:14" x14ac:dyDescent="0.25">
      <c r="I231" s="1">
        <f t="shared" si="12"/>
        <v>3951.9130483681765</v>
      </c>
      <c r="J231" s="4">
        <v>46</v>
      </c>
      <c r="K231" s="4">
        <v>4583.333333333333</v>
      </c>
      <c r="L231" s="1">
        <f t="shared" si="13"/>
        <v>2116</v>
      </c>
      <c r="M231" s="1">
        <f t="shared" si="14"/>
        <v>21006944.44444444</v>
      </c>
      <c r="N231" s="1">
        <f t="shared" si="15"/>
        <v>210833.33333333331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6"/>
  <sheetViews>
    <sheetView topLeftCell="B25" workbookViewId="0">
      <selection activeCell="K45" sqref="K45"/>
    </sheetView>
  </sheetViews>
  <sheetFormatPr baseColWidth="10" defaultRowHeight="15" x14ac:dyDescent="0.25"/>
  <cols>
    <col min="6" max="6" width="18.85546875" customWidth="1"/>
  </cols>
  <sheetData>
    <row r="1" spans="1:13" x14ac:dyDescent="0.25">
      <c r="A1" s="3" t="s">
        <v>6</v>
      </c>
      <c r="B1" s="3" t="s">
        <v>4</v>
      </c>
      <c r="C1" s="3" t="s">
        <v>5</v>
      </c>
      <c r="D1" s="1"/>
      <c r="E1" s="1" t="s">
        <v>25</v>
      </c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2" t="s">
        <v>7</v>
      </c>
      <c r="B2" s="2" t="s">
        <v>8</v>
      </c>
      <c r="C2" s="2" t="s">
        <v>9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>
        <v>124.98</v>
      </c>
      <c r="B3" s="4">
        <v>38</v>
      </c>
      <c r="C3" s="4">
        <v>3766.6666666666661</v>
      </c>
      <c r="D3" s="1"/>
      <c r="E3" s="10" t="s">
        <v>26</v>
      </c>
      <c r="F3" s="10"/>
      <c r="G3" s="1"/>
      <c r="H3" s="1"/>
      <c r="I3" s="1"/>
      <c r="J3" s="1"/>
      <c r="K3" s="1"/>
      <c r="L3" s="1"/>
      <c r="M3" s="1"/>
    </row>
    <row r="4" spans="1:13" x14ac:dyDescent="0.25">
      <c r="A4" s="4">
        <v>9.85</v>
      </c>
      <c r="B4" s="4">
        <v>33</v>
      </c>
      <c r="C4" s="4">
        <v>2016.6666666666667</v>
      </c>
      <c r="D4" s="1"/>
      <c r="E4" s="7" t="s">
        <v>27</v>
      </c>
      <c r="F4" s="7">
        <v>0.38894660161029454</v>
      </c>
      <c r="G4" s="1"/>
      <c r="H4" s="1"/>
      <c r="I4" s="1"/>
      <c r="J4" s="1"/>
      <c r="K4" s="1"/>
      <c r="L4" s="1"/>
      <c r="M4" s="1"/>
    </row>
    <row r="5" spans="1:13" x14ac:dyDescent="0.25">
      <c r="A5" s="4">
        <v>15</v>
      </c>
      <c r="B5" s="4">
        <v>34</v>
      </c>
      <c r="C5" s="4">
        <v>3750</v>
      </c>
      <c r="D5" s="1"/>
      <c r="E5" s="7" t="s">
        <v>28</v>
      </c>
      <c r="F5" s="7">
        <v>0.15127945890419719</v>
      </c>
      <c r="G5" s="1"/>
      <c r="H5" s="1"/>
      <c r="I5" s="1"/>
      <c r="J5" s="1"/>
      <c r="K5" s="1"/>
      <c r="L5" s="1"/>
      <c r="M5" s="1"/>
    </row>
    <row r="6" spans="1:13" x14ac:dyDescent="0.25">
      <c r="A6" s="4">
        <v>137.87</v>
      </c>
      <c r="B6" s="4">
        <v>31</v>
      </c>
      <c r="C6" s="4">
        <v>2116.6666666666665</v>
      </c>
      <c r="D6" s="1"/>
      <c r="E6" s="7" t="s">
        <v>29</v>
      </c>
      <c r="F6" s="7">
        <v>0.13378006630428374</v>
      </c>
      <c r="G6" s="1"/>
      <c r="H6" s="1"/>
      <c r="I6" s="1"/>
      <c r="J6" s="1"/>
      <c r="K6" s="1"/>
      <c r="L6" s="1"/>
      <c r="M6" s="1"/>
    </row>
    <row r="7" spans="1:13" x14ac:dyDescent="0.25">
      <c r="A7" s="4">
        <v>546.5</v>
      </c>
      <c r="B7" s="4">
        <v>32</v>
      </c>
      <c r="C7" s="4">
        <v>8158.3333333333321</v>
      </c>
      <c r="D7" s="1"/>
      <c r="E7" s="7" t="s">
        <v>30</v>
      </c>
      <c r="F7" s="7">
        <v>273.85620478244726</v>
      </c>
      <c r="G7" s="1"/>
      <c r="H7" s="1"/>
      <c r="I7" s="1"/>
      <c r="J7" s="1"/>
      <c r="K7" s="1"/>
      <c r="L7" s="1"/>
      <c r="M7" s="1"/>
    </row>
    <row r="8" spans="1:13" ht="15.75" thickBot="1" x14ac:dyDescent="0.3">
      <c r="A8" s="4">
        <v>92</v>
      </c>
      <c r="B8" s="4">
        <v>23</v>
      </c>
      <c r="C8" s="4">
        <v>2083.3333333333335</v>
      </c>
      <c r="D8" s="1"/>
      <c r="E8" s="8" t="s">
        <v>31</v>
      </c>
      <c r="F8" s="8">
        <v>100</v>
      </c>
      <c r="G8" s="1"/>
      <c r="H8" s="1"/>
      <c r="I8" s="1"/>
      <c r="J8" s="1"/>
      <c r="K8" s="1"/>
      <c r="L8" s="1"/>
      <c r="M8" s="1"/>
    </row>
    <row r="9" spans="1:13" x14ac:dyDescent="0.25">
      <c r="A9" s="4">
        <v>40.83</v>
      </c>
      <c r="B9" s="4">
        <v>28</v>
      </c>
      <c r="C9" s="4">
        <v>3300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4">
        <v>150.79</v>
      </c>
      <c r="B10" s="4">
        <v>29</v>
      </c>
      <c r="C10" s="4">
        <v>1975</v>
      </c>
      <c r="D10" s="1"/>
      <c r="E10" s="1" t="s">
        <v>32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4">
        <v>777.82</v>
      </c>
      <c r="B11" s="4">
        <v>37</v>
      </c>
      <c r="C11" s="4">
        <v>3166.6666666666665</v>
      </c>
      <c r="D11" s="1"/>
      <c r="E11" s="9"/>
      <c r="F11" s="9" t="s">
        <v>37</v>
      </c>
      <c r="G11" s="9" t="s">
        <v>38</v>
      </c>
      <c r="H11" s="9" t="s">
        <v>39</v>
      </c>
      <c r="I11" s="9" t="s">
        <v>40</v>
      </c>
      <c r="J11" s="9" t="s">
        <v>41</v>
      </c>
      <c r="K11" s="1"/>
      <c r="L11" s="1"/>
      <c r="M11" s="1"/>
    </row>
    <row r="12" spans="1:13" x14ac:dyDescent="0.25">
      <c r="A12" s="4">
        <v>52.58</v>
      </c>
      <c r="B12" s="4">
        <v>28</v>
      </c>
      <c r="C12" s="4">
        <v>2666.6666666666665</v>
      </c>
      <c r="D12" s="1"/>
      <c r="E12" s="7" t="s">
        <v>33</v>
      </c>
      <c r="F12" s="7">
        <v>2</v>
      </c>
      <c r="G12" s="7">
        <v>1296678.034047965</v>
      </c>
      <c r="H12" s="7">
        <v>648339.01702398248</v>
      </c>
      <c r="I12" s="7">
        <v>8.6448405589200465</v>
      </c>
      <c r="J12" s="7">
        <v>3.5082343317026333E-4</v>
      </c>
      <c r="K12" s="1"/>
      <c r="L12" s="1"/>
      <c r="M12" s="1"/>
    </row>
    <row r="13" spans="1:13" x14ac:dyDescent="0.25">
      <c r="A13" s="4">
        <v>256.66000000000003</v>
      </c>
      <c r="B13" s="4">
        <v>31</v>
      </c>
      <c r="C13" s="4">
        <v>3291.6666666666665</v>
      </c>
      <c r="D13" s="1"/>
      <c r="E13" s="7" t="s">
        <v>34</v>
      </c>
      <c r="F13" s="7">
        <v>97</v>
      </c>
      <c r="G13" s="7">
        <v>7274730.4270910323</v>
      </c>
      <c r="H13" s="7">
        <v>74997.220897845691</v>
      </c>
      <c r="I13" s="7"/>
      <c r="J13" s="7"/>
      <c r="K13" s="1"/>
      <c r="L13" s="1"/>
      <c r="M13" s="1"/>
    </row>
    <row r="14" spans="1:13" ht="15.75" thickBot="1" x14ac:dyDescent="0.3">
      <c r="A14" s="4">
        <v>0</v>
      </c>
      <c r="B14" s="4">
        <v>42</v>
      </c>
      <c r="C14" s="4">
        <v>1650</v>
      </c>
      <c r="D14" s="1"/>
      <c r="E14" s="8" t="s">
        <v>35</v>
      </c>
      <c r="F14" s="8">
        <v>99</v>
      </c>
      <c r="G14" s="8">
        <v>8571408.4611389972</v>
      </c>
      <c r="H14" s="8"/>
      <c r="I14" s="8"/>
      <c r="J14" s="8"/>
      <c r="K14" s="1"/>
      <c r="L14" s="1"/>
      <c r="M14" s="1"/>
    </row>
    <row r="15" spans="1:13" ht="15.75" thickBot="1" x14ac:dyDescent="0.3">
      <c r="A15" s="4">
        <v>0</v>
      </c>
      <c r="B15" s="4">
        <v>30</v>
      </c>
      <c r="C15" s="4">
        <v>1441.6666666666667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4">
        <v>78.87</v>
      </c>
      <c r="B16" s="4">
        <v>29</v>
      </c>
      <c r="C16" s="4">
        <v>2041.6666666666667</v>
      </c>
      <c r="D16" s="1"/>
      <c r="E16" s="9"/>
      <c r="F16" s="9" t="s">
        <v>42</v>
      </c>
      <c r="G16" s="9" t="s">
        <v>30</v>
      </c>
      <c r="H16" s="9" t="s">
        <v>43</v>
      </c>
      <c r="I16" s="9" t="s">
        <v>44</v>
      </c>
      <c r="J16" s="9" t="s">
        <v>45</v>
      </c>
      <c r="K16" s="9" t="s">
        <v>46</v>
      </c>
      <c r="L16" s="9" t="s">
        <v>47</v>
      </c>
      <c r="M16" s="9" t="s">
        <v>48</v>
      </c>
    </row>
    <row r="17" spans="1:16" x14ac:dyDescent="0.25">
      <c r="A17" s="4">
        <v>42.62</v>
      </c>
      <c r="B17" s="4">
        <v>35</v>
      </c>
      <c r="C17" s="4">
        <v>1591.6666666666667</v>
      </c>
      <c r="D17" s="1"/>
      <c r="E17" s="7" t="s">
        <v>36</v>
      </c>
      <c r="F17" s="7">
        <v>11.474967822732822</v>
      </c>
      <c r="G17" s="7">
        <v>119.31345404126708</v>
      </c>
      <c r="H17" s="7">
        <v>9.6174969662381593E-2</v>
      </c>
      <c r="I17" s="7">
        <v>0.92358003193284033</v>
      </c>
      <c r="J17" s="7">
        <v>-225.32921081638381</v>
      </c>
      <c r="K17" s="7">
        <v>248.27914646184945</v>
      </c>
      <c r="L17" s="7">
        <v>-225.32921081638381</v>
      </c>
      <c r="M17" s="7">
        <v>248.27914646184945</v>
      </c>
    </row>
    <row r="18" spans="1:16" x14ac:dyDescent="0.25">
      <c r="A18" s="4">
        <v>335.43</v>
      </c>
      <c r="B18" s="4">
        <v>41</v>
      </c>
      <c r="C18" s="4">
        <v>2666.6666666666665</v>
      </c>
      <c r="D18" s="1"/>
      <c r="E18" s="7" t="s">
        <v>49</v>
      </c>
      <c r="F18" s="7">
        <v>-2.0546840832480289</v>
      </c>
      <c r="G18" s="7">
        <v>3.6498321682602484</v>
      </c>
      <c r="H18" s="7">
        <v>-0.56295303140676389</v>
      </c>
      <c r="I18" s="7">
        <v>0.57476577877146684</v>
      </c>
      <c r="J18" s="7">
        <v>-9.298590612653836</v>
      </c>
      <c r="K18" s="7">
        <v>5.1892224461577774</v>
      </c>
      <c r="L18" s="7">
        <v>-9.298590612653836</v>
      </c>
      <c r="M18" s="7">
        <v>5.1892224461577774</v>
      </c>
    </row>
    <row r="19" spans="1:16" ht="15.75" thickBot="1" x14ac:dyDescent="0.3">
      <c r="A19" s="4">
        <v>248.72</v>
      </c>
      <c r="B19" s="4">
        <v>40</v>
      </c>
      <c r="C19" s="4">
        <v>3333.3333333333335</v>
      </c>
      <c r="D19" s="1"/>
      <c r="E19" s="8" t="s">
        <v>50</v>
      </c>
      <c r="F19" s="8">
        <v>8.6710853020341552E-2</v>
      </c>
      <c r="G19" s="8">
        <v>2.1048050454143218E-2</v>
      </c>
      <c r="H19" s="8">
        <v>4.1196619710341338</v>
      </c>
      <c r="I19" s="8">
        <v>7.9893875687018031E-5</v>
      </c>
      <c r="J19" s="8">
        <v>4.4936299263611347E-2</v>
      </c>
      <c r="K19" s="8">
        <v>0.12848540677707176</v>
      </c>
      <c r="L19" s="8">
        <v>4.4936299263611347E-2</v>
      </c>
      <c r="M19" s="8">
        <v>0.12848540677707176</v>
      </c>
    </row>
    <row r="20" spans="1:16" x14ac:dyDescent="0.25">
      <c r="A20" s="4">
        <v>0</v>
      </c>
      <c r="B20" s="4">
        <v>30</v>
      </c>
      <c r="C20" s="4">
        <v>2500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6" x14ac:dyDescent="0.25">
      <c r="A21" s="4">
        <v>548.03</v>
      </c>
      <c r="B21" s="4">
        <v>40</v>
      </c>
      <c r="C21" s="4">
        <v>8333.3333333333339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6" x14ac:dyDescent="0.25">
      <c r="A22" s="4">
        <v>0</v>
      </c>
      <c r="B22" s="4">
        <v>46</v>
      </c>
      <c r="C22" s="4">
        <v>2833.3333333333335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6" x14ac:dyDescent="0.25">
      <c r="A23" s="4">
        <v>43.34</v>
      </c>
      <c r="B23" s="4">
        <v>35</v>
      </c>
      <c r="C23" s="4">
        <v>1958.3333333333333</v>
      </c>
      <c r="D23" s="1"/>
      <c r="E23" s="1" t="s">
        <v>51</v>
      </c>
      <c r="F23" s="1"/>
      <c r="G23" s="1"/>
      <c r="H23" s="1"/>
      <c r="I23" s="1"/>
      <c r="J23" s="1"/>
      <c r="K23" s="1"/>
      <c r="L23" s="1"/>
      <c r="M23" s="1"/>
    </row>
    <row r="24" spans="1:16" ht="15.75" thickBot="1" x14ac:dyDescent="0.3">
      <c r="A24" s="4">
        <v>0</v>
      </c>
      <c r="B24" s="4">
        <v>25</v>
      </c>
      <c r="C24" s="4">
        <v>1566.6666666666667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4">
        <v>218.52</v>
      </c>
      <c r="B25" s="4">
        <v>34</v>
      </c>
      <c r="C25" s="4">
        <v>1666.6666666666667</v>
      </c>
      <c r="D25" s="1"/>
      <c r="E25" s="9" t="s">
        <v>52</v>
      </c>
      <c r="F25" s="25" t="s">
        <v>53</v>
      </c>
      <c r="G25" s="9" t="s">
        <v>34</v>
      </c>
      <c r="H25" s="11" t="s">
        <v>54</v>
      </c>
      <c r="I25" s="22" t="s">
        <v>78</v>
      </c>
      <c r="J25" s="1"/>
      <c r="K25" s="1"/>
      <c r="L25" s="1"/>
      <c r="M25" s="1"/>
      <c r="N25" s="1"/>
      <c r="O25" s="1"/>
      <c r="P25" s="1"/>
    </row>
    <row r="26" spans="1:16" x14ac:dyDescent="0.25">
      <c r="A26" s="4">
        <v>170.64</v>
      </c>
      <c r="B26" s="4">
        <v>36</v>
      </c>
      <c r="C26" s="4">
        <v>3333.3333333333335</v>
      </c>
      <c r="D26" s="1"/>
      <c r="E26" s="7">
        <v>1</v>
      </c>
      <c r="F26" s="7">
        <v>260.00785236926083</v>
      </c>
      <c r="G26" s="7">
        <v>-135.02785236926081</v>
      </c>
      <c r="H26" s="1">
        <f>+G26*G26</f>
        <v>18232.520915454894</v>
      </c>
      <c r="I26" s="1">
        <f>+F26*F26</f>
        <v>67604.083293675329</v>
      </c>
      <c r="J26" s="1"/>
      <c r="K26" t="s">
        <v>25</v>
      </c>
    </row>
    <row r="27" spans="1:16" ht="15.75" thickBot="1" x14ac:dyDescent="0.3">
      <c r="A27" s="4">
        <v>37.58</v>
      </c>
      <c r="B27" s="4">
        <v>43</v>
      </c>
      <c r="C27" s="4">
        <v>4283.333333333333</v>
      </c>
      <c r="D27" s="1"/>
      <c r="E27" s="7">
        <v>2</v>
      </c>
      <c r="F27" s="7">
        <v>118.53727999990333</v>
      </c>
      <c r="G27" s="7">
        <v>-108.68727999990334</v>
      </c>
      <c r="H27" s="1">
        <f t="shared" ref="H27:H90" si="0">+G27*G27</f>
        <v>11812.924833777388</v>
      </c>
      <c r="I27" s="1">
        <f t="shared" ref="I27:I90" si="1">+F27*F27</f>
        <v>14051.086749775483</v>
      </c>
      <c r="J27" s="1"/>
    </row>
    <row r="28" spans="1:16" x14ac:dyDescent="0.25">
      <c r="A28" s="4">
        <v>502.2</v>
      </c>
      <c r="B28" s="4">
        <v>30</v>
      </c>
      <c r="C28" s="4">
        <v>3758.3333333333335</v>
      </c>
      <c r="D28" s="1"/>
      <c r="E28" s="7">
        <v>3</v>
      </c>
      <c r="F28" s="7">
        <v>266.7814078185807</v>
      </c>
      <c r="G28" s="7">
        <v>-251.7814078185807</v>
      </c>
      <c r="H28" s="1">
        <f t="shared" si="0"/>
        <v>63393.877323106455</v>
      </c>
      <c r="I28" s="1">
        <f t="shared" si="1"/>
        <v>71172.319557663868</v>
      </c>
      <c r="J28" s="1"/>
      <c r="K28" s="10" t="s">
        <v>26</v>
      </c>
      <c r="L28" s="10"/>
    </row>
    <row r="29" spans="1:16" x14ac:dyDescent="0.25">
      <c r="A29" s="4">
        <v>0</v>
      </c>
      <c r="B29" s="4">
        <v>22</v>
      </c>
      <c r="C29" s="4">
        <v>3200</v>
      </c>
      <c r="D29" s="1"/>
      <c r="E29" s="7">
        <v>4</v>
      </c>
      <c r="F29" s="7">
        <v>131.31773346843352</v>
      </c>
      <c r="G29" s="7">
        <v>6.5522665315664881</v>
      </c>
      <c r="H29" s="1">
        <f t="shared" si="0"/>
        <v>42.932196700686333</v>
      </c>
      <c r="I29" s="1">
        <f t="shared" si="1"/>
        <v>17244.347123286545</v>
      </c>
      <c r="J29" s="1"/>
      <c r="K29" s="7" t="s">
        <v>27</v>
      </c>
      <c r="L29" s="7">
        <v>0.12123814598665665</v>
      </c>
    </row>
    <row r="30" spans="1:16" x14ac:dyDescent="0.25">
      <c r="A30" s="4">
        <v>73.180000000000007</v>
      </c>
      <c r="B30" s="4">
        <v>22</v>
      </c>
      <c r="C30" s="4">
        <v>1250</v>
      </c>
      <c r="D30" s="1"/>
      <c r="E30" s="7">
        <v>5</v>
      </c>
      <c r="F30" s="7">
        <v>653.14111971641557</v>
      </c>
      <c r="G30" s="7">
        <v>-106.64111971641557</v>
      </c>
      <c r="H30" s="1">
        <f t="shared" si="0"/>
        <v>11372.328414370879</v>
      </c>
      <c r="I30" s="1">
        <f t="shared" si="1"/>
        <v>426593.32226441312</v>
      </c>
      <c r="J30" s="1"/>
      <c r="K30" s="7" t="s">
        <v>28</v>
      </c>
      <c r="L30" s="7">
        <v>1.469868804228187E-2</v>
      </c>
    </row>
    <row r="31" spans="1:16" x14ac:dyDescent="0.25">
      <c r="A31" s="4">
        <v>0</v>
      </c>
      <c r="B31" s="4">
        <v>34</v>
      </c>
      <c r="C31" s="4">
        <v>2083.3333333333335</v>
      </c>
      <c r="D31" s="1"/>
      <c r="E31" s="7">
        <v>6</v>
      </c>
      <c r="F31" s="7">
        <v>144.86484436707309</v>
      </c>
      <c r="G31" s="7">
        <v>-52.86484436707309</v>
      </c>
      <c r="H31" s="1">
        <f t="shared" si="0"/>
        <v>2794.6917699548594</v>
      </c>
      <c r="I31" s="1">
        <f t="shared" si="1"/>
        <v>20985.823133496309</v>
      </c>
      <c r="J31" s="1"/>
      <c r="K31" s="7" t="s">
        <v>29</v>
      </c>
      <c r="L31" s="7">
        <v>4.6445930223051549E-3</v>
      </c>
    </row>
    <row r="32" spans="1:16" x14ac:dyDescent="0.25">
      <c r="A32" s="4">
        <v>1532.77</v>
      </c>
      <c r="B32" s="4">
        <v>40</v>
      </c>
      <c r="C32" s="4">
        <v>4583.333333333333</v>
      </c>
      <c r="D32" s="1"/>
      <c r="E32" s="7">
        <v>7</v>
      </c>
      <c r="F32" s="7">
        <v>240.08962845891514</v>
      </c>
      <c r="G32" s="7">
        <v>-199.25962845891513</v>
      </c>
      <c r="H32" s="1">
        <f t="shared" si="0"/>
        <v>39704.399533584903</v>
      </c>
      <c r="I32" s="1">
        <f t="shared" si="1"/>
        <v>57643.029693539916</v>
      </c>
      <c r="J32" s="1"/>
      <c r="K32" s="7" t="s">
        <v>30</v>
      </c>
      <c r="L32" s="7">
        <v>297809.07493912935</v>
      </c>
    </row>
    <row r="33" spans="1:19" ht="15.75" thickBot="1" x14ac:dyDescent="0.3">
      <c r="A33" s="4">
        <v>42.69</v>
      </c>
      <c r="B33" s="4">
        <v>22</v>
      </c>
      <c r="C33" s="4">
        <v>1691.6666666666663</v>
      </c>
      <c r="D33" s="1"/>
      <c r="E33" s="7">
        <v>8</v>
      </c>
      <c r="F33" s="7">
        <v>123.14306412371454</v>
      </c>
      <c r="G33" s="7">
        <v>27.646935876285454</v>
      </c>
      <c r="H33" s="1">
        <f t="shared" si="0"/>
        <v>764.35306334743973</v>
      </c>
      <c r="I33" s="1">
        <f t="shared" si="1"/>
        <v>15164.21424177727</v>
      </c>
      <c r="J33" s="1"/>
      <c r="K33" s="8" t="s">
        <v>31</v>
      </c>
      <c r="L33" s="8">
        <v>100</v>
      </c>
    </row>
    <row r="34" spans="1:19" x14ac:dyDescent="0.25">
      <c r="A34" s="4">
        <v>417.83</v>
      </c>
      <c r="B34" s="4">
        <v>29</v>
      </c>
      <c r="C34" s="4">
        <v>2666.6666666666665</v>
      </c>
      <c r="D34" s="1"/>
      <c r="E34" s="7">
        <v>9</v>
      </c>
      <c r="F34" s="7">
        <v>210.03602464030399</v>
      </c>
      <c r="G34" s="7">
        <v>567.78397535969611</v>
      </c>
      <c r="H34" s="1">
        <f t="shared" si="0"/>
        <v>322378.64267526002</v>
      </c>
      <c r="I34" s="1">
        <f t="shared" si="1"/>
        <v>44115.131646702386</v>
      </c>
      <c r="J34" s="1"/>
    </row>
    <row r="35" spans="1:19" ht="15.75" thickBot="1" x14ac:dyDescent="0.3">
      <c r="A35" s="4">
        <v>0</v>
      </c>
      <c r="B35" s="4">
        <v>25</v>
      </c>
      <c r="C35" s="4">
        <v>2625</v>
      </c>
      <c r="D35" s="1"/>
      <c r="E35" s="7">
        <v>10</v>
      </c>
      <c r="F35" s="7">
        <v>185.17275487936547</v>
      </c>
      <c r="G35" s="7">
        <v>-132.59275487936549</v>
      </c>
      <c r="H35" s="1">
        <f t="shared" si="0"/>
        <v>17580.838646499498</v>
      </c>
      <c r="I35" s="1">
        <f t="shared" si="1"/>
        <v>34288.949149613567</v>
      </c>
      <c r="J35" s="1"/>
      <c r="K35" t="s">
        <v>32</v>
      </c>
    </row>
    <row r="36" spans="1:19" x14ac:dyDescent="0.25">
      <c r="A36" s="4">
        <v>552.72</v>
      </c>
      <c r="B36" s="4">
        <v>21</v>
      </c>
      <c r="C36" s="4">
        <v>2058.3333333333335</v>
      </c>
      <c r="D36" s="1"/>
      <c r="E36" s="7">
        <v>11</v>
      </c>
      <c r="F36" s="7">
        <v>233.20298576733487</v>
      </c>
      <c r="G36" s="7">
        <v>23.457014232665159</v>
      </c>
      <c r="H36" s="1">
        <f t="shared" si="0"/>
        <v>550.23151671145581</v>
      </c>
      <c r="I36" s="1">
        <f t="shared" si="1"/>
        <v>54383.632570799789</v>
      </c>
      <c r="J36" s="1"/>
      <c r="K36" s="9"/>
      <c r="L36" s="9" t="s">
        <v>37</v>
      </c>
      <c r="M36" s="9" t="s">
        <v>38</v>
      </c>
      <c r="N36" s="9" t="s">
        <v>39</v>
      </c>
      <c r="O36" s="9" t="s">
        <v>40</v>
      </c>
      <c r="P36" s="9" t="s">
        <v>41</v>
      </c>
    </row>
    <row r="37" spans="1:19" x14ac:dyDescent="0.25">
      <c r="A37" s="4">
        <v>222.54</v>
      </c>
      <c r="B37" s="4">
        <v>24</v>
      </c>
      <c r="C37" s="4">
        <v>2500</v>
      </c>
      <c r="D37" s="1"/>
      <c r="E37" s="7">
        <v>12</v>
      </c>
      <c r="F37" s="7">
        <v>68.251143809879181</v>
      </c>
      <c r="G37" s="7">
        <v>-68.251143809879181</v>
      </c>
      <c r="H37" s="1">
        <f t="shared" si="0"/>
        <v>4658.2186313568091</v>
      </c>
      <c r="I37" s="1">
        <f t="shared" si="1"/>
        <v>4658.2186313568091</v>
      </c>
      <c r="J37" s="1"/>
      <c r="K37" s="7" t="s">
        <v>33</v>
      </c>
      <c r="L37" s="7">
        <v>1</v>
      </c>
      <c r="M37" s="7">
        <v>129661619744.47754</v>
      </c>
      <c r="N37" s="7">
        <v>129661619744.47754</v>
      </c>
      <c r="O37" s="7">
        <v>1.461960326919201</v>
      </c>
      <c r="P37" s="7">
        <v>0.22952749185728263</v>
      </c>
    </row>
    <row r="38" spans="1:19" x14ac:dyDescent="0.25">
      <c r="A38" s="4">
        <v>541.29999999999995</v>
      </c>
      <c r="B38" s="4">
        <v>43</v>
      </c>
      <c r="C38" s="4">
        <v>2950</v>
      </c>
      <c r="D38" s="1"/>
      <c r="E38" s="7">
        <v>13</v>
      </c>
      <c r="F38" s="7">
        <v>74.842591762951031</v>
      </c>
      <c r="G38" s="7">
        <v>-74.842591762951031</v>
      </c>
      <c r="H38" s="1">
        <f t="shared" si="0"/>
        <v>5601.4135417957459</v>
      </c>
      <c r="I38" s="1">
        <f t="shared" si="1"/>
        <v>5601.4135417957459</v>
      </c>
      <c r="J38" s="1"/>
      <c r="K38" s="7" t="s">
        <v>34</v>
      </c>
      <c r="L38" s="7">
        <v>98</v>
      </c>
      <c r="M38" s="7">
        <v>8691644021377.7939</v>
      </c>
      <c r="N38" s="7">
        <v>88690245116.099945</v>
      </c>
      <c r="O38" s="7"/>
      <c r="P38" s="7"/>
    </row>
    <row r="39" spans="1:19" ht="15.75" thickBot="1" x14ac:dyDescent="0.3">
      <c r="A39" s="4">
        <v>0</v>
      </c>
      <c r="B39" s="4">
        <v>43</v>
      </c>
      <c r="C39" s="4">
        <v>1900.0000000000002</v>
      </c>
      <c r="D39" s="1"/>
      <c r="E39" s="7">
        <v>14</v>
      </c>
      <c r="F39" s="7">
        <v>128.923787658404</v>
      </c>
      <c r="G39" s="7">
        <v>-50.053787658403991</v>
      </c>
      <c r="H39" s="1">
        <f t="shared" si="0"/>
        <v>2505.3816589525954</v>
      </c>
      <c r="I39" s="1">
        <f t="shared" si="1"/>
        <v>16621.343024189242</v>
      </c>
      <c r="J39" s="1"/>
      <c r="K39" s="8" t="s">
        <v>35</v>
      </c>
      <c r="L39" s="8">
        <v>99</v>
      </c>
      <c r="M39" s="8">
        <v>8821305641122.2715</v>
      </c>
      <c r="N39" s="8"/>
      <c r="O39" s="8"/>
      <c r="P39" s="8"/>
    </row>
    <row r="40" spans="1:19" ht="15.75" thickBot="1" x14ac:dyDescent="0.3">
      <c r="A40" s="4">
        <v>568.77</v>
      </c>
      <c r="B40" s="4">
        <v>37</v>
      </c>
      <c r="C40" s="4">
        <v>4750</v>
      </c>
      <c r="D40" s="1"/>
      <c r="E40" s="7">
        <v>15</v>
      </c>
      <c r="F40" s="7">
        <v>77.57579929976211</v>
      </c>
      <c r="G40" s="7">
        <v>-34.955799299762113</v>
      </c>
      <c r="H40" s="1">
        <f t="shared" si="0"/>
        <v>1221.9079046852494</v>
      </c>
      <c r="I40" s="1">
        <f t="shared" si="1"/>
        <v>6018.0046369969714</v>
      </c>
      <c r="J40" s="1"/>
    </row>
    <row r="41" spans="1:19" x14ac:dyDescent="0.25">
      <c r="A41" s="4">
        <v>344.47</v>
      </c>
      <c r="B41" s="4">
        <v>27</v>
      </c>
      <c r="C41" s="4">
        <v>2916.6666666666665</v>
      </c>
      <c r="D41" s="1"/>
      <c r="E41" s="7">
        <v>16</v>
      </c>
      <c r="F41" s="7">
        <v>158.4618617971411</v>
      </c>
      <c r="G41" s="7">
        <v>176.96813820285891</v>
      </c>
      <c r="H41" s="1">
        <f t="shared" si="0"/>
        <v>31317.721938986171</v>
      </c>
      <c r="I41" s="1">
        <f t="shared" si="1"/>
        <v>25110.161644216245</v>
      </c>
      <c r="J41" s="1"/>
      <c r="K41" s="9"/>
      <c r="L41" s="9" t="s">
        <v>42</v>
      </c>
      <c r="M41" s="9" t="s">
        <v>30</v>
      </c>
      <c r="N41" s="9" t="s">
        <v>43</v>
      </c>
      <c r="O41" s="9" t="s">
        <v>44</v>
      </c>
      <c r="P41" s="9" t="s">
        <v>45</v>
      </c>
      <c r="Q41" s="9" t="s">
        <v>46</v>
      </c>
      <c r="R41" s="9" t="s">
        <v>47</v>
      </c>
      <c r="S41" s="9" t="s">
        <v>48</v>
      </c>
    </row>
    <row r="42" spans="1:19" x14ac:dyDescent="0.25">
      <c r="A42" s="4">
        <v>405.35</v>
      </c>
      <c r="B42" s="4">
        <v>28</v>
      </c>
      <c r="C42" s="4">
        <v>3833.3333333333335</v>
      </c>
      <c r="D42" s="1"/>
      <c r="E42" s="7">
        <v>17</v>
      </c>
      <c r="F42" s="7">
        <v>218.32378122728352</v>
      </c>
      <c r="G42" s="7">
        <v>30.39621877271648</v>
      </c>
      <c r="H42" s="1">
        <f t="shared" si="0"/>
        <v>923.93011567884173</v>
      </c>
      <c r="I42" s="1">
        <f t="shared" si="1"/>
        <v>47665.273449378758</v>
      </c>
      <c r="J42" s="1"/>
      <c r="K42" s="7" t="s">
        <v>36</v>
      </c>
      <c r="L42" s="7">
        <v>48132.713488625755</v>
      </c>
      <c r="M42" s="7">
        <v>36073.96551699609</v>
      </c>
      <c r="N42" s="7">
        <v>1.3342784137759471</v>
      </c>
      <c r="O42" s="7">
        <v>0.18520478454746331</v>
      </c>
      <c r="P42" s="7">
        <v>-23454.897034914116</v>
      </c>
      <c r="Q42" s="7">
        <v>119720.32401216563</v>
      </c>
      <c r="R42" s="7">
        <v>-23454.897034914116</v>
      </c>
      <c r="S42" s="7">
        <v>119720.32401216563</v>
      </c>
    </row>
    <row r="43" spans="1:19" ht="15.75" thickBot="1" x14ac:dyDescent="0.3">
      <c r="A43" s="4">
        <v>310.94</v>
      </c>
      <c r="B43" s="4">
        <v>26</v>
      </c>
      <c r="C43" s="4">
        <v>2500</v>
      </c>
      <c r="D43" s="1"/>
      <c r="E43" s="7">
        <v>18</v>
      </c>
      <c r="F43" s="7">
        <v>166.61157787614582</v>
      </c>
      <c r="G43" s="7">
        <v>-166.61157787614582</v>
      </c>
      <c r="H43" s="1">
        <f t="shared" si="0"/>
        <v>27759.417882379003</v>
      </c>
      <c r="I43" s="1">
        <f t="shared" si="1"/>
        <v>27759.417882379003</v>
      </c>
      <c r="J43" s="1"/>
      <c r="K43" s="8" t="s">
        <v>49</v>
      </c>
      <c r="L43" s="8">
        <v>0.50546927142446896</v>
      </c>
      <c r="M43" s="27">
        <v>0.41804878479075452</v>
      </c>
      <c r="N43" s="26">
        <v>1.2091155142992962</v>
      </c>
      <c r="O43" s="8">
        <v>0.22952749185727553</v>
      </c>
      <c r="P43" s="8">
        <v>-0.32413493638960256</v>
      </c>
      <c r="Q43" s="8">
        <v>1.3350734792385404</v>
      </c>
      <c r="R43" s="8">
        <v>-0.32413493638960256</v>
      </c>
      <c r="S43" s="8">
        <v>1.3350734792385404</v>
      </c>
    </row>
    <row r="44" spans="1:19" x14ac:dyDescent="0.25">
      <c r="A44" s="4">
        <v>53.65</v>
      </c>
      <c r="B44" s="4">
        <v>23</v>
      </c>
      <c r="C44" s="4">
        <v>2158.3333333333335</v>
      </c>
      <c r="D44" s="1"/>
      <c r="E44" s="7">
        <v>19</v>
      </c>
      <c r="F44" s="7">
        <v>651.87804632899133</v>
      </c>
      <c r="G44" s="7">
        <v>-103.84804632899136</v>
      </c>
      <c r="H44" s="1">
        <f t="shared" si="0"/>
        <v>10784.416726348336</v>
      </c>
      <c r="I44" s="1">
        <f t="shared" si="1"/>
        <v>424944.98728570255</v>
      </c>
      <c r="J44" s="1"/>
    </row>
    <row r="45" spans="1:19" x14ac:dyDescent="0.25">
      <c r="A45" s="4">
        <v>63.92</v>
      </c>
      <c r="B45" s="4">
        <v>30</v>
      </c>
      <c r="C45" s="4">
        <v>1258.3333333333333</v>
      </c>
      <c r="D45" s="1"/>
      <c r="E45" s="7">
        <v>20</v>
      </c>
      <c r="F45" s="7">
        <v>162.64025021762455</v>
      </c>
      <c r="G45" s="7">
        <v>-162.64025021762455</v>
      </c>
      <c r="H45" s="1">
        <f t="shared" si="0"/>
        <v>26451.850990851523</v>
      </c>
      <c r="I45" s="1">
        <f t="shared" si="1"/>
        <v>26451.850990851523</v>
      </c>
      <c r="J45" s="1"/>
    </row>
    <row r="46" spans="1:19" x14ac:dyDescent="0.25">
      <c r="A46" s="4">
        <v>165.85</v>
      </c>
      <c r="B46" s="4">
        <v>30</v>
      </c>
      <c r="C46" s="4">
        <v>1541.6666666666667</v>
      </c>
      <c r="D46" s="1"/>
      <c r="E46" s="7">
        <v>21</v>
      </c>
      <c r="F46" s="7">
        <v>109.36977874055401</v>
      </c>
      <c r="G46" s="7">
        <v>-66.029778740554008</v>
      </c>
      <c r="H46" s="1">
        <f t="shared" si="0"/>
        <v>4359.931680526518</v>
      </c>
      <c r="I46" s="1">
        <f t="shared" si="1"/>
        <v>11961.74850175774</v>
      </c>
      <c r="J46" s="1"/>
    </row>
    <row r="47" spans="1:19" x14ac:dyDescent="0.25">
      <c r="A47" s="4">
        <v>9.58</v>
      </c>
      <c r="B47" s="4">
        <v>38</v>
      </c>
      <c r="C47" s="4">
        <v>2166.6666666666665</v>
      </c>
      <c r="D47" s="1"/>
      <c r="E47" s="7">
        <v>22</v>
      </c>
      <c r="F47" s="7">
        <v>95.954868806733856</v>
      </c>
      <c r="G47" s="7">
        <v>-95.954868806733856</v>
      </c>
      <c r="H47" s="1">
        <f t="shared" si="0"/>
        <v>9207.3368477175063</v>
      </c>
      <c r="I47" s="1">
        <f t="shared" si="1"/>
        <v>9207.3368477175063</v>
      </c>
      <c r="J47" s="1"/>
      <c r="K47" s="1"/>
      <c r="L47" s="1"/>
      <c r="M47" s="1"/>
      <c r="N47" s="1"/>
      <c r="O47" s="1"/>
      <c r="P47" s="1"/>
    </row>
    <row r="48" spans="1:19" x14ac:dyDescent="0.25">
      <c r="A48" s="4">
        <v>0</v>
      </c>
      <c r="B48" s="4">
        <v>28</v>
      </c>
      <c r="C48" s="4">
        <v>1500</v>
      </c>
      <c r="D48" s="1"/>
      <c r="E48" s="7">
        <v>23</v>
      </c>
      <c r="F48" s="7">
        <v>86.133797359535762</v>
      </c>
      <c r="G48" s="7">
        <v>132.38620264046426</v>
      </c>
      <c r="H48" s="1">
        <f t="shared" si="0"/>
        <v>17526.106649562065</v>
      </c>
      <c r="I48" s="1">
        <f t="shared" si="1"/>
        <v>7419.0310475735696</v>
      </c>
      <c r="J48" s="1"/>
      <c r="K48" s="1"/>
      <c r="L48" s="1"/>
      <c r="M48" s="1"/>
      <c r="N48" s="1"/>
      <c r="O48" s="1"/>
      <c r="P48" s="1"/>
    </row>
    <row r="49" spans="1:16" x14ac:dyDescent="0.25">
      <c r="A49" s="4">
        <v>319.49</v>
      </c>
      <c r="B49" s="4">
        <v>36</v>
      </c>
      <c r="C49" s="4">
        <v>1666.6666666666667</v>
      </c>
      <c r="D49" s="1"/>
      <c r="E49" s="7">
        <v>24</v>
      </c>
      <c r="F49" s="7">
        <v>226.54251756027563</v>
      </c>
      <c r="G49" s="7">
        <v>-55.902517560275641</v>
      </c>
      <c r="H49" s="1">
        <f t="shared" si="0"/>
        <v>3125.0914695769266</v>
      </c>
      <c r="I49" s="1">
        <f t="shared" si="1"/>
        <v>51321.512262547789</v>
      </c>
      <c r="J49" s="1"/>
      <c r="K49" s="1"/>
      <c r="L49" s="1"/>
      <c r="M49" s="1"/>
      <c r="N49" s="1"/>
      <c r="O49" s="1"/>
      <c r="P49" s="1"/>
    </row>
    <row r="50" spans="1:16" x14ac:dyDescent="0.25">
      <c r="A50" s="4">
        <v>0</v>
      </c>
      <c r="B50" s="4">
        <v>38</v>
      </c>
      <c r="C50" s="4">
        <v>2716.6666666666665</v>
      </c>
      <c r="D50" s="1"/>
      <c r="E50" s="7">
        <v>25</v>
      </c>
      <c r="F50" s="7">
        <v>294.53503934686387</v>
      </c>
      <c r="G50" s="7">
        <v>-256.95503934686388</v>
      </c>
      <c r="H50" s="1">
        <f t="shared" si="0"/>
        <v>66025.892245748371</v>
      </c>
      <c r="I50" s="1">
        <f t="shared" si="1"/>
        <v>86750.889403058653</v>
      </c>
      <c r="J50" s="1"/>
      <c r="K50" s="1"/>
      <c r="L50" s="1"/>
      <c r="M50" s="1"/>
      <c r="N50" s="1"/>
      <c r="O50" s="1"/>
      <c r="P50" s="1"/>
    </row>
    <row r="51" spans="1:16" x14ac:dyDescent="0.25">
      <c r="A51" s="4">
        <v>83.08</v>
      </c>
      <c r="B51" s="4">
        <v>26</v>
      </c>
      <c r="C51" s="4">
        <v>1958.3333333333333</v>
      </c>
      <c r="D51" s="1"/>
      <c r="E51" s="7">
        <v>26</v>
      </c>
      <c r="F51" s="7">
        <v>275.72273459340897</v>
      </c>
      <c r="G51" s="7">
        <v>226.47726540659102</v>
      </c>
      <c r="H51" s="1">
        <f t="shared" si="0"/>
        <v>51291.951746047467</v>
      </c>
      <c r="I51" s="1">
        <f t="shared" si="1"/>
        <v>76023.026371667438</v>
      </c>
      <c r="J51" s="1"/>
      <c r="K51" s="1"/>
      <c r="L51" s="1"/>
      <c r="M51" s="1"/>
      <c r="N51" s="1"/>
      <c r="O51" s="1"/>
      <c r="P51" s="1"/>
    </row>
    <row r="52" spans="1:16" x14ac:dyDescent="0.25">
      <c r="A52" s="4">
        <v>644.83000000000004</v>
      </c>
      <c r="B52" s="4">
        <v>28</v>
      </c>
      <c r="C52" s="4">
        <v>5833.333333333333</v>
      </c>
      <c r="D52" s="1"/>
      <c r="E52" s="7">
        <v>27</v>
      </c>
      <c r="F52" s="7">
        <v>243.74664765636916</v>
      </c>
      <c r="G52" s="7">
        <v>-243.74664765636916</v>
      </c>
      <c r="H52" s="1">
        <f t="shared" si="0"/>
        <v>59412.428243718176</v>
      </c>
      <c r="I52" s="1">
        <f t="shared" si="1"/>
        <v>59412.428243718176</v>
      </c>
      <c r="J52" s="1"/>
      <c r="K52" s="1"/>
      <c r="L52" s="1"/>
      <c r="M52" s="1"/>
      <c r="N52" s="1"/>
      <c r="O52" s="1"/>
      <c r="P52" s="1"/>
    </row>
    <row r="53" spans="1:16" x14ac:dyDescent="0.25">
      <c r="A53" s="4">
        <v>0</v>
      </c>
      <c r="B53" s="4">
        <v>50</v>
      </c>
      <c r="C53" s="4">
        <v>3000</v>
      </c>
      <c r="D53" s="1"/>
      <c r="E53" s="7">
        <v>28</v>
      </c>
      <c r="F53" s="7">
        <v>74.660484266703122</v>
      </c>
      <c r="G53" s="7">
        <v>-1.4804842667031153</v>
      </c>
      <c r="H53" s="1">
        <f t="shared" si="0"/>
        <v>2.1918336639554612</v>
      </c>
      <c r="I53" s="1">
        <f t="shared" si="1"/>
        <v>5574.1879109386246</v>
      </c>
      <c r="J53" s="1"/>
      <c r="K53" s="1"/>
      <c r="L53" s="1"/>
      <c r="M53" s="1"/>
      <c r="N53" s="1"/>
      <c r="O53" s="1"/>
      <c r="P53" s="1"/>
    </row>
    <row r="54" spans="1:16" x14ac:dyDescent="0.25">
      <c r="A54" s="4">
        <v>93.2</v>
      </c>
      <c r="B54" s="4">
        <v>24</v>
      </c>
      <c r="C54" s="4">
        <v>1666.6666666666667</v>
      </c>
      <c r="D54" s="1"/>
      <c r="E54" s="7">
        <v>29</v>
      </c>
      <c r="F54" s="7">
        <v>122.26331945134477</v>
      </c>
      <c r="G54" s="7">
        <v>-122.26331945134477</v>
      </c>
      <c r="H54" s="1">
        <f t="shared" si="0"/>
        <v>14948.31928326158</v>
      </c>
      <c r="I54" s="1">
        <f t="shared" si="1"/>
        <v>14948.31928326158</v>
      </c>
      <c r="J54" s="1"/>
      <c r="K54" s="1"/>
      <c r="L54" s="1"/>
      <c r="M54" s="1"/>
      <c r="N54" s="1"/>
      <c r="O54" s="1"/>
      <c r="P54" s="1"/>
    </row>
    <row r="55" spans="1:16" x14ac:dyDescent="0.25">
      <c r="A55" s="4">
        <v>105.04</v>
      </c>
      <c r="B55" s="4">
        <v>21</v>
      </c>
      <c r="C55" s="4">
        <v>1416.6666666666667</v>
      </c>
      <c r="D55" s="1"/>
      <c r="E55" s="7">
        <v>30</v>
      </c>
      <c r="F55" s="7">
        <v>326.71234750271043</v>
      </c>
      <c r="G55" s="7">
        <v>1206.0576524972896</v>
      </c>
      <c r="H55" s="1">
        <f t="shared" si="0"/>
        <v>1454575.0611472731</v>
      </c>
      <c r="I55" s="1">
        <f t="shared" si="1"/>
        <v>106740.95801073182</v>
      </c>
      <c r="J55" s="1"/>
      <c r="K55" s="1"/>
      <c r="L55" s="1"/>
      <c r="M55" s="1"/>
      <c r="N55" s="1"/>
      <c r="O55" s="1"/>
      <c r="P55" s="1"/>
    </row>
    <row r="56" spans="1:16" x14ac:dyDescent="0.25">
      <c r="A56" s="4">
        <v>34.130000000000003</v>
      </c>
      <c r="B56" s="4">
        <v>24</v>
      </c>
      <c r="C56" s="4">
        <v>2333.3333333333335</v>
      </c>
      <c r="D56" s="1"/>
      <c r="E56" s="7">
        <v>31</v>
      </c>
      <c r="F56" s="7">
        <v>112.95777768402061</v>
      </c>
      <c r="G56" s="7">
        <v>-70.267777684020615</v>
      </c>
      <c r="H56" s="1">
        <f t="shared" si="0"/>
        <v>4937.5605806509457</v>
      </c>
      <c r="I56" s="1">
        <f t="shared" si="1"/>
        <v>12759.459539312626</v>
      </c>
      <c r="J56" s="1"/>
      <c r="K56" s="1"/>
      <c r="L56" s="1"/>
      <c r="M56" s="1"/>
      <c r="N56" s="1"/>
      <c r="O56" s="1"/>
      <c r="P56" s="1"/>
    </row>
    <row r="57" spans="1:16" x14ac:dyDescent="0.25">
      <c r="A57" s="4">
        <v>41.19</v>
      </c>
      <c r="B57" s="4">
        <v>26</v>
      </c>
      <c r="C57" s="4">
        <v>2000</v>
      </c>
      <c r="D57" s="1"/>
      <c r="E57" s="7">
        <v>32</v>
      </c>
      <c r="F57" s="7">
        <v>183.11807079611745</v>
      </c>
      <c r="G57" s="7">
        <v>234.71192920388253</v>
      </c>
      <c r="H57" s="1">
        <f t="shared" si="0"/>
        <v>55089.689710608363</v>
      </c>
      <c r="I57" s="1">
        <f t="shared" si="1"/>
        <v>33532.227852091884</v>
      </c>
      <c r="J57" s="1"/>
      <c r="K57" s="1"/>
      <c r="L57" s="1"/>
      <c r="M57" s="1"/>
      <c r="N57" s="1"/>
      <c r="O57" s="1"/>
      <c r="P57" s="1"/>
    </row>
    <row r="58" spans="1:16" x14ac:dyDescent="0.25">
      <c r="A58" s="4">
        <v>169.89</v>
      </c>
      <c r="B58" s="4">
        <v>33</v>
      </c>
      <c r="C58" s="4">
        <v>2500</v>
      </c>
      <c r="D58" s="1"/>
      <c r="E58" s="7">
        <v>33</v>
      </c>
      <c r="F58" s="7">
        <v>187.72385491992867</v>
      </c>
      <c r="G58" s="7">
        <v>-187.72385491992867</v>
      </c>
      <c r="H58" s="1">
        <f t="shared" si="0"/>
        <v>35240.24570599843</v>
      </c>
      <c r="I58" s="1">
        <f t="shared" si="1"/>
        <v>35240.24570599843</v>
      </c>
      <c r="J58" s="1"/>
      <c r="K58" s="1"/>
      <c r="L58" s="1"/>
      <c r="M58" s="1"/>
      <c r="N58" s="1"/>
      <c r="O58" s="1"/>
      <c r="P58" s="1"/>
    </row>
    <row r="59" spans="1:16" x14ac:dyDescent="0.25">
      <c r="A59" s="4">
        <v>1898.03</v>
      </c>
      <c r="B59" s="4">
        <v>34</v>
      </c>
      <c r="C59" s="4">
        <v>4000</v>
      </c>
      <c r="D59" s="1"/>
      <c r="E59" s="7">
        <v>34</v>
      </c>
      <c r="F59" s="7">
        <v>146.80644120806062</v>
      </c>
      <c r="G59" s="7">
        <v>405.91355879193941</v>
      </c>
      <c r="H59" s="1">
        <f t="shared" si="0"/>
        <v>164765.81721113724</v>
      </c>
      <c r="I59" s="1">
        <f t="shared" si="1"/>
        <v>21552.131180175758</v>
      </c>
      <c r="J59" s="1"/>
      <c r="K59" s="1"/>
      <c r="L59" s="1"/>
      <c r="M59" s="1"/>
      <c r="N59" s="1"/>
      <c r="O59" s="1"/>
      <c r="P59" s="1"/>
    </row>
    <row r="60" spans="1:16" x14ac:dyDescent="0.25">
      <c r="A60" s="4">
        <v>810.39</v>
      </c>
      <c r="B60" s="4">
        <v>33</v>
      </c>
      <c r="C60" s="4">
        <v>2650</v>
      </c>
      <c r="D60" s="1"/>
      <c r="E60" s="7">
        <v>35</v>
      </c>
      <c r="F60" s="7">
        <v>178.93968237563399</v>
      </c>
      <c r="G60" s="7">
        <v>43.600317624365999</v>
      </c>
      <c r="H60" s="1">
        <f t="shared" si="0"/>
        <v>1900.9876969456004</v>
      </c>
      <c r="I60" s="1">
        <f t="shared" si="1"/>
        <v>32019.409928692778</v>
      </c>
      <c r="J60" s="1"/>
      <c r="K60" s="1"/>
      <c r="L60" s="1"/>
      <c r="M60" s="1"/>
      <c r="N60" s="1"/>
      <c r="O60" s="1"/>
      <c r="P60" s="1"/>
    </row>
    <row r="61" spans="1:16" x14ac:dyDescent="0.25">
      <c r="A61" s="4">
        <v>0</v>
      </c>
      <c r="B61" s="4">
        <v>45</v>
      </c>
      <c r="C61" s="4">
        <v>1500</v>
      </c>
      <c r="D61" s="1"/>
      <c r="E61" s="7">
        <v>36</v>
      </c>
      <c r="F61" s="7">
        <v>178.92056865307518</v>
      </c>
      <c r="G61" s="7">
        <v>362.37943134692478</v>
      </c>
      <c r="H61" s="1">
        <f t="shared" si="0"/>
        <v>131318.85226332056</v>
      </c>
      <c r="I61" s="1">
        <f t="shared" si="1"/>
        <v>32012.569887139787</v>
      </c>
      <c r="J61" s="1"/>
      <c r="K61" s="1"/>
      <c r="L61" s="1"/>
      <c r="M61" s="1"/>
      <c r="N61" s="1"/>
      <c r="O61" s="1"/>
      <c r="P61" s="1"/>
    </row>
    <row r="62" spans="1:16" x14ac:dyDescent="0.25">
      <c r="A62" s="4">
        <v>32.78</v>
      </c>
      <c r="B62" s="4">
        <v>21</v>
      </c>
      <c r="C62" s="4">
        <v>1250</v>
      </c>
      <c r="D62" s="1"/>
      <c r="E62" s="7">
        <v>37</v>
      </c>
      <c r="F62" s="7">
        <v>87.874172981716541</v>
      </c>
      <c r="G62" s="7">
        <v>-87.874172981716541</v>
      </c>
      <c r="H62" s="1">
        <f t="shared" si="0"/>
        <v>7721.8702772206416</v>
      </c>
      <c r="I62" s="1">
        <f t="shared" si="1"/>
        <v>7721.8702772206416</v>
      </c>
      <c r="J62" s="1"/>
      <c r="K62" s="1"/>
      <c r="L62" s="1"/>
      <c r="M62" s="1"/>
      <c r="N62" s="1"/>
      <c r="O62" s="1"/>
      <c r="P62" s="1"/>
    </row>
    <row r="63" spans="1:16" x14ac:dyDescent="0.25">
      <c r="A63" s="4">
        <v>95.8</v>
      </c>
      <c r="B63" s="4">
        <v>25</v>
      </c>
      <c r="C63" s="4">
        <v>2500</v>
      </c>
      <c r="D63" s="1"/>
      <c r="E63" s="7">
        <v>38</v>
      </c>
      <c r="F63" s="7">
        <v>347.32820858917813</v>
      </c>
      <c r="G63" s="7">
        <v>221.44179141082185</v>
      </c>
      <c r="H63" s="1">
        <f t="shared" si="0"/>
        <v>49036.466983233935</v>
      </c>
      <c r="I63" s="1">
        <f t="shared" si="1"/>
        <v>120636.88448176763</v>
      </c>
      <c r="J63" s="1"/>
      <c r="K63" s="1"/>
      <c r="L63" s="1"/>
      <c r="M63" s="1"/>
      <c r="N63" s="1"/>
      <c r="O63" s="1"/>
      <c r="P63" s="1"/>
    </row>
    <row r="64" spans="1:16" x14ac:dyDescent="0.25">
      <c r="A64" s="4">
        <v>27.78</v>
      </c>
      <c r="B64" s="4">
        <v>27</v>
      </c>
      <c r="C64" s="4">
        <v>1900.0000000000002</v>
      </c>
      <c r="D64" s="1"/>
      <c r="E64" s="7">
        <v>39</v>
      </c>
      <c r="F64" s="7">
        <v>208.90515221769891</v>
      </c>
      <c r="G64" s="7">
        <v>135.56484778230111</v>
      </c>
      <c r="H64" s="1">
        <f t="shared" si="0"/>
        <v>18377.82795423847</v>
      </c>
      <c r="I64" s="1">
        <f t="shared" si="1"/>
        <v>43641.362623099951</v>
      </c>
      <c r="J64" s="1"/>
      <c r="K64" s="1"/>
      <c r="L64" s="1"/>
      <c r="M64" s="1"/>
      <c r="N64" s="1"/>
      <c r="O64" s="1"/>
      <c r="P64" s="1"/>
    </row>
    <row r="65" spans="1:16" x14ac:dyDescent="0.25">
      <c r="A65" s="4">
        <v>215.07</v>
      </c>
      <c r="B65" s="4">
        <v>26</v>
      </c>
      <c r="C65" s="4">
        <v>2333.3333333333335</v>
      </c>
      <c r="D65" s="1"/>
      <c r="E65" s="7">
        <v>40</v>
      </c>
      <c r="F65" s="7">
        <v>286.33541673643066</v>
      </c>
      <c r="G65" s="7">
        <v>119.01458326356936</v>
      </c>
      <c r="H65" s="1">
        <f t="shared" si="0"/>
        <v>14164.471029401086</v>
      </c>
      <c r="I65" s="1">
        <f t="shared" si="1"/>
        <v>81987.970877625412</v>
      </c>
      <c r="J65" s="1"/>
      <c r="K65" s="1"/>
      <c r="L65" s="1"/>
      <c r="M65" s="1"/>
      <c r="N65" s="1"/>
      <c r="O65" s="1"/>
      <c r="P65" s="1"/>
    </row>
    <row r="66" spans="1:16" x14ac:dyDescent="0.25">
      <c r="A66" s="4">
        <v>79.510000000000005</v>
      </c>
      <c r="B66" s="4">
        <v>22</v>
      </c>
      <c r="C66" s="4">
        <v>2250</v>
      </c>
      <c r="D66" s="1"/>
      <c r="E66" s="7">
        <v>41</v>
      </c>
      <c r="F66" s="7">
        <v>174.83031420913795</v>
      </c>
      <c r="G66" s="7">
        <v>136.10968579086204</v>
      </c>
      <c r="H66" s="1">
        <f t="shared" si="0"/>
        <v>18525.846566087192</v>
      </c>
      <c r="I66" s="1">
        <f t="shared" si="1"/>
        <v>30565.638766465905</v>
      </c>
      <c r="J66" s="1"/>
      <c r="K66" s="1"/>
      <c r="L66" s="1"/>
      <c r="M66" s="1"/>
      <c r="N66" s="1"/>
      <c r="O66" s="1"/>
      <c r="P66" s="1"/>
    </row>
    <row r="67" spans="1:16" x14ac:dyDescent="0.25">
      <c r="A67" s="4">
        <v>0</v>
      </c>
      <c r="B67" s="4">
        <v>27</v>
      </c>
      <c r="C67" s="4">
        <v>4083.3333333333335</v>
      </c>
      <c r="D67" s="1"/>
      <c r="E67" s="7">
        <v>42</v>
      </c>
      <c r="F67" s="7">
        <v>151.36815834359868</v>
      </c>
      <c r="G67" s="7">
        <v>-97.718158343598674</v>
      </c>
      <c r="H67" s="1">
        <f t="shared" si="0"/>
        <v>9548.8384700646238</v>
      </c>
      <c r="I67" s="1">
        <f t="shared" si="1"/>
        <v>22912.319360332764</v>
      </c>
      <c r="J67" s="1"/>
      <c r="K67" s="1"/>
      <c r="L67" s="1"/>
      <c r="M67" s="1"/>
      <c r="N67" s="1"/>
      <c r="O67" s="1"/>
      <c r="P67" s="1"/>
    </row>
    <row r="68" spans="1:16" x14ac:dyDescent="0.25">
      <c r="A68" s="4">
        <v>0</v>
      </c>
      <c r="B68" s="4">
        <v>26</v>
      </c>
      <c r="C68" s="4">
        <v>2083.3333333333335</v>
      </c>
      <c r="D68" s="1"/>
      <c r="E68" s="7">
        <v>43</v>
      </c>
      <c r="F68" s="7">
        <v>58.945602042555066</v>
      </c>
      <c r="G68" s="7">
        <v>4.9743979574449355</v>
      </c>
      <c r="H68" s="1">
        <f t="shared" si="0"/>
        <v>24.744635039032346</v>
      </c>
      <c r="I68" s="1">
        <f t="shared" si="1"/>
        <v>3474.5840001592719</v>
      </c>
      <c r="J68" s="1"/>
      <c r="K68" s="1"/>
      <c r="L68" s="1"/>
      <c r="M68" s="1"/>
      <c r="N68" s="1"/>
      <c r="O68" s="1"/>
      <c r="P68" s="1"/>
    </row>
    <row r="69" spans="1:16" x14ac:dyDescent="0.25">
      <c r="A69" s="4">
        <v>306.02999999999997</v>
      </c>
      <c r="B69" s="4">
        <v>41</v>
      </c>
      <c r="C69" s="4">
        <v>5000</v>
      </c>
      <c r="D69" s="1"/>
      <c r="E69" s="7">
        <v>44</v>
      </c>
      <c r="F69" s="7">
        <v>83.513677064985174</v>
      </c>
      <c r="G69" s="7">
        <v>82.33632293501482</v>
      </c>
      <c r="H69" s="1">
        <f t="shared" si="0"/>
        <v>6779.2700744590475</v>
      </c>
      <c r="I69" s="1">
        <f t="shared" si="1"/>
        <v>6974.5342569146305</v>
      </c>
      <c r="J69" s="1"/>
      <c r="K69" s="1"/>
      <c r="L69" s="1"/>
      <c r="M69" s="1"/>
      <c r="N69" s="1"/>
      <c r="O69" s="1"/>
      <c r="P69" s="1"/>
    </row>
    <row r="70" spans="1:16" x14ac:dyDescent="0.25">
      <c r="A70" s="4">
        <v>104.54</v>
      </c>
      <c r="B70" s="4">
        <v>42</v>
      </c>
      <c r="C70" s="4">
        <v>3250</v>
      </c>
      <c r="D70" s="1"/>
      <c r="E70" s="7">
        <v>45</v>
      </c>
      <c r="F70" s="7">
        <v>121.2704875367144</v>
      </c>
      <c r="G70" s="7">
        <v>-111.6904875367144</v>
      </c>
      <c r="H70" s="1">
        <f t="shared" si="0"/>
        <v>12474.765006188954</v>
      </c>
      <c r="I70" s="1">
        <f t="shared" si="1"/>
        <v>14706.531147392403</v>
      </c>
      <c r="J70" s="1"/>
      <c r="K70" s="1"/>
      <c r="L70" s="1"/>
      <c r="M70" s="1"/>
      <c r="N70" s="1"/>
      <c r="O70" s="1"/>
      <c r="P70" s="1"/>
    </row>
    <row r="71" spans="1:16" x14ac:dyDescent="0.25">
      <c r="A71" s="4">
        <v>0</v>
      </c>
      <c r="B71" s="4">
        <v>22</v>
      </c>
      <c r="C71" s="4">
        <v>4250</v>
      </c>
      <c r="D71" s="1"/>
      <c r="E71" s="7">
        <v>46</v>
      </c>
      <c r="F71" s="7">
        <v>84.010093022300339</v>
      </c>
      <c r="G71" s="7">
        <v>-84.010093022300339</v>
      </c>
      <c r="H71" s="1">
        <f t="shared" si="0"/>
        <v>7057.695729615556</v>
      </c>
      <c r="I71" s="1">
        <f t="shared" si="1"/>
        <v>7057.695729615556</v>
      </c>
      <c r="J71" s="1"/>
      <c r="K71" s="1"/>
      <c r="L71" s="1"/>
      <c r="M71" s="1"/>
      <c r="N71" s="1"/>
      <c r="O71" s="1"/>
      <c r="P71" s="1"/>
    </row>
    <row r="72" spans="1:16" x14ac:dyDescent="0.25">
      <c r="A72" s="4">
        <v>642.47</v>
      </c>
      <c r="B72" s="4">
        <v>25</v>
      </c>
      <c r="C72" s="4">
        <v>2558.3333333333335</v>
      </c>
      <c r="D72" s="1"/>
      <c r="E72" s="7">
        <v>47</v>
      </c>
      <c r="F72" s="7">
        <v>82.024429193039708</v>
      </c>
      <c r="G72" s="7">
        <v>237.4655708069603</v>
      </c>
      <c r="H72" s="1">
        <f t="shared" si="0"/>
        <v>56389.897318675474</v>
      </c>
      <c r="I72" s="1">
        <f t="shared" si="1"/>
        <v>6728.0069844439849</v>
      </c>
      <c r="J72" s="1"/>
      <c r="K72" s="1"/>
      <c r="L72" s="1"/>
      <c r="M72" s="1"/>
      <c r="N72" s="1"/>
      <c r="O72" s="1"/>
      <c r="P72" s="1"/>
    </row>
    <row r="73" spans="1:16" x14ac:dyDescent="0.25">
      <c r="A73" s="4">
        <v>308.05</v>
      </c>
      <c r="B73" s="4">
        <v>31</v>
      </c>
      <c r="C73" s="4">
        <v>2050</v>
      </c>
      <c r="D73" s="1"/>
      <c r="E73" s="7">
        <v>48</v>
      </c>
      <c r="F73" s="7">
        <v>168.96145669790226</v>
      </c>
      <c r="G73" s="7">
        <v>-168.96145669790226</v>
      </c>
      <c r="H73" s="1">
        <f t="shared" si="0"/>
        <v>28547.973849477101</v>
      </c>
      <c r="I73" s="1">
        <f t="shared" si="1"/>
        <v>28547.973849477101</v>
      </c>
      <c r="J73" s="1"/>
      <c r="K73" s="1"/>
      <c r="L73" s="1"/>
      <c r="M73" s="1"/>
      <c r="N73" s="1"/>
      <c r="O73" s="1"/>
      <c r="P73" s="1"/>
    </row>
    <row r="74" spans="1:16" x14ac:dyDescent="0.25">
      <c r="A74" s="4">
        <v>186.35</v>
      </c>
      <c r="B74" s="4">
        <v>27</v>
      </c>
      <c r="C74" s="4">
        <v>1666.6666666666667</v>
      </c>
      <c r="D74" s="1"/>
      <c r="E74" s="7">
        <v>49</v>
      </c>
      <c r="F74" s="7">
        <v>127.86193548978628</v>
      </c>
      <c r="G74" s="7">
        <v>-44.781935489786278</v>
      </c>
      <c r="H74" s="1">
        <f t="shared" si="0"/>
        <v>2005.4217462113797</v>
      </c>
      <c r="I74" s="1">
        <f t="shared" si="1"/>
        <v>16348.674547194267</v>
      </c>
      <c r="J74" s="1"/>
      <c r="K74" s="1"/>
      <c r="L74" s="1"/>
      <c r="M74" s="1"/>
      <c r="N74" s="1"/>
      <c r="O74" s="1"/>
      <c r="P74" s="1"/>
    </row>
    <row r="75" spans="1:16" x14ac:dyDescent="0.25">
      <c r="A75" s="4">
        <v>56.15</v>
      </c>
      <c r="B75" s="4">
        <v>33</v>
      </c>
      <c r="C75" s="4">
        <v>2708.3333333333335</v>
      </c>
      <c r="D75" s="1"/>
      <c r="E75" s="7">
        <v>50</v>
      </c>
      <c r="F75" s="7">
        <v>459.75712277711375</v>
      </c>
      <c r="G75" s="7">
        <v>185.07287722288629</v>
      </c>
      <c r="H75" s="1">
        <f t="shared" si="0"/>
        <v>34251.96988355754</v>
      </c>
      <c r="I75" s="1">
        <f t="shared" si="1"/>
        <v>211376.61194429005</v>
      </c>
      <c r="J75" s="1"/>
      <c r="K75" s="1"/>
      <c r="L75" s="1"/>
      <c r="M75" s="1"/>
      <c r="N75" s="1"/>
      <c r="O75" s="1"/>
      <c r="P75" s="1"/>
    </row>
    <row r="76" spans="1:16" x14ac:dyDescent="0.25">
      <c r="A76" s="4">
        <v>129.37</v>
      </c>
      <c r="B76" s="4">
        <v>37</v>
      </c>
      <c r="C76" s="4">
        <v>2266.6666666666665</v>
      </c>
      <c r="D76" s="1"/>
      <c r="E76" s="7">
        <v>51</v>
      </c>
      <c r="F76" s="7">
        <v>168.87332272135603</v>
      </c>
      <c r="G76" s="7">
        <v>-168.87332272135603</v>
      </c>
      <c r="H76" s="1">
        <f t="shared" si="0"/>
        <v>28518.199126951262</v>
      </c>
      <c r="I76" s="1">
        <f t="shared" si="1"/>
        <v>28518.199126951262</v>
      </c>
      <c r="J76" s="1"/>
      <c r="K76" s="1"/>
      <c r="L76" s="1"/>
      <c r="M76" s="1"/>
      <c r="N76" s="1"/>
      <c r="O76" s="1"/>
      <c r="P76" s="1"/>
    </row>
    <row r="77" spans="1:16" x14ac:dyDescent="0.25">
      <c r="A77" s="4">
        <v>93.11</v>
      </c>
      <c r="B77" s="4">
        <v>27</v>
      </c>
      <c r="C77" s="4">
        <v>1833.3333333333333</v>
      </c>
      <c r="D77" s="1"/>
      <c r="E77" s="7">
        <v>52</v>
      </c>
      <c r="F77" s="7">
        <v>106.68063819201605</v>
      </c>
      <c r="G77" s="7">
        <v>-13.480638192016045</v>
      </c>
      <c r="H77" s="1">
        <f t="shared" si="0"/>
        <v>181.72760606404162</v>
      </c>
      <c r="I77" s="1">
        <f t="shared" si="1"/>
        <v>11380.758565055832</v>
      </c>
      <c r="J77" s="1"/>
      <c r="K77" s="1"/>
      <c r="L77" s="1"/>
      <c r="M77" s="1"/>
      <c r="N77" s="1"/>
      <c r="O77" s="1"/>
      <c r="P77" s="1"/>
    </row>
    <row r="78" spans="1:16" x14ac:dyDescent="0.25">
      <c r="A78" s="4">
        <v>0</v>
      </c>
      <c r="B78" s="4">
        <v>24</v>
      </c>
      <c r="C78" s="4">
        <v>3416.6666666666665</v>
      </c>
      <c r="D78" s="1"/>
      <c r="E78" s="7">
        <v>53</v>
      </c>
      <c r="F78" s="7">
        <v>91.166977186674757</v>
      </c>
      <c r="G78" s="7">
        <v>13.87302281332525</v>
      </c>
      <c r="H78" s="1">
        <f t="shared" si="0"/>
        <v>192.46076197904281</v>
      </c>
      <c r="I78" s="1">
        <f t="shared" si="1"/>
        <v>8311.417729355675</v>
      </c>
      <c r="J78" s="1"/>
      <c r="K78" s="1"/>
      <c r="L78" s="1"/>
      <c r="M78" s="1"/>
      <c r="N78" s="1"/>
      <c r="O78" s="1"/>
      <c r="P78" s="1"/>
    </row>
    <row r="79" spans="1:16" x14ac:dyDescent="0.25">
      <c r="A79" s="4">
        <v>292.66000000000003</v>
      </c>
      <c r="B79" s="4">
        <v>24</v>
      </c>
      <c r="C79" s="4">
        <v>3125</v>
      </c>
      <c r="D79" s="1"/>
      <c r="E79" s="7">
        <v>54</v>
      </c>
      <c r="F79" s="7">
        <v>164.48787353891043</v>
      </c>
      <c r="G79" s="7">
        <v>-130.35787353891044</v>
      </c>
      <c r="H79" s="1">
        <f t="shared" si="0"/>
        <v>16993.175193586565</v>
      </c>
      <c r="I79" s="1">
        <f t="shared" si="1"/>
        <v>27056.260541352593</v>
      </c>
      <c r="J79" s="1"/>
      <c r="K79" s="1"/>
      <c r="L79" s="1"/>
      <c r="M79" s="1"/>
      <c r="N79" s="1"/>
      <c r="O79" s="1"/>
      <c r="P79" s="1"/>
    </row>
    <row r="80" spans="1:16" x14ac:dyDescent="0.25">
      <c r="A80" s="4">
        <v>98.46</v>
      </c>
      <c r="B80" s="4">
        <v>25</v>
      </c>
      <c r="C80" s="4">
        <v>2400</v>
      </c>
      <c r="D80" s="1"/>
      <c r="E80" s="7">
        <v>55</v>
      </c>
      <c r="F80" s="7">
        <v>131.47488769896717</v>
      </c>
      <c r="G80" s="7">
        <v>-90.284887698967168</v>
      </c>
      <c r="H80" s="1">
        <f t="shared" si="0"/>
        <v>8151.3609468151135</v>
      </c>
      <c r="I80" s="1">
        <f t="shared" si="1"/>
        <v>17285.646095456028</v>
      </c>
      <c r="J80" s="1"/>
      <c r="K80" s="1"/>
      <c r="L80" s="1"/>
      <c r="M80" s="1"/>
      <c r="N80" s="1"/>
      <c r="O80" s="1"/>
      <c r="P80" s="1"/>
    </row>
    <row r="81" spans="1:16" x14ac:dyDescent="0.25">
      <c r="A81" s="4">
        <v>258.55</v>
      </c>
      <c r="B81" s="4">
        <v>36</v>
      </c>
      <c r="C81" s="4">
        <v>2541.6666666666665</v>
      </c>
      <c r="D81" s="1"/>
      <c r="E81" s="7">
        <v>56</v>
      </c>
      <c r="F81" s="7">
        <v>160.44752562640173</v>
      </c>
      <c r="G81" s="7">
        <v>9.4424743735982588</v>
      </c>
      <c r="H81" s="1">
        <f t="shared" si="0"/>
        <v>89.160322296059832</v>
      </c>
      <c r="I81" s="1">
        <f t="shared" si="1"/>
        <v>25743.40847963484</v>
      </c>
      <c r="J81" s="1"/>
      <c r="K81" s="1"/>
      <c r="L81" s="1"/>
      <c r="M81" s="1"/>
      <c r="N81" s="1"/>
      <c r="O81" s="1"/>
      <c r="P81" s="1"/>
    </row>
    <row r="82" spans="1:16" x14ac:dyDescent="0.25">
      <c r="A82" s="4">
        <v>101.68</v>
      </c>
      <c r="B82" s="4">
        <v>33</v>
      </c>
      <c r="C82" s="4">
        <v>2125</v>
      </c>
      <c r="D82" s="1"/>
      <c r="E82" s="7">
        <v>57</v>
      </c>
      <c r="F82" s="7">
        <v>288.45912107366604</v>
      </c>
      <c r="G82" s="7">
        <v>1609.570878926334</v>
      </c>
      <c r="H82" s="1">
        <f t="shared" si="0"/>
        <v>2590718.4142876915</v>
      </c>
      <c r="I82" s="1">
        <f t="shared" si="1"/>
        <v>83208.664530591923</v>
      </c>
      <c r="J82" s="1"/>
      <c r="K82" s="1"/>
      <c r="L82" s="1"/>
      <c r="M82" s="1"/>
      <c r="N82" s="1"/>
      <c r="O82" s="1"/>
      <c r="P82" s="1"/>
    </row>
    <row r="83" spans="1:16" x14ac:dyDescent="0.25">
      <c r="A83" s="4">
        <v>0</v>
      </c>
      <c r="B83" s="4">
        <v>33</v>
      </c>
      <c r="C83" s="4">
        <v>3333.3333333333335</v>
      </c>
      <c r="D83" s="1"/>
      <c r="E83" s="7">
        <v>58</v>
      </c>
      <c r="F83" s="7">
        <v>173.45415357945296</v>
      </c>
      <c r="G83" s="7">
        <v>636.93584642054702</v>
      </c>
      <c r="H83" s="1">
        <f t="shared" si="0"/>
        <v>405687.27245545865</v>
      </c>
      <c r="I83" s="1">
        <f t="shared" si="1"/>
        <v>30086.343393964456</v>
      </c>
      <c r="J83" s="1"/>
      <c r="K83" s="1"/>
      <c r="L83" s="1"/>
      <c r="M83" s="1"/>
      <c r="N83" s="1"/>
      <c r="O83" s="1"/>
      <c r="P83" s="1"/>
    </row>
    <row r="84" spans="1:16" x14ac:dyDescent="0.25">
      <c r="A84" s="4">
        <v>65.25</v>
      </c>
      <c r="B84" s="4">
        <v>55</v>
      </c>
      <c r="C84" s="4">
        <v>2200</v>
      </c>
      <c r="D84" s="1"/>
      <c r="E84" s="7">
        <v>59</v>
      </c>
      <c r="F84" s="7">
        <v>49.080463607083857</v>
      </c>
      <c r="G84" s="7">
        <v>-49.080463607083857</v>
      </c>
      <c r="H84" s="1">
        <f t="shared" si="0"/>
        <v>2408.8919078862828</v>
      </c>
      <c r="I84" s="1">
        <f t="shared" si="1"/>
        <v>2408.8919078862828</v>
      </c>
      <c r="J84" s="1"/>
      <c r="K84" s="1"/>
      <c r="L84" s="1"/>
      <c r="M84" s="1"/>
      <c r="N84" s="1"/>
      <c r="O84" s="1"/>
      <c r="P84" s="1"/>
    </row>
    <row r="85" spans="1:16" x14ac:dyDescent="0.25">
      <c r="A85" s="4">
        <v>108.61</v>
      </c>
      <c r="B85" s="4">
        <v>20</v>
      </c>
      <c r="C85" s="4">
        <v>1375</v>
      </c>
      <c r="D85" s="1"/>
      <c r="E85" s="7">
        <v>60</v>
      </c>
      <c r="F85" s="7">
        <v>76.715168349951156</v>
      </c>
      <c r="G85" s="7">
        <v>-43.935168349951155</v>
      </c>
      <c r="H85" s="1">
        <f t="shared" si="0"/>
        <v>1930.2990179385497</v>
      </c>
      <c r="I85" s="1">
        <f t="shared" si="1"/>
        <v>5885.2170549613475</v>
      </c>
      <c r="J85" s="1"/>
      <c r="K85" s="1"/>
      <c r="L85" s="1"/>
      <c r="M85" s="1"/>
      <c r="N85" s="1"/>
      <c r="O85" s="1"/>
      <c r="P85" s="1"/>
    </row>
    <row r="86" spans="1:16" x14ac:dyDescent="0.25">
      <c r="A86" s="4">
        <v>49.56</v>
      </c>
      <c r="B86" s="4">
        <v>29</v>
      </c>
      <c r="C86" s="4">
        <v>2000</v>
      </c>
      <c r="D86" s="1"/>
      <c r="E86" s="7">
        <v>61</v>
      </c>
      <c r="F86" s="7">
        <v>176.88499829238597</v>
      </c>
      <c r="G86" s="7">
        <v>-81.084998292385976</v>
      </c>
      <c r="H86" s="1">
        <f t="shared" si="0"/>
        <v>6574.7769480762363</v>
      </c>
      <c r="I86" s="1">
        <f t="shared" si="1"/>
        <v>31288.30262089739</v>
      </c>
      <c r="J86" s="1"/>
      <c r="K86" s="1"/>
      <c r="L86" s="1"/>
      <c r="M86" s="1"/>
      <c r="N86" s="1"/>
      <c r="O86" s="1"/>
      <c r="P86" s="1"/>
    </row>
    <row r="87" spans="1:16" x14ac:dyDescent="0.25">
      <c r="A87" s="4">
        <v>0</v>
      </c>
      <c r="B87" s="4">
        <v>40</v>
      </c>
      <c r="C87" s="4">
        <v>3091.6666666666665</v>
      </c>
      <c r="D87" s="1"/>
      <c r="E87" s="7">
        <v>62</v>
      </c>
      <c r="F87" s="7">
        <v>120.749118313685</v>
      </c>
      <c r="G87" s="7">
        <v>-92.969118313685001</v>
      </c>
      <c r="H87" s="1">
        <f t="shared" si="0"/>
        <v>8643.2569600239603</v>
      </c>
      <c r="I87" s="1">
        <f t="shared" si="1"/>
        <v>14580.349573532299</v>
      </c>
      <c r="J87" s="1"/>
      <c r="K87" s="1"/>
      <c r="L87" s="1"/>
      <c r="M87" s="1"/>
      <c r="N87" s="1"/>
      <c r="O87" s="1"/>
      <c r="P87" s="1"/>
    </row>
    <row r="88" spans="1:16" x14ac:dyDescent="0.25">
      <c r="A88" s="4">
        <v>235.57</v>
      </c>
      <c r="B88" s="4">
        <v>41</v>
      </c>
      <c r="C88" s="4">
        <v>6033.333333333333</v>
      </c>
      <c r="D88" s="1"/>
      <c r="E88" s="7">
        <v>63</v>
      </c>
      <c r="F88" s="7">
        <v>160.37850537241437</v>
      </c>
      <c r="G88" s="7">
        <v>54.691494627585627</v>
      </c>
      <c r="H88" s="1">
        <f t="shared" si="0"/>
        <v>2991.1595845992274</v>
      </c>
      <c r="I88" s="1">
        <f t="shared" si="1"/>
        <v>25721.264985489543</v>
      </c>
      <c r="J88" s="1"/>
      <c r="K88" s="1"/>
      <c r="L88" s="1"/>
      <c r="M88" s="1"/>
      <c r="N88" s="1"/>
      <c r="O88" s="1"/>
      <c r="P88" s="1"/>
    </row>
    <row r="89" spans="1:16" x14ac:dyDescent="0.25">
      <c r="A89" s="4">
        <v>0</v>
      </c>
      <c r="B89" s="4">
        <v>41</v>
      </c>
      <c r="C89" s="4">
        <v>3658.3333333333335</v>
      </c>
      <c r="D89" s="1"/>
      <c r="E89" s="7">
        <v>64</v>
      </c>
      <c r="F89" s="7">
        <v>161.37133728704467</v>
      </c>
      <c r="G89" s="7">
        <v>-81.861337287044663</v>
      </c>
      <c r="H89" s="1">
        <f t="shared" si="0"/>
        <v>6701.2785424232889</v>
      </c>
      <c r="I89" s="1">
        <f t="shared" si="1"/>
        <v>26040.708497809133</v>
      </c>
      <c r="J89" s="1"/>
      <c r="K89" s="1"/>
      <c r="L89" s="1"/>
      <c r="M89" s="1"/>
      <c r="N89" s="1"/>
      <c r="O89" s="1"/>
      <c r="P89" s="1"/>
    </row>
    <row r="90" spans="1:16" x14ac:dyDescent="0.25">
      <c r="A90" s="4">
        <v>0</v>
      </c>
      <c r="B90" s="4">
        <v>35</v>
      </c>
      <c r="C90" s="4">
        <v>2750</v>
      </c>
      <c r="D90" s="1"/>
      <c r="E90" s="7">
        <v>65</v>
      </c>
      <c r="F90" s="7">
        <v>310.06781407476404</v>
      </c>
      <c r="G90" s="7">
        <v>-310.06781407476404</v>
      </c>
      <c r="H90" s="1">
        <f t="shared" si="0"/>
        <v>96142.049325102445</v>
      </c>
      <c r="I90" s="1">
        <f t="shared" si="1"/>
        <v>96142.049325102445</v>
      </c>
      <c r="J90" s="1"/>
      <c r="K90" s="1"/>
      <c r="L90" s="1"/>
      <c r="M90" s="1"/>
      <c r="N90" s="1"/>
      <c r="O90" s="1"/>
      <c r="P90" s="1"/>
    </row>
    <row r="91" spans="1:16" x14ac:dyDescent="0.25">
      <c r="A91" s="4">
        <v>0</v>
      </c>
      <c r="B91" s="4">
        <v>24</v>
      </c>
      <c r="C91" s="4">
        <v>1916.6666666666667</v>
      </c>
      <c r="D91" s="1"/>
      <c r="E91" s="7">
        <v>66</v>
      </c>
      <c r="F91" s="7">
        <v>138.700792117329</v>
      </c>
      <c r="G91" s="7">
        <v>-138.700792117329</v>
      </c>
      <c r="H91" s="1">
        <f t="shared" ref="H91:H125" si="2">+G91*G91</f>
        <v>19237.909733974513</v>
      </c>
      <c r="I91" s="1">
        <f t="shared" ref="I91:I125" si="3">+F91*F91</f>
        <v>19237.909733974513</v>
      </c>
      <c r="J91" s="1"/>
      <c r="K91" s="1"/>
      <c r="L91" s="1"/>
      <c r="M91" s="1"/>
      <c r="N91" s="1"/>
      <c r="O91" s="1"/>
      <c r="P91" s="1"/>
    </row>
    <row r="92" spans="1:16" x14ac:dyDescent="0.25">
      <c r="A92" s="4">
        <v>0</v>
      </c>
      <c r="B92" s="4">
        <v>54</v>
      </c>
      <c r="C92" s="4">
        <v>3483.3333333333335</v>
      </c>
      <c r="D92" s="1"/>
      <c r="E92" s="7">
        <v>67</v>
      </c>
      <c r="F92" s="7">
        <v>360.78718551127139</v>
      </c>
      <c r="G92" s="7">
        <v>-54.757185511271416</v>
      </c>
      <c r="H92" s="1">
        <f t="shared" si="2"/>
        <v>2998.3493651157924</v>
      </c>
      <c r="I92" s="1">
        <f t="shared" si="3"/>
        <v>130167.39322914455</v>
      </c>
      <c r="J92" s="1"/>
      <c r="K92" s="1"/>
      <c r="L92" s="1"/>
      <c r="M92" s="1"/>
      <c r="N92" s="1"/>
      <c r="O92" s="1"/>
      <c r="P92" s="1"/>
    </row>
    <row r="93" spans="1:16" x14ac:dyDescent="0.25">
      <c r="A93" s="4">
        <v>0</v>
      </c>
      <c r="B93" s="4">
        <v>34</v>
      </c>
      <c r="C93" s="4">
        <v>2075.0000000000005</v>
      </c>
      <c r="D93" s="1"/>
      <c r="E93" s="7">
        <v>68</v>
      </c>
      <c r="F93" s="7">
        <v>206.98850864242567</v>
      </c>
      <c r="G93" s="7">
        <v>-102.44850864242567</v>
      </c>
      <c r="H93" s="1">
        <f t="shared" si="2"/>
        <v>10495.696923057167</v>
      </c>
      <c r="I93" s="1">
        <f t="shared" si="3"/>
        <v>42844.242710015526</v>
      </c>
      <c r="J93" s="1"/>
      <c r="K93" s="1"/>
      <c r="L93" s="1"/>
      <c r="M93" s="1"/>
      <c r="N93" s="1"/>
      <c r="O93" s="1"/>
      <c r="P93" s="1"/>
    </row>
    <row r="94" spans="1:16" x14ac:dyDescent="0.25">
      <c r="A94" s="4">
        <v>0</v>
      </c>
      <c r="B94" s="4">
        <v>45</v>
      </c>
      <c r="C94" s="4">
        <v>2341.6666666666665</v>
      </c>
      <c r="D94" s="1"/>
      <c r="E94" s="7">
        <v>69</v>
      </c>
      <c r="F94" s="7">
        <v>334.79304332772779</v>
      </c>
      <c r="G94" s="7">
        <v>-334.79304332772779</v>
      </c>
      <c r="H94" s="1">
        <f t="shared" si="2"/>
        <v>112086.38186064182</v>
      </c>
      <c r="I94" s="1">
        <f t="shared" si="3"/>
        <v>112086.38186064182</v>
      </c>
      <c r="J94" s="1"/>
      <c r="K94" s="1"/>
      <c r="L94" s="1"/>
      <c r="M94" s="1"/>
      <c r="N94" s="1"/>
      <c r="O94" s="1"/>
      <c r="P94" s="1"/>
    </row>
    <row r="95" spans="1:16" x14ac:dyDescent="0.25">
      <c r="A95" s="4">
        <v>68.38</v>
      </c>
      <c r="B95" s="4">
        <v>43</v>
      </c>
      <c r="C95" s="4">
        <v>2000</v>
      </c>
      <c r="D95" s="1"/>
      <c r="E95" s="7">
        <v>70</v>
      </c>
      <c r="F95" s="7">
        <v>181.94313138523924</v>
      </c>
      <c r="G95" s="7">
        <v>460.52686861476082</v>
      </c>
      <c r="H95" s="1">
        <f t="shared" si="2"/>
        <v>212084.99671611717</v>
      </c>
      <c r="I95" s="1">
        <f t="shared" si="3"/>
        <v>33103.303058266429</v>
      </c>
      <c r="J95" s="1"/>
      <c r="K95" s="1"/>
      <c r="L95" s="1"/>
      <c r="M95" s="1"/>
      <c r="N95" s="1"/>
      <c r="O95" s="1"/>
      <c r="P95" s="1"/>
    </row>
    <row r="96" spans="1:16" x14ac:dyDescent="0.25">
      <c r="A96" s="4">
        <v>0</v>
      </c>
      <c r="B96" s="4">
        <v>35</v>
      </c>
      <c r="C96" s="4">
        <v>1250</v>
      </c>
      <c r="D96" s="1"/>
      <c r="E96" s="7">
        <v>71</v>
      </c>
      <c r="F96" s="7">
        <v>125.53700993374409</v>
      </c>
      <c r="G96" s="7">
        <v>182.51299006625592</v>
      </c>
      <c r="H96" s="1">
        <f t="shared" si="2"/>
        <v>33310.991542925236</v>
      </c>
      <c r="I96" s="1">
        <f t="shared" si="3"/>
        <v>15759.540863104961</v>
      </c>
      <c r="J96" s="1"/>
      <c r="K96" s="1"/>
      <c r="L96" s="1"/>
      <c r="M96" s="1"/>
      <c r="N96" s="1"/>
      <c r="O96" s="1"/>
      <c r="P96" s="1"/>
    </row>
    <row r="97" spans="1:16" x14ac:dyDescent="0.25">
      <c r="A97" s="4">
        <v>0</v>
      </c>
      <c r="B97" s="4">
        <v>36</v>
      </c>
      <c r="C97" s="4">
        <v>7000</v>
      </c>
      <c r="D97" s="1"/>
      <c r="E97" s="7">
        <v>72</v>
      </c>
      <c r="F97" s="7">
        <v>100.51658594227196</v>
      </c>
      <c r="G97" s="7">
        <v>85.833414057728035</v>
      </c>
      <c r="H97" s="1">
        <f t="shared" si="2"/>
        <v>7367.3749688053849</v>
      </c>
      <c r="I97" s="1">
        <f t="shared" si="3"/>
        <v>10103.584049490144</v>
      </c>
      <c r="J97" s="1"/>
      <c r="K97" s="1"/>
      <c r="L97" s="1"/>
      <c r="M97" s="1"/>
      <c r="N97" s="1"/>
      <c r="O97" s="1"/>
      <c r="P97" s="1"/>
    </row>
    <row r="98" spans="1:16" x14ac:dyDescent="0.25">
      <c r="A98" s="4">
        <v>0</v>
      </c>
      <c r="B98" s="4">
        <v>22</v>
      </c>
      <c r="C98" s="4">
        <v>1300</v>
      </c>
      <c r="D98" s="1"/>
      <c r="E98" s="7">
        <v>73</v>
      </c>
      <c r="F98" s="7">
        <v>178.51228667230623</v>
      </c>
      <c r="G98" s="7">
        <v>-122.36228667230623</v>
      </c>
      <c r="H98" s="1">
        <f t="shared" si="2"/>
        <v>14972.52919967565</v>
      </c>
      <c r="I98" s="1">
        <f t="shared" si="3"/>
        <v>31866.636492975642</v>
      </c>
      <c r="J98" s="1"/>
      <c r="K98" s="1"/>
      <c r="L98" s="1"/>
      <c r="M98" s="1"/>
      <c r="N98" s="1"/>
      <c r="O98" s="1"/>
      <c r="P98" s="1"/>
    </row>
    <row r="99" spans="1:16" x14ac:dyDescent="0.25">
      <c r="A99" s="4">
        <v>474.15</v>
      </c>
      <c r="B99" s="4">
        <v>33</v>
      </c>
      <c r="C99" s="4">
        <v>5000</v>
      </c>
      <c r="D99" s="1"/>
      <c r="E99" s="7">
        <v>74</v>
      </c>
      <c r="F99" s="7">
        <v>131.99625692199658</v>
      </c>
      <c r="G99" s="7">
        <v>-2.6262569219965712</v>
      </c>
      <c r="H99" s="1">
        <f t="shared" si="2"/>
        <v>6.8972254203349044</v>
      </c>
      <c r="I99" s="1">
        <f t="shared" si="3"/>
        <v>17423.01184141773</v>
      </c>
      <c r="J99" s="1"/>
      <c r="K99" s="1"/>
      <c r="L99" s="1"/>
      <c r="M99" s="1"/>
      <c r="N99" s="1"/>
      <c r="O99" s="1"/>
      <c r="P99" s="1"/>
    </row>
    <row r="100" spans="1:16" x14ac:dyDescent="0.25">
      <c r="A100" s="4">
        <v>234.05</v>
      </c>
      <c r="B100" s="4">
        <v>25</v>
      </c>
      <c r="C100" s="4">
        <v>3000</v>
      </c>
      <c r="D100" s="1"/>
      <c r="E100" s="7">
        <v>75</v>
      </c>
      <c r="F100" s="7">
        <v>114.96839477899555</v>
      </c>
      <c r="G100" s="7">
        <v>-21.858394778995546</v>
      </c>
      <c r="H100" s="1">
        <f t="shared" si="2"/>
        <v>477.78942231441977</v>
      </c>
      <c r="I100" s="1">
        <f t="shared" si="3"/>
        <v>13217.731798058971</v>
      </c>
      <c r="J100" s="1"/>
      <c r="K100" s="1"/>
      <c r="L100" s="1"/>
      <c r="M100" s="1"/>
      <c r="N100" s="1"/>
      <c r="O100" s="1"/>
      <c r="P100" s="1"/>
    </row>
    <row r="101" spans="1:16" x14ac:dyDescent="0.25">
      <c r="A101" s="4">
        <v>451.2</v>
      </c>
      <c r="B101" s="4">
        <v>26</v>
      </c>
      <c r="C101" s="4">
        <v>4166.666666666667</v>
      </c>
      <c r="D101" s="1"/>
      <c r="E101" s="7">
        <v>76</v>
      </c>
      <c r="F101" s="7">
        <v>258.42463097761373</v>
      </c>
      <c r="G101" s="7">
        <v>-258.42463097761373</v>
      </c>
      <c r="H101" s="1">
        <f t="shared" si="2"/>
        <v>66783.289895915834</v>
      </c>
      <c r="I101" s="1">
        <f t="shared" si="3"/>
        <v>66783.289895915834</v>
      </c>
      <c r="J101" s="1"/>
      <c r="K101" s="1"/>
      <c r="L101" s="1"/>
      <c r="M101" s="1"/>
      <c r="N101" s="1"/>
      <c r="O101" s="1"/>
      <c r="P101" s="1"/>
    </row>
    <row r="102" spans="1:16" x14ac:dyDescent="0.25">
      <c r="A102" s="4">
        <v>251.52</v>
      </c>
      <c r="B102" s="4">
        <v>46</v>
      </c>
      <c r="C102" s="4">
        <v>4583.333333333333</v>
      </c>
      <c r="D102" s="1"/>
      <c r="E102" s="7">
        <v>77</v>
      </c>
      <c r="F102" s="7">
        <v>233.13396551334745</v>
      </c>
      <c r="G102" s="7">
        <v>59.526034486652577</v>
      </c>
      <c r="H102" s="1">
        <f t="shared" si="2"/>
        <v>3543.3487817061518</v>
      </c>
      <c r="I102" s="1">
        <f t="shared" si="3"/>
        <v>54351.445875978679</v>
      </c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7">
        <v>78</v>
      </c>
      <c r="F103" s="7">
        <v>168.21391299035182</v>
      </c>
      <c r="G103" s="7">
        <v>-69.753912990351822</v>
      </c>
      <c r="H103" s="1">
        <f t="shared" si="2"/>
        <v>4865.6083774655726</v>
      </c>
      <c r="I103" s="1">
        <f t="shared" si="3"/>
        <v>28295.920523525652</v>
      </c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7">
        <v>79</v>
      </c>
      <c r="F104" s="7">
        <v>157.89642558583856</v>
      </c>
      <c r="G104" s="7">
        <v>100.65357441416145</v>
      </c>
      <c r="H104" s="1">
        <f t="shared" si="2"/>
        <v>10131.142042347137</v>
      </c>
      <c r="I104" s="1">
        <f t="shared" si="3"/>
        <v>24931.281212784252</v>
      </c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7">
        <v>80</v>
      </c>
      <c r="F105" s="7">
        <v>127.93095574377365</v>
      </c>
      <c r="G105" s="7">
        <v>-26.250955743773645</v>
      </c>
      <c r="H105" s="1">
        <f t="shared" si="2"/>
        <v>689.1126774615625</v>
      </c>
      <c r="I105" s="1">
        <f t="shared" si="3"/>
        <v>16366.329437515373</v>
      </c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7">
        <v>81</v>
      </c>
      <c r="F106" s="7">
        <v>232.70656981001969</v>
      </c>
      <c r="G106" s="7">
        <v>-232.70656981001969</v>
      </c>
      <c r="H106" s="1">
        <f t="shared" si="2"/>
        <v>54152.347632745565</v>
      </c>
      <c r="I106" s="1">
        <f t="shared" si="3"/>
        <v>54152.347632745565</v>
      </c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7">
        <v>82</v>
      </c>
      <c r="F107" s="7">
        <v>89.231219888842645</v>
      </c>
      <c r="G107" s="7">
        <v>-23.981219888842645</v>
      </c>
      <c r="H107" s="1">
        <f t="shared" si="2"/>
        <v>575.09890735702209</v>
      </c>
      <c r="I107" s="1">
        <f t="shared" si="3"/>
        <v>7962.210602850987</v>
      </c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7">
        <v>83</v>
      </c>
      <c r="F108" s="7">
        <v>89.608709060741887</v>
      </c>
      <c r="G108" s="7">
        <v>19.001290939258112</v>
      </c>
      <c r="H108" s="1">
        <f t="shared" si="2"/>
        <v>361.04905735833245</v>
      </c>
      <c r="I108" s="1">
        <f t="shared" si="3"/>
        <v>8029.720739532685</v>
      </c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7">
        <v>84</v>
      </c>
      <c r="F109" s="7">
        <v>125.31083544922308</v>
      </c>
      <c r="G109" s="7">
        <v>-75.750835449223075</v>
      </c>
      <c r="H109" s="1">
        <f t="shared" si="2"/>
        <v>5738.1890712552713</v>
      </c>
      <c r="I109" s="1">
        <f t="shared" si="3"/>
        <v>15702.805480982262</v>
      </c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7">
        <v>85</v>
      </c>
      <c r="F110" s="7">
        <v>197.36865841403431</v>
      </c>
      <c r="G110" s="7">
        <v>-197.36865841403431</v>
      </c>
      <c r="H110" s="1">
        <f t="shared" si="2"/>
        <v>38954.387324155759</v>
      </c>
      <c r="I110" s="1">
        <f t="shared" si="3"/>
        <v>38954.387324155759</v>
      </c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7">
        <v>86</v>
      </c>
      <c r="F111" s="7">
        <v>450.38840029895761</v>
      </c>
      <c r="G111" s="7">
        <v>-214.81840029895761</v>
      </c>
      <c r="H111" s="1">
        <f t="shared" si="2"/>
        <v>46146.945107003194</v>
      </c>
      <c r="I111" s="1">
        <f t="shared" si="3"/>
        <v>202849.71112385407</v>
      </c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7">
        <v>87</v>
      </c>
      <c r="F112" s="7">
        <v>244.45012437564651</v>
      </c>
      <c r="G112" s="7">
        <v>-244.45012437564651</v>
      </c>
      <c r="H112" s="1">
        <f t="shared" si="2"/>
        <v>59755.86330726905</v>
      </c>
      <c r="I112" s="1">
        <f t="shared" si="3"/>
        <v>59755.86330726905</v>
      </c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7">
        <v>88</v>
      </c>
      <c r="F113" s="7">
        <v>178.01587071499108</v>
      </c>
      <c r="G113" s="7">
        <v>-178.01587071499108</v>
      </c>
      <c r="H113" s="1">
        <f t="shared" si="2"/>
        <v>31689.650226416419</v>
      </c>
      <c r="I113" s="1">
        <f t="shared" si="3"/>
        <v>31689.650226416419</v>
      </c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7">
        <v>89</v>
      </c>
      <c r="F114" s="7">
        <v>128.35835144710143</v>
      </c>
      <c r="G114" s="7">
        <v>-128.35835144710143</v>
      </c>
      <c r="H114" s="1">
        <f t="shared" si="2"/>
        <v>16475.866386217604</v>
      </c>
      <c r="I114" s="1">
        <f t="shared" si="3"/>
        <v>16475.866386217604</v>
      </c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7">
        <v>90</v>
      </c>
      <c r="F115" s="7">
        <v>202.56483201486233</v>
      </c>
      <c r="G115" s="7">
        <v>-202.56483201486233</v>
      </c>
      <c r="H115" s="1">
        <f t="shared" si="2"/>
        <v>41032.511169209392</v>
      </c>
      <c r="I115" s="1">
        <f t="shared" si="3"/>
        <v>41032.511169209392</v>
      </c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7">
        <v>91</v>
      </c>
      <c r="F116" s="7">
        <v>121.54072900950861</v>
      </c>
      <c r="G116" s="7">
        <v>-121.54072900950861</v>
      </c>
      <c r="H116" s="1">
        <f t="shared" si="2"/>
        <v>14772.148808162809</v>
      </c>
      <c r="I116" s="1">
        <f t="shared" si="3"/>
        <v>14772.148808162809</v>
      </c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7">
        <v>92</v>
      </c>
      <c r="F117" s="7">
        <v>122.06209823253798</v>
      </c>
      <c r="G117" s="7">
        <v>-122.06209823253798</v>
      </c>
      <c r="H117" s="1">
        <f t="shared" si="2"/>
        <v>14899.15582492975</v>
      </c>
      <c r="I117" s="1">
        <f t="shared" si="3"/>
        <v>14899.15582492975</v>
      </c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7">
        <v>93</v>
      </c>
      <c r="F118" s="7">
        <v>96.54525828375067</v>
      </c>
      <c r="G118" s="7">
        <v>-28.165258283750674</v>
      </c>
      <c r="H118" s="1">
        <f t="shared" si="2"/>
        <v>793.28177419038593</v>
      </c>
      <c r="I118" s="1">
        <f t="shared" si="3"/>
        <v>9320.9868970761272</v>
      </c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7">
        <v>94</v>
      </c>
      <c r="F119" s="7">
        <v>47.949591184478749</v>
      </c>
      <c r="G119" s="7">
        <v>-47.949591184478749</v>
      </c>
      <c r="H119" s="1">
        <f t="shared" si="2"/>
        <v>2299.1632947586422</v>
      </c>
      <c r="I119" s="1">
        <f t="shared" si="3"/>
        <v>2299.1632947586422</v>
      </c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7">
        <v>95</v>
      </c>
      <c r="F120" s="7">
        <v>544.48231196819472</v>
      </c>
      <c r="G120" s="7">
        <v>-544.48231196819472</v>
      </c>
      <c r="H120" s="1">
        <f t="shared" si="2"/>
        <v>296460.98804623052</v>
      </c>
      <c r="I120" s="1">
        <f t="shared" si="3"/>
        <v>296460.98804623052</v>
      </c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7">
        <v>96</v>
      </c>
      <c r="F121" s="7">
        <v>78.996026917720201</v>
      </c>
      <c r="G121" s="7">
        <v>-78.996026917720201</v>
      </c>
      <c r="H121" s="1">
        <f t="shared" si="2"/>
        <v>6240.3722687851741</v>
      </c>
      <c r="I121" s="1">
        <f t="shared" si="3"/>
        <v>6240.3722687851741</v>
      </c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7">
        <v>97</v>
      </c>
      <c r="F122" s="7">
        <v>377.22465817725561</v>
      </c>
      <c r="G122" s="7">
        <v>96.925341822744372</v>
      </c>
      <c r="H122" s="1">
        <f t="shared" si="2"/>
        <v>9394.5218874558395</v>
      </c>
      <c r="I122" s="1">
        <f t="shared" si="3"/>
        <v>142298.44273694733</v>
      </c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7">
        <v>98</v>
      </c>
      <c r="F123" s="7">
        <v>220.24042480255676</v>
      </c>
      <c r="G123" s="7">
        <v>13.809575197443252</v>
      </c>
      <c r="H123" s="1">
        <f t="shared" si="2"/>
        <v>190.70436713383981</v>
      </c>
      <c r="I123" s="1">
        <f t="shared" si="3"/>
        <v>48505.844717210661</v>
      </c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7">
        <v>99</v>
      </c>
      <c r="F124" s="7">
        <v>319.34840257637393</v>
      </c>
      <c r="G124" s="7">
        <v>131.85159742362606</v>
      </c>
      <c r="H124" s="1">
        <f t="shared" si="2"/>
        <v>17384.843743161953</v>
      </c>
      <c r="I124" s="1">
        <f t="shared" si="3"/>
        <v>101983.40222808179</v>
      </c>
      <c r="J124" s="1"/>
      <c r="K124" s="1"/>
      <c r="L124" s="1"/>
      <c r="M124" s="1"/>
      <c r="N124" s="1"/>
      <c r="O124" s="1"/>
      <c r="P124" s="1"/>
    </row>
    <row r="125" spans="1:16" ht="15.75" thickBot="1" x14ac:dyDescent="0.3">
      <c r="A125" s="1"/>
      <c r="B125" s="1"/>
      <c r="C125" s="1"/>
      <c r="D125" s="1"/>
      <c r="E125" s="8">
        <v>100</v>
      </c>
      <c r="F125" s="8">
        <v>314.38424300322225</v>
      </c>
      <c r="G125" s="8">
        <v>-62.864243003222242</v>
      </c>
      <c r="H125" s="1">
        <f t="shared" si="2"/>
        <v>3951.9130483681765</v>
      </c>
      <c r="I125" s="1">
        <f t="shared" si="3"/>
        <v>98837.452248709102</v>
      </c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L140" s="1"/>
      <c r="M140" s="1"/>
      <c r="N140" s="1"/>
      <c r="O140" s="1"/>
      <c r="P140" s="1"/>
    </row>
    <row r="141" spans="1:16" x14ac:dyDescent="0.25">
      <c r="L141" s="1"/>
      <c r="M141" s="1"/>
      <c r="N141" s="1"/>
      <c r="O141" s="1"/>
      <c r="P141" s="1"/>
    </row>
    <row r="142" spans="1:16" x14ac:dyDescent="0.25">
      <c r="L142" s="1"/>
      <c r="M142" s="1"/>
      <c r="N142" s="1"/>
      <c r="O142" s="1"/>
      <c r="P142" s="1"/>
    </row>
    <row r="143" spans="1:16" x14ac:dyDescent="0.25">
      <c r="L143" s="1"/>
      <c r="M143" s="1"/>
      <c r="N143" s="1"/>
      <c r="O143" s="1"/>
      <c r="P143" s="1"/>
    </row>
    <row r="144" spans="1:16" x14ac:dyDescent="0.25">
      <c r="L144" s="1"/>
      <c r="M144" s="1"/>
      <c r="N144" s="1"/>
      <c r="O144" s="1"/>
      <c r="P144" s="1"/>
    </row>
    <row r="145" spans="12:16" x14ac:dyDescent="0.25">
      <c r="L145" s="1"/>
      <c r="M145" s="1"/>
      <c r="N145" s="1"/>
      <c r="O145" s="1"/>
      <c r="P145" s="1"/>
    </row>
    <row r="146" spans="12:16" x14ac:dyDescent="0.25">
      <c r="L146" s="1"/>
      <c r="M146" s="1"/>
      <c r="N146" s="1"/>
      <c r="O146" s="1"/>
      <c r="P14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3"/>
  <sheetViews>
    <sheetView workbookViewId="0">
      <selection activeCell="K12" sqref="K12"/>
    </sheetView>
  </sheetViews>
  <sheetFormatPr baseColWidth="10" defaultRowHeight="15" x14ac:dyDescent="0.25"/>
  <sheetData>
    <row r="1" spans="1:14" x14ac:dyDescent="0.25">
      <c r="A1" s="3" t="s">
        <v>4</v>
      </c>
      <c r="B1" s="3" t="s">
        <v>5</v>
      </c>
      <c r="C1" s="3" t="s">
        <v>6</v>
      </c>
      <c r="E1" s="3" t="s">
        <v>79</v>
      </c>
      <c r="F1" s="3" t="s">
        <v>80</v>
      </c>
      <c r="G1" s="3" t="s">
        <v>81</v>
      </c>
    </row>
    <row r="2" spans="1:14" x14ac:dyDescent="0.25">
      <c r="A2" s="2" t="s">
        <v>8</v>
      </c>
      <c r="B2" s="2" t="s">
        <v>9</v>
      </c>
      <c r="C2" s="2" t="s">
        <v>7</v>
      </c>
    </row>
    <row r="3" spans="1:14" x14ac:dyDescent="0.25">
      <c r="A3" s="4">
        <v>38</v>
      </c>
      <c r="B3" s="4">
        <v>3766.6666666666661</v>
      </c>
      <c r="C3" s="4">
        <v>124.98</v>
      </c>
      <c r="E3">
        <f>+C3/B3</f>
        <v>3.3180530973451333E-2</v>
      </c>
      <c r="F3">
        <f>+A3/B3</f>
        <v>1.008849557522124E-2</v>
      </c>
      <c r="G3">
        <f>1/B3</f>
        <v>2.6548672566371683E-4</v>
      </c>
      <c r="I3" t="s">
        <v>25</v>
      </c>
    </row>
    <row r="4" spans="1:14" ht="15.75" thickBot="1" x14ac:dyDescent="0.3">
      <c r="A4" s="4">
        <v>33</v>
      </c>
      <c r="B4" s="4">
        <v>2016.6666666666667</v>
      </c>
      <c r="C4" s="4">
        <v>9.85</v>
      </c>
      <c r="E4" s="1">
        <f t="shared" ref="E4:E67" si="0">+C4/B4</f>
        <v>4.8842975206611567E-3</v>
      </c>
      <c r="F4" s="1">
        <f t="shared" ref="F4:F67" si="1">+A4/B4</f>
        <v>1.6363636363636361E-2</v>
      </c>
      <c r="G4" s="1">
        <f t="shared" ref="G4:G67" si="2">1/B4</f>
        <v>4.9586776859504133E-4</v>
      </c>
    </row>
    <row r="5" spans="1:14" x14ac:dyDescent="0.25">
      <c r="A5" s="4">
        <v>34</v>
      </c>
      <c r="B5" s="4">
        <v>3750</v>
      </c>
      <c r="C5" s="4">
        <v>15</v>
      </c>
      <c r="E5" s="1">
        <f t="shared" si="0"/>
        <v>4.0000000000000001E-3</v>
      </c>
      <c r="F5" s="1">
        <f t="shared" si="1"/>
        <v>9.0666666666666673E-3</v>
      </c>
      <c r="G5" s="1">
        <f t="shared" si="2"/>
        <v>2.6666666666666668E-4</v>
      </c>
      <c r="I5" s="10" t="s">
        <v>26</v>
      </c>
      <c r="J5" s="10"/>
    </row>
    <row r="6" spans="1:14" x14ac:dyDescent="0.25">
      <c r="A6" s="4">
        <v>31</v>
      </c>
      <c r="B6" s="4">
        <v>2116.6666666666665</v>
      </c>
      <c r="C6" s="4">
        <v>137.87</v>
      </c>
      <c r="E6" s="1">
        <f t="shared" si="0"/>
        <v>6.5135433070866153E-2</v>
      </c>
      <c r="F6" s="1">
        <f t="shared" si="1"/>
        <v>1.4645669291338584E-2</v>
      </c>
      <c r="G6" s="1">
        <f t="shared" si="2"/>
        <v>4.7244094488188982E-4</v>
      </c>
      <c r="I6" s="7" t="s">
        <v>27</v>
      </c>
      <c r="J6" s="7">
        <v>0.20747165018955135</v>
      </c>
    </row>
    <row r="7" spans="1:14" x14ac:dyDescent="0.25">
      <c r="A7" s="4">
        <v>32</v>
      </c>
      <c r="B7" s="4">
        <v>8158.3333333333321</v>
      </c>
      <c r="C7" s="4">
        <v>546.5</v>
      </c>
      <c r="E7" s="1">
        <f t="shared" si="0"/>
        <v>6.6986721144024527E-2</v>
      </c>
      <c r="F7" s="1">
        <f t="shared" si="1"/>
        <v>3.922369765066395E-3</v>
      </c>
      <c r="G7" s="1">
        <f t="shared" si="2"/>
        <v>1.2257405515832484E-4</v>
      </c>
      <c r="I7" s="7" t="s">
        <v>28</v>
      </c>
      <c r="J7" s="7">
        <v>4.3044485632375569E-2</v>
      </c>
    </row>
    <row r="8" spans="1:14" x14ac:dyDescent="0.25">
      <c r="A8" s="4">
        <v>23</v>
      </c>
      <c r="B8" s="4">
        <v>2083.3333333333335</v>
      </c>
      <c r="C8" s="4">
        <v>92</v>
      </c>
      <c r="E8" s="1">
        <f t="shared" si="0"/>
        <v>4.4159999999999998E-2</v>
      </c>
      <c r="F8" s="1">
        <f t="shared" si="1"/>
        <v>1.1039999999999999E-2</v>
      </c>
      <c r="G8" s="1">
        <f t="shared" si="2"/>
        <v>4.7999999999999996E-4</v>
      </c>
      <c r="I8" s="7" t="s">
        <v>29</v>
      </c>
      <c r="J8" s="7">
        <v>2.3313444099022491E-2</v>
      </c>
    </row>
    <row r="9" spans="1:14" x14ac:dyDescent="0.25">
      <c r="A9" s="4">
        <v>28</v>
      </c>
      <c r="B9" s="4">
        <v>3300</v>
      </c>
      <c r="C9" s="4">
        <v>40.83</v>
      </c>
      <c r="E9" s="1">
        <f t="shared" si="0"/>
        <v>1.2372727272727271E-2</v>
      </c>
      <c r="F9" s="1">
        <f t="shared" si="1"/>
        <v>8.4848484848484857E-3</v>
      </c>
      <c r="G9" s="1">
        <f t="shared" si="2"/>
        <v>3.0303030303030303E-4</v>
      </c>
      <c r="I9" s="7" t="s">
        <v>30</v>
      </c>
      <c r="J9" s="7">
        <v>8.0374602399619119E-2</v>
      </c>
    </row>
    <row r="10" spans="1:14" ht="15.75" thickBot="1" x14ac:dyDescent="0.3">
      <c r="A10" s="4">
        <v>29</v>
      </c>
      <c r="B10" s="4">
        <v>1975</v>
      </c>
      <c r="C10" s="4">
        <v>150.79</v>
      </c>
      <c r="E10" s="1">
        <f t="shared" si="0"/>
        <v>7.6349367088607595E-2</v>
      </c>
      <c r="F10" s="1">
        <f t="shared" si="1"/>
        <v>1.4683544303797468E-2</v>
      </c>
      <c r="G10" s="1">
        <f t="shared" si="2"/>
        <v>5.0632911392405066E-4</v>
      </c>
      <c r="I10" s="8" t="s">
        <v>31</v>
      </c>
      <c r="J10" s="8">
        <v>100</v>
      </c>
    </row>
    <row r="11" spans="1:14" x14ac:dyDescent="0.25">
      <c r="A11" s="4">
        <v>37</v>
      </c>
      <c r="B11" s="4">
        <v>3166.6666666666665</v>
      </c>
      <c r="C11" s="4">
        <v>777.82</v>
      </c>
      <c r="E11" s="1">
        <f t="shared" si="0"/>
        <v>0.24562736842105265</v>
      </c>
      <c r="F11" s="1">
        <f t="shared" si="1"/>
        <v>1.168421052631579E-2</v>
      </c>
      <c r="G11" s="1">
        <f t="shared" si="2"/>
        <v>3.1578947368421053E-4</v>
      </c>
    </row>
    <row r="12" spans="1:14" ht="15.75" thickBot="1" x14ac:dyDescent="0.3">
      <c r="A12" s="4">
        <v>28</v>
      </c>
      <c r="B12" s="4">
        <v>2666.6666666666665</v>
      </c>
      <c r="C12" s="4">
        <v>52.58</v>
      </c>
      <c r="E12" s="1">
        <f t="shared" si="0"/>
        <v>1.9717499999999999E-2</v>
      </c>
      <c r="F12" s="1">
        <f t="shared" si="1"/>
        <v>1.0500000000000001E-2</v>
      </c>
      <c r="G12" s="1">
        <f t="shared" si="2"/>
        <v>3.7500000000000001E-4</v>
      </c>
      <c r="I12" t="s">
        <v>32</v>
      </c>
    </row>
    <row r="13" spans="1:14" x14ac:dyDescent="0.25">
      <c r="A13" s="4">
        <v>31</v>
      </c>
      <c r="B13" s="4">
        <v>3291.6666666666665</v>
      </c>
      <c r="C13" s="4">
        <v>256.66000000000003</v>
      </c>
      <c r="E13" s="1">
        <f t="shared" si="0"/>
        <v>7.7972658227848116E-2</v>
      </c>
      <c r="F13" s="1">
        <f t="shared" si="1"/>
        <v>9.4177215189873414E-3</v>
      </c>
      <c r="G13" s="1">
        <f t="shared" si="2"/>
        <v>3.037974683544304E-4</v>
      </c>
      <c r="I13" s="9"/>
      <c r="J13" s="9" t="s">
        <v>37</v>
      </c>
      <c r="K13" s="9" t="s">
        <v>38</v>
      </c>
      <c r="L13" s="9" t="s">
        <v>39</v>
      </c>
      <c r="M13" s="9" t="s">
        <v>40</v>
      </c>
      <c r="N13" s="9" t="s">
        <v>41</v>
      </c>
    </row>
    <row r="14" spans="1:14" x14ac:dyDescent="0.25">
      <c r="A14" s="4">
        <v>42</v>
      </c>
      <c r="B14" s="4">
        <v>1650</v>
      </c>
      <c r="C14" s="4">
        <v>0</v>
      </c>
      <c r="E14" s="1">
        <f t="shared" si="0"/>
        <v>0</v>
      </c>
      <c r="F14" s="1">
        <f t="shared" si="1"/>
        <v>2.5454545454545455E-2</v>
      </c>
      <c r="G14" s="1">
        <f t="shared" si="2"/>
        <v>6.0606060606060606E-4</v>
      </c>
      <c r="I14" s="7" t="s">
        <v>33</v>
      </c>
      <c r="J14" s="7">
        <v>2</v>
      </c>
      <c r="K14" s="7">
        <v>2.8186112597877511E-2</v>
      </c>
      <c r="L14" s="7">
        <v>1.4093056298938755E-2</v>
      </c>
      <c r="M14" s="7">
        <v>2.181561756869943</v>
      </c>
      <c r="N14" s="7">
        <v>0.11837223400971209</v>
      </c>
    </row>
    <row r="15" spans="1:14" x14ac:dyDescent="0.25">
      <c r="A15" s="4">
        <v>30</v>
      </c>
      <c r="B15" s="4">
        <v>1441.6666666666667</v>
      </c>
      <c r="C15" s="4">
        <v>0</v>
      </c>
      <c r="E15" s="1">
        <f t="shared" si="0"/>
        <v>0</v>
      </c>
      <c r="F15" s="1">
        <f t="shared" si="1"/>
        <v>2.0809248554913295E-2</v>
      </c>
      <c r="G15" s="1">
        <f t="shared" si="2"/>
        <v>6.9364161849710981E-4</v>
      </c>
      <c r="I15" s="7" t="s">
        <v>34</v>
      </c>
      <c r="J15" s="7">
        <v>97</v>
      </c>
      <c r="K15" s="7">
        <v>0.6266274409569953</v>
      </c>
      <c r="L15" s="7">
        <v>6.4600767108968591E-3</v>
      </c>
      <c r="M15" s="7"/>
      <c r="N15" s="7"/>
    </row>
    <row r="16" spans="1:14" ht="15.75" thickBot="1" x14ac:dyDescent="0.3">
      <c r="A16" s="4">
        <v>29</v>
      </c>
      <c r="B16" s="4">
        <v>2041.6666666666667</v>
      </c>
      <c r="C16" s="4">
        <v>78.87</v>
      </c>
      <c r="E16" s="1">
        <f t="shared" si="0"/>
        <v>3.8630204081632653E-2</v>
      </c>
      <c r="F16" s="1">
        <f t="shared" si="1"/>
        <v>1.420408163265306E-2</v>
      </c>
      <c r="G16" s="1">
        <f t="shared" si="2"/>
        <v>4.8979591836734691E-4</v>
      </c>
      <c r="I16" s="8" t="s">
        <v>35</v>
      </c>
      <c r="J16" s="8">
        <v>99</v>
      </c>
      <c r="K16" s="8">
        <v>0.65481355355487281</v>
      </c>
      <c r="L16" s="8"/>
      <c r="M16" s="8"/>
      <c r="N16" s="8"/>
    </row>
    <row r="17" spans="1:17" ht="15.75" thickBot="1" x14ac:dyDescent="0.3">
      <c r="A17" s="4">
        <v>35</v>
      </c>
      <c r="B17" s="4">
        <v>1591.6666666666667</v>
      </c>
      <c r="C17" s="4">
        <v>42.62</v>
      </c>
      <c r="E17" s="1">
        <f t="shared" si="0"/>
        <v>2.6776963350785339E-2</v>
      </c>
      <c r="F17" s="1">
        <f t="shared" si="1"/>
        <v>2.1989528795811519E-2</v>
      </c>
      <c r="G17" s="1">
        <f t="shared" si="2"/>
        <v>6.2827225130890048E-4</v>
      </c>
    </row>
    <row r="18" spans="1:17" x14ac:dyDescent="0.25">
      <c r="A18" s="4">
        <v>41</v>
      </c>
      <c r="B18" s="4">
        <v>2666.6666666666665</v>
      </c>
      <c r="C18" s="4">
        <v>335.43</v>
      </c>
      <c r="E18" s="1">
        <f t="shared" si="0"/>
        <v>0.12578625000000002</v>
      </c>
      <c r="F18" s="1">
        <f t="shared" si="1"/>
        <v>1.5375000000000002E-2</v>
      </c>
      <c r="G18" s="1">
        <f t="shared" si="2"/>
        <v>3.7500000000000001E-4</v>
      </c>
      <c r="I18" s="9"/>
      <c r="J18" s="9" t="s">
        <v>42</v>
      </c>
      <c r="K18" s="9" t="s">
        <v>30</v>
      </c>
      <c r="L18" s="9" t="s">
        <v>43</v>
      </c>
      <c r="M18" s="9" t="s">
        <v>44</v>
      </c>
      <c r="N18" s="9" t="s">
        <v>45</v>
      </c>
      <c r="O18" s="9" t="s">
        <v>46</v>
      </c>
      <c r="P18" s="9" t="s">
        <v>47</v>
      </c>
      <c r="Q18" s="9" t="s">
        <v>48</v>
      </c>
    </row>
    <row r="19" spans="1:17" x14ac:dyDescent="0.25">
      <c r="A19" s="4">
        <v>40</v>
      </c>
      <c r="B19" s="4">
        <v>3333.3333333333335</v>
      </c>
      <c r="C19" s="4">
        <v>248.72</v>
      </c>
      <c r="E19" s="1">
        <f t="shared" si="0"/>
        <v>7.4616000000000002E-2</v>
      </c>
      <c r="F19" s="1">
        <f t="shared" si="1"/>
        <v>1.2E-2</v>
      </c>
      <c r="G19" s="1">
        <f t="shared" si="2"/>
        <v>2.9999999999999997E-4</v>
      </c>
      <c r="I19" s="7" t="s">
        <v>36</v>
      </c>
      <c r="J19" s="7">
        <v>0.1064599475420754</v>
      </c>
      <c r="K19" s="7">
        <v>2.339833625323464E-2</v>
      </c>
      <c r="L19" s="7">
        <v>4.549893906553212</v>
      </c>
      <c r="M19" s="7">
        <v>1.5550042263130284E-5</v>
      </c>
      <c r="N19" s="7">
        <v>6.0020727066129043E-2</v>
      </c>
      <c r="O19" s="7">
        <v>0.15289916801802175</v>
      </c>
      <c r="P19" s="7">
        <v>6.0020727066129043E-2</v>
      </c>
      <c r="Q19" s="7">
        <v>0.15289916801802175</v>
      </c>
    </row>
    <row r="20" spans="1:17" x14ac:dyDescent="0.25">
      <c r="A20" s="4">
        <v>30</v>
      </c>
      <c r="B20" s="4">
        <v>2500</v>
      </c>
      <c r="C20" s="4">
        <v>0</v>
      </c>
      <c r="E20" s="1">
        <f t="shared" si="0"/>
        <v>0</v>
      </c>
      <c r="F20" s="1">
        <f t="shared" si="1"/>
        <v>1.2E-2</v>
      </c>
      <c r="G20" s="1">
        <f t="shared" si="2"/>
        <v>4.0000000000000002E-4</v>
      </c>
      <c r="I20" s="7" t="s">
        <v>49</v>
      </c>
      <c r="J20" s="7">
        <v>-2.7887178091781477</v>
      </c>
      <c r="K20" s="7">
        <v>2.4323001413416359</v>
      </c>
      <c r="L20" s="7">
        <v>-1.1465352329585095</v>
      </c>
      <c r="M20" s="7">
        <v>0.2543941628774346</v>
      </c>
      <c r="N20" s="7">
        <v>-7.616160295043982</v>
      </c>
      <c r="O20" s="7">
        <v>2.0387246766876865</v>
      </c>
      <c r="P20" s="7">
        <v>-7.616160295043982</v>
      </c>
      <c r="Q20" s="7">
        <v>2.0387246766876865</v>
      </c>
    </row>
    <row r="21" spans="1:17" ht="15.75" thickBot="1" x14ac:dyDescent="0.3">
      <c r="A21" s="4">
        <v>40</v>
      </c>
      <c r="B21" s="4">
        <v>8333.3333333333339</v>
      </c>
      <c r="C21" s="4">
        <v>548.03</v>
      </c>
      <c r="E21" s="1">
        <f t="shared" si="0"/>
        <v>6.5763599999999992E-2</v>
      </c>
      <c r="F21" s="1">
        <f t="shared" si="1"/>
        <v>4.7999999999999996E-3</v>
      </c>
      <c r="G21" s="1">
        <f t="shared" si="2"/>
        <v>1.1999999999999999E-4</v>
      </c>
      <c r="I21" s="8" t="s">
        <v>50</v>
      </c>
      <c r="J21" s="8">
        <v>-17.552459265962952</v>
      </c>
      <c r="K21" s="8">
        <v>77.845867961690161</v>
      </c>
      <c r="L21" s="8">
        <v>-0.22547708344135803</v>
      </c>
      <c r="M21" s="8">
        <v>0.82208252354221034</v>
      </c>
      <c r="N21" s="8">
        <v>-172.05495834491256</v>
      </c>
      <c r="O21" s="8">
        <v>136.95003981298663</v>
      </c>
      <c r="P21" s="8">
        <v>-172.05495834491256</v>
      </c>
      <c r="Q21" s="8">
        <v>136.95003981298663</v>
      </c>
    </row>
    <row r="22" spans="1:17" x14ac:dyDescent="0.25">
      <c r="A22" s="4">
        <v>46</v>
      </c>
      <c r="B22" s="4">
        <v>2833.3333333333335</v>
      </c>
      <c r="C22" s="4">
        <v>0</v>
      </c>
      <c r="E22" s="1">
        <f t="shared" si="0"/>
        <v>0</v>
      </c>
      <c r="F22" s="1">
        <f t="shared" si="1"/>
        <v>1.623529411764706E-2</v>
      </c>
      <c r="G22" s="1">
        <f t="shared" si="2"/>
        <v>3.529411764705882E-4</v>
      </c>
    </row>
    <row r="23" spans="1:17" x14ac:dyDescent="0.25">
      <c r="A23" s="4">
        <v>35</v>
      </c>
      <c r="B23" s="4">
        <v>1958.3333333333333</v>
      </c>
      <c r="C23" s="4">
        <v>43.34</v>
      </c>
      <c r="E23" s="1">
        <f t="shared" si="0"/>
        <v>2.2131063829787238E-2</v>
      </c>
      <c r="F23" s="1">
        <f t="shared" si="1"/>
        <v>1.7872340425531916E-2</v>
      </c>
      <c r="G23" s="1">
        <f t="shared" si="2"/>
        <v>5.106382978723404E-4</v>
      </c>
    </row>
    <row r="24" spans="1:17" x14ac:dyDescent="0.25">
      <c r="A24" s="4">
        <v>25</v>
      </c>
      <c r="B24" s="4">
        <v>1566.6666666666667</v>
      </c>
      <c r="C24" s="4">
        <v>0</v>
      </c>
      <c r="E24" s="1">
        <f t="shared" si="0"/>
        <v>0</v>
      </c>
      <c r="F24" s="1">
        <f t="shared" si="1"/>
        <v>1.5957446808510637E-2</v>
      </c>
      <c r="G24" s="1">
        <f t="shared" si="2"/>
        <v>6.382978723404255E-4</v>
      </c>
    </row>
    <row r="25" spans="1:17" x14ac:dyDescent="0.25">
      <c r="A25" s="4">
        <v>34</v>
      </c>
      <c r="B25" s="4">
        <v>1666.6666666666667</v>
      </c>
      <c r="C25" s="4">
        <v>218.52</v>
      </c>
      <c r="E25" s="1">
        <f t="shared" si="0"/>
        <v>0.13111200000000001</v>
      </c>
      <c r="F25" s="1">
        <f t="shared" si="1"/>
        <v>2.0399999999999998E-2</v>
      </c>
      <c r="G25" s="1">
        <f t="shared" si="2"/>
        <v>5.9999999999999995E-4</v>
      </c>
    </row>
    <row r="26" spans="1:17" x14ac:dyDescent="0.25">
      <c r="A26" s="4">
        <v>36</v>
      </c>
      <c r="B26" s="4">
        <v>3333.3333333333335</v>
      </c>
      <c r="C26" s="4">
        <v>170.64</v>
      </c>
      <c r="E26" s="1">
        <f t="shared" si="0"/>
        <v>5.1191999999999994E-2</v>
      </c>
      <c r="F26" s="1">
        <f t="shared" si="1"/>
        <v>1.0799999999999999E-2</v>
      </c>
      <c r="G26" s="1">
        <f t="shared" si="2"/>
        <v>2.9999999999999997E-4</v>
      </c>
    </row>
    <row r="27" spans="1:17" x14ac:dyDescent="0.25">
      <c r="A27" s="4">
        <v>43</v>
      </c>
      <c r="B27" s="4">
        <v>4283.333333333333</v>
      </c>
      <c r="C27" s="4">
        <v>37.58</v>
      </c>
      <c r="E27" s="1">
        <f t="shared" si="0"/>
        <v>8.7735408560311295E-3</v>
      </c>
      <c r="F27" s="1">
        <f t="shared" si="1"/>
        <v>1.0038910505836577E-2</v>
      </c>
      <c r="G27" s="1">
        <f t="shared" si="2"/>
        <v>2.3346303501945527E-4</v>
      </c>
    </row>
    <row r="28" spans="1:17" x14ac:dyDescent="0.25">
      <c r="A28" s="4">
        <v>30</v>
      </c>
      <c r="B28" s="4">
        <v>3758.3333333333335</v>
      </c>
      <c r="C28" s="4">
        <v>502.2</v>
      </c>
      <c r="E28" s="1">
        <f t="shared" si="0"/>
        <v>0.1336230598669623</v>
      </c>
      <c r="F28" s="1">
        <f t="shared" si="1"/>
        <v>7.9822616407982262E-3</v>
      </c>
      <c r="G28" s="1">
        <f t="shared" si="2"/>
        <v>2.6607538802660754E-4</v>
      </c>
    </row>
    <row r="29" spans="1:17" x14ac:dyDescent="0.25">
      <c r="A29" s="4">
        <v>22</v>
      </c>
      <c r="B29" s="4">
        <v>3200</v>
      </c>
      <c r="C29" s="4">
        <v>0</v>
      </c>
      <c r="E29" s="1">
        <f t="shared" si="0"/>
        <v>0</v>
      </c>
      <c r="F29" s="1">
        <f t="shared" si="1"/>
        <v>6.875E-3</v>
      </c>
      <c r="G29" s="1">
        <f t="shared" si="2"/>
        <v>3.1250000000000001E-4</v>
      </c>
    </row>
    <row r="30" spans="1:17" x14ac:dyDescent="0.25">
      <c r="A30" s="4">
        <v>22</v>
      </c>
      <c r="B30" s="4">
        <v>1250</v>
      </c>
      <c r="C30" s="4">
        <v>73.180000000000007</v>
      </c>
      <c r="E30" s="1">
        <f t="shared" si="0"/>
        <v>5.8544000000000006E-2</v>
      </c>
      <c r="F30" s="1">
        <f t="shared" si="1"/>
        <v>1.7600000000000001E-2</v>
      </c>
      <c r="G30" s="1">
        <f t="shared" si="2"/>
        <v>8.0000000000000004E-4</v>
      </c>
    </row>
    <row r="31" spans="1:17" x14ac:dyDescent="0.25">
      <c r="A31" s="4">
        <v>34</v>
      </c>
      <c r="B31" s="4">
        <v>2083.3333333333335</v>
      </c>
      <c r="C31" s="4">
        <v>0</v>
      </c>
      <c r="E31" s="1">
        <f t="shared" si="0"/>
        <v>0</v>
      </c>
      <c r="F31" s="1">
        <f t="shared" si="1"/>
        <v>1.6319999999999998E-2</v>
      </c>
      <c r="G31" s="1">
        <f t="shared" si="2"/>
        <v>4.7999999999999996E-4</v>
      </c>
    </row>
    <row r="32" spans="1:17" x14ac:dyDescent="0.25">
      <c r="A32" s="4">
        <v>40</v>
      </c>
      <c r="B32" s="4">
        <v>4583.333333333333</v>
      </c>
      <c r="C32" s="4">
        <v>1532.77</v>
      </c>
      <c r="E32" s="1">
        <f t="shared" si="0"/>
        <v>0.33442254545454547</v>
      </c>
      <c r="F32" s="1">
        <f t="shared" si="1"/>
        <v>8.7272727272727276E-3</v>
      </c>
      <c r="G32" s="1">
        <f t="shared" si="2"/>
        <v>2.1818181818181818E-4</v>
      </c>
    </row>
    <row r="33" spans="1:7" x14ac:dyDescent="0.25">
      <c r="A33" s="4">
        <v>22</v>
      </c>
      <c r="B33" s="4">
        <v>1691.6666666666663</v>
      </c>
      <c r="C33" s="4">
        <v>42.69</v>
      </c>
      <c r="E33" s="1">
        <f t="shared" si="0"/>
        <v>2.5235467980295571E-2</v>
      </c>
      <c r="F33" s="1">
        <f t="shared" si="1"/>
        <v>1.3004926108374388E-2</v>
      </c>
      <c r="G33" s="1">
        <f t="shared" si="2"/>
        <v>5.9113300492610855E-4</v>
      </c>
    </row>
    <row r="34" spans="1:7" x14ac:dyDescent="0.25">
      <c r="A34" s="4">
        <v>29</v>
      </c>
      <c r="B34" s="4">
        <v>2666.6666666666665</v>
      </c>
      <c r="C34" s="4">
        <v>417.83</v>
      </c>
      <c r="E34" s="1">
        <f t="shared" si="0"/>
        <v>0.15668625</v>
      </c>
      <c r="F34" s="1">
        <f t="shared" si="1"/>
        <v>1.0875000000000001E-2</v>
      </c>
      <c r="G34" s="1">
        <f t="shared" si="2"/>
        <v>3.7500000000000001E-4</v>
      </c>
    </row>
    <row r="35" spans="1:7" x14ac:dyDescent="0.25">
      <c r="A35" s="4">
        <v>25</v>
      </c>
      <c r="B35" s="4">
        <v>2625</v>
      </c>
      <c r="C35" s="4">
        <v>0</v>
      </c>
      <c r="E35" s="1">
        <f t="shared" si="0"/>
        <v>0</v>
      </c>
      <c r="F35" s="1">
        <f t="shared" si="1"/>
        <v>9.5238095238095247E-3</v>
      </c>
      <c r="G35" s="1">
        <f t="shared" si="2"/>
        <v>3.8095238095238096E-4</v>
      </c>
    </row>
    <row r="36" spans="1:7" x14ac:dyDescent="0.25">
      <c r="A36" s="4">
        <v>21</v>
      </c>
      <c r="B36" s="4">
        <v>2058.3333333333335</v>
      </c>
      <c r="C36" s="4">
        <v>552.72</v>
      </c>
      <c r="E36" s="1">
        <f t="shared" si="0"/>
        <v>0.26852793522267204</v>
      </c>
      <c r="F36" s="1">
        <f t="shared" si="1"/>
        <v>1.0202429149797571E-2</v>
      </c>
      <c r="G36" s="1">
        <f t="shared" si="2"/>
        <v>4.8582995951417001E-4</v>
      </c>
    </row>
    <row r="37" spans="1:7" x14ac:dyDescent="0.25">
      <c r="A37" s="4">
        <v>24</v>
      </c>
      <c r="B37" s="4">
        <v>2500</v>
      </c>
      <c r="C37" s="4">
        <v>222.54</v>
      </c>
      <c r="E37" s="1">
        <f t="shared" si="0"/>
        <v>8.9015999999999998E-2</v>
      </c>
      <c r="F37" s="1">
        <f t="shared" si="1"/>
        <v>9.5999999999999992E-3</v>
      </c>
      <c r="G37" s="1">
        <f t="shared" si="2"/>
        <v>4.0000000000000002E-4</v>
      </c>
    </row>
    <row r="38" spans="1:7" x14ac:dyDescent="0.25">
      <c r="A38" s="4">
        <v>43</v>
      </c>
      <c r="B38" s="4">
        <v>2950</v>
      </c>
      <c r="C38" s="4">
        <v>541.29999999999995</v>
      </c>
      <c r="E38" s="1">
        <f t="shared" si="0"/>
        <v>0.18349152542372879</v>
      </c>
      <c r="F38" s="1">
        <f t="shared" si="1"/>
        <v>1.4576271186440677E-2</v>
      </c>
      <c r="G38" s="1">
        <f t="shared" si="2"/>
        <v>3.3898305084745765E-4</v>
      </c>
    </row>
    <row r="39" spans="1:7" x14ac:dyDescent="0.25">
      <c r="A39" s="4">
        <v>43</v>
      </c>
      <c r="B39" s="4">
        <v>1900.0000000000002</v>
      </c>
      <c r="C39" s="4">
        <v>0</v>
      </c>
      <c r="E39" s="1">
        <f t="shared" si="0"/>
        <v>0</v>
      </c>
      <c r="F39" s="1">
        <f t="shared" si="1"/>
        <v>2.2631578947368419E-2</v>
      </c>
      <c r="G39" s="1">
        <f t="shared" si="2"/>
        <v>5.263157894736842E-4</v>
      </c>
    </row>
    <row r="40" spans="1:7" x14ac:dyDescent="0.25">
      <c r="A40" s="4">
        <v>37</v>
      </c>
      <c r="B40" s="4">
        <v>4750</v>
      </c>
      <c r="C40" s="4">
        <v>568.77</v>
      </c>
      <c r="E40" s="1">
        <f t="shared" si="0"/>
        <v>0.11974105263157894</v>
      </c>
      <c r="F40" s="1">
        <f t="shared" si="1"/>
        <v>7.7894736842105267E-3</v>
      </c>
      <c r="G40" s="1">
        <f t="shared" si="2"/>
        <v>2.105263157894737E-4</v>
      </c>
    </row>
    <row r="41" spans="1:7" x14ac:dyDescent="0.25">
      <c r="A41" s="4">
        <v>27</v>
      </c>
      <c r="B41" s="4">
        <v>2916.6666666666665</v>
      </c>
      <c r="C41" s="4">
        <v>344.47</v>
      </c>
      <c r="E41" s="1">
        <f t="shared" si="0"/>
        <v>0.11810400000000001</v>
      </c>
      <c r="F41" s="1">
        <f t="shared" si="1"/>
        <v>9.2571428571428579E-3</v>
      </c>
      <c r="G41" s="1">
        <f t="shared" si="2"/>
        <v>3.4285714285714285E-4</v>
      </c>
    </row>
    <row r="42" spans="1:7" x14ac:dyDescent="0.25">
      <c r="A42" s="4">
        <v>28</v>
      </c>
      <c r="B42" s="4">
        <v>3833.3333333333335</v>
      </c>
      <c r="C42" s="4">
        <v>405.35</v>
      </c>
      <c r="E42" s="1">
        <f t="shared" si="0"/>
        <v>0.10574347826086956</v>
      </c>
      <c r="F42" s="1">
        <f t="shared" si="1"/>
        <v>7.3043478260869559E-3</v>
      </c>
      <c r="G42" s="1">
        <f t="shared" si="2"/>
        <v>2.6086956521739128E-4</v>
      </c>
    </row>
    <row r="43" spans="1:7" x14ac:dyDescent="0.25">
      <c r="A43" s="4">
        <v>26</v>
      </c>
      <c r="B43" s="4">
        <v>2500</v>
      </c>
      <c r="C43" s="4">
        <v>310.94</v>
      </c>
      <c r="E43" s="1">
        <f t="shared" si="0"/>
        <v>0.124376</v>
      </c>
      <c r="F43" s="1">
        <f t="shared" si="1"/>
        <v>1.04E-2</v>
      </c>
      <c r="G43" s="1">
        <f t="shared" si="2"/>
        <v>4.0000000000000002E-4</v>
      </c>
    </row>
    <row r="44" spans="1:7" x14ac:dyDescent="0.25">
      <c r="A44" s="4">
        <v>23</v>
      </c>
      <c r="B44" s="4">
        <v>2158.3333333333335</v>
      </c>
      <c r="C44" s="4">
        <v>53.65</v>
      </c>
      <c r="E44" s="1">
        <f t="shared" si="0"/>
        <v>2.4857142857142855E-2</v>
      </c>
      <c r="F44" s="1">
        <f t="shared" si="1"/>
        <v>1.0656370656370656E-2</v>
      </c>
      <c r="G44" s="1">
        <f t="shared" si="2"/>
        <v>4.633204633204633E-4</v>
      </c>
    </row>
    <row r="45" spans="1:7" x14ac:dyDescent="0.25">
      <c r="A45" s="4">
        <v>30</v>
      </c>
      <c r="B45" s="4">
        <v>1258.3333333333333</v>
      </c>
      <c r="C45" s="4">
        <v>63.92</v>
      </c>
      <c r="E45" s="1">
        <f t="shared" si="0"/>
        <v>5.0797350993377489E-2</v>
      </c>
      <c r="F45" s="1">
        <f t="shared" si="1"/>
        <v>2.3841059602649008E-2</v>
      </c>
      <c r="G45" s="1">
        <f t="shared" si="2"/>
        <v>7.9470198675496689E-4</v>
      </c>
    </row>
    <row r="46" spans="1:7" x14ac:dyDescent="0.25">
      <c r="A46" s="4">
        <v>30</v>
      </c>
      <c r="B46" s="4">
        <v>1541.6666666666667</v>
      </c>
      <c r="C46" s="4">
        <v>165.85</v>
      </c>
      <c r="E46" s="1">
        <f t="shared" si="0"/>
        <v>0.10757837837837837</v>
      </c>
      <c r="F46" s="1">
        <f t="shared" si="1"/>
        <v>1.9459459459459458E-2</v>
      </c>
      <c r="G46" s="1">
        <f t="shared" si="2"/>
        <v>6.4864864864864862E-4</v>
      </c>
    </row>
    <row r="47" spans="1:7" x14ac:dyDescent="0.25">
      <c r="A47" s="4">
        <v>38</v>
      </c>
      <c r="B47" s="4">
        <v>2166.6666666666665</v>
      </c>
      <c r="C47" s="4">
        <v>9.58</v>
      </c>
      <c r="E47" s="1">
        <f t="shared" si="0"/>
        <v>4.421538461538462E-3</v>
      </c>
      <c r="F47" s="1">
        <f t="shared" si="1"/>
        <v>1.7538461538461541E-2</v>
      </c>
      <c r="G47" s="1">
        <f t="shared" si="2"/>
        <v>4.6153846153846158E-4</v>
      </c>
    </row>
    <row r="48" spans="1:7" x14ac:dyDescent="0.25">
      <c r="A48" s="4">
        <v>28</v>
      </c>
      <c r="B48" s="4">
        <v>1500</v>
      </c>
      <c r="C48" s="4">
        <v>0</v>
      </c>
      <c r="E48" s="1">
        <f t="shared" si="0"/>
        <v>0</v>
      </c>
      <c r="F48" s="1">
        <f t="shared" si="1"/>
        <v>1.8666666666666668E-2</v>
      </c>
      <c r="G48" s="1">
        <f t="shared" si="2"/>
        <v>6.6666666666666664E-4</v>
      </c>
    </row>
    <row r="49" spans="1:7" x14ac:dyDescent="0.25">
      <c r="A49" s="4">
        <v>36</v>
      </c>
      <c r="B49" s="4">
        <v>1666.6666666666667</v>
      </c>
      <c r="C49" s="4">
        <v>319.49</v>
      </c>
      <c r="E49" s="1">
        <f t="shared" si="0"/>
        <v>0.191694</v>
      </c>
      <c r="F49" s="1">
        <f t="shared" si="1"/>
        <v>2.1599999999999998E-2</v>
      </c>
      <c r="G49" s="1">
        <f t="shared" si="2"/>
        <v>5.9999999999999995E-4</v>
      </c>
    </row>
    <row r="50" spans="1:7" x14ac:dyDescent="0.25">
      <c r="A50" s="4">
        <v>38</v>
      </c>
      <c r="B50" s="4">
        <v>2716.6666666666665</v>
      </c>
      <c r="C50" s="4">
        <v>0</v>
      </c>
      <c r="E50" s="1">
        <f t="shared" si="0"/>
        <v>0</v>
      </c>
      <c r="F50" s="1">
        <f t="shared" si="1"/>
        <v>1.3987730061349695E-2</v>
      </c>
      <c r="G50" s="1">
        <f t="shared" si="2"/>
        <v>3.6809815950920248E-4</v>
      </c>
    </row>
    <row r="51" spans="1:7" x14ac:dyDescent="0.25">
      <c r="A51" s="4">
        <v>26</v>
      </c>
      <c r="B51" s="4">
        <v>1958.3333333333333</v>
      </c>
      <c r="C51" s="4">
        <v>83.08</v>
      </c>
      <c r="E51" s="1">
        <f t="shared" si="0"/>
        <v>4.2423829787234045E-2</v>
      </c>
      <c r="F51" s="1">
        <f t="shared" si="1"/>
        <v>1.3276595744680852E-2</v>
      </c>
      <c r="G51" s="1">
        <f t="shared" si="2"/>
        <v>5.106382978723404E-4</v>
      </c>
    </row>
    <row r="52" spans="1:7" x14ac:dyDescent="0.25">
      <c r="A52" s="4">
        <v>28</v>
      </c>
      <c r="B52" s="4">
        <v>5833.333333333333</v>
      </c>
      <c r="C52" s="4">
        <v>644.83000000000004</v>
      </c>
      <c r="E52" s="1">
        <f t="shared" si="0"/>
        <v>0.11054228571428573</v>
      </c>
      <c r="F52" s="1">
        <f t="shared" si="1"/>
        <v>4.8000000000000004E-3</v>
      </c>
      <c r="G52" s="1">
        <f t="shared" si="2"/>
        <v>1.7142857142857143E-4</v>
      </c>
    </row>
    <row r="53" spans="1:7" x14ac:dyDescent="0.25">
      <c r="A53" s="4">
        <v>50</v>
      </c>
      <c r="B53" s="4">
        <v>3000</v>
      </c>
      <c r="C53" s="4">
        <v>0</v>
      </c>
      <c r="E53" s="1">
        <f t="shared" si="0"/>
        <v>0</v>
      </c>
      <c r="F53" s="1">
        <f t="shared" si="1"/>
        <v>1.6666666666666666E-2</v>
      </c>
      <c r="G53" s="1">
        <f t="shared" si="2"/>
        <v>3.3333333333333332E-4</v>
      </c>
    </row>
    <row r="54" spans="1:7" x14ac:dyDescent="0.25">
      <c r="A54" s="4">
        <v>24</v>
      </c>
      <c r="B54" s="4">
        <v>1666.6666666666667</v>
      </c>
      <c r="C54" s="4">
        <v>93.2</v>
      </c>
      <c r="E54" s="1">
        <f t="shared" si="0"/>
        <v>5.5919999999999997E-2</v>
      </c>
      <c r="F54" s="1">
        <f t="shared" si="1"/>
        <v>1.44E-2</v>
      </c>
      <c r="G54" s="1">
        <f t="shared" si="2"/>
        <v>5.9999999999999995E-4</v>
      </c>
    </row>
    <row r="55" spans="1:7" x14ac:dyDescent="0.25">
      <c r="A55" s="4">
        <v>21</v>
      </c>
      <c r="B55" s="4">
        <v>1416.6666666666667</v>
      </c>
      <c r="C55" s="4">
        <v>105.04</v>
      </c>
      <c r="E55" s="1">
        <f t="shared" si="0"/>
        <v>7.4145882352941173E-2</v>
      </c>
      <c r="F55" s="1">
        <f t="shared" si="1"/>
        <v>1.4823529411764706E-2</v>
      </c>
      <c r="G55" s="1">
        <f t="shared" si="2"/>
        <v>7.0588235294117641E-4</v>
      </c>
    </row>
    <row r="56" spans="1:7" x14ac:dyDescent="0.25">
      <c r="A56" s="4">
        <v>24</v>
      </c>
      <c r="B56" s="4">
        <v>2333.3333333333335</v>
      </c>
      <c r="C56" s="4">
        <v>34.130000000000003</v>
      </c>
      <c r="E56" s="1">
        <f t="shared" si="0"/>
        <v>1.4627142857142858E-2</v>
      </c>
      <c r="F56" s="1">
        <f t="shared" si="1"/>
        <v>1.0285714285714285E-2</v>
      </c>
      <c r="G56" s="1">
        <f t="shared" si="2"/>
        <v>4.2857142857142855E-4</v>
      </c>
    </row>
    <row r="57" spans="1:7" x14ac:dyDescent="0.25">
      <c r="A57" s="4">
        <v>26</v>
      </c>
      <c r="B57" s="4">
        <v>2000</v>
      </c>
      <c r="C57" s="4">
        <v>41.19</v>
      </c>
      <c r="E57" s="1">
        <f t="shared" si="0"/>
        <v>2.0594999999999999E-2</v>
      </c>
      <c r="F57" s="1">
        <f t="shared" si="1"/>
        <v>1.2999999999999999E-2</v>
      </c>
      <c r="G57" s="1">
        <f t="shared" si="2"/>
        <v>5.0000000000000001E-4</v>
      </c>
    </row>
    <row r="58" spans="1:7" x14ac:dyDescent="0.25">
      <c r="A58" s="4">
        <v>33</v>
      </c>
      <c r="B58" s="4">
        <v>2500</v>
      </c>
      <c r="C58" s="4">
        <v>169.89</v>
      </c>
      <c r="E58" s="1">
        <f t="shared" si="0"/>
        <v>6.7955999999999989E-2</v>
      </c>
      <c r="F58" s="1">
        <f t="shared" si="1"/>
        <v>1.32E-2</v>
      </c>
      <c r="G58" s="1">
        <f t="shared" si="2"/>
        <v>4.0000000000000002E-4</v>
      </c>
    </row>
    <row r="59" spans="1:7" x14ac:dyDescent="0.25">
      <c r="A59" s="4">
        <v>34</v>
      </c>
      <c r="B59" s="4">
        <v>4000</v>
      </c>
      <c r="C59" s="4">
        <v>1898.03</v>
      </c>
      <c r="E59" s="1">
        <f t="shared" si="0"/>
        <v>0.47450749999999997</v>
      </c>
      <c r="F59" s="1">
        <f t="shared" si="1"/>
        <v>8.5000000000000006E-3</v>
      </c>
      <c r="G59" s="1">
        <f t="shared" si="2"/>
        <v>2.5000000000000001E-4</v>
      </c>
    </row>
    <row r="60" spans="1:7" x14ac:dyDescent="0.25">
      <c r="A60" s="4">
        <v>33</v>
      </c>
      <c r="B60" s="4">
        <v>2650</v>
      </c>
      <c r="C60" s="4">
        <v>810.39</v>
      </c>
      <c r="E60" s="1">
        <f t="shared" si="0"/>
        <v>0.30580754716981129</v>
      </c>
      <c r="F60" s="1">
        <f t="shared" si="1"/>
        <v>1.2452830188679246E-2</v>
      </c>
      <c r="G60" s="1">
        <f t="shared" si="2"/>
        <v>3.7735849056603772E-4</v>
      </c>
    </row>
    <row r="61" spans="1:7" x14ac:dyDescent="0.25">
      <c r="A61" s="4">
        <v>45</v>
      </c>
      <c r="B61" s="4">
        <v>1500</v>
      </c>
      <c r="C61" s="4">
        <v>0</v>
      </c>
      <c r="E61" s="1">
        <f t="shared" si="0"/>
        <v>0</v>
      </c>
      <c r="F61" s="1">
        <f t="shared" si="1"/>
        <v>0.03</v>
      </c>
      <c r="G61" s="1">
        <f t="shared" si="2"/>
        <v>6.6666666666666664E-4</v>
      </c>
    </row>
    <row r="62" spans="1:7" x14ac:dyDescent="0.25">
      <c r="A62" s="4">
        <v>21</v>
      </c>
      <c r="B62" s="4">
        <v>1250</v>
      </c>
      <c r="C62" s="4">
        <v>32.78</v>
      </c>
      <c r="E62" s="1">
        <f t="shared" si="0"/>
        <v>2.6224000000000001E-2</v>
      </c>
      <c r="F62" s="1">
        <f t="shared" si="1"/>
        <v>1.6799999999999999E-2</v>
      </c>
      <c r="G62" s="1">
        <f t="shared" si="2"/>
        <v>8.0000000000000004E-4</v>
      </c>
    </row>
    <row r="63" spans="1:7" x14ac:dyDescent="0.25">
      <c r="A63" s="4">
        <v>25</v>
      </c>
      <c r="B63" s="4">
        <v>2500</v>
      </c>
      <c r="C63" s="4">
        <v>95.8</v>
      </c>
      <c r="E63" s="1">
        <f t="shared" si="0"/>
        <v>3.832E-2</v>
      </c>
      <c r="F63" s="1">
        <f t="shared" si="1"/>
        <v>0.01</v>
      </c>
      <c r="G63" s="1">
        <f t="shared" si="2"/>
        <v>4.0000000000000002E-4</v>
      </c>
    </row>
    <row r="64" spans="1:7" x14ac:dyDescent="0.25">
      <c r="A64" s="4">
        <v>27</v>
      </c>
      <c r="B64" s="4">
        <v>1900.0000000000002</v>
      </c>
      <c r="C64" s="4">
        <v>27.78</v>
      </c>
      <c r="E64" s="1">
        <f t="shared" si="0"/>
        <v>1.4621052631578946E-2</v>
      </c>
      <c r="F64" s="1">
        <f t="shared" si="1"/>
        <v>1.4210526315789472E-2</v>
      </c>
      <c r="G64" s="1">
        <f t="shared" si="2"/>
        <v>5.263157894736842E-4</v>
      </c>
    </row>
    <row r="65" spans="1:7" x14ac:dyDescent="0.25">
      <c r="A65" s="4">
        <v>26</v>
      </c>
      <c r="B65" s="4">
        <v>2333.3333333333335</v>
      </c>
      <c r="C65" s="4">
        <v>215.07</v>
      </c>
      <c r="E65" s="1">
        <f t="shared" si="0"/>
        <v>9.217285714285714E-2</v>
      </c>
      <c r="F65" s="1">
        <f t="shared" si="1"/>
        <v>1.1142857142857142E-2</v>
      </c>
      <c r="G65" s="1">
        <f t="shared" si="2"/>
        <v>4.2857142857142855E-4</v>
      </c>
    </row>
    <row r="66" spans="1:7" x14ac:dyDescent="0.25">
      <c r="A66" s="4">
        <v>22</v>
      </c>
      <c r="B66" s="4">
        <v>2250</v>
      </c>
      <c r="C66" s="4">
        <v>79.510000000000005</v>
      </c>
      <c r="E66" s="1">
        <f t="shared" si="0"/>
        <v>3.533777777777778E-2</v>
      </c>
      <c r="F66" s="1">
        <f t="shared" si="1"/>
        <v>9.7777777777777776E-3</v>
      </c>
      <c r="G66" s="1">
        <f t="shared" si="2"/>
        <v>4.4444444444444447E-4</v>
      </c>
    </row>
    <row r="67" spans="1:7" x14ac:dyDescent="0.25">
      <c r="A67" s="4">
        <v>27</v>
      </c>
      <c r="B67" s="4">
        <v>4083.3333333333335</v>
      </c>
      <c r="C67" s="4">
        <v>0</v>
      </c>
      <c r="E67" s="1">
        <f t="shared" si="0"/>
        <v>0</v>
      </c>
      <c r="F67" s="1">
        <f t="shared" si="1"/>
        <v>6.6122448979591833E-3</v>
      </c>
      <c r="G67" s="1">
        <f t="shared" si="2"/>
        <v>2.4489795918367346E-4</v>
      </c>
    </row>
    <row r="68" spans="1:7" x14ac:dyDescent="0.25">
      <c r="A68" s="4">
        <v>26</v>
      </c>
      <c r="B68" s="4">
        <v>2083.3333333333335</v>
      </c>
      <c r="C68" s="4">
        <v>0</v>
      </c>
      <c r="E68" s="1">
        <f t="shared" ref="E68:E102" si="3">+C68/B68</f>
        <v>0</v>
      </c>
      <c r="F68" s="1">
        <f t="shared" ref="F68:F102" si="4">+A68/B68</f>
        <v>1.248E-2</v>
      </c>
      <c r="G68" s="1">
        <f t="shared" ref="G68:G102" si="5">1/B68</f>
        <v>4.7999999999999996E-4</v>
      </c>
    </row>
    <row r="69" spans="1:7" x14ac:dyDescent="0.25">
      <c r="A69" s="4">
        <v>41</v>
      </c>
      <c r="B69" s="4">
        <v>5000</v>
      </c>
      <c r="C69" s="4">
        <v>306.02999999999997</v>
      </c>
      <c r="E69" s="1">
        <f t="shared" si="3"/>
        <v>6.1205999999999997E-2</v>
      </c>
      <c r="F69" s="1">
        <f t="shared" si="4"/>
        <v>8.2000000000000007E-3</v>
      </c>
      <c r="G69" s="1">
        <f t="shared" si="5"/>
        <v>2.0000000000000001E-4</v>
      </c>
    </row>
    <row r="70" spans="1:7" x14ac:dyDescent="0.25">
      <c r="A70" s="4">
        <v>42</v>
      </c>
      <c r="B70" s="4">
        <v>3250</v>
      </c>
      <c r="C70" s="4">
        <v>104.54</v>
      </c>
      <c r="E70" s="1">
        <f t="shared" si="3"/>
        <v>3.2166153846153851E-2</v>
      </c>
      <c r="F70" s="1">
        <f t="shared" si="4"/>
        <v>1.2923076923076923E-2</v>
      </c>
      <c r="G70" s="1">
        <f t="shared" si="5"/>
        <v>3.076923076923077E-4</v>
      </c>
    </row>
    <row r="71" spans="1:7" x14ac:dyDescent="0.25">
      <c r="A71" s="4">
        <v>22</v>
      </c>
      <c r="B71" s="4">
        <v>4250</v>
      </c>
      <c r="C71" s="4">
        <v>0</v>
      </c>
      <c r="E71" s="1">
        <f t="shared" si="3"/>
        <v>0</v>
      </c>
      <c r="F71" s="1">
        <f t="shared" si="4"/>
        <v>5.1764705882352945E-3</v>
      </c>
      <c r="G71" s="1">
        <f t="shared" si="5"/>
        <v>2.3529411764705883E-4</v>
      </c>
    </row>
    <row r="72" spans="1:7" x14ac:dyDescent="0.25">
      <c r="A72" s="4">
        <v>25</v>
      </c>
      <c r="B72" s="4">
        <v>2558.3333333333335</v>
      </c>
      <c r="C72" s="4">
        <v>642.47</v>
      </c>
      <c r="E72" s="1">
        <f t="shared" si="3"/>
        <v>0.25112833876221496</v>
      </c>
      <c r="F72" s="1">
        <f t="shared" si="4"/>
        <v>9.7719869706840382E-3</v>
      </c>
      <c r="G72" s="1">
        <f t="shared" si="5"/>
        <v>3.9087947882736156E-4</v>
      </c>
    </row>
    <row r="73" spans="1:7" x14ac:dyDescent="0.25">
      <c r="A73" s="4">
        <v>31</v>
      </c>
      <c r="B73" s="4">
        <v>2050</v>
      </c>
      <c r="C73" s="4">
        <v>308.05</v>
      </c>
      <c r="E73" s="1">
        <f t="shared" si="3"/>
        <v>0.15026829268292682</v>
      </c>
      <c r="F73" s="1">
        <f t="shared" si="4"/>
        <v>1.5121951219512195E-2</v>
      </c>
      <c r="G73" s="1">
        <f t="shared" si="5"/>
        <v>4.8780487804878049E-4</v>
      </c>
    </row>
    <row r="74" spans="1:7" x14ac:dyDescent="0.25">
      <c r="A74" s="4">
        <v>27</v>
      </c>
      <c r="B74" s="4">
        <v>1666.6666666666667</v>
      </c>
      <c r="C74" s="4">
        <v>186.35</v>
      </c>
      <c r="E74" s="1">
        <f t="shared" si="3"/>
        <v>0.11180999999999999</v>
      </c>
      <c r="F74" s="1">
        <f t="shared" si="4"/>
        <v>1.6199999999999999E-2</v>
      </c>
      <c r="G74" s="1">
        <f t="shared" si="5"/>
        <v>5.9999999999999995E-4</v>
      </c>
    </row>
    <row r="75" spans="1:7" x14ac:dyDescent="0.25">
      <c r="A75" s="4">
        <v>33</v>
      </c>
      <c r="B75" s="4">
        <v>2708.3333333333335</v>
      </c>
      <c r="C75" s="4">
        <v>56.15</v>
      </c>
      <c r="E75" s="1">
        <f t="shared" si="3"/>
        <v>2.0732307692307692E-2</v>
      </c>
      <c r="F75" s="1">
        <f t="shared" si="4"/>
        <v>1.2184615384615384E-2</v>
      </c>
      <c r="G75" s="1">
        <f t="shared" si="5"/>
        <v>3.6923076923076921E-4</v>
      </c>
    </row>
    <row r="76" spans="1:7" x14ac:dyDescent="0.25">
      <c r="A76" s="4">
        <v>37</v>
      </c>
      <c r="B76" s="4">
        <v>2266.6666666666665</v>
      </c>
      <c r="C76" s="4">
        <v>129.37</v>
      </c>
      <c r="E76" s="1">
        <f t="shared" si="3"/>
        <v>5.7075000000000008E-2</v>
      </c>
      <c r="F76" s="1">
        <f t="shared" si="4"/>
        <v>1.6323529411764705E-2</v>
      </c>
      <c r="G76" s="1">
        <f t="shared" si="5"/>
        <v>4.4117647058823531E-4</v>
      </c>
    </row>
    <row r="77" spans="1:7" x14ac:dyDescent="0.25">
      <c r="A77" s="4">
        <v>27</v>
      </c>
      <c r="B77" s="4">
        <v>1833.3333333333333</v>
      </c>
      <c r="C77" s="4">
        <v>93.11</v>
      </c>
      <c r="E77" s="1">
        <f t="shared" si="3"/>
        <v>5.078727272727273E-2</v>
      </c>
      <c r="F77" s="1">
        <f t="shared" si="4"/>
        <v>1.4727272727272728E-2</v>
      </c>
      <c r="G77" s="1">
        <f t="shared" si="5"/>
        <v>5.4545454545454548E-4</v>
      </c>
    </row>
    <row r="78" spans="1:7" x14ac:dyDescent="0.25">
      <c r="A78" s="4">
        <v>24</v>
      </c>
      <c r="B78" s="4">
        <v>3416.6666666666665</v>
      </c>
      <c r="C78" s="4">
        <v>0</v>
      </c>
      <c r="E78" s="1">
        <f t="shared" si="3"/>
        <v>0</v>
      </c>
      <c r="F78" s="1">
        <f t="shared" si="4"/>
        <v>7.0243902439024392E-3</v>
      </c>
      <c r="G78" s="1">
        <f t="shared" si="5"/>
        <v>2.9268292682926828E-4</v>
      </c>
    </row>
    <row r="79" spans="1:7" x14ac:dyDescent="0.25">
      <c r="A79" s="4">
        <v>24</v>
      </c>
      <c r="B79" s="4">
        <v>3125</v>
      </c>
      <c r="C79" s="4">
        <v>292.66000000000003</v>
      </c>
      <c r="E79" s="1">
        <f t="shared" si="3"/>
        <v>9.3651200000000004E-2</v>
      </c>
      <c r="F79" s="1">
        <f t="shared" si="4"/>
        <v>7.6800000000000002E-3</v>
      </c>
      <c r="G79" s="1">
        <f t="shared" si="5"/>
        <v>3.2000000000000003E-4</v>
      </c>
    </row>
    <row r="80" spans="1:7" x14ac:dyDescent="0.25">
      <c r="A80" s="4">
        <v>25</v>
      </c>
      <c r="B80" s="4">
        <v>2400</v>
      </c>
      <c r="C80" s="4">
        <v>98.46</v>
      </c>
      <c r="E80" s="1">
        <f t="shared" si="3"/>
        <v>4.1024999999999999E-2</v>
      </c>
      <c r="F80" s="1">
        <f t="shared" si="4"/>
        <v>1.0416666666666666E-2</v>
      </c>
      <c r="G80" s="1">
        <f t="shared" si="5"/>
        <v>4.1666666666666669E-4</v>
      </c>
    </row>
    <row r="81" spans="1:7" x14ac:dyDescent="0.25">
      <c r="A81" s="4">
        <v>36</v>
      </c>
      <c r="B81" s="4">
        <v>2541.6666666666665</v>
      </c>
      <c r="C81" s="4">
        <v>258.55</v>
      </c>
      <c r="E81" s="1">
        <f t="shared" si="3"/>
        <v>0.10172459016393444</v>
      </c>
      <c r="F81" s="1">
        <f t="shared" si="4"/>
        <v>1.416393442622951E-2</v>
      </c>
      <c r="G81" s="1">
        <f t="shared" si="5"/>
        <v>3.934426229508197E-4</v>
      </c>
    </row>
    <row r="82" spans="1:7" x14ac:dyDescent="0.25">
      <c r="A82" s="4">
        <v>33</v>
      </c>
      <c r="B82" s="4">
        <v>2125</v>
      </c>
      <c r="C82" s="4">
        <v>101.68</v>
      </c>
      <c r="E82" s="1">
        <f t="shared" si="3"/>
        <v>4.7849411764705883E-2</v>
      </c>
      <c r="F82" s="1">
        <f t="shared" si="4"/>
        <v>1.5529411764705882E-2</v>
      </c>
      <c r="G82" s="1">
        <f t="shared" si="5"/>
        <v>4.7058823529411766E-4</v>
      </c>
    </row>
    <row r="83" spans="1:7" x14ac:dyDescent="0.25">
      <c r="A83" s="4">
        <v>33</v>
      </c>
      <c r="B83" s="4">
        <v>3333.3333333333335</v>
      </c>
      <c r="C83" s="4">
        <v>0</v>
      </c>
      <c r="E83" s="1">
        <f t="shared" si="3"/>
        <v>0</v>
      </c>
      <c r="F83" s="1">
        <f t="shared" si="4"/>
        <v>9.8999999999999991E-3</v>
      </c>
      <c r="G83" s="1">
        <f t="shared" si="5"/>
        <v>2.9999999999999997E-4</v>
      </c>
    </row>
    <row r="84" spans="1:7" x14ac:dyDescent="0.25">
      <c r="A84" s="4">
        <v>55</v>
      </c>
      <c r="B84" s="4">
        <v>2200</v>
      </c>
      <c r="C84" s="4">
        <v>65.25</v>
      </c>
      <c r="E84" s="1">
        <f t="shared" si="3"/>
        <v>2.9659090909090909E-2</v>
      </c>
      <c r="F84" s="1">
        <f t="shared" si="4"/>
        <v>2.5000000000000001E-2</v>
      </c>
      <c r="G84" s="1">
        <f t="shared" si="5"/>
        <v>4.5454545454545455E-4</v>
      </c>
    </row>
    <row r="85" spans="1:7" x14ac:dyDescent="0.25">
      <c r="A85" s="4">
        <v>20</v>
      </c>
      <c r="B85" s="4">
        <v>1375</v>
      </c>
      <c r="C85" s="4">
        <v>108.61</v>
      </c>
      <c r="E85" s="1">
        <f t="shared" si="3"/>
        <v>7.8989090909090912E-2</v>
      </c>
      <c r="F85" s="1">
        <f t="shared" si="4"/>
        <v>1.4545454545454545E-2</v>
      </c>
      <c r="G85" s="1">
        <f t="shared" si="5"/>
        <v>7.2727272727272723E-4</v>
      </c>
    </row>
    <row r="86" spans="1:7" x14ac:dyDescent="0.25">
      <c r="A86" s="4">
        <v>29</v>
      </c>
      <c r="B86" s="4">
        <v>2000</v>
      </c>
      <c r="C86" s="4">
        <v>49.56</v>
      </c>
      <c r="E86" s="1">
        <f t="shared" si="3"/>
        <v>2.478E-2</v>
      </c>
      <c r="F86" s="1">
        <f t="shared" si="4"/>
        <v>1.4500000000000001E-2</v>
      </c>
      <c r="G86" s="1">
        <f t="shared" si="5"/>
        <v>5.0000000000000001E-4</v>
      </c>
    </row>
    <row r="87" spans="1:7" x14ac:dyDescent="0.25">
      <c r="A87" s="4">
        <v>40</v>
      </c>
      <c r="B87" s="4">
        <v>3091.6666666666665</v>
      </c>
      <c r="C87" s="4">
        <v>0</v>
      </c>
      <c r="E87" s="1">
        <f t="shared" si="3"/>
        <v>0</v>
      </c>
      <c r="F87" s="1">
        <f t="shared" si="4"/>
        <v>1.293800539083558E-2</v>
      </c>
      <c r="G87" s="1">
        <f t="shared" si="5"/>
        <v>3.2345013477088952E-4</v>
      </c>
    </row>
    <row r="88" spans="1:7" x14ac:dyDescent="0.25">
      <c r="A88" s="4">
        <v>41</v>
      </c>
      <c r="B88" s="4">
        <v>6033.333333333333</v>
      </c>
      <c r="C88" s="4">
        <v>235.57</v>
      </c>
      <c r="E88" s="1">
        <f t="shared" si="3"/>
        <v>3.9044751381215471E-2</v>
      </c>
      <c r="F88" s="1">
        <f t="shared" si="4"/>
        <v>6.7955801104972379E-3</v>
      </c>
      <c r="G88" s="1">
        <f t="shared" si="5"/>
        <v>1.6574585635359117E-4</v>
      </c>
    </row>
    <row r="89" spans="1:7" x14ac:dyDescent="0.25">
      <c r="A89" s="4">
        <v>41</v>
      </c>
      <c r="B89" s="4">
        <v>3658.3333333333335</v>
      </c>
      <c r="C89" s="4">
        <v>0</v>
      </c>
      <c r="E89" s="1">
        <f t="shared" si="3"/>
        <v>0</v>
      </c>
      <c r="F89" s="1">
        <f t="shared" si="4"/>
        <v>1.1207289293849659E-2</v>
      </c>
      <c r="G89" s="1">
        <f t="shared" si="5"/>
        <v>2.733485193621868E-4</v>
      </c>
    </row>
    <row r="90" spans="1:7" x14ac:dyDescent="0.25">
      <c r="A90" s="4">
        <v>35</v>
      </c>
      <c r="B90" s="4">
        <v>2750</v>
      </c>
      <c r="C90" s="4">
        <v>0</v>
      </c>
      <c r="E90" s="1">
        <f t="shared" si="3"/>
        <v>0</v>
      </c>
      <c r="F90" s="1">
        <f t="shared" si="4"/>
        <v>1.2727272727272728E-2</v>
      </c>
      <c r="G90" s="1">
        <f t="shared" si="5"/>
        <v>3.6363636363636361E-4</v>
      </c>
    </row>
    <row r="91" spans="1:7" x14ac:dyDescent="0.25">
      <c r="A91" s="4">
        <v>24</v>
      </c>
      <c r="B91" s="4">
        <v>1916.6666666666667</v>
      </c>
      <c r="C91" s="4">
        <v>0</v>
      </c>
      <c r="E91" s="1">
        <f t="shared" si="3"/>
        <v>0</v>
      </c>
      <c r="F91" s="1">
        <f t="shared" si="4"/>
        <v>1.2521739130434782E-2</v>
      </c>
      <c r="G91" s="1">
        <f t="shared" si="5"/>
        <v>5.2173913043478256E-4</v>
      </c>
    </row>
    <row r="92" spans="1:7" x14ac:dyDescent="0.25">
      <c r="A92" s="4">
        <v>54</v>
      </c>
      <c r="B92" s="4">
        <v>3483.3333333333335</v>
      </c>
      <c r="C92" s="4">
        <v>0</v>
      </c>
      <c r="E92" s="1">
        <f t="shared" si="3"/>
        <v>0</v>
      </c>
      <c r="F92" s="1">
        <f t="shared" si="4"/>
        <v>1.5502392344497608E-2</v>
      </c>
      <c r="G92" s="1">
        <f t="shared" si="5"/>
        <v>2.8708133971291867E-4</v>
      </c>
    </row>
    <row r="93" spans="1:7" x14ac:dyDescent="0.25">
      <c r="A93" s="4">
        <v>34</v>
      </c>
      <c r="B93" s="4">
        <v>2075.0000000000005</v>
      </c>
      <c r="C93" s="4">
        <v>0</v>
      </c>
      <c r="E93" s="1">
        <f t="shared" si="3"/>
        <v>0</v>
      </c>
      <c r="F93" s="1">
        <f t="shared" si="4"/>
        <v>1.6385542168674695E-2</v>
      </c>
      <c r="G93" s="1">
        <f t="shared" si="5"/>
        <v>4.8192771084337336E-4</v>
      </c>
    </row>
    <row r="94" spans="1:7" x14ac:dyDescent="0.25">
      <c r="A94" s="4">
        <v>45</v>
      </c>
      <c r="B94" s="4">
        <v>2341.6666666666665</v>
      </c>
      <c r="C94" s="4">
        <v>0</v>
      </c>
      <c r="E94" s="1">
        <f t="shared" si="3"/>
        <v>0</v>
      </c>
      <c r="F94" s="1">
        <f t="shared" si="4"/>
        <v>1.921708185053381E-2</v>
      </c>
      <c r="G94" s="1">
        <f t="shared" si="5"/>
        <v>4.2704626334519574E-4</v>
      </c>
    </row>
    <row r="95" spans="1:7" x14ac:dyDescent="0.25">
      <c r="A95" s="4">
        <v>43</v>
      </c>
      <c r="B95" s="4">
        <v>2000</v>
      </c>
      <c r="C95" s="4">
        <v>68.38</v>
      </c>
      <c r="E95" s="1">
        <f t="shared" si="3"/>
        <v>3.4189999999999998E-2</v>
      </c>
      <c r="F95" s="1">
        <f t="shared" si="4"/>
        <v>2.1499999999999998E-2</v>
      </c>
      <c r="G95" s="1">
        <f t="shared" si="5"/>
        <v>5.0000000000000001E-4</v>
      </c>
    </row>
    <row r="96" spans="1:7" x14ac:dyDescent="0.25">
      <c r="A96" s="4">
        <v>35</v>
      </c>
      <c r="B96" s="4">
        <v>1250</v>
      </c>
      <c r="C96" s="4">
        <v>0</v>
      </c>
      <c r="E96" s="1">
        <f t="shared" si="3"/>
        <v>0</v>
      </c>
      <c r="F96" s="1">
        <f t="shared" si="4"/>
        <v>2.8000000000000001E-2</v>
      </c>
      <c r="G96" s="1">
        <f t="shared" si="5"/>
        <v>8.0000000000000004E-4</v>
      </c>
    </row>
    <row r="97" spans="1:7" x14ac:dyDescent="0.25">
      <c r="A97" s="4">
        <v>36</v>
      </c>
      <c r="B97" s="4">
        <v>7000</v>
      </c>
      <c r="C97" s="4">
        <v>0</v>
      </c>
      <c r="E97" s="1">
        <f t="shared" si="3"/>
        <v>0</v>
      </c>
      <c r="F97" s="1">
        <f t="shared" si="4"/>
        <v>5.1428571428571426E-3</v>
      </c>
      <c r="G97" s="1">
        <f t="shared" si="5"/>
        <v>1.4285714285714287E-4</v>
      </c>
    </row>
    <row r="98" spans="1:7" x14ac:dyDescent="0.25">
      <c r="A98" s="4">
        <v>22</v>
      </c>
      <c r="B98" s="4">
        <v>1300</v>
      </c>
      <c r="C98" s="4">
        <v>0</v>
      </c>
      <c r="E98" s="1">
        <f t="shared" si="3"/>
        <v>0</v>
      </c>
      <c r="F98" s="1">
        <f t="shared" si="4"/>
        <v>1.6923076923076923E-2</v>
      </c>
      <c r="G98" s="1">
        <f t="shared" si="5"/>
        <v>7.6923076923076923E-4</v>
      </c>
    </row>
    <row r="99" spans="1:7" x14ac:dyDescent="0.25">
      <c r="A99" s="4">
        <v>33</v>
      </c>
      <c r="B99" s="4">
        <v>5000</v>
      </c>
      <c r="C99" s="4">
        <v>474.15</v>
      </c>
      <c r="E99" s="1">
        <f t="shared" si="3"/>
        <v>9.4829999999999998E-2</v>
      </c>
      <c r="F99" s="1">
        <f t="shared" si="4"/>
        <v>6.6E-3</v>
      </c>
      <c r="G99" s="1">
        <f t="shared" si="5"/>
        <v>2.0000000000000001E-4</v>
      </c>
    </row>
    <row r="100" spans="1:7" x14ac:dyDescent="0.25">
      <c r="A100" s="4">
        <v>25</v>
      </c>
      <c r="B100" s="4">
        <v>3000</v>
      </c>
      <c r="C100" s="4">
        <v>234.05</v>
      </c>
      <c r="E100" s="1">
        <f t="shared" si="3"/>
        <v>7.8016666666666665E-2</v>
      </c>
      <c r="F100" s="1">
        <f t="shared" si="4"/>
        <v>8.3333333333333332E-3</v>
      </c>
      <c r="G100" s="1">
        <f t="shared" si="5"/>
        <v>3.3333333333333332E-4</v>
      </c>
    </row>
    <row r="101" spans="1:7" x14ac:dyDescent="0.25">
      <c r="A101" s="4">
        <v>26</v>
      </c>
      <c r="B101" s="4">
        <v>4166.666666666667</v>
      </c>
      <c r="C101" s="4">
        <v>451.2</v>
      </c>
      <c r="E101" s="1">
        <f t="shared" si="3"/>
        <v>0.108288</v>
      </c>
      <c r="F101" s="1">
        <f t="shared" si="4"/>
        <v>6.2399999999999999E-3</v>
      </c>
      <c r="G101" s="1">
        <f t="shared" si="5"/>
        <v>2.3999999999999998E-4</v>
      </c>
    </row>
    <row r="102" spans="1:7" x14ac:dyDescent="0.25">
      <c r="A102" s="4">
        <v>46</v>
      </c>
      <c r="B102" s="4">
        <v>4583.333333333333</v>
      </c>
      <c r="C102" s="4">
        <v>251.52</v>
      </c>
      <c r="E102" s="1">
        <f t="shared" si="3"/>
        <v>5.4877090909090917E-2</v>
      </c>
      <c r="F102" s="1">
        <f t="shared" si="4"/>
        <v>1.0036363636363637E-2</v>
      </c>
      <c r="G102" s="1">
        <f t="shared" si="5"/>
        <v>2.1818181818181818E-4</v>
      </c>
    </row>
    <row r="103" spans="1:7" x14ac:dyDescent="0.25">
      <c r="A103" s="1"/>
      <c r="B103" s="1"/>
      <c r="C103" s="1"/>
    </row>
    <row r="104" spans="1:7" x14ac:dyDescent="0.25">
      <c r="A104" s="1"/>
      <c r="B104" s="1"/>
      <c r="C104" s="1"/>
    </row>
    <row r="105" spans="1:7" x14ac:dyDescent="0.25">
      <c r="A105" s="1"/>
      <c r="B105" s="1"/>
      <c r="C105" s="1"/>
    </row>
    <row r="106" spans="1:7" x14ac:dyDescent="0.25">
      <c r="A106" s="1"/>
      <c r="B106" s="1"/>
      <c r="C106" s="1"/>
    </row>
    <row r="107" spans="1:7" x14ac:dyDescent="0.25">
      <c r="A107" s="1"/>
      <c r="B107" s="1"/>
      <c r="C107" s="1"/>
    </row>
    <row r="108" spans="1:7" x14ac:dyDescent="0.25">
      <c r="A108" s="1"/>
      <c r="B108" s="1"/>
      <c r="C108" s="1"/>
    </row>
    <row r="109" spans="1:7" x14ac:dyDescent="0.25">
      <c r="A109" s="1"/>
      <c r="B109" s="1"/>
      <c r="C109" s="1"/>
    </row>
    <row r="110" spans="1:7" x14ac:dyDescent="0.25">
      <c r="A110" s="1"/>
      <c r="B110" s="1"/>
      <c r="C110" s="1"/>
    </row>
    <row r="111" spans="1:7" x14ac:dyDescent="0.25">
      <c r="A111" s="1"/>
      <c r="B111" s="1"/>
      <c r="C111" s="1"/>
    </row>
    <row r="112" spans="1:7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Park</vt:lpstr>
      <vt:lpstr>Glejser</vt:lpstr>
      <vt:lpstr>Spearman</vt:lpstr>
      <vt:lpstr>Goldfeld-Quandt</vt:lpstr>
      <vt:lpstr>B-P-G</vt:lpstr>
      <vt:lpstr>White</vt:lpstr>
      <vt:lpstr>K-B</vt:lpstr>
      <vt:lpstr>MMCP</vt:lpstr>
      <vt:lpstr>Hoja10</vt:lpstr>
      <vt:lpstr>Hoja11</vt:lpstr>
      <vt:lpstr>Hoja12</vt:lpstr>
      <vt:lpstr>Hoja13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Fabiola</dc:creator>
  <cp:lastModifiedBy>Edison Achalma</cp:lastModifiedBy>
  <dcterms:created xsi:type="dcterms:W3CDTF">2013-07-21T22:06:30Z</dcterms:created>
  <dcterms:modified xsi:type="dcterms:W3CDTF">2019-12-27T21:24:36Z</dcterms:modified>
</cp:coreProperties>
</file>