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aptop_2019\Mis asignaturas_2019\Estadistica para Economistas II_2019\Clases_2019\Clase_8_Prueba de seleccion de modelos_ 17 de setiembre\"/>
    </mc:Choice>
  </mc:AlternateContent>
  <bookViews>
    <workbookView xWindow="0" yWindow="0" windowWidth="17256" windowHeight="5772" activeTab="5"/>
  </bookViews>
  <sheets>
    <sheet name="Hoja1" sheetId="1" r:id="rId1"/>
    <sheet name="Data" sheetId="3" r:id="rId2"/>
    <sheet name="R2" sheetId="2" r:id="rId3"/>
    <sheet name="Seleccion" sheetId="4" r:id="rId4"/>
    <sheet name="Contribucion" sheetId="5" r:id="rId5"/>
    <sheet name="Estabilida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Q24" i="5"/>
  <c r="Q25" i="5" s="1"/>
  <c r="P24" i="5"/>
  <c r="N26" i="5"/>
  <c r="N25" i="5"/>
  <c r="L25" i="5"/>
  <c r="L26" i="5"/>
  <c r="L24" i="5"/>
  <c r="L23" i="5"/>
  <c r="AM42" i="4"/>
  <c r="AL42" i="4"/>
  <c r="AM41" i="4"/>
  <c r="AL41" i="4"/>
  <c r="AM40" i="4"/>
  <c r="AL40" i="4"/>
  <c r="AM39" i="4"/>
  <c r="AL39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1" i="4"/>
  <c r="AL31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6" i="4"/>
  <c r="AL16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AM3" i="4"/>
  <c r="AL3" i="4"/>
  <c r="AI42" i="4"/>
  <c r="AI41" i="4"/>
  <c r="AI40" i="4"/>
  <c r="AN40" i="4" s="1"/>
  <c r="AI39" i="4"/>
  <c r="AN39" i="4" s="1"/>
  <c r="AI38" i="4"/>
  <c r="AI37" i="4"/>
  <c r="AI36" i="4"/>
  <c r="AN36" i="4" s="1"/>
  <c r="AI35" i="4"/>
  <c r="AN35" i="4" s="1"/>
  <c r="AI34" i="4"/>
  <c r="AI33" i="4"/>
  <c r="AI32" i="4"/>
  <c r="AN32" i="4" s="1"/>
  <c r="AI31" i="4"/>
  <c r="AN31" i="4" s="1"/>
  <c r="AI30" i="4"/>
  <c r="AI29" i="4"/>
  <c r="AI28" i="4"/>
  <c r="AN28" i="4" s="1"/>
  <c r="AI27" i="4"/>
  <c r="AN27" i="4" s="1"/>
  <c r="AI26" i="4"/>
  <c r="AI25" i="4"/>
  <c r="AI24" i="4"/>
  <c r="AN24" i="4" s="1"/>
  <c r="AI23" i="4"/>
  <c r="AN23" i="4" s="1"/>
  <c r="AI22" i="4"/>
  <c r="AI21" i="4"/>
  <c r="AI20" i="4"/>
  <c r="AN20" i="4" s="1"/>
  <c r="AI19" i="4"/>
  <c r="AN19" i="4" s="1"/>
  <c r="AI18" i="4"/>
  <c r="AI17" i="4"/>
  <c r="AI16" i="4"/>
  <c r="AN16" i="4" s="1"/>
  <c r="AI15" i="4"/>
  <c r="AN15" i="4" s="1"/>
  <c r="AI14" i="4"/>
  <c r="AI13" i="4"/>
  <c r="AI12" i="4"/>
  <c r="AN12" i="4" s="1"/>
  <c r="AI11" i="4"/>
  <c r="AN11" i="4" s="1"/>
  <c r="AI10" i="4"/>
  <c r="AI9" i="4"/>
  <c r="AI8" i="4"/>
  <c r="AN8" i="4" s="1"/>
  <c r="AI7" i="4"/>
  <c r="AN7" i="4" s="1"/>
  <c r="AI6" i="4"/>
  <c r="AI5" i="4"/>
  <c r="AI4" i="4"/>
  <c r="AN4" i="4" s="1"/>
  <c r="AI3" i="4"/>
  <c r="AG42" i="4"/>
  <c r="AH42" i="4" s="1"/>
  <c r="AF42" i="4"/>
  <c r="AG41" i="4"/>
  <c r="AH41" i="4" s="1"/>
  <c r="AF41" i="4"/>
  <c r="AG40" i="4"/>
  <c r="AH40" i="4" s="1"/>
  <c r="AF40" i="4"/>
  <c r="AH39" i="4"/>
  <c r="AG39" i="4"/>
  <c r="AF39" i="4"/>
  <c r="AG38" i="4"/>
  <c r="AH38" i="4" s="1"/>
  <c r="AF38" i="4"/>
  <c r="AG37" i="4"/>
  <c r="AH37" i="4" s="1"/>
  <c r="AF37" i="4"/>
  <c r="AG36" i="4"/>
  <c r="AH36" i="4" s="1"/>
  <c r="AF36" i="4"/>
  <c r="AH35" i="4"/>
  <c r="AG35" i="4"/>
  <c r="AF35" i="4"/>
  <c r="AG34" i="4"/>
  <c r="AH34" i="4" s="1"/>
  <c r="AF34" i="4"/>
  <c r="AG33" i="4"/>
  <c r="AH33" i="4" s="1"/>
  <c r="AF33" i="4"/>
  <c r="AG32" i="4"/>
  <c r="AH32" i="4" s="1"/>
  <c r="AF32" i="4"/>
  <c r="AH31" i="4"/>
  <c r="AG31" i="4"/>
  <c r="AF31" i="4"/>
  <c r="AG30" i="4"/>
  <c r="AH30" i="4" s="1"/>
  <c r="AF30" i="4"/>
  <c r="AG29" i="4"/>
  <c r="AH29" i="4" s="1"/>
  <c r="AF29" i="4"/>
  <c r="AG28" i="4"/>
  <c r="AH28" i="4" s="1"/>
  <c r="AF28" i="4"/>
  <c r="AH27" i="4"/>
  <c r="AG27" i="4"/>
  <c r="AF27" i="4"/>
  <c r="AG26" i="4"/>
  <c r="AH26" i="4" s="1"/>
  <c r="AF26" i="4"/>
  <c r="AG25" i="4"/>
  <c r="AH25" i="4" s="1"/>
  <c r="AF25" i="4"/>
  <c r="AG24" i="4"/>
  <c r="AH24" i="4" s="1"/>
  <c r="AF24" i="4"/>
  <c r="AH23" i="4"/>
  <c r="AG23" i="4"/>
  <c r="AF23" i="4"/>
  <c r="AG22" i="4"/>
  <c r="AH22" i="4" s="1"/>
  <c r="AF22" i="4"/>
  <c r="AG21" i="4"/>
  <c r="AH21" i="4" s="1"/>
  <c r="AF21" i="4"/>
  <c r="AG20" i="4"/>
  <c r="AH20" i="4" s="1"/>
  <c r="AF20" i="4"/>
  <c r="AH19" i="4"/>
  <c r="AG19" i="4"/>
  <c r="AF19" i="4"/>
  <c r="AG18" i="4"/>
  <c r="AH18" i="4" s="1"/>
  <c r="AF18" i="4"/>
  <c r="AG17" i="4"/>
  <c r="AH17" i="4" s="1"/>
  <c r="AF17" i="4"/>
  <c r="AG16" i="4"/>
  <c r="AH16" i="4" s="1"/>
  <c r="AF16" i="4"/>
  <c r="AH15" i="4"/>
  <c r="AG15" i="4"/>
  <c r="AF15" i="4"/>
  <c r="AG14" i="4"/>
  <c r="AH14" i="4" s="1"/>
  <c r="AF14" i="4"/>
  <c r="AG13" i="4"/>
  <c r="AH13" i="4" s="1"/>
  <c r="AF13" i="4"/>
  <c r="AG12" i="4"/>
  <c r="AH12" i="4" s="1"/>
  <c r="AF12" i="4"/>
  <c r="AH11" i="4"/>
  <c r="AG11" i="4"/>
  <c r="AF11" i="4"/>
  <c r="AG10" i="4"/>
  <c r="AH10" i="4" s="1"/>
  <c r="AF10" i="4"/>
  <c r="AG9" i="4"/>
  <c r="AH9" i="4" s="1"/>
  <c r="AF9" i="4"/>
  <c r="AG8" i="4"/>
  <c r="AH8" i="4" s="1"/>
  <c r="AF8" i="4"/>
  <c r="AH7" i="4"/>
  <c r="AG7" i="4"/>
  <c r="AF7" i="4"/>
  <c r="AG6" i="4"/>
  <c r="AH6" i="4" s="1"/>
  <c r="AF6" i="4"/>
  <c r="AG5" i="4"/>
  <c r="AH5" i="4" s="1"/>
  <c r="AF5" i="4"/>
  <c r="AG4" i="4"/>
  <c r="AH4" i="4" s="1"/>
  <c r="AF4" i="4"/>
  <c r="AH3" i="4"/>
  <c r="AG3" i="4"/>
  <c r="AF3" i="4"/>
  <c r="AN42" i="4"/>
  <c r="AN41" i="4"/>
  <c r="AN38" i="4"/>
  <c r="AN37" i="4"/>
  <c r="AN34" i="4"/>
  <c r="AN33" i="4"/>
  <c r="AN30" i="4"/>
  <c r="AN29" i="4"/>
  <c r="AN26" i="4"/>
  <c r="AN25" i="4"/>
  <c r="AN22" i="4"/>
  <c r="AN21" i="4"/>
  <c r="AN18" i="4"/>
  <c r="AN17" i="4"/>
  <c r="AN14" i="4"/>
  <c r="AN13" i="4"/>
  <c r="AN10" i="4"/>
  <c r="AN9" i="4"/>
  <c r="AN6" i="4"/>
  <c r="AN5" i="4"/>
  <c r="AN3" i="4"/>
  <c r="P41" i="4"/>
  <c r="P40" i="4"/>
  <c r="P39" i="4"/>
  <c r="P37" i="4"/>
  <c r="P36" i="4"/>
  <c r="P35" i="4"/>
  <c r="P33" i="4"/>
  <c r="P32" i="4"/>
  <c r="P31" i="4"/>
  <c r="P29" i="4"/>
  <c r="P28" i="4"/>
  <c r="P27" i="4"/>
  <c r="P25" i="4"/>
  <c r="P24" i="4"/>
  <c r="P23" i="4"/>
  <c r="P21" i="4"/>
  <c r="P20" i="4"/>
  <c r="P19" i="4"/>
  <c r="P17" i="4"/>
  <c r="P16" i="4"/>
  <c r="P15" i="4"/>
  <c r="P13" i="4"/>
  <c r="P12" i="4"/>
  <c r="P11" i="4"/>
  <c r="P9" i="4"/>
  <c r="P8" i="4"/>
  <c r="P7" i="4"/>
  <c r="P5" i="4"/>
  <c r="P4" i="4"/>
  <c r="P3" i="4"/>
  <c r="O42" i="4"/>
  <c r="Q42" i="4" s="1"/>
  <c r="O41" i="4"/>
  <c r="Q41" i="4" s="1"/>
  <c r="R41" i="4" s="1"/>
  <c r="W41" i="4" s="1"/>
  <c r="O40" i="4"/>
  <c r="Q40" i="4" s="1"/>
  <c r="R40" i="4" s="1"/>
  <c r="W40" i="4" s="1"/>
  <c r="O39" i="4"/>
  <c r="Q39" i="4" s="1"/>
  <c r="R39" i="4" s="1"/>
  <c r="W39" i="4" s="1"/>
  <c r="O38" i="4"/>
  <c r="Q38" i="4" s="1"/>
  <c r="O37" i="4"/>
  <c r="Q37" i="4" s="1"/>
  <c r="R37" i="4" s="1"/>
  <c r="W37" i="4" s="1"/>
  <c r="O36" i="4"/>
  <c r="Q36" i="4" s="1"/>
  <c r="R36" i="4" s="1"/>
  <c r="W36" i="4" s="1"/>
  <c r="O35" i="4"/>
  <c r="Q35" i="4" s="1"/>
  <c r="R35" i="4" s="1"/>
  <c r="W35" i="4" s="1"/>
  <c r="O34" i="4"/>
  <c r="Q34" i="4" s="1"/>
  <c r="O33" i="4"/>
  <c r="Q33" i="4" s="1"/>
  <c r="R33" i="4" s="1"/>
  <c r="W33" i="4" s="1"/>
  <c r="O32" i="4"/>
  <c r="Q32" i="4" s="1"/>
  <c r="R32" i="4" s="1"/>
  <c r="W32" i="4" s="1"/>
  <c r="O31" i="4"/>
  <c r="Q31" i="4" s="1"/>
  <c r="R31" i="4" s="1"/>
  <c r="W31" i="4" s="1"/>
  <c r="O30" i="4"/>
  <c r="Q30" i="4" s="1"/>
  <c r="O29" i="4"/>
  <c r="Q29" i="4" s="1"/>
  <c r="R29" i="4" s="1"/>
  <c r="W29" i="4" s="1"/>
  <c r="O28" i="4"/>
  <c r="Q28" i="4" s="1"/>
  <c r="R28" i="4" s="1"/>
  <c r="W28" i="4" s="1"/>
  <c r="O27" i="4"/>
  <c r="Q27" i="4" s="1"/>
  <c r="R27" i="4" s="1"/>
  <c r="W27" i="4" s="1"/>
  <c r="O26" i="4"/>
  <c r="Q26" i="4" s="1"/>
  <c r="O25" i="4"/>
  <c r="Q25" i="4" s="1"/>
  <c r="R25" i="4" s="1"/>
  <c r="W25" i="4" s="1"/>
  <c r="O24" i="4"/>
  <c r="Q24" i="4" s="1"/>
  <c r="R24" i="4" s="1"/>
  <c r="W24" i="4" s="1"/>
  <c r="O23" i="4"/>
  <c r="Q23" i="4" s="1"/>
  <c r="R23" i="4" s="1"/>
  <c r="W23" i="4" s="1"/>
  <c r="O22" i="4"/>
  <c r="Q22" i="4" s="1"/>
  <c r="O21" i="4"/>
  <c r="Q21" i="4" s="1"/>
  <c r="R21" i="4" s="1"/>
  <c r="W21" i="4" s="1"/>
  <c r="O20" i="4"/>
  <c r="Q20" i="4" s="1"/>
  <c r="R20" i="4" s="1"/>
  <c r="W20" i="4" s="1"/>
  <c r="O19" i="4"/>
  <c r="Q19" i="4" s="1"/>
  <c r="R19" i="4" s="1"/>
  <c r="W19" i="4" s="1"/>
  <c r="O18" i="4"/>
  <c r="Q18" i="4" s="1"/>
  <c r="O17" i="4"/>
  <c r="Q17" i="4" s="1"/>
  <c r="R17" i="4" s="1"/>
  <c r="W17" i="4" s="1"/>
  <c r="O16" i="4"/>
  <c r="Q16" i="4" s="1"/>
  <c r="R16" i="4" s="1"/>
  <c r="W16" i="4" s="1"/>
  <c r="O15" i="4"/>
  <c r="Q15" i="4" s="1"/>
  <c r="R15" i="4" s="1"/>
  <c r="W15" i="4" s="1"/>
  <c r="O14" i="4"/>
  <c r="Q14" i="4" s="1"/>
  <c r="O13" i="4"/>
  <c r="Q13" i="4" s="1"/>
  <c r="R13" i="4" s="1"/>
  <c r="W13" i="4" s="1"/>
  <c r="O12" i="4"/>
  <c r="Q12" i="4" s="1"/>
  <c r="R12" i="4" s="1"/>
  <c r="W12" i="4" s="1"/>
  <c r="O11" i="4"/>
  <c r="Q11" i="4" s="1"/>
  <c r="R11" i="4" s="1"/>
  <c r="W11" i="4" s="1"/>
  <c r="O10" i="4"/>
  <c r="Q10" i="4" s="1"/>
  <c r="O9" i="4"/>
  <c r="Q9" i="4" s="1"/>
  <c r="R9" i="4" s="1"/>
  <c r="W9" i="4" s="1"/>
  <c r="O8" i="4"/>
  <c r="Q8" i="4" s="1"/>
  <c r="R8" i="4" s="1"/>
  <c r="W8" i="4" s="1"/>
  <c r="O7" i="4"/>
  <c r="Q7" i="4" s="1"/>
  <c r="R7" i="4" s="1"/>
  <c r="W7" i="4" s="1"/>
  <c r="O6" i="4"/>
  <c r="Q6" i="4" s="1"/>
  <c r="O5" i="4"/>
  <c r="Q5" i="4" s="1"/>
  <c r="R5" i="4" s="1"/>
  <c r="W5" i="4" s="1"/>
  <c r="O4" i="4"/>
  <c r="Q4" i="4" s="1"/>
  <c r="R4" i="4" s="1"/>
  <c r="W4" i="4" s="1"/>
  <c r="O3" i="4"/>
  <c r="Q3" i="4" s="1"/>
  <c r="R3" i="4" s="1"/>
  <c r="W3" i="4" s="1"/>
  <c r="E42" i="4"/>
  <c r="P42" i="4" s="1"/>
  <c r="D42" i="4"/>
  <c r="E41" i="4"/>
  <c r="D41" i="4"/>
  <c r="E40" i="4"/>
  <c r="D40" i="4"/>
  <c r="E39" i="4"/>
  <c r="D39" i="4"/>
  <c r="E38" i="4"/>
  <c r="P38" i="4" s="1"/>
  <c r="D38" i="4"/>
  <c r="E37" i="4"/>
  <c r="D37" i="4"/>
  <c r="E36" i="4"/>
  <c r="D36" i="4"/>
  <c r="E35" i="4"/>
  <c r="D35" i="4"/>
  <c r="E34" i="4"/>
  <c r="P34" i="4" s="1"/>
  <c r="D34" i="4"/>
  <c r="E33" i="4"/>
  <c r="D33" i="4"/>
  <c r="E32" i="4"/>
  <c r="D32" i="4"/>
  <c r="E31" i="4"/>
  <c r="D31" i="4"/>
  <c r="E30" i="4"/>
  <c r="P30" i="4" s="1"/>
  <c r="D30" i="4"/>
  <c r="E29" i="4"/>
  <c r="D29" i="4"/>
  <c r="E28" i="4"/>
  <c r="D28" i="4"/>
  <c r="E27" i="4"/>
  <c r="D27" i="4"/>
  <c r="E26" i="4"/>
  <c r="P26" i="4" s="1"/>
  <c r="D26" i="4"/>
  <c r="E25" i="4"/>
  <c r="D25" i="4"/>
  <c r="E24" i="4"/>
  <c r="D24" i="4"/>
  <c r="E23" i="4"/>
  <c r="D23" i="4"/>
  <c r="E22" i="4"/>
  <c r="P22" i="4" s="1"/>
  <c r="D22" i="4"/>
  <c r="E21" i="4"/>
  <c r="D21" i="4"/>
  <c r="E20" i="4"/>
  <c r="D20" i="4"/>
  <c r="E19" i="4"/>
  <c r="D19" i="4"/>
  <c r="E18" i="4"/>
  <c r="P18" i="4" s="1"/>
  <c r="D18" i="4"/>
  <c r="E17" i="4"/>
  <c r="D17" i="4"/>
  <c r="E16" i="4"/>
  <c r="D16" i="4"/>
  <c r="E15" i="4"/>
  <c r="D15" i="4"/>
  <c r="E14" i="4"/>
  <c r="P14" i="4" s="1"/>
  <c r="D14" i="4"/>
  <c r="E13" i="4"/>
  <c r="D13" i="4"/>
  <c r="E12" i="4"/>
  <c r="D12" i="4"/>
  <c r="E11" i="4"/>
  <c r="D11" i="4"/>
  <c r="E10" i="4"/>
  <c r="P10" i="4" s="1"/>
  <c r="D10" i="4"/>
  <c r="E9" i="4"/>
  <c r="D9" i="4"/>
  <c r="E8" i="4"/>
  <c r="D8" i="4"/>
  <c r="E7" i="4"/>
  <c r="D7" i="4"/>
  <c r="E6" i="4"/>
  <c r="P6" i="4" s="1"/>
  <c r="D6" i="4"/>
  <c r="E5" i="4"/>
  <c r="D5" i="4"/>
  <c r="E4" i="4"/>
  <c r="D4" i="4"/>
  <c r="E3" i="4"/>
  <c r="D3" i="4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R6" i="4" l="1"/>
  <c r="W6" i="4" s="1"/>
  <c r="R10" i="4"/>
  <c r="W10" i="4" s="1"/>
  <c r="R18" i="4"/>
  <c r="W18" i="4" s="1"/>
  <c r="R26" i="4"/>
  <c r="W26" i="4" s="1"/>
  <c r="R34" i="4"/>
  <c r="W34" i="4" s="1"/>
  <c r="R38" i="4"/>
  <c r="W38" i="4" s="1"/>
  <c r="R14" i="4"/>
  <c r="W14" i="4" s="1"/>
  <c r="R22" i="4"/>
  <c r="W22" i="4" s="1"/>
  <c r="R30" i="4"/>
  <c r="W30" i="4" s="1"/>
  <c r="R42" i="4"/>
  <c r="W42" i="4" s="1"/>
  <c r="H46" i="2" l="1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</calcChain>
</file>

<file path=xl/sharedStrings.xml><?xml version="1.0" encoding="utf-8"?>
<sst xmlns="http://schemas.openxmlformats.org/spreadsheetml/2006/main" count="437" uniqueCount="86">
  <si>
    <t>ALCOHOL</t>
  </si>
  <si>
    <t>BREAD</t>
  </si>
  <si>
    <t>COFFEE</t>
  </si>
  <si>
    <t>DAIRY</t>
  </si>
  <si>
    <t>EGGS</t>
  </si>
  <si>
    <t>FOODTOT</t>
  </si>
  <si>
    <t>FRUIT</t>
  </si>
  <si>
    <t>HHSIZE</t>
  </si>
  <si>
    <t>INC</t>
  </si>
  <si>
    <t>MEAT</t>
  </si>
  <si>
    <t>NONALCH</t>
  </si>
  <si>
    <t>OIL</t>
  </si>
  <si>
    <t>OTHFOOD</t>
  </si>
  <si>
    <t>PUNDER5</t>
  </si>
  <si>
    <t>SECSTUD</t>
  </si>
  <si>
    <t>SUGAR</t>
  </si>
  <si>
    <t>SUPSTUD</t>
  </si>
  <si>
    <t>URBAN</t>
  </si>
  <si>
    <t>VEGETABL</t>
  </si>
  <si>
    <t>FISH</t>
  </si>
  <si>
    <t>Y1</t>
  </si>
  <si>
    <t>Y2</t>
  </si>
  <si>
    <t>X2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</si>
  <si>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</si>
  <si>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</si>
  <si>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</si>
  <si>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</si>
  <si>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</si>
  <si>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</si>
  <si>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</si>
  <si>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</si>
  <si>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</si>
  <si>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</si>
  <si>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</si>
  <si>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</si>
  <si>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</si>
  <si>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</si>
  <si>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</si>
  <si>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</si>
  <si>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</si>
  <si>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</si>
  <si>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</si>
  <si>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</si>
  <si>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</si>
  <si>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</si>
  <si>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</si>
  <si>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</si>
  <si>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LY1</t>
  </si>
  <si>
    <t>LX2</t>
  </si>
  <si>
    <t>LY1_Estimado</t>
  </si>
  <si>
    <t>Ant_LY1_Estimado</t>
  </si>
  <si>
    <t>R2</t>
  </si>
  <si>
    <t>Y1_Estimado</t>
  </si>
  <si>
    <t>Ln_Y1_Estimado</t>
  </si>
  <si>
    <t>Y1F</t>
  </si>
  <si>
    <t>LY1F</t>
  </si>
  <si>
    <t>c</t>
  </si>
  <si>
    <t>LnY1_Estimado</t>
  </si>
  <si>
    <t>LnY1F</t>
  </si>
  <si>
    <t>Z1</t>
  </si>
  <si>
    <t>Z2</t>
  </si>
  <si>
    <t>Exp_LY1F</t>
  </si>
  <si>
    <t>Antilog_LY1F_Estimado</t>
  </si>
  <si>
    <t>X3</t>
  </si>
  <si>
    <t>Vieja</t>
  </si>
  <si>
    <t>Contribución</t>
  </si>
  <si>
    <t>Nueva -Vieja</t>
  </si>
  <si>
    <t>Nueva</t>
  </si>
  <si>
    <t>SCR solo a X2</t>
  </si>
  <si>
    <t>SCR debido a la adición de X3</t>
  </si>
  <si>
    <t>SCR debido tanto a X2 y X3</t>
  </si>
  <si>
    <t>SCE</t>
  </si>
  <si>
    <t>Grados de Libertad</t>
  </si>
  <si>
    <t>Media</t>
  </si>
  <si>
    <t>Estadístico de Prueba</t>
  </si>
  <si>
    <t>P-valor</t>
  </si>
  <si>
    <t>Hipótesis:</t>
  </si>
  <si>
    <t>Conclusión:</t>
  </si>
  <si>
    <t>Ho:</t>
  </si>
  <si>
    <t>Ha:</t>
  </si>
  <si>
    <t>X3 no contribuye a explicar Y1</t>
  </si>
  <si>
    <t>X3 si contribuye a explicar Y1</t>
  </si>
  <si>
    <t>X3 debe incorporarse al modelo</t>
  </si>
  <si>
    <t>Year</t>
  </si>
  <si>
    <t>Savings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</si>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</sst>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#,##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News Gothic Condensed"/>
    </font>
    <font>
      <sz val="8"/>
      <name val="News Gothic Condensed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4" fillId="3" borderId="0" xfId="0" applyFont="1" applyFill="1" applyBorder="1" applyAlignment="1"/>
    <xf numFmtId="0" fontId="6" fillId="4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Alignment="1">
      <alignment horizontal="center"/>
    </xf>
    <xf numFmtId="0" fontId="3" fillId="5" borderId="1" xfId="0" applyFont="1" applyFill="1" applyBorder="1" applyAlignment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3" fillId="6" borderId="0" xfId="0" applyFont="1" applyFill="1" applyBorder="1" applyAlignment="1"/>
    <xf numFmtId="0" fontId="7" fillId="3" borderId="0" xfId="0" applyFont="1" applyFill="1"/>
    <xf numFmtId="0" fontId="8" fillId="2" borderId="3" xfId="0" applyFont="1" applyFill="1" applyBorder="1"/>
    <xf numFmtId="0" fontId="8" fillId="2" borderId="0" xfId="0" applyFont="1" applyFill="1" applyAlignment="1">
      <alignment horizontal="center"/>
    </xf>
    <xf numFmtId="0" fontId="9" fillId="3" borderId="3" xfId="0" applyFont="1" applyFill="1" applyBorder="1"/>
    <xf numFmtId="0" fontId="8" fillId="2" borderId="0" xfId="0" applyFont="1" applyFill="1"/>
    <xf numFmtId="0" fontId="8" fillId="6" borderId="0" xfId="0" applyFont="1" applyFill="1"/>
    <xf numFmtId="0" fontId="8" fillId="6" borderId="3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/>
    <xf numFmtId="0" fontId="0" fillId="0" borderId="3" xfId="0" applyBorder="1"/>
    <xf numFmtId="0" fontId="8" fillId="2" borderId="3" xfId="0" applyFont="1" applyFill="1" applyBorder="1" applyAlignment="1">
      <alignment horizontal="center"/>
    </xf>
    <xf numFmtId="164" fontId="0" fillId="0" borderId="0" xfId="0" applyNumberFormat="1"/>
    <xf numFmtId="0" fontId="10" fillId="3" borderId="0" xfId="0" applyFont="1" applyFill="1"/>
    <xf numFmtId="0" fontId="11" fillId="0" borderId="0" xfId="0" applyFont="1"/>
    <xf numFmtId="0" fontId="13" fillId="0" borderId="4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3" fillId="8" borderId="0" xfId="0" quotePrefix="1" applyFont="1" applyFill="1" applyAlignment="1">
      <alignment horizontal="center" vertical="top" wrapText="1"/>
    </xf>
    <xf numFmtId="165" fontId="13" fillId="8" borderId="6" xfId="0" applyNumberFormat="1" applyFont="1" applyFill="1" applyBorder="1" applyAlignment="1">
      <alignment horizontal="center" vertical="top" wrapText="1"/>
    </xf>
    <xf numFmtId="0" fontId="13" fillId="9" borderId="0" xfId="0" quotePrefix="1" applyFont="1" applyFill="1" applyAlignment="1">
      <alignment horizontal="center" vertical="top" wrapText="1"/>
    </xf>
    <xf numFmtId="165" fontId="13" fillId="9" borderId="6" xfId="0" applyNumberFormat="1" applyFont="1" applyFill="1" applyBorder="1" applyAlignment="1">
      <alignment horizontal="center" vertical="top" wrapText="1"/>
    </xf>
    <xf numFmtId="0" fontId="0" fillId="10" borderId="0" xfId="0" applyFill="1" applyBorder="1" applyAlignment="1"/>
    <xf numFmtId="0" fontId="0" fillId="11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2</xdr:row>
          <xdr:rowOff>7620</xdr:rowOff>
        </xdr:from>
        <xdr:to>
          <xdr:col>14</xdr:col>
          <xdr:colOff>403860</xdr:colOff>
          <xdr:row>4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47</xdr:row>
          <xdr:rowOff>0</xdr:rowOff>
        </xdr:from>
        <xdr:to>
          <xdr:col>14</xdr:col>
          <xdr:colOff>22860</xdr:colOff>
          <xdr:row>48</xdr:row>
          <xdr:rowOff>175260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xdr:twoCellAnchor>
    <xdr:from>
      <xdr:col>23</xdr:col>
      <xdr:colOff>22860</xdr:colOff>
      <xdr:row>8</xdr:row>
      <xdr:rowOff>60960</xdr:rowOff>
    </xdr:from>
    <xdr:to>
      <xdr:col>25</xdr:col>
      <xdr:colOff>192406</xdr:colOff>
      <xdr:row>12</xdr:row>
      <xdr:rowOff>171450</xdr:rowOff>
    </xdr:to>
    <xdr:sp macro="" textlink="">
      <xdr:nvSpPr>
        <xdr:cNvPr id="4" name="Llamada de flecha a la izquierda 3"/>
        <xdr:cNvSpPr/>
      </xdr:nvSpPr>
      <xdr:spPr>
        <a:xfrm>
          <a:off x="21275040" y="1531620"/>
          <a:ext cx="1754506" cy="842010"/>
        </a:xfrm>
        <a:prstGeom prst="leftArrowCallo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Coeficiente de determinación</a:t>
          </a:r>
          <a:r>
            <a:rPr lang="es-PE" sz="1100" b="1" baseline="0"/>
            <a:t> de Y con Y estimado</a:t>
          </a:r>
          <a:endParaRPr lang="es-PE" sz="1100" b="1"/>
        </a:p>
      </xdr:txBody>
    </xdr:sp>
    <xdr:clientData/>
  </xdr:twoCellAnchor>
  <xdr:twoCellAnchor>
    <xdr:from>
      <xdr:col>11</xdr:col>
      <xdr:colOff>22860</xdr:colOff>
      <xdr:row>52</xdr:row>
      <xdr:rowOff>45720</xdr:rowOff>
    </xdr:from>
    <xdr:to>
      <xdr:col>13</xdr:col>
      <xdr:colOff>192406</xdr:colOff>
      <xdr:row>56</xdr:row>
      <xdr:rowOff>156210</xdr:rowOff>
    </xdr:to>
    <xdr:sp macro="" textlink="">
      <xdr:nvSpPr>
        <xdr:cNvPr id="5" name="Llamada de flecha a la izquierda 4"/>
        <xdr:cNvSpPr/>
      </xdr:nvSpPr>
      <xdr:spPr>
        <a:xfrm>
          <a:off x="10027920" y="9608820"/>
          <a:ext cx="1754506" cy="842010"/>
        </a:xfrm>
        <a:prstGeom prst="leftArrowCallou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Coeficiente de determinación</a:t>
          </a:r>
          <a:r>
            <a:rPr lang="es-PE" sz="1100" b="1" baseline="0"/>
            <a:t> de Y con Y estimado</a:t>
          </a:r>
          <a:endParaRPr lang="es-PE" sz="1100" b="1"/>
        </a:p>
      </xdr:txBody>
    </xdr:sp>
    <xdr:clientData/>
  </xdr:twoCellAnchor>
  <xdr:twoCellAnchor>
    <xdr:from>
      <xdr:col>11</xdr:col>
      <xdr:colOff>327660</xdr:colOff>
      <xdr:row>8</xdr:row>
      <xdr:rowOff>68580</xdr:rowOff>
    </xdr:from>
    <xdr:to>
      <xdr:col>13</xdr:col>
      <xdr:colOff>358140</xdr:colOff>
      <xdr:row>12</xdr:row>
      <xdr:rowOff>125768</xdr:rowOff>
    </xdr:to>
    <xdr:sp macro="" textlink="">
      <xdr:nvSpPr>
        <xdr:cNvPr id="6" name="Llamada de flecha a la izquierda 5"/>
        <xdr:cNvSpPr/>
      </xdr:nvSpPr>
      <xdr:spPr>
        <a:xfrm>
          <a:off x="10332720" y="1539240"/>
          <a:ext cx="1615440" cy="788708"/>
        </a:xfrm>
        <a:prstGeom prst="left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100"/>
            </a:lnSpc>
          </a:pPr>
          <a:r>
            <a:rPr lang="es-PE" sz="1100" b="1">
              <a:solidFill>
                <a:sysClr val="windowText" lastClr="000000"/>
              </a:solidFill>
            </a:rPr>
            <a:t>Coeficiente de correlación</a:t>
          </a:r>
          <a:r>
            <a:rPr lang="es-PE" sz="1100" b="1" baseline="0">
              <a:solidFill>
                <a:sysClr val="windowText" lastClr="000000"/>
              </a:solidFill>
            </a:rPr>
            <a:t> de LnY con LnY estimado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</xdr:colOff>
      <xdr:row>52</xdr:row>
      <xdr:rowOff>60960</xdr:rowOff>
    </xdr:from>
    <xdr:to>
      <xdr:col>25</xdr:col>
      <xdr:colOff>68580</xdr:colOff>
      <xdr:row>56</xdr:row>
      <xdr:rowOff>118148</xdr:rowOff>
    </xdr:to>
    <xdr:sp macro="" textlink="">
      <xdr:nvSpPr>
        <xdr:cNvPr id="7" name="Llamada de flecha a la izquierda 6"/>
        <xdr:cNvSpPr/>
      </xdr:nvSpPr>
      <xdr:spPr>
        <a:xfrm>
          <a:off x="21290280" y="9624060"/>
          <a:ext cx="1615440" cy="788708"/>
        </a:xfrm>
        <a:prstGeom prst="left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100"/>
            </a:lnSpc>
          </a:pPr>
          <a:r>
            <a:rPr lang="es-PE" sz="1100" b="1">
              <a:solidFill>
                <a:sysClr val="windowText" lastClr="000000"/>
              </a:solidFill>
            </a:rPr>
            <a:t>Coeficiente de correlación</a:t>
          </a:r>
          <a:r>
            <a:rPr lang="es-PE" sz="1100" b="1" baseline="0">
              <a:solidFill>
                <a:sysClr val="windowText" lastClr="000000"/>
              </a:solidFill>
            </a:rPr>
            <a:t> de LnY con LnY estimado</a:t>
          </a:r>
          <a:endParaRPr lang="es-PE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396240</xdr:colOff>
      <xdr:row>10</xdr:row>
      <xdr:rowOff>152400</xdr:rowOff>
    </xdr:from>
    <xdr:to>
      <xdr:col>10</xdr:col>
      <xdr:colOff>403860</xdr:colOff>
      <xdr:row>53</xdr:row>
      <xdr:rowOff>160020</xdr:rowOff>
    </xdr:to>
    <xdr:cxnSp macro="">
      <xdr:nvCxnSpPr>
        <xdr:cNvPr id="8" name="Conector recto de flecha 7"/>
        <xdr:cNvCxnSpPr/>
      </xdr:nvCxnSpPr>
      <xdr:spPr>
        <a:xfrm flipH="1">
          <a:off x="9608820" y="1988820"/>
          <a:ext cx="7620" cy="7917180"/>
        </a:xfrm>
        <a:prstGeom prst="straightConnector1">
          <a:avLst/>
        </a:prstGeom>
        <a:ln w="28575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14378</xdr:colOff>
      <xdr:row>34</xdr:row>
      <xdr:rowOff>100642</xdr:rowOff>
    </xdr:from>
    <xdr:to>
      <xdr:col>10</xdr:col>
      <xdr:colOff>380999</xdr:colOff>
      <xdr:row>40</xdr:row>
      <xdr:rowOff>28576</xdr:rowOff>
    </xdr:to>
    <xdr:sp macro="" textlink="">
      <xdr:nvSpPr>
        <xdr:cNvPr id="12" name="Llamada de flecha a la izquierda 11"/>
        <xdr:cNvSpPr/>
      </xdr:nvSpPr>
      <xdr:spPr>
        <a:xfrm flipH="1">
          <a:off x="7131170" y="6455434"/>
          <a:ext cx="2451338" cy="1049368"/>
        </a:xfrm>
        <a:prstGeom prst="leftArrowCallou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100"/>
            </a:lnSpc>
          </a:pPr>
          <a:r>
            <a:rPr lang="es-PE" sz="1400" b="1">
              <a:solidFill>
                <a:schemeClr val="bg1"/>
              </a:solidFill>
            </a:rPr>
            <a:t>¿Estos coeficientes de determinación son comparables?</a:t>
          </a:r>
        </a:p>
      </xdr:txBody>
    </xdr:sp>
    <xdr:clientData/>
  </xdr:twoCellAnchor>
  <xdr:twoCellAnchor>
    <xdr:from>
      <xdr:col>21</xdr:col>
      <xdr:colOff>0</xdr:colOff>
      <xdr:row>28</xdr:row>
      <xdr:rowOff>0</xdr:rowOff>
    </xdr:from>
    <xdr:to>
      <xdr:col>22</xdr:col>
      <xdr:colOff>546339</xdr:colOff>
      <xdr:row>38</xdr:row>
      <xdr:rowOff>14377</xdr:rowOff>
    </xdr:to>
    <xdr:sp macro="" textlink="">
      <xdr:nvSpPr>
        <xdr:cNvPr id="13" name="Multidocumento 12"/>
        <xdr:cNvSpPr/>
      </xdr:nvSpPr>
      <xdr:spPr>
        <a:xfrm>
          <a:off x="18403019" y="5233358"/>
          <a:ext cx="2587924" cy="1883434"/>
        </a:xfrm>
        <a:prstGeom prst="flowChartMultidocumen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>
            <a:lnSpc>
              <a:spcPts val="1600"/>
            </a:lnSpc>
          </a:pPr>
          <a:r>
            <a:rPr lang="es-PE" sz="1600" b="1"/>
            <a:t>Con</a:t>
          </a:r>
          <a:r>
            <a:rPr lang="es-PE" sz="1600" b="1" baseline="0"/>
            <a:t> cualquier método el modelo lineal ofrece un ajuste mejor!!</a:t>
          </a:r>
          <a:endParaRPr lang="es-PE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0</xdr:row>
          <xdr:rowOff>15240</xdr:rowOff>
        </xdr:from>
        <xdr:to>
          <xdr:col>9</xdr:col>
          <xdr:colOff>739140</xdr:colOff>
          <xdr:row>2</xdr:row>
          <xdr:rowOff>45720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15240</xdr:colOff>
          <xdr:row>21</xdr:row>
          <xdr:rowOff>15240</xdr:rowOff>
        </xdr:from>
        <xdr:to>
          <xdr:col>10</xdr:col>
          <xdr:colOff>152400</xdr:colOff>
          <xdr:row>23</xdr:row>
          <xdr:rowOff>83820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15240</xdr:colOff>
          <xdr:row>0</xdr:row>
          <xdr:rowOff>0</xdr:rowOff>
        </xdr:from>
        <xdr:to>
          <xdr:col>27</xdr:col>
          <xdr:colOff>365760</xdr:colOff>
          <xdr:row>2</xdr:row>
          <xdr:rowOff>15240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15240</xdr:colOff>
          <xdr:row>0</xdr:row>
          <xdr:rowOff>15240</xdr:rowOff>
        </xdr:from>
        <xdr:to>
          <xdr:col>44</xdr:col>
          <xdr:colOff>396240</xdr:colOff>
          <xdr:row>2</xdr:row>
          <xdr:rowOff>15240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76200</xdr:rowOff>
        </xdr:from>
        <xdr:to>
          <xdr:col>14</xdr:col>
          <xdr:colOff>99060</xdr:colOff>
          <xdr:row>35</xdr:row>
          <xdr:rowOff>129540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E28" workbookViewId="0">
      <selection activeCell="G43" sqref="G43"/>
    </sheetView>
  </sheetViews>
  <sheetFormatPr baseColWidth="10" defaultRowHeight="14.4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>
        <v>1</v>
      </c>
      <c r="B2">
        <v>12.72</v>
      </c>
      <c r="C2">
        <v>20.23</v>
      </c>
      <c r="D2">
        <v>0.66</v>
      </c>
      <c r="E2">
        <v>8.8699999999999992</v>
      </c>
      <c r="F2">
        <v>17.66</v>
      </c>
      <c r="G2">
        <v>142.72</v>
      </c>
      <c r="H2">
        <v>0.1</v>
      </c>
      <c r="I2">
        <v>5</v>
      </c>
      <c r="J2">
        <v>1250</v>
      </c>
      <c r="K2">
        <v>39.97</v>
      </c>
      <c r="L2">
        <v>3.98</v>
      </c>
      <c r="M2">
        <v>12.41</v>
      </c>
      <c r="N2">
        <v>6.97</v>
      </c>
      <c r="O2">
        <v>20</v>
      </c>
      <c r="P2">
        <v>0</v>
      </c>
      <c r="Q2">
        <v>0.47</v>
      </c>
      <c r="R2">
        <v>0</v>
      </c>
      <c r="S2">
        <v>1</v>
      </c>
      <c r="T2">
        <v>1.93</v>
      </c>
      <c r="U2">
        <v>16.75</v>
      </c>
    </row>
    <row r="3" spans="1:21">
      <c r="A3">
        <v>2</v>
      </c>
      <c r="B3">
        <v>26.84</v>
      </c>
      <c r="C3">
        <v>15</v>
      </c>
      <c r="D3">
        <v>0.18</v>
      </c>
      <c r="E3">
        <v>6.59</v>
      </c>
      <c r="F3">
        <v>13.76</v>
      </c>
      <c r="G3">
        <v>156.08000000000001</v>
      </c>
      <c r="H3">
        <v>4.1500000000000004</v>
      </c>
      <c r="I3">
        <v>2</v>
      </c>
      <c r="J3">
        <v>985</v>
      </c>
      <c r="K3">
        <v>52.21</v>
      </c>
      <c r="L3">
        <v>4.04</v>
      </c>
      <c r="M3">
        <v>4.29</v>
      </c>
      <c r="N3">
        <v>6.28</v>
      </c>
      <c r="O3">
        <v>0</v>
      </c>
      <c r="P3">
        <v>0</v>
      </c>
      <c r="Q3">
        <v>0.75</v>
      </c>
      <c r="R3">
        <v>0</v>
      </c>
      <c r="S3">
        <v>0</v>
      </c>
      <c r="T3">
        <v>8.1199999999999992</v>
      </c>
      <c r="U3">
        <v>13.87</v>
      </c>
    </row>
    <row r="4" spans="1:21">
      <c r="A4">
        <v>3</v>
      </c>
      <c r="B4">
        <v>17.66</v>
      </c>
      <c r="C4">
        <v>18.41</v>
      </c>
      <c r="D4">
        <v>0.02</v>
      </c>
      <c r="E4">
        <v>11.46</v>
      </c>
      <c r="F4">
        <v>3.03</v>
      </c>
      <c r="G4">
        <v>300.58</v>
      </c>
      <c r="H4">
        <v>94.01</v>
      </c>
      <c r="I4">
        <v>1</v>
      </c>
      <c r="J4">
        <v>2175</v>
      </c>
      <c r="K4">
        <v>61.79</v>
      </c>
      <c r="L4">
        <v>6.32</v>
      </c>
      <c r="M4">
        <v>5.75</v>
      </c>
      <c r="N4">
        <v>5.77</v>
      </c>
      <c r="O4">
        <v>0</v>
      </c>
      <c r="P4">
        <v>1</v>
      </c>
      <c r="Q4">
        <v>8.69</v>
      </c>
      <c r="R4">
        <v>0</v>
      </c>
      <c r="S4">
        <v>0</v>
      </c>
      <c r="T4">
        <v>24.99</v>
      </c>
      <c r="U4">
        <v>42.67</v>
      </c>
    </row>
    <row r="5" spans="1:21">
      <c r="A5">
        <v>4</v>
      </c>
      <c r="B5">
        <v>33.68</v>
      </c>
      <c r="C5">
        <v>9.27</v>
      </c>
      <c r="D5">
        <v>0.74</v>
      </c>
      <c r="E5">
        <v>15.07</v>
      </c>
      <c r="F5">
        <v>7.97</v>
      </c>
      <c r="G5">
        <v>162.19</v>
      </c>
      <c r="H5">
        <v>0.9</v>
      </c>
      <c r="I5">
        <v>2</v>
      </c>
      <c r="J5">
        <v>1025</v>
      </c>
      <c r="K5">
        <v>53.61</v>
      </c>
      <c r="L5">
        <v>5.64</v>
      </c>
      <c r="M5">
        <v>4.7699999999999996</v>
      </c>
      <c r="N5">
        <v>5.1100000000000003</v>
      </c>
      <c r="O5">
        <v>50</v>
      </c>
      <c r="P5">
        <v>0</v>
      </c>
      <c r="Q5">
        <v>1.17</v>
      </c>
      <c r="R5">
        <v>0</v>
      </c>
      <c r="S5">
        <v>1</v>
      </c>
      <c r="T5">
        <v>7.53</v>
      </c>
      <c r="U5">
        <v>16.73</v>
      </c>
    </row>
    <row r="6" spans="1:21">
      <c r="A6">
        <v>5</v>
      </c>
      <c r="B6">
        <v>35.76</v>
      </c>
      <c r="C6">
        <v>17.43</v>
      </c>
      <c r="D6">
        <v>0.7</v>
      </c>
      <c r="E6">
        <v>15.6</v>
      </c>
      <c r="F6">
        <v>17.010000000000002</v>
      </c>
      <c r="G6">
        <v>214.35</v>
      </c>
      <c r="H6">
        <v>1.34</v>
      </c>
      <c r="I6">
        <v>3</v>
      </c>
      <c r="J6">
        <v>1690</v>
      </c>
      <c r="K6">
        <v>60.24</v>
      </c>
      <c r="L6">
        <v>5.38</v>
      </c>
      <c r="M6">
        <v>2.3199999999999998</v>
      </c>
      <c r="N6">
        <v>6.66</v>
      </c>
      <c r="O6">
        <v>33</v>
      </c>
      <c r="P6">
        <v>0</v>
      </c>
      <c r="Q6">
        <v>0.6</v>
      </c>
      <c r="R6">
        <v>0</v>
      </c>
      <c r="S6">
        <v>1</v>
      </c>
      <c r="T6">
        <v>18.5</v>
      </c>
      <c r="U6">
        <v>32.799999999999997</v>
      </c>
    </row>
    <row r="7" spans="1:21">
      <c r="A7">
        <v>6</v>
      </c>
      <c r="B7">
        <v>20.350000000000001</v>
      </c>
      <c r="C7">
        <v>17.2</v>
      </c>
      <c r="D7">
        <v>3.28</v>
      </c>
      <c r="E7">
        <v>6.71</v>
      </c>
      <c r="F7">
        <v>18.05</v>
      </c>
      <c r="G7">
        <v>120.73</v>
      </c>
      <c r="H7">
        <v>7.0000000000000007E-2</v>
      </c>
      <c r="I7">
        <v>4</v>
      </c>
      <c r="J7">
        <v>670</v>
      </c>
      <c r="K7">
        <v>31.43</v>
      </c>
      <c r="L7">
        <v>1.85</v>
      </c>
      <c r="M7">
        <v>5.66</v>
      </c>
      <c r="N7">
        <v>5.72</v>
      </c>
      <c r="O7">
        <v>25</v>
      </c>
      <c r="P7">
        <v>0</v>
      </c>
      <c r="Q7">
        <v>0.83</v>
      </c>
      <c r="R7">
        <v>0</v>
      </c>
      <c r="S7">
        <v>1</v>
      </c>
      <c r="T7">
        <v>1.77</v>
      </c>
      <c r="U7">
        <v>7.81</v>
      </c>
    </row>
    <row r="8" spans="1:21">
      <c r="A8">
        <v>7</v>
      </c>
      <c r="B8">
        <v>21.37</v>
      </c>
      <c r="C8">
        <v>13.42</v>
      </c>
      <c r="D8">
        <v>0.74</v>
      </c>
      <c r="E8">
        <v>10.02</v>
      </c>
      <c r="F8">
        <v>10.69</v>
      </c>
      <c r="G8">
        <v>167.91</v>
      </c>
      <c r="H8">
        <v>3.12</v>
      </c>
      <c r="I8">
        <v>3</v>
      </c>
      <c r="J8">
        <v>1600</v>
      </c>
      <c r="K8">
        <v>50.64</v>
      </c>
      <c r="L8">
        <v>5.71</v>
      </c>
      <c r="M8">
        <v>5.69</v>
      </c>
      <c r="N8">
        <v>7.81</v>
      </c>
      <c r="O8">
        <v>0</v>
      </c>
      <c r="P8">
        <v>1</v>
      </c>
      <c r="Q8">
        <v>2.95</v>
      </c>
      <c r="R8">
        <v>0</v>
      </c>
      <c r="S8">
        <v>1</v>
      </c>
      <c r="T8">
        <v>7.06</v>
      </c>
      <c r="U8">
        <v>28.69</v>
      </c>
    </row>
    <row r="9" spans="1:21">
      <c r="A9">
        <v>8</v>
      </c>
      <c r="B9">
        <v>14.74</v>
      </c>
      <c r="C9">
        <v>16</v>
      </c>
      <c r="D9">
        <v>1.41</v>
      </c>
      <c r="E9">
        <v>7.41</v>
      </c>
      <c r="F9">
        <v>13.55</v>
      </c>
      <c r="G9">
        <v>132.03</v>
      </c>
      <c r="H9">
        <v>0.28000000000000003</v>
      </c>
      <c r="I9">
        <v>4</v>
      </c>
      <c r="J9">
        <v>940</v>
      </c>
      <c r="K9">
        <v>42.5</v>
      </c>
      <c r="L9">
        <v>3.64</v>
      </c>
      <c r="M9">
        <v>7.66</v>
      </c>
      <c r="N9">
        <v>6.07</v>
      </c>
      <c r="O9">
        <v>25</v>
      </c>
      <c r="P9">
        <v>0</v>
      </c>
      <c r="Q9">
        <v>0.56000000000000005</v>
      </c>
      <c r="R9">
        <v>0</v>
      </c>
      <c r="S9">
        <v>1</v>
      </c>
      <c r="T9">
        <v>3.03</v>
      </c>
      <c r="U9">
        <v>15.18</v>
      </c>
    </row>
    <row r="10" spans="1:21">
      <c r="A10">
        <v>9</v>
      </c>
      <c r="B10">
        <v>7.22</v>
      </c>
      <c r="C10">
        <v>17.43</v>
      </c>
      <c r="D10">
        <v>0.22</v>
      </c>
      <c r="E10">
        <v>11.52</v>
      </c>
      <c r="F10">
        <v>8.92</v>
      </c>
      <c r="G10">
        <v>188.46</v>
      </c>
      <c r="H10">
        <v>17.14</v>
      </c>
      <c r="I10">
        <v>2</v>
      </c>
      <c r="J10">
        <v>1730</v>
      </c>
      <c r="K10">
        <v>59.29</v>
      </c>
      <c r="L10">
        <v>4.59</v>
      </c>
      <c r="M10">
        <v>5.0199999999999996</v>
      </c>
      <c r="N10">
        <v>7</v>
      </c>
      <c r="O10">
        <v>0</v>
      </c>
      <c r="P10">
        <v>1</v>
      </c>
      <c r="Q10">
        <v>4.25</v>
      </c>
      <c r="R10">
        <v>0</v>
      </c>
      <c r="S10">
        <v>0</v>
      </c>
      <c r="T10">
        <v>17.61</v>
      </c>
      <c r="U10">
        <v>28.25</v>
      </c>
    </row>
    <row r="11" spans="1:21">
      <c r="A11">
        <v>10</v>
      </c>
      <c r="B11">
        <v>4.0599999999999996</v>
      </c>
      <c r="C11">
        <v>15.98</v>
      </c>
      <c r="D11">
        <v>2.69</v>
      </c>
      <c r="E11">
        <v>7.47</v>
      </c>
      <c r="F11">
        <v>6.36</v>
      </c>
      <c r="G11">
        <v>112.98</v>
      </c>
      <c r="H11">
        <v>0.83</v>
      </c>
      <c r="I11">
        <v>3</v>
      </c>
      <c r="J11">
        <v>640</v>
      </c>
      <c r="K11">
        <v>46.61</v>
      </c>
      <c r="L11">
        <v>4.22</v>
      </c>
      <c r="M11">
        <v>6.82</v>
      </c>
      <c r="N11">
        <v>5.8</v>
      </c>
      <c r="O11">
        <v>33</v>
      </c>
      <c r="P11">
        <v>1</v>
      </c>
      <c r="Q11">
        <v>1.08</v>
      </c>
      <c r="R11">
        <v>0</v>
      </c>
      <c r="S11">
        <v>0</v>
      </c>
      <c r="T11">
        <v>2.57</v>
      </c>
      <c r="U11">
        <v>8.5</v>
      </c>
    </row>
    <row r="12" spans="1:21">
      <c r="A12">
        <v>11</v>
      </c>
      <c r="B12">
        <v>11.18</v>
      </c>
      <c r="C12">
        <v>16.350000000000001</v>
      </c>
      <c r="D12">
        <v>0.44</v>
      </c>
      <c r="E12">
        <v>6.73</v>
      </c>
      <c r="F12">
        <v>8.0299999999999994</v>
      </c>
      <c r="G12">
        <v>154.38</v>
      </c>
      <c r="H12">
        <v>21.13</v>
      </c>
      <c r="I12">
        <v>1</v>
      </c>
      <c r="J12">
        <v>860</v>
      </c>
      <c r="K12">
        <v>52.98</v>
      </c>
      <c r="L12">
        <v>4.95</v>
      </c>
      <c r="M12">
        <v>6.38</v>
      </c>
      <c r="N12">
        <v>4.53</v>
      </c>
      <c r="O12">
        <v>0</v>
      </c>
      <c r="P12">
        <v>0</v>
      </c>
      <c r="Q12">
        <v>0.55000000000000004</v>
      </c>
      <c r="R12">
        <v>0</v>
      </c>
      <c r="S12">
        <v>0</v>
      </c>
      <c r="T12">
        <v>3.26</v>
      </c>
      <c r="U12">
        <v>17.87</v>
      </c>
    </row>
    <row r="13" spans="1:21">
      <c r="A13">
        <v>12</v>
      </c>
      <c r="B13">
        <v>14.79</v>
      </c>
      <c r="C13">
        <v>14.85</v>
      </c>
      <c r="D13">
        <v>0.26</v>
      </c>
      <c r="E13">
        <v>8.0500000000000007</v>
      </c>
      <c r="F13">
        <v>2.93</v>
      </c>
      <c r="G13">
        <v>219.98</v>
      </c>
      <c r="H13">
        <v>54.6</v>
      </c>
      <c r="I13">
        <v>2</v>
      </c>
      <c r="J13">
        <v>960</v>
      </c>
      <c r="K13">
        <v>53.38</v>
      </c>
      <c r="L13">
        <v>4.9000000000000004</v>
      </c>
      <c r="M13">
        <v>5.25</v>
      </c>
      <c r="N13">
        <v>6.73</v>
      </c>
      <c r="O13">
        <v>0</v>
      </c>
      <c r="P13">
        <v>0</v>
      </c>
      <c r="Q13">
        <v>6.17</v>
      </c>
      <c r="R13">
        <v>1</v>
      </c>
      <c r="S13">
        <v>1</v>
      </c>
      <c r="T13">
        <v>23.97</v>
      </c>
      <c r="U13">
        <v>24.11</v>
      </c>
    </row>
    <row r="14" spans="1:21">
      <c r="A14">
        <v>13</v>
      </c>
      <c r="B14">
        <v>4.07</v>
      </c>
      <c r="C14">
        <v>24</v>
      </c>
      <c r="D14">
        <v>0.76</v>
      </c>
      <c r="E14">
        <v>11.03</v>
      </c>
      <c r="F14">
        <v>16.47</v>
      </c>
      <c r="G14">
        <v>151.91999999999999</v>
      </c>
      <c r="H14">
        <v>0.22</v>
      </c>
      <c r="I14">
        <v>4</v>
      </c>
      <c r="J14">
        <v>1575</v>
      </c>
      <c r="K14">
        <v>48.74</v>
      </c>
      <c r="L14">
        <v>2.74</v>
      </c>
      <c r="M14">
        <v>7.66</v>
      </c>
      <c r="N14">
        <v>7.44</v>
      </c>
      <c r="O14">
        <v>25</v>
      </c>
      <c r="P14">
        <v>0</v>
      </c>
      <c r="Q14">
        <v>0.52</v>
      </c>
      <c r="R14">
        <v>0</v>
      </c>
      <c r="S14">
        <v>0</v>
      </c>
      <c r="T14">
        <v>2.44</v>
      </c>
      <c r="U14">
        <v>25.83</v>
      </c>
    </row>
    <row r="15" spans="1:21">
      <c r="A15">
        <v>14</v>
      </c>
      <c r="B15">
        <v>12.18</v>
      </c>
      <c r="C15">
        <v>24.69</v>
      </c>
      <c r="D15">
        <v>4.5599999999999996</v>
      </c>
      <c r="E15">
        <v>10.11</v>
      </c>
      <c r="F15">
        <v>15.95</v>
      </c>
      <c r="G15">
        <v>136.08000000000001</v>
      </c>
      <c r="H15">
        <v>0.54</v>
      </c>
      <c r="I15">
        <v>5</v>
      </c>
      <c r="J15">
        <v>1230</v>
      </c>
      <c r="K15">
        <v>23.6</v>
      </c>
      <c r="L15">
        <v>3.76</v>
      </c>
      <c r="M15">
        <v>11.26</v>
      </c>
      <c r="N15">
        <v>8.39</v>
      </c>
      <c r="O15">
        <v>20</v>
      </c>
      <c r="P15">
        <v>1</v>
      </c>
      <c r="Q15">
        <v>0.66</v>
      </c>
      <c r="R15">
        <v>0</v>
      </c>
      <c r="S15">
        <v>0</v>
      </c>
      <c r="T15">
        <v>4.8600000000000003</v>
      </c>
      <c r="U15">
        <v>15.51</v>
      </c>
    </row>
    <row r="16" spans="1:21">
      <c r="A16">
        <v>15</v>
      </c>
      <c r="B16">
        <v>11.35</v>
      </c>
      <c r="C16">
        <v>22.07</v>
      </c>
      <c r="D16">
        <v>2.4900000000000002</v>
      </c>
      <c r="E16">
        <v>18.649999999999999</v>
      </c>
      <c r="F16">
        <v>10.71</v>
      </c>
      <c r="G16">
        <v>213.91</v>
      </c>
      <c r="H16">
        <v>2.84</v>
      </c>
      <c r="I16">
        <v>4</v>
      </c>
      <c r="J16">
        <v>2190</v>
      </c>
      <c r="K16">
        <v>65.17</v>
      </c>
      <c r="L16">
        <v>4.9800000000000004</v>
      </c>
      <c r="M16">
        <v>8.68</v>
      </c>
      <c r="N16">
        <v>8.23</v>
      </c>
      <c r="O16">
        <v>25</v>
      </c>
      <c r="P16">
        <v>0</v>
      </c>
      <c r="Q16">
        <v>3.15</v>
      </c>
      <c r="R16">
        <v>1</v>
      </c>
      <c r="S16">
        <v>1</v>
      </c>
      <c r="T16">
        <v>12.72</v>
      </c>
      <c r="U16">
        <v>42.87</v>
      </c>
    </row>
    <row r="17" spans="1:21">
      <c r="A17">
        <v>16</v>
      </c>
      <c r="B17">
        <v>40.700000000000003</v>
      </c>
      <c r="C17">
        <v>16.100000000000001</v>
      </c>
      <c r="D17">
        <v>0.25</v>
      </c>
      <c r="E17">
        <v>10.3</v>
      </c>
      <c r="F17">
        <v>6.56</v>
      </c>
      <c r="G17">
        <v>216.72</v>
      </c>
      <c r="H17">
        <v>1.51</v>
      </c>
      <c r="I17">
        <v>2</v>
      </c>
      <c r="J17">
        <v>1580</v>
      </c>
      <c r="K17">
        <v>60.59</v>
      </c>
      <c r="L17">
        <v>5.12</v>
      </c>
      <c r="M17">
        <v>8.75</v>
      </c>
      <c r="N17">
        <v>6.46</v>
      </c>
      <c r="O17">
        <v>0</v>
      </c>
      <c r="P17">
        <v>0</v>
      </c>
      <c r="Q17">
        <v>5.0599999999999996</v>
      </c>
      <c r="R17">
        <v>0</v>
      </c>
      <c r="S17">
        <v>1</v>
      </c>
      <c r="T17">
        <v>22.26</v>
      </c>
      <c r="U17">
        <v>33.06</v>
      </c>
    </row>
    <row r="18" spans="1:21">
      <c r="A18">
        <v>17</v>
      </c>
      <c r="B18">
        <v>9.32</v>
      </c>
      <c r="C18">
        <v>21.64</v>
      </c>
      <c r="D18">
        <v>0.87</v>
      </c>
      <c r="E18">
        <v>15.3</v>
      </c>
      <c r="F18">
        <v>11.04</v>
      </c>
      <c r="G18">
        <v>213.96</v>
      </c>
      <c r="H18">
        <v>0.87</v>
      </c>
      <c r="I18">
        <v>3</v>
      </c>
      <c r="J18">
        <v>2300</v>
      </c>
      <c r="K18">
        <v>70.69</v>
      </c>
      <c r="L18">
        <v>5.56</v>
      </c>
      <c r="M18">
        <v>8.17</v>
      </c>
      <c r="N18">
        <v>8.18</v>
      </c>
      <c r="O18">
        <v>0</v>
      </c>
      <c r="P18">
        <v>0</v>
      </c>
      <c r="Q18">
        <v>2.64</v>
      </c>
      <c r="R18">
        <v>1</v>
      </c>
      <c r="S18">
        <v>0</v>
      </c>
      <c r="T18">
        <v>14.75</v>
      </c>
      <c r="U18">
        <v>44.93</v>
      </c>
    </row>
    <row r="19" spans="1:21">
      <c r="A19">
        <v>18</v>
      </c>
      <c r="B19">
        <v>21.42</v>
      </c>
      <c r="C19">
        <v>19.16</v>
      </c>
      <c r="D19">
        <v>1.03</v>
      </c>
      <c r="E19">
        <v>13.75</v>
      </c>
      <c r="F19">
        <v>11.66</v>
      </c>
      <c r="G19">
        <v>198.65</v>
      </c>
      <c r="H19">
        <v>1.66</v>
      </c>
      <c r="I19">
        <v>3</v>
      </c>
      <c r="J19">
        <v>1720</v>
      </c>
      <c r="K19">
        <v>62.11</v>
      </c>
      <c r="L19">
        <v>6.02</v>
      </c>
      <c r="M19">
        <v>4.66</v>
      </c>
      <c r="N19">
        <v>7.99</v>
      </c>
      <c r="O19">
        <v>33</v>
      </c>
      <c r="P19">
        <v>1</v>
      </c>
      <c r="Q19">
        <v>1.56</v>
      </c>
      <c r="R19">
        <v>0</v>
      </c>
      <c r="S19">
        <v>1</v>
      </c>
      <c r="T19">
        <v>14.61</v>
      </c>
      <c r="U19">
        <v>32.99</v>
      </c>
    </row>
    <row r="20" spans="1:21">
      <c r="A20">
        <v>19</v>
      </c>
      <c r="B20">
        <v>13.95</v>
      </c>
      <c r="C20">
        <v>13</v>
      </c>
      <c r="D20">
        <v>0.1</v>
      </c>
      <c r="E20">
        <v>11.49</v>
      </c>
      <c r="F20">
        <v>16.34</v>
      </c>
      <c r="G20">
        <v>130</v>
      </c>
      <c r="H20">
        <v>1.66</v>
      </c>
      <c r="I20">
        <v>2</v>
      </c>
      <c r="J20">
        <v>850</v>
      </c>
      <c r="K20">
        <v>39.380000000000003</v>
      </c>
      <c r="L20">
        <v>3.95</v>
      </c>
      <c r="M20">
        <v>5.64</v>
      </c>
      <c r="N20">
        <v>5.2</v>
      </c>
      <c r="O20">
        <v>50</v>
      </c>
      <c r="P20">
        <v>0</v>
      </c>
      <c r="Q20">
        <v>0.27</v>
      </c>
      <c r="R20">
        <v>0</v>
      </c>
      <c r="S20">
        <v>0</v>
      </c>
      <c r="T20">
        <v>5.28</v>
      </c>
      <c r="U20">
        <v>13.72</v>
      </c>
    </row>
    <row r="21" spans="1:21">
      <c r="A21">
        <v>20</v>
      </c>
      <c r="B21">
        <v>16.73</v>
      </c>
      <c r="C21">
        <v>24.42</v>
      </c>
      <c r="D21">
        <v>1.8</v>
      </c>
      <c r="E21">
        <v>6.69</v>
      </c>
      <c r="F21">
        <v>14.07</v>
      </c>
      <c r="G21">
        <v>122.85</v>
      </c>
      <c r="H21">
        <v>0.03</v>
      </c>
      <c r="I21">
        <v>5</v>
      </c>
      <c r="J21">
        <v>780</v>
      </c>
      <c r="K21">
        <v>38.56</v>
      </c>
      <c r="L21">
        <v>2.34</v>
      </c>
      <c r="M21">
        <v>5.8</v>
      </c>
      <c r="N21">
        <v>4.92</v>
      </c>
      <c r="O21">
        <v>20</v>
      </c>
      <c r="P21">
        <v>0</v>
      </c>
      <c r="Q21">
        <v>0.34</v>
      </c>
      <c r="R21">
        <v>0</v>
      </c>
      <c r="S21">
        <v>0</v>
      </c>
      <c r="T21">
        <v>0.54</v>
      </c>
      <c r="U21">
        <v>6.63</v>
      </c>
    </row>
    <row r="22" spans="1:21">
      <c r="A22">
        <v>21</v>
      </c>
      <c r="B22">
        <v>21.11</v>
      </c>
      <c r="C22">
        <v>18.600000000000001</v>
      </c>
      <c r="D22">
        <v>0.61</v>
      </c>
      <c r="E22">
        <v>16.2</v>
      </c>
      <c r="F22">
        <v>17.010000000000002</v>
      </c>
      <c r="G22">
        <v>256.45999999999998</v>
      </c>
      <c r="H22">
        <v>27.36</v>
      </c>
      <c r="I22">
        <v>3</v>
      </c>
      <c r="J22">
        <v>2100</v>
      </c>
      <c r="K22">
        <v>70.37</v>
      </c>
      <c r="L22">
        <v>6.11</v>
      </c>
      <c r="M22">
        <v>9.48</v>
      </c>
      <c r="N22">
        <v>7.43</v>
      </c>
      <c r="O22">
        <v>0</v>
      </c>
      <c r="P22">
        <v>0</v>
      </c>
      <c r="Q22">
        <v>4.49</v>
      </c>
      <c r="R22">
        <v>1</v>
      </c>
      <c r="S22">
        <v>0</v>
      </c>
      <c r="T22">
        <v>17.95</v>
      </c>
      <c r="U22">
        <v>39.74</v>
      </c>
    </row>
    <row r="23" spans="1:21">
      <c r="A23">
        <v>22</v>
      </c>
      <c r="B23">
        <v>5.47</v>
      </c>
      <c r="C23">
        <v>25.19</v>
      </c>
      <c r="D23">
        <v>4.32</v>
      </c>
      <c r="E23">
        <v>10.39</v>
      </c>
      <c r="F23">
        <v>14.31</v>
      </c>
      <c r="G23">
        <v>154.05000000000001</v>
      </c>
      <c r="H23">
        <v>0.3</v>
      </c>
      <c r="I23">
        <v>5</v>
      </c>
      <c r="J23">
        <v>1470</v>
      </c>
      <c r="K23">
        <v>40.76</v>
      </c>
      <c r="L23">
        <v>3.26</v>
      </c>
      <c r="M23">
        <v>12.17</v>
      </c>
      <c r="N23">
        <v>8.15</v>
      </c>
      <c r="O23">
        <v>20</v>
      </c>
      <c r="P23">
        <v>1</v>
      </c>
      <c r="Q23">
        <v>1.93</v>
      </c>
      <c r="R23">
        <v>0</v>
      </c>
      <c r="S23">
        <v>1</v>
      </c>
      <c r="T23">
        <v>3.27</v>
      </c>
      <c r="U23">
        <v>24.53</v>
      </c>
    </row>
    <row r="24" spans="1:21">
      <c r="A24">
        <v>23</v>
      </c>
      <c r="B24">
        <v>19.38</v>
      </c>
      <c r="C24">
        <v>4.5599999999999996</v>
      </c>
      <c r="D24">
        <v>1.45</v>
      </c>
      <c r="E24">
        <v>13.5</v>
      </c>
      <c r="F24">
        <v>0.56999999999999995</v>
      </c>
      <c r="G24">
        <v>246.49</v>
      </c>
      <c r="H24">
        <v>59.14</v>
      </c>
      <c r="I24">
        <v>1</v>
      </c>
      <c r="J24">
        <v>1225</v>
      </c>
      <c r="K24">
        <v>70.39</v>
      </c>
      <c r="L24">
        <v>7.54</v>
      </c>
      <c r="M24">
        <v>1.87</v>
      </c>
      <c r="N24">
        <v>6.33</v>
      </c>
      <c r="O24">
        <v>0</v>
      </c>
      <c r="P24">
        <v>0</v>
      </c>
      <c r="Q24">
        <v>6.59</v>
      </c>
      <c r="R24">
        <v>1</v>
      </c>
      <c r="S24">
        <v>1</v>
      </c>
      <c r="T24">
        <v>23.99</v>
      </c>
      <c r="U24">
        <v>31.18</v>
      </c>
    </row>
    <row r="25" spans="1:21">
      <c r="A25">
        <v>24</v>
      </c>
      <c r="B25">
        <v>20.87</v>
      </c>
      <c r="C25">
        <v>13.93</v>
      </c>
      <c r="D25">
        <v>7.0000000000000007E-2</v>
      </c>
      <c r="E25">
        <v>8.5</v>
      </c>
      <c r="F25">
        <v>0.4</v>
      </c>
      <c r="G25">
        <v>255.11</v>
      </c>
      <c r="H25">
        <v>82.04</v>
      </c>
      <c r="I25">
        <v>1</v>
      </c>
      <c r="J25">
        <v>1380</v>
      </c>
      <c r="K25">
        <v>65.33</v>
      </c>
      <c r="L25">
        <v>5.17</v>
      </c>
      <c r="M25">
        <v>7.46</v>
      </c>
      <c r="N25">
        <v>6.84</v>
      </c>
      <c r="O25">
        <v>0</v>
      </c>
      <c r="P25">
        <v>1</v>
      </c>
      <c r="Q25">
        <v>1.3</v>
      </c>
      <c r="R25">
        <v>0</v>
      </c>
      <c r="S25">
        <v>0</v>
      </c>
      <c r="T25">
        <v>17.05</v>
      </c>
      <c r="U25">
        <v>26.15</v>
      </c>
    </row>
    <row r="26" spans="1:21">
      <c r="A26">
        <v>25</v>
      </c>
      <c r="B26">
        <v>14.14</v>
      </c>
      <c r="C26">
        <v>22.66</v>
      </c>
      <c r="D26">
        <v>6.8</v>
      </c>
      <c r="E26">
        <v>19.77</v>
      </c>
      <c r="F26">
        <v>20.36</v>
      </c>
      <c r="G26">
        <v>207.81</v>
      </c>
      <c r="H26">
        <v>0.5</v>
      </c>
      <c r="I26">
        <v>4</v>
      </c>
      <c r="J26">
        <v>2450</v>
      </c>
      <c r="K26">
        <v>50.9</v>
      </c>
      <c r="L26">
        <v>4.57</v>
      </c>
      <c r="M26">
        <v>11.73</v>
      </c>
      <c r="N26">
        <v>6.51</v>
      </c>
      <c r="O26">
        <v>25</v>
      </c>
      <c r="P26">
        <v>1</v>
      </c>
      <c r="Q26">
        <v>2.02</v>
      </c>
      <c r="R26">
        <v>0</v>
      </c>
      <c r="S26">
        <v>0</v>
      </c>
      <c r="T26">
        <v>6.05</v>
      </c>
      <c r="U26">
        <v>41.79</v>
      </c>
    </row>
    <row r="27" spans="1:21">
      <c r="A27">
        <v>26</v>
      </c>
      <c r="B27">
        <v>13.81</v>
      </c>
      <c r="C27">
        <v>20.94</v>
      </c>
      <c r="D27">
        <v>4.01</v>
      </c>
      <c r="E27">
        <v>9.69</v>
      </c>
      <c r="F27">
        <v>13.21</v>
      </c>
      <c r="G27">
        <v>133.24</v>
      </c>
      <c r="H27">
        <v>0.43</v>
      </c>
      <c r="I27">
        <v>4</v>
      </c>
      <c r="J27">
        <v>910</v>
      </c>
      <c r="K27">
        <v>40.49</v>
      </c>
      <c r="L27">
        <v>2.67</v>
      </c>
      <c r="M27">
        <v>3.12</v>
      </c>
      <c r="N27">
        <v>7.93</v>
      </c>
      <c r="O27">
        <v>50</v>
      </c>
      <c r="P27">
        <v>0</v>
      </c>
      <c r="Q27">
        <v>0.37</v>
      </c>
      <c r="R27">
        <v>0</v>
      </c>
      <c r="S27">
        <v>0</v>
      </c>
      <c r="T27">
        <v>1.66</v>
      </c>
      <c r="U27">
        <v>14.91</v>
      </c>
    </row>
    <row r="28" spans="1:21">
      <c r="A28">
        <v>27</v>
      </c>
      <c r="B28">
        <v>12.96</v>
      </c>
      <c r="C28">
        <v>18.829999999999998</v>
      </c>
      <c r="D28">
        <v>1.3</v>
      </c>
      <c r="E28">
        <v>7.9</v>
      </c>
      <c r="F28">
        <v>14.98</v>
      </c>
      <c r="G28">
        <v>110.98</v>
      </c>
      <c r="H28">
        <v>0.24</v>
      </c>
      <c r="I28">
        <v>3</v>
      </c>
      <c r="J28">
        <v>690</v>
      </c>
      <c r="K28">
        <v>33.909999999999997</v>
      </c>
      <c r="L28">
        <v>3.87</v>
      </c>
      <c r="M28">
        <v>3.5</v>
      </c>
      <c r="N28">
        <v>4.17</v>
      </c>
      <c r="O28">
        <v>33</v>
      </c>
      <c r="P28">
        <v>0</v>
      </c>
      <c r="Q28">
        <v>0.2</v>
      </c>
      <c r="R28">
        <v>0</v>
      </c>
      <c r="S28">
        <v>0</v>
      </c>
      <c r="T28">
        <v>1.79</v>
      </c>
      <c r="U28">
        <v>7.32</v>
      </c>
    </row>
    <row r="29" spans="1:21">
      <c r="A29">
        <v>28</v>
      </c>
      <c r="B29">
        <v>18.47</v>
      </c>
      <c r="C29">
        <v>16.95</v>
      </c>
      <c r="D29">
        <v>0.02</v>
      </c>
      <c r="E29">
        <v>10.15</v>
      </c>
      <c r="F29">
        <v>12.93</v>
      </c>
      <c r="G29">
        <v>171.82</v>
      </c>
      <c r="H29">
        <v>0.55000000000000004</v>
      </c>
      <c r="I29">
        <v>3</v>
      </c>
      <c r="J29">
        <v>1450</v>
      </c>
      <c r="K29">
        <v>53.8</v>
      </c>
      <c r="L29">
        <v>4.37</v>
      </c>
      <c r="M29">
        <v>8.93</v>
      </c>
      <c r="N29">
        <v>6.01</v>
      </c>
      <c r="O29">
        <v>0</v>
      </c>
      <c r="P29">
        <v>0</v>
      </c>
      <c r="Q29">
        <v>1.6</v>
      </c>
      <c r="R29">
        <v>0</v>
      </c>
      <c r="S29">
        <v>1</v>
      </c>
      <c r="T29">
        <v>10.69</v>
      </c>
      <c r="U29">
        <v>27.34</v>
      </c>
    </row>
    <row r="30" spans="1:21">
      <c r="A30">
        <v>29</v>
      </c>
      <c r="B30">
        <v>3.84</v>
      </c>
      <c r="C30">
        <v>13.61</v>
      </c>
      <c r="D30">
        <v>0.5</v>
      </c>
      <c r="E30">
        <v>13.82</v>
      </c>
      <c r="F30">
        <v>8.91</v>
      </c>
      <c r="G30">
        <v>402.59</v>
      </c>
      <c r="H30">
        <v>156.24</v>
      </c>
      <c r="I30">
        <v>2</v>
      </c>
      <c r="J30">
        <v>2275</v>
      </c>
      <c r="K30">
        <v>67.89</v>
      </c>
      <c r="L30">
        <v>6.13</v>
      </c>
      <c r="M30">
        <v>7.47</v>
      </c>
      <c r="N30">
        <v>10.18</v>
      </c>
      <c r="O30">
        <v>0</v>
      </c>
      <c r="P30">
        <v>0</v>
      </c>
      <c r="Q30">
        <v>14.07</v>
      </c>
      <c r="R30">
        <v>1</v>
      </c>
      <c r="S30">
        <v>0</v>
      </c>
      <c r="T30">
        <v>49.92</v>
      </c>
      <c r="U30">
        <v>50.01</v>
      </c>
    </row>
    <row r="31" spans="1:21">
      <c r="A31">
        <v>30</v>
      </c>
      <c r="B31">
        <v>7.63</v>
      </c>
      <c r="C31">
        <v>19.059999999999999</v>
      </c>
      <c r="D31">
        <v>0.76</v>
      </c>
      <c r="E31">
        <v>13.74</v>
      </c>
      <c r="F31">
        <v>10.81</v>
      </c>
      <c r="G31">
        <v>176.99</v>
      </c>
      <c r="H31">
        <v>3.98</v>
      </c>
      <c r="I31">
        <v>3</v>
      </c>
      <c r="J31">
        <v>1620</v>
      </c>
      <c r="K31">
        <v>44.27</v>
      </c>
      <c r="L31">
        <v>5.51</v>
      </c>
      <c r="M31">
        <v>9.64</v>
      </c>
      <c r="N31">
        <v>6.36</v>
      </c>
      <c r="O31">
        <v>33</v>
      </c>
      <c r="P31">
        <v>1</v>
      </c>
      <c r="Q31">
        <v>3.21</v>
      </c>
      <c r="R31">
        <v>0</v>
      </c>
      <c r="S31">
        <v>1</v>
      </c>
      <c r="T31">
        <v>15.66</v>
      </c>
      <c r="U31">
        <v>36.35</v>
      </c>
    </row>
    <row r="32" spans="1:21">
      <c r="A32">
        <v>31</v>
      </c>
      <c r="B32">
        <v>30.94</v>
      </c>
      <c r="C32">
        <v>21.8</v>
      </c>
      <c r="D32">
        <v>5.92</v>
      </c>
      <c r="E32">
        <v>4.91</v>
      </c>
      <c r="F32">
        <v>8.27</v>
      </c>
      <c r="G32">
        <v>140.85</v>
      </c>
      <c r="H32">
        <v>0.52</v>
      </c>
      <c r="I32">
        <v>3</v>
      </c>
      <c r="J32">
        <v>740</v>
      </c>
      <c r="K32">
        <v>35.74</v>
      </c>
      <c r="L32">
        <v>4.3899999999999997</v>
      </c>
      <c r="M32">
        <v>5.25</v>
      </c>
      <c r="N32">
        <v>5.0199999999999996</v>
      </c>
      <c r="O32">
        <v>33</v>
      </c>
      <c r="P32">
        <v>0</v>
      </c>
      <c r="Q32">
        <v>0.65</v>
      </c>
      <c r="R32">
        <v>0</v>
      </c>
      <c r="S32">
        <v>1</v>
      </c>
      <c r="T32">
        <v>5.72</v>
      </c>
      <c r="U32">
        <v>11.72</v>
      </c>
    </row>
    <row r="33" spans="1:21">
      <c r="A33">
        <v>32</v>
      </c>
      <c r="B33">
        <v>17.91</v>
      </c>
      <c r="C33">
        <v>10.68</v>
      </c>
      <c r="D33">
        <v>0.06</v>
      </c>
      <c r="E33">
        <v>20.99</v>
      </c>
      <c r="F33">
        <v>6.73</v>
      </c>
      <c r="G33">
        <v>178.96</v>
      </c>
      <c r="H33">
        <v>15.6</v>
      </c>
      <c r="I33">
        <v>2</v>
      </c>
      <c r="J33">
        <v>1125</v>
      </c>
      <c r="K33">
        <v>42.87</v>
      </c>
      <c r="L33">
        <v>4.47</v>
      </c>
      <c r="M33">
        <v>4.74</v>
      </c>
      <c r="N33">
        <v>6.19</v>
      </c>
      <c r="O33">
        <v>0</v>
      </c>
      <c r="P33">
        <v>1</v>
      </c>
      <c r="Q33">
        <v>5.67</v>
      </c>
      <c r="R33">
        <v>0</v>
      </c>
      <c r="S33">
        <v>1</v>
      </c>
      <c r="T33">
        <v>21.05</v>
      </c>
      <c r="U33">
        <v>22.01</v>
      </c>
    </row>
    <row r="34" spans="1:21">
      <c r="A34">
        <v>33</v>
      </c>
      <c r="B34">
        <v>20.99</v>
      </c>
      <c r="C34">
        <v>16.760000000000002</v>
      </c>
      <c r="D34">
        <v>0.85</v>
      </c>
      <c r="E34">
        <v>20.059999999999999</v>
      </c>
      <c r="F34">
        <v>15.82</v>
      </c>
      <c r="G34">
        <v>163.88</v>
      </c>
      <c r="H34">
        <v>0.62</v>
      </c>
      <c r="I34">
        <v>4</v>
      </c>
      <c r="J34">
        <v>1335</v>
      </c>
      <c r="K34">
        <v>39.39</v>
      </c>
      <c r="L34">
        <v>4.67</v>
      </c>
      <c r="M34">
        <v>10.41</v>
      </c>
      <c r="N34">
        <v>5.38</v>
      </c>
      <c r="O34">
        <v>50</v>
      </c>
      <c r="P34">
        <v>0</v>
      </c>
      <c r="Q34">
        <v>1.64</v>
      </c>
      <c r="R34">
        <v>0</v>
      </c>
      <c r="S34">
        <v>1</v>
      </c>
      <c r="T34">
        <v>1.97</v>
      </c>
      <c r="U34">
        <v>25.32</v>
      </c>
    </row>
    <row r="35" spans="1:21">
      <c r="A35">
        <v>34</v>
      </c>
      <c r="B35">
        <v>12.13</v>
      </c>
      <c r="C35">
        <v>20.059999999999999</v>
      </c>
      <c r="D35">
        <v>1.7</v>
      </c>
      <c r="E35">
        <v>18.93</v>
      </c>
      <c r="F35">
        <v>10.93</v>
      </c>
      <c r="G35">
        <v>299.95</v>
      </c>
      <c r="H35">
        <v>30.2</v>
      </c>
      <c r="I35">
        <v>3</v>
      </c>
      <c r="J35">
        <v>2875</v>
      </c>
      <c r="K35">
        <v>68.739999999999995</v>
      </c>
      <c r="L35">
        <v>6.32</v>
      </c>
      <c r="M35">
        <v>9.09</v>
      </c>
      <c r="N35">
        <v>7.8</v>
      </c>
      <c r="O35">
        <v>0</v>
      </c>
      <c r="P35">
        <v>0</v>
      </c>
      <c r="Q35">
        <v>4.43</v>
      </c>
      <c r="R35">
        <v>1</v>
      </c>
      <c r="S35">
        <v>0</v>
      </c>
      <c r="T35">
        <v>52.59</v>
      </c>
      <c r="U35">
        <v>57.03</v>
      </c>
    </row>
    <row r="36" spans="1:21">
      <c r="A36">
        <v>35</v>
      </c>
      <c r="B36">
        <v>24.48</v>
      </c>
      <c r="C36">
        <v>10.38</v>
      </c>
      <c r="D36">
        <v>0.4</v>
      </c>
      <c r="E36">
        <v>13.19</v>
      </c>
      <c r="F36">
        <v>7.62</v>
      </c>
      <c r="G36">
        <v>203.87</v>
      </c>
      <c r="H36">
        <v>13.15</v>
      </c>
      <c r="I36">
        <v>2</v>
      </c>
      <c r="J36">
        <v>1680</v>
      </c>
      <c r="K36">
        <v>66.319999999999993</v>
      </c>
      <c r="L36">
        <v>6.05</v>
      </c>
      <c r="M36">
        <v>5.22</v>
      </c>
      <c r="N36">
        <v>5.31</v>
      </c>
      <c r="O36">
        <v>0</v>
      </c>
      <c r="P36">
        <v>1</v>
      </c>
      <c r="Q36">
        <v>3.18</v>
      </c>
      <c r="R36">
        <v>0</v>
      </c>
      <c r="S36">
        <v>1</v>
      </c>
      <c r="T36">
        <v>14.36</v>
      </c>
      <c r="U36">
        <v>34.22</v>
      </c>
    </row>
    <row r="37" spans="1:21">
      <c r="A37">
        <v>36</v>
      </c>
      <c r="B37">
        <v>13.04</v>
      </c>
      <c r="C37">
        <v>15.18</v>
      </c>
      <c r="D37">
        <v>0.65</v>
      </c>
      <c r="E37">
        <v>5.86</v>
      </c>
      <c r="F37">
        <v>4.62</v>
      </c>
      <c r="G37">
        <v>138.44</v>
      </c>
      <c r="H37">
        <v>0.72</v>
      </c>
      <c r="I37">
        <v>2</v>
      </c>
      <c r="J37">
        <v>870</v>
      </c>
      <c r="K37">
        <v>51.01</v>
      </c>
      <c r="L37">
        <v>3.95</v>
      </c>
      <c r="M37">
        <v>5.2</v>
      </c>
      <c r="N37">
        <v>5.26</v>
      </c>
      <c r="O37">
        <v>0</v>
      </c>
      <c r="P37">
        <v>0</v>
      </c>
      <c r="Q37">
        <v>1.03</v>
      </c>
      <c r="R37">
        <v>0</v>
      </c>
      <c r="S37">
        <v>1</v>
      </c>
      <c r="T37">
        <v>17.260000000000002</v>
      </c>
      <c r="U37">
        <v>14.66</v>
      </c>
    </row>
    <row r="38" spans="1:21">
      <c r="A38">
        <v>37</v>
      </c>
      <c r="B38">
        <v>12.27</v>
      </c>
      <c r="C38">
        <v>25.29</v>
      </c>
      <c r="D38">
        <v>0.76</v>
      </c>
      <c r="E38">
        <v>7.43</v>
      </c>
      <c r="F38">
        <v>17.940000000000001</v>
      </c>
      <c r="G38">
        <v>181.62</v>
      </c>
      <c r="H38">
        <v>1.36</v>
      </c>
      <c r="I38">
        <v>3</v>
      </c>
      <c r="J38">
        <v>1620</v>
      </c>
      <c r="K38">
        <v>63.44</v>
      </c>
      <c r="L38">
        <v>4.32</v>
      </c>
      <c r="M38">
        <v>7.96</v>
      </c>
      <c r="N38">
        <v>6.74</v>
      </c>
      <c r="O38">
        <v>0</v>
      </c>
      <c r="P38">
        <v>0</v>
      </c>
      <c r="Q38">
        <v>0.35</v>
      </c>
      <c r="R38">
        <v>0</v>
      </c>
      <c r="S38">
        <v>0</v>
      </c>
      <c r="T38">
        <v>2.65</v>
      </c>
      <c r="U38">
        <v>31.12</v>
      </c>
    </row>
    <row r="39" spans="1:21">
      <c r="A39">
        <v>38</v>
      </c>
      <c r="B39">
        <v>20.38</v>
      </c>
      <c r="C39">
        <v>19.39</v>
      </c>
      <c r="D39">
        <v>0.62</v>
      </c>
      <c r="E39">
        <v>7.15</v>
      </c>
      <c r="F39">
        <v>13.19</v>
      </c>
      <c r="G39">
        <v>124.97</v>
      </c>
      <c r="H39">
        <v>0.21</v>
      </c>
      <c r="I39">
        <v>3</v>
      </c>
      <c r="J39">
        <v>960</v>
      </c>
      <c r="K39">
        <v>30.28</v>
      </c>
      <c r="L39">
        <v>4.63</v>
      </c>
      <c r="M39">
        <v>5.94</v>
      </c>
      <c r="N39">
        <v>7.11</v>
      </c>
      <c r="O39">
        <v>33</v>
      </c>
      <c r="P39">
        <v>0</v>
      </c>
      <c r="Q39">
        <v>0.09</v>
      </c>
      <c r="R39">
        <v>0</v>
      </c>
      <c r="S39">
        <v>0</v>
      </c>
      <c r="T39">
        <v>0.98</v>
      </c>
      <c r="U39">
        <v>14.99</v>
      </c>
    </row>
    <row r="40" spans="1:21">
      <c r="A40">
        <v>39</v>
      </c>
      <c r="B40">
        <v>5.52</v>
      </c>
      <c r="C40">
        <v>18.84</v>
      </c>
      <c r="D40">
        <v>9.74</v>
      </c>
      <c r="E40">
        <v>9.1</v>
      </c>
      <c r="F40">
        <v>15</v>
      </c>
      <c r="G40">
        <v>152.63999999999999</v>
      </c>
      <c r="H40">
        <v>1.8</v>
      </c>
      <c r="I40">
        <v>4</v>
      </c>
      <c r="J40">
        <v>1125</v>
      </c>
      <c r="K40">
        <v>48.01</v>
      </c>
      <c r="L40">
        <v>4.4400000000000004</v>
      </c>
      <c r="M40">
        <v>7.14</v>
      </c>
      <c r="N40">
        <v>8.18</v>
      </c>
      <c r="O40">
        <v>25</v>
      </c>
      <c r="P40">
        <v>1</v>
      </c>
      <c r="Q40">
        <v>0.41</v>
      </c>
      <c r="R40">
        <v>0</v>
      </c>
      <c r="S40">
        <v>1</v>
      </c>
      <c r="T40">
        <v>3.83</v>
      </c>
      <c r="U40">
        <v>20.63</v>
      </c>
    </row>
    <row r="41" spans="1:21">
      <c r="A41">
        <v>40</v>
      </c>
      <c r="B41">
        <v>0.22</v>
      </c>
      <c r="C41">
        <v>20.77</v>
      </c>
      <c r="D41">
        <v>2.31</v>
      </c>
      <c r="E41">
        <v>15.31</v>
      </c>
      <c r="F41">
        <v>14.18</v>
      </c>
      <c r="G41">
        <v>184.5</v>
      </c>
      <c r="H41">
        <v>1.56</v>
      </c>
      <c r="I41">
        <v>5</v>
      </c>
      <c r="J41">
        <v>1875</v>
      </c>
      <c r="K41">
        <v>53.94</v>
      </c>
      <c r="L41">
        <v>4.72</v>
      </c>
      <c r="M41">
        <v>11.02</v>
      </c>
      <c r="N41">
        <v>8.31</v>
      </c>
      <c r="O41">
        <v>20</v>
      </c>
      <c r="P41">
        <v>0</v>
      </c>
      <c r="Q41">
        <v>6.8</v>
      </c>
      <c r="R41">
        <v>1</v>
      </c>
      <c r="S41">
        <v>1</v>
      </c>
      <c r="T41">
        <v>10.88</v>
      </c>
      <c r="U41">
        <v>34.49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60" workbookViewId="0">
      <selection sqref="A1:E73"/>
    </sheetView>
  </sheetViews>
  <sheetFormatPr baseColWidth="10" defaultRowHeight="14.4"/>
  <sheetData>
    <row r="1" spans="1:4">
      <c r="B1" s="2" t="s">
        <v>19</v>
      </c>
      <c r="C1" s="2" t="s">
        <v>3</v>
      </c>
      <c r="D1" s="2" t="s">
        <v>8</v>
      </c>
    </row>
    <row r="2" spans="1:4">
      <c r="B2" s="2" t="s">
        <v>20</v>
      </c>
      <c r="C2" s="2" t="s">
        <v>21</v>
      </c>
      <c r="D2" s="2" t="s">
        <v>22</v>
      </c>
    </row>
    <row r="3" spans="1:4">
      <c r="A3">
        <v>1</v>
      </c>
      <c r="B3">
        <v>16.75</v>
      </c>
      <c r="C3">
        <v>8.8699999999999992</v>
      </c>
      <c r="D3">
        <v>1250</v>
      </c>
    </row>
    <row r="4" spans="1:4">
      <c r="A4">
        <v>2</v>
      </c>
      <c r="B4">
        <v>13.87</v>
      </c>
      <c r="C4">
        <v>6.59</v>
      </c>
      <c r="D4">
        <v>985</v>
      </c>
    </row>
    <row r="5" spans="1:4">
      <c r="A5">
        <v>3</v>
      </c>
      <c r="B5">
        <v>42.67</v>
      </c>
      <c r="C5">
        <v>11.46</v>
      </c>
      <c r="D5">
        <v>2175</v>
      </c>
    </row>
    <row r="6" spans="1:4">
      <c r="A6">
        <v>4</v>
      </c>
      <c r="B6">
        <v>16.73</v>
      </c>
      <c r="C6">
        <v>15.07</v>
      </c>
      <c r="D6">
        <v>1025</v>
      </c>
    </row>
    <row r="7" spans="1:4">
      <c r="A7">
        <v>5</v>
      </c>
      <c r="B7">
        <v>32.799999999999997</v>
      </c>
      <c r="C7">
        <v>15.6</v>
      </c>
      <c r="D7">
        <v>1690</v>
      </c>
    </row>
    <row r="8" spans="1:4">
      <c r="A8">
        <v>6</v>
      </c>
      <c r="B8">
        <v>7.81</v>
      </c>
      <c r="C8">
        <v>6.71</v>
      </c>
      <c r="D8">
        <v>670</v>
      </c>
    </row>
    <row r="9" spans="1:4">
      <c r="A9">
        <v>7</v>
      </c>
      <c r="B9">
        <v>28.69</v>
      </c>
      <c r="C9">
        <v>10.02</v>
      </c>
      <c r="D9">
        <v>1600</v>
      </c>
    </row>
    <row r="10" spans="1:4">
      <c r="A10">
        <v>8</v>
      </c>
      <c r="B10">
        <v>15.18</v>
      </c>
      <c r="C10">
        <v>7.41</v>
      </c>
      <c r="D10">
        <v>940</v>
      </c>
    </row>
    <row r="11" spans="1:4">
      <c r="A11">
        <v>9</v>
      </c>
      <c r="B11">
        <v>28.25</v>
      </c>
      <c r="C11">
        <v>11.52</v>
      </c>
      <c r="D11">
        <v>1730</v>
      </c>
    </row>
    <row r="12" spans="1:4">
      <c r="A12">
        <v>10</v>
      </c>
      <c r="B12">
        <v>8.5</v>
      </c>
      <c r="C12">
        <v>7.47</v>
      </c>
      <c r="D12">
        <v>640</v>
      </c>
    </row>
    <row r="13" spans="1:4">
      <c r="A13">
        <v>11</v>
      </c>
      <c r="B13">
        <v>17.87</v>
      </c>
      <c r="C13">
        <v>6.73</v>
      </c>
      <c r="D13">
        <v>860</v>
      </c>
    </row>
    <row r="14" spans="1:4">
      <c r="A14">
        <v>12</v>
      </c>
      <c r="B14">
        <v>24.11</v>
      </c>
      <c r="C14">
        <v>8.0500000000000007</v>
      </c>
      <c r="D14">
        <v>960</v>
      </c>
    </row>
    <row r="15" spans="1:4">
      <c r="A15">
        <v>13</v>
      </c>
      <c r="B15">
        <v>25.83</v>
      </c>
      <c r="C15">
        <v>11.03</v>
      </c>
      <c r="D15">
        <v>1575</v>
      </c>
    </row>
    <row r="16" spans="1:4">
      <c r="A16">
        <v>14</v>
      </c>
      <c r="B16">
        <v>15.51</v>
      </c>
      <c r="C16">
        <v>10.11</v>
      </c>
      <c r="D16">
        <v>1230</v>
      </c>
    </row>
    <row r="17" spans="1:4">
      <c r="A17">
        <v>15</v>
      </c>
      <c r="B17">
        <v>42.87</v>
      </c>
      <c r="C17">
        <v>18.649999999999999</v>
      </c>
      <c r="D17">
        <v>2190</v>
      </c>
    </row>
    <row r="18" spans="1:4">
      <c r="A18">
        <v>16</v>
      </c>
      <c r="B18">
        <v>33.06</v>
      </c>
      <c r="C18">
        <v>10.3</v>
      </c>
      <c r="D18">
        <v>1580</v>
      </c>
    </row>
    <row r="19" spans="1:4">
      <c r="A19">
        <v>17</v>
      </c>
      <c r="B19">
        <v>44.93</v>
      </c>
      <c r="C19">
        <v>15.3</v>
      </c>
      <c r="D19">
        <v>2300</v>
      </c>
    </row>
    <row r="20" spans="1:4">
      <c r="A20">
        <v>18</v>
      </c>
      <c r="B20">
        <v>32.99</v>
      </c>
      <c r="C20">
        <v>13.75</v>
      </c>
      <c r="D20">
        <v>1720</v>
      </c>
    </row>
    <row r="21" spans="1:4">
      <c r="A21">
        <v>19</v>
      </c>
      <c r="B21">
        <v>13.72</v>
      </c>
      <c r="C21">
        <v>11.49</v>
      </c>
      <c r="D21">
        <v>850</v>
      </c>
    </row>
    <row r="22" spans="1:4">
      <c r="A22">
        <v>20</v>
      </c>
      <c r="B22">
        <v>6.63</v>
      </c>
      <c r="C22">
        <v>6.69</v>
      </c>
      <c r="D22">
        <v>780</v>
      </c>
    </row>
    <row r="23" spans="1:4">
      <c r="A23">
        <v>21</v>
      </c>
      <c r="B23">
        <v>39.74</v>
      </c>
      <c r="C23">
        <v>16.2</v>
      </c>
      <c r="D23">
        <v>2100</v>
      </c>
    </row>
    <row r="24" spans="1:4">
      <c r="A24">
        <v>22</v>
      </c>
      <c r="B24">
        <v>24.53</v>
      </c>
      <c r="C24">
        <v>10.39</v>
      </c>
      <c r="D24">
        <v>1470</v>
      </c>
    </row>
    <row r="25" spans="1:4">
      <c r="A25">
        <v>23</v>
      </c>
      <c r="B25">
        <v>31.18</v>
      </c>
      <c r="C25">
        <v>13.5</v>
      </c>
      <c r="D25">
        <v>1225</v>
      </c>
    </row>
    <row r="26" spans="1:4">
      <c r="A26">
        <v>24</v>
      </c>
      <c r="B26">
        <v>26.15</v>
      </c>
      <c r="C26">
        <v>8.5</v>
      </c>
      <c r="D26">
        <v>1380</v>
      </c>
    </row>
    <row r="27" spans="1:4">
      <c r="A27">
        <v>25</v>
      </c>
      <c r="B27">
        <v>41.79</v>
      </c>
      <c r="C27">
        <v>19.77</v>
      </c>
      <c r="D27">
        <v>2450</v>
      </c>
    </row>
    <row r="28" spans="1:4">
      <c r="A28">
        <v>26</v>
      </c>
      <c r="B28">
        <v>14.91</v>
      </c>
      <c r="C28">
        <v>9.69</v>
      </c>
      <c r="D28">
        <v>910</v>
      </c>
    </row>
    <row r="29" spans="1:4">
      <c r="A29">
        <v>27</v>
      </c>
      <c r="B29">
        <v>7.32</v>
      </c>
      <c r="C29">
        <v>7.9</v>
      </c>
      <c r="D29">
        <v>690</v>
      </c>
    </row>
    <row r="30" spans="1:4">
      <c r="A30">
        <v>28</v>
      </c>
      <c r="B30">
        <v>27.34</v>
      </c>
      <c r="C30">
        <v>10.15</v>
      </c>
      <c r="D30">
        <v>1450</v>
      </c>
    </row>
    <row r="31" spans="1:4">
      <c r="A31">
        <v>29</v>
      </c>
      <c r="B31">
        <v>50.01</v>
      </c>
      <c r="C31">
        <v>13.82</v>
      </c>
      <c r="D31">
        <v>2275</v>
      </c>
    </row>
    <row r="32" spans="1:4">
      <c r="A32">
        <v>30</v>
      </c>
      <c r="B32">
        <v>36.35</v>
      </c>
      <c r="C32">
        <v>13.74</v>
      </c>
      <c r="D32">
        <v>1620</v>
      </c>
    </row>
    <row r="33" spans="1:4">
      <c r="A33">
        <v>31</v>
      </c>
      <c r="B33">
        <v>11.72</v>
      </c>
      <c r="C33">
        <v>4.91</v>
      </c>
      <c r="D33">
        <v>740</v>
      </c>
    </row>
    <row r="34" spans="1:4">
      <c r="A34">
        <v>32</v>
      </c>
      <c r="B34">
        <v>22.01</v>
      </c>
      <c r="C34">
        <v>20.99</v>
      </c>
      <c r="D34">
        <v>1125</v>
      </c>
    </row>
    <row r="35" spans="1:4">
      <c r="A35">
        <v>33</v>
      </c>
      <c r="B35">
        <v>25.32</v>
      </c>
      <c r="C35">
        <v>20.059999999999999</v>
      </c>
      <c r="D35">
        <v>1335</v>
      </c>
    </row>
    <row r="36" spans="1:4">
      <c r="A36">
        <v>34</v>
      </c>
      <c r="B36">
        <v>57.03</v>
      </c>
      <c r="C36">
        <v>18.93</v>
      </c>
      <c r="D36">
        <v>2875</v>
      </c>
    </row>
    <row r="37" spans="1:4">
      <c r="A37">
        <v>35</v>
      </c>
      <c r="B37">
        <v>34.22</v>
      </c>
      <c r="C37">
        <v>13.19</v>
      </c>
      <c r="D37">
        <v>1680</v>
      </c>
    </row>
    <row r="38" spans="1:4">
      <c r="A38">
        <v>36</v>
      </c>
      <c r="B38">
        <v>14.66</v>
      </c>
      <c r="C38">
        <v>5.86</v>
      </c>
      <c r="D38">
        <v>870</v>
      </c>
    </row>
    <row r="39" spans="1:4">
      <c r="A39">
        <v>37</v>
      </c>
      <c r="B39">
        <v>31.12</v>
      </c>
      <c r="C39">
        <v>7.43</v>
      </c>
      <c r="D39">
        <v>1620</v>
      </c>
    </row>
    <row r="40" spans="1:4">
      <c r="A40">
        <v>38</v>
      </c>
      <c r="B40">
        <v>14.99</v>
      </c>
      <c r="C40">
        <v>7.15</v>
      </c>
      <c r="D40">
        <v>960</v>
      </c>
    </row>
    <row r="41" spans="1:4">
      <c r="A41">
        <v>39</v>
      </c>
      <c r="B41">
        <v>20.63</v>
      </c>
      <c r="C41">
        <v>9.1</v>
      </c>
      <c r="D41">
        <v>1125</v>
      </c>
    </row>
    <row r="42" spans="1:4">
      <c r="A42">
        <v>40</v>
      </c>
      <c r="B42">
        <v>34.49</v>
      </c>
      <c r="C42">
        <v>15.31</v>
      </c>
      <c r="D42">
        <v>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D90"/>
  <sheetViews>
    <sheetView zoomScale="53" zoomScaleNormal="53" workbookViewId="0">
      <selection activeCell="N2" sqref="N2"/>
    </sheetView>
  </sheetViews>
  <sheetFormatPr baseColWidth="10" defaultRowHeight="14.4"/>
  <cols>
    <col min="10" max="10" width="30.33203125" customWidth="1"/>
    <col min="19" max="19" width="13.6640625" customWidth="1"/>
    <col min="20" max="20" width="16.6640625" customWidth="1"/>
    <col min="22" max="22" width="29.6640625" customWidth="1"/>
  </cols>
  <sheetData>
    <row r="4" spans="1:23">
      <c r="S4" s="9" t="s">
        <v>51</v>
      </c>
    </row>
    <row r="5" spans="1:23">
      <c r="B5" s="2" t="s">
        <v>19</v>
      </c>
      <c r="C5" s="2" t="s">
        <v>3</v>
      </c>
      <c r="D5" s="2" t="s">
        <v>8</v>
      </c>
      <c r="G5" s="2"/>
      <c r="H5" s="2"/>
    </row>
    <row r="6" spans="1:23">
      <c r="B6" s="2" t="s">
        <v>20</v>
      </c>
      <c r="C6" s="2" t="s">
        <v>21</v>
      </c>
      <c r="D6" s="2" t="s">
        <v>22</v>
      </c>
      <c r="G6" s="2" t="s">
        <v>47</v>
      </c>
      <c r="H6" s="2" t="s">
        <v>48</v>
      </c>
      <c r="R6" s="2" t="s">
        <v>20</v>
      </c>
      <c r="S6" s="8" t="s">
        <v>49</v>
      </c>
      <c r="T6" s="8" t="s">
        <v>50</v>
      </c>
    </row>
    <row r="7" spans="1:23">
      <c r="A7">
        <v>1</v>
      </c>
      <c r="B7">
        <v>16.75</v>
      </c>
      <c r="C7">
        <v>8.8699999999999992</v>
      </c>
      <c r="D7">
        <v>1250</v>
      </c>
      <c r="F7">
        <v>1</v>
      </c>
      <c r="G7">
        <f>+LN(B7)</f>
        <v>2.8183982582710754</v>
      </c>
      <c r="H7">
        <f>+LN(D7)</f>
        <v>7.1308988302963465</v>
      </c>
      <c r="J7" t="s">
        <v>23</v>
      </c>
      <c r="Q7">
        <v>1</v>
      </c>
      <c r="R7">
        <v>16.75</v>
      </c>
      <c r="S7">
        <f>+$K$23+$K$24*H7</f>
        <v>3.0595833832591124</v>
      </c>
      <c r="T7">
        <f>EXP(S7)</f>
        <v>21.31867359532076</v>
      </c>
      <c r="V7" t="s">
        <v>23</v>
      </c>
    </row>
    <row r="8" spans="1:23" ht="15" thickBot="1">
      <c r="A8">
        <v>2</v>
      </c>
      <c r="B8">
        <v>13.87</v>
      </c>
      <c r="C8">
        <v>6.59</v>
      </c>
      <c r="D8">
        <v>985</v>
      </c>
      <c r="F8">
        <v>2</v>
      </c>
      <c r="G8">
        <f t="shared" ref="G8:G46" si="0">+LN(B8)</f>
        <v>2.6297282343267403</v>
      </c>
      <c r="H8">
        <f t="shared" ref="H8:H46" si="1">+LN(D8)</f>
        <v>6.892641641172089</v>
      </c>
      <c r="Q8">
        <v>2</v>
      </c>
      <c r="R8">
        <v>13.87</v>
      </c>
      <c r="S8">
        <f t="shared" ref="S8:S46" si="2">+$K$23+$K$24*H8</f>
        <v>2.7493975719005013</v>
      </c>
      <c r="T8">
        <f t="shared" ref="T8:T46" si="3">EXP(S8)</f>
        <v>15.633211161130079</v>
      </c>
    </row>
    <row r="9" spans="1:23">
      <c r="A9">
        <v>3</v>
      </c>
      <c r="B9">
        <v>42.67</v>
      </c>
      <c r="C9">
        <v>11.46</v>
      </c>
      <c r="D9">
        <v>2175</v>
      </c>
      <c r="F9">
        <v>3</v>
      </c>
      <c r="G9">
        <f t="shared" si="0"/>
        <v>3.7534960971999087</v>
      </c>
      <c r="H9">
        <f t="shared" si="1"/>
        <v>7.6847839435227847</v>
      </c>
      <c r="J9" s="6" t="s">
        <v>24</v>
      </c>
      <c r="K9" s="6"/>
      <c r="Q9">
        <v>3</v>
      </c>
      <c r="R9">
        <v>42.67</v>
      </c>
      <c r="S9">
        <f t="shared" si="2"/>
        <v>3.7806835686390245</v>
      </c>
      <c r="T9">
        <f t="shared" si="3"/>
        <v>43.846003246798659</v>
      </c>
      <c r="V9" s="6" t="s">
        <v>24</v>
      </c>
      <c r="W9" s="6"/>
    </row>
    <row r="10" spans="1:23">
      <c r="A10">
        <v>4</v>
      </c>
      <c r="B10">
        <v>16.73</v>
      </c>
      <c r="C10">
        <v>15.07</v>
      </c>
      <c r="D10">
        <v>1025</v>
      </c>
      <c r="F10">
        <v>4</v>
      </c>
      <c r="G10">
        <f t="shared" si="0"/>
        <v>2.8172035149987327</v>
      </c>
      <c r="H10">
        <f t="shared" si="1"/>
        <v>6.932447891572509</v>
      </c>
      <c r="J10" s="3" t="s">
        <v>25</v>
      </c>
      <c r="K10" s="3">
        <v>0.9418674678894583</v>
      </c>
      <c r="Q10">
        <v>4</v>
      </c>
      <c r="R10">
        <v>16.73</v>
      </c>
      <c r="S10">
        <f t="shared" si="2"/>
        <v>2.8012211249398957</v>
      </c>
      <c r="T10">
        <f t="shared" si="3"/>
        <v>16.464740005074749</v>
      </c>
      <c r="V10" s="3" t="s">
        <v>25</v>
      </c>
      <c r="W10" s="3">
        <v>0.95584953691635233</v>
      </c>
    </row>
    <row r="11" spans="1:23">
      <c r="A11">
        <v>5</v>
      </c>
      <c r="B11">
        <v>32.799999999999997</v>
      </c>
      <c r="C11">
        <v>15.6</v>
      </c>
      <c r="D11">
        <v>1690</v>
      </c>
      <c r="F11">
        <v>5</v>
      </c>
      <c r="G11">
        <f t="shared" si="0"/>
        <v>3.4904285153900978</v>
      </c>
      <c r="H11">
        <f t="shared" si="1"/>
        <v>7.4324838079171194</v>
      </c>
      <c r="J11" s="3" t="s">
        <v>26</v>
      </c>
      <c r="K11" s="7">
        <v>0.8871143270684998</v>
      </c>
      <c r="Q11">
        <v>5</v>
      </c>
      <c r="R11">
        <v>32.799999999999997</v>
      </c>
      <c r="S11">
        <f t="shared" si="2"/>
        <v>3.4522153173497996</v>
      </c>
      <c r="T11">
        <f t="shared" si="3"/>
        <v>31.570253027615401</v>
      </c>
      <c r="V11" s="3" t="s">
        <v>26</v>
      </c>
      <c r="W11" s="11">
        <v>0.91364833722320526</v>
      </c>
    </row>
    <row r="12" spans="1:23">
      <c r="A12">
        <v>6</v>
      </c>
      <c r="B12">
        <v>7.81</v>
      </c>
      <c r="C12">
        <v>6.71</v>
      </c>
      <c r="D12">
        <v>670</v>
      </c>
      <c r="F12">
        <v>6</v>
      </c>
      <c r="G12">
        <f t="shared" si="0"/>
        <v>2.0554049638515948</v>
      </c>
      <c r="H12">
        <f t="shared" si="1"/>
        <v>6.5072777123850116</v>
      </c>
      <c r="J12" s="3" t="s">
        <v>27</v>
      </c>
      <c r="K12" s="3">
        <v>0.88414365146503915</v>
      </c>
      <c r="Q12">
        <v>6</v>
      </c>
      <c r="R12">
        <v>7.81</v>
      </c>
      <c r="S12">
        <f t="shared" si="2"/>
        <v>2.2476942513899028</v>
      </c>
      <c r="T12">
        <f t="shared" si="3"/>
        <v>9.4658847039309038</v>
      </c>
      <c r="V12" s="3" t="s">
        <v>27</v>
      </c>
      <c r="W12" s="3">
        <v>0.91137592504486853</v>
      </c>
    </row>
    <row r="13" spans="1:23">
      <c r="A13">
        <v>7</v>
      </c>
      <c r="B13">
        <v>28.69</v>
      </c>
      <c r="C13">
        <v>10.02</v>
      </c>
      <c r="D13">
        <v>1600</v>
      </c>
      <c r="F13">
        <v>7</v>
      </c>
      <c r="G13">
        <f t="shared" si="0"/>
        <v>3.3565486299932736</v>
      </c>
      <c r="H13">
        <f t="shared" si="1"/>
        <v>7.3777589082278725</v>
      </c>
      <c r="J13" s="3" t="s">
        <v>28</v>
      </c>
      <c r="K13" s="3">
        <v>0.1867249060310866</v>
      </c>
      <c r="Q13">
        <v>7</v>
      </c>
      <c r="R13">
        <v>28.69</v>
      </c>
      <c r="S13">
        <f t="shared" si="2"/>
        <v>3.3809692513904848</v>
      </c>
      <c r="T13">
        <f t="shared" si="3"/>
        <v>29.399252574648877</v>
      </c>
      <c r="V13" s="3" t="s">
        <v>28</v>
      </c>
      <c r="W13" s="3">
        <v>3.7255584767709427</v>
      </c>
    </row>
    <row r="14" spans="1:23" ht="15" thickBot="1">
      <c r="A14">
        <v>8</v>
      </c>
      <c r="B14">
        <v>15.18</v>
      </c>
      <c r="C14">
        <v>7.41</v>
      </c>
      <c r="D14">
        <v>940</v>
      </c>
      <c r="F14">
        <v>8</v>
      </c>
      <c r="G14">
        <f t="shared" si="0"/>
        <v>2.7199787719674839</v>
      </c>
      <c r="H14">
        <f t="shared" si="1"/>
        <v>6.8458798752640497</v>
      </c>
      <c r="J14" s="4" t="s">
        <v>29</v>
      </c>
      <c r="K14" s="4">
        <v>40</v>
      </c>
      <c r="Q14">
        <v>8</v>
      </c>
      <c r="R14">
        <v>15.18</v>
      </c>
      <c r="S14">
        <f t="shared" si="2"/>
        <v>2.6885186689298886</v>
      </c>
      <c r="T14">
        <f t="shared" si="3"/>
        <v>14.709869586374442</v>
      </c>
      <c r="V14" s="4" t="s">
        <v>29</v>
      </c>
      <c r="W14" s="4">
        <v>40</v>
      </c>
    </row>
    <row r="15" spans="1:23">
      <c r="A15">
        <v>9</v>
      </c>
      <c r="B15">
        <v>28.25</v>
      </c>
      <c r="C15">
        <v>11.52</v>
      </c>
      <c r="D15">
        <v>1730</v>
      </c>
      <c r="F15">
        <v>9</v>
      </c>
      <c r="G15">
        <f t="shared" si="0"/>
        <v>3.34109345759245</v>
      </c>
      <c r="H15">
        <f t="shared" si="1"/>
        <v>7.4558766874918243</v>
      </c>
      <c r="Q15">
        <v>9</v>
      </c>
      <c r="R15">
        <v>28.25</v>
      </c>
      <c r="S15">
        <f t="shared" si="2"/>
        <v>3.4826703871739886</v>
      </c>
      <c r="T15">
        <f t="shared" si="3"/>
        <v>32.546517939068146</v>
      </c>
    </row>
    <row r="16" spans="1:23" ht="15" thickBot="1">
      <c r="A16">
        <v>10</v>
      </c>
      <c r="B16">
        <v>8.5</v>
      </c>
      <c r="C16">
        <v>7.47</v>
      </c>
      <c r="D16">
        <v>640</v>
      </c>
      <c r="F16">
        <v>10</v>
      </c>
      <c r="G16">
        <f t="shared" si="0"/>
        <v>2.1400661634962708</v>
      </c>
      <c r="H16">
        <f t="shared" si="1"/>
        <v>6.4614681763537174</v>
      </c>
      <c r="J16" t="s">
        <v>30</v>
      </c>
      <c r="Q16">
        <v>10</v>
      </c>
      <c r="R16">
        <v>8.5</v>
      </c>
      <c r="S16">
        <f t="shared" si="2"/>
        <v>2.1880550516072761</v>
      </c>
      <c r="T16">
        <f t="shared" si="3"/>
        <v>8.9178514755317693</v>
      </c>
      <c r="V16" t="s">
        <v>30</v>
      </c>
    </row>
    <row r="17" spans="1:30">
      <c r="A17">
        <v>11</v>
      </c>
      <c r="B17">
        <v>17.87</v>
      </c>
      <c r="C17">
        <v>6.73</v>
      </c>
      <c r="D17">
        <v>860</v>
      </c>
      <c r="F17">
        <v>11</v>
      </c>
      <c r="G17">
        <f t="shared" si="0"/>
        <v>2.8831233291713367</v>
      </c>
      <c r="H17">
        <f t="shared" si="1"/>
        <v>6.7569323892475532</v>
      </c>
      <c r="J17" s="5"/>
      <c r="K17" s="5" t="s">
        <v>35</v>
      </c>
      <c r="L17" s="5" t="s">
        <v>36</v>
      </c>
      <c r="M17" s="5" t="s">
        <v>37</v>
      </c>
      <c r="N17" s="5" t="s">
        <v>38</v>
      </c>
      <c r="O17" s="5" t="s">
        <v>39</v>
      </c>
      <c r="Q17">
        <v>11</v>
      </c>
      <c r="R17">
        <v>17.87</v>
      </c>
      <c r="S17">
        <f t="shared" si="2"/>
        <v>2.5727183935226821</v>
      </c>
      <c r="T17">
        <f t="shared" si="3"/>
        <v>13.101390813259416</v>
      </c>
      <c r="V17" s="5"/>
      <c r="W17" s="5" t="s">
        <v>35</v>
      </c>
      <c r="X17" s="5" t="s">
        <v>36</v>
      </c>
      <c r="Y17" s="5" t="s">
        <v>37</v>
      </c>
      <c r="Z17" s="5" t="s">
        <v>38</v>
      </c>
      <c r="AA17" s="5" t="s">
        <v>39</v>
      </c>
    </row>
    <row r="18" spans="1:30">
      <c r="A18">
        <v>12</v>
      </c>
      <c r="B18">
        <v>24.11</v>
      </c>
      <c r="C18">
        <v>8.0500000000000007</v>
      </c>
      <c r="D18">
        <v>960</v>
      </c>
      <c r="F18">
        <v>12</v>
      </c>
      <c r="G18">
        <f t="shared" si="0"/>
        <v>3.1826266921930797</v>
      </c>
      <c r="H18">
        <f t="shared" si="1"/>
        <v>6.866933284461882</v>
      </c>
      <c r="J18" s="3" t="s">
        <v>31</v>
      </c>
      <c r="K18" s="3">
        <v>1</v>
      </c>
      <c r="L18" s="3">
        <v>10.411873014841772</v>
      </c>
      <c r="M18" s="3">
        <v>10.411873014841772</v>
      </c>
      <c r="N18" s="3">
        <v>298.6237629026553</v>
      </c>
      <c r="O18" s="3">
        <v>1.3613440789329452E-19</v>
      </c>
      <c r="Q18">
        <v>12</v>
      </c>
      <c r="R18">
        <v>24.11</v>
      </c>
      <c r="S18">
        <f t="shared" si="2"/>
        <v>2.7159279942807748</v>
      </c>
      <c r="T18">
        <f t="shared" si="3"/>
        <v>15.118633569511857</v>
      </c>
      <c r="V18" s="3" t="s">
        <v>31</v>
      </c>
      <c r="W18" s="3">
        <v>1</v>
      </c>
      <c r="X18" s="3">
        <v>5580.5207733740863</v>
      </c>
      <c r="Y18" s="3">
        <v>5580.5207733740863</v>
      </c>
      <c r="Z18" s="3">
        <v>402.0610107326354</v>
      </c>
      <c r="AA18" s="3">
        <v>8.2589481862514361E-22</v>
      </c>
    </row>
    <row r="19" spans="1:30">
      <c r="A19">
        <v>13</v>
      </c>
      <c r="B19">
        <v>25.83</v>
      </c>
      <c r="C19">
        <v>11.03</v>
      </c>
      <c r="D19">
        <v>1575</v>
      </c>
      <c r="F19">
        <v>13</v>
      </c>
      <c r="G19">
        <f t="shared" si="0"/>
        <v>3.2515366071077492</v>
      </c>
      <c r="H19">
        <f t="shared" si="1"/>
        <v>7.3620105512597336</v>
      </c>
      <c r="J19" s="3" t="s">
        <v>32</v>
      </c>
      <c r="K19" s="3">
        <v>38</v>
      </c>
      <c r="L19" s="3">
        <v>1.3249152402280888</v>
      </c>
      <c r="M19" s="3">
        <v>3.4866190532318125E-2</v>
      </c>
      <c r="N19" s="3"/>
      <c r="O19" s="3"/>
      <c r="Q19">
        <v>13</v>
      </c>
      <c r="R19">
        <v>25.83</v>
      </c>
      <c r="S19">
        <f t="shared" si="2"/>
        <v>3.3604665463024146</v>
      </c>
      <c r="T19">
        <f t="shared" si="3"/>
        <v>28.802625503490344</v>
      </c>
      <c r="V19" s="3" t="s">
        <v>32</v>
      </c>
      <c r="W19" s="3">
        <v>38</v>
      </c>
      <c r="X19" s="3">
        <v>527.43186662591336</v>
      </c>
      <c r="Y19" s="3">
        <v>13.879785963839826</v>
      </c>
      <c r="Z19" s="3"/>
      <c r="AA19" s="3"/>
    </row>
    <row r="20" spans="1:30" ht="15" thickBot="1">
      <c r="A20">
        <v>14</v>
      </c>
      <c r="B20">
        <v>15.51</v>
      </c>
      <c r="C20">
        <v>10.11</v>
      </c>
      <c r="D20">
        <v>1230</v>
      </c>
      <c r="F20">
        <v>14</v>
      </c>
      <c r="G20">
        <f t="shared" si="0"/>
        <v>2.7414849771884473</v>
      </c>
      <c r="H20">
        <f t="shared" si="1"/>
        <v>7.114769448366463</v>
      </c>
      <c r="J20" s="4" t="s">
        <v>33</v>
      </c>
      <c r="K20" s="4">
        <v>39</v>
      </c>
      <c r="L20" s="4">
        <v>11.736788255069861</v>
      </c>
      <c r="M20" s="4"/>
      <c r="N20" s="4"/>
      <c r="O20" s="4"/>
      <c r="Q20">
        <v>14</v>
      </c>
      <c r="R20">
        <v>15.51</v>
      </c>
      <c r="S20">
        <f t="shared" si="2"/>
        <v>3.0385846237294478</v>
      </c>
      <c r="T20">
        <f t="shared" si="3"/>
        <v>20.875675379644253</v>
      </c>
      <c r="V20" s="4" t="s">
        <v>33</v>
      </c>
      <c r="W20" s="4">
        <v>39</v>
      </c>
      <c r="X20" s="4">
        <v>6107.9526399999995</v>
      </c>
      <c r="Y20" s="4"/>
      <c r="Z20" s="4"/>
      <c r="AA20" s="4"/>
    </row>
    <row r="21" spans="1:30" ht="15" thickBot="1">
      <c r="A21">
        <v>15</v>
      </c>
      <c r="B21">
        <v>42.87</v>
      </c>
      <c r="C21">
        <v>18.649999999999999</v>
      </c>
      <c r="D21">
        <v>2190</v>
      </c>
      <c r="F21">
        <v>15</v>
      </c>
      <c r="G21">
        <f t="shared" si="0"/>
        <v>3.7581722806098856</v>
      </c>
      <c r="H21">
        <f t="shared" si="1"/>
        <v>7.6916568228105469</v>
      </c>
      <c r="Q21">
        <v>15</v>
      </c>
      <c r="R21">
        <v>42.87</v>
      </c>
      <c r="S21">
        <f t="shared" si="2"/>
        <v>3.7896313348998456</v>
      </c>
      <c r="T21">
        <f t="shared" si="3"/>
        <v>44.240087492904813</v>
      </c>
    </row>
    <row r="22" spans="1:30">
      <c r="A22">
        <v>16</v>
      </c>
      <c r="B22">
        <v>33.06</v>
      </c>
      <c r="C22">
        <v>10.3</v>
      </c>
      <c r="D22">
        <v>1580</v>
      </c>
      <c r="F22">
        <v>16</v>
      </c>
      <c r="G22">
        <f t="shared" si="0"/>
        <v>3.498324092392878</v>
      </c>
      <c r="H22">
        <f t="shared" si="1"/>
        <v>7.3651801260210128</v>
      </c>
      <c r="J22" s="5"/>
      <c r="K22" s="5" t="s">
        <v>40</v>
      </c>
      <c r="L22" s="5" t="s">
        <v>28</v>
      </c>
      <c r="M22" s="5" t="s">
        <v>41</v>
      </c>
      <c r="N22" s="5" t="s">
        <v>42</v>
      </c>
      <c r="O22" s="5" t="s">
        <v>43</v>
      </c>
      <c r="Q22">
        <v>16</v>
      </c>
      <c r="R22">
        <v>33.06</v>
      </c>
      <c r="S22">
        <f t="shared" si="2"/>
        <v>3.3645929994121948</v>
      </c>
      <c r="T22">
        <f t="shared" si="3"/>
        <v>28.921723744726474</v>
      </c>
      <c r="V22" s="5"/>
      <c r="W22" s="5" t="s">
        <v>40</v>
      </c>
      <c r="X22" s="5" t="s">
        <v>28</v>
      </c>
      <c r="Y22" s="5" t="s">
        <v>41</v>
      </c>
      <c r="Z22" s="5" t="s">
        <v>42</v>
      </c>
      <c r="AA22" s="5" t="s">
        <v>43</v>
      </c>
      <c r="AB22" s="5" t="s">
        <v>44</v>
      </c>
      <c r="AC22" s="5" t="s">
        <v>45</v>
      </c>
      <c r="AD22" s="5" t="s">
        <v>46</v>
      </c>
    </row>
    <row r="23" spans="1:30">
      <c r="A23">
        <v>17</v>
      </c>
      <c r="B23">
        <v>44.93</v>
      </c>
      <c r="C23">
        <v>15.3</v>
      </c>
      <c r="D23">
        <v>2300</v>
      </c>
      <c r="F23">
        <v>17</v>
      </c>
      <c r="G23">
        <f t="shared" si="0"/>
        <v>3.8051057230820686</v>
      </c>
      <c r="H23">
        <f t="shared" si="1"/>
        <v>7.7406644019172415</v>
      </c>
      <c r="J23" s="3" t="s">
        <v>34</v>
      </c>
      <c r="K23" s="3">
        <v>-6.2240971953700432</v>
      </c>
      <c r="L23" s="3">
        <v>0.54157630831252646</v>
      </c>
      <c r="M23" s="3">
        <v>-11.492558112010903</v>
      </c>
      <c r="N23" s="3">
        <v>6.2310020359818036E-14</v>
      </c>
      <c r="O23" s="3">
        <v>-7.3204611132309116</v>
      </c>
      <c r="Q23">
        <v>17</v>
      </c>
      <c r="R23">
        <v>44.93</v>
      </c>
      <c r="S23">
        <f t="shared" si="2"/>
        <v>3.8534340505442559</v>
      </c>
      <c r="T23">
        <f t="shared" si="3"/>
        <v>47.154717191018236</v>
      </c>
      <c r="V23" s="3" t="s">
        <v>34</v>
      </c>
      <c r="W23" s="3">
        <v>2.4500330844993385</v>
      </c>
      <c r="X23" s="3">
        <v>1.3075506041829692</v>
      </c>
      <c r="Y23" s="3">
        <v>1.8737577548903022</v>
      </c>
      <c r="Z23" s="3">
        <v>6.8669040548283378E-2</v>
      </c>
      <c r="AA23" s="3">
        <v>-0.19696472762823491</v>
      </c>
      <c r="AB23" s="3">
        <v>5.0970308966269116</v>
      </c>
      <c r="AC23" s="3">
        <v>-0.19696472762823491</v>
      </c>
      <c r="AD23" s="3">
        <v>5.0970308966269116</v>
      </c>
    </row>
    <row r="24" spans="1:30" ht="15" thickBot="1">
      <c r="A24">
        <v>18</v>
      </c>
      <c r="B24">
        <v>32.99</v>
      </c>
      <c r="C24">
        <v>13.75</v>
      </c>
      <c r="D24">
        <v>1720</v>
      </c>
      <c r="F24">
        <v>18</v>
      </c>
      <c r="G24">
        <f t="shared" si="0"/>
        <v>3.4962044852404901</v>
      </c>
      <c r="H24">
        <f t="shared" si="1"/>
        <v>7.4500795698074986</v>
      </c>
      <c r="J24" s="4" t="s">
        <v>22</v>
      </c>
      <c r="K24" s="4">
        <v>1.3018948662104834</v>
      </c>
      <c r="L24" s="4">
        <v>7.5337938562306597E-2</v>
      </c>
      <c r="M24" s="4">
        <v>17.280733864701908</v>
      </c>
      <c r="N24" s="4">
        <v>1.3613440789329452E-19</v>
      </c>
      <c r="O24" s="4">
        <v>1.1493811830637914</v>
      </c>
      <c r="Q24">
        <v>18</v>
      </c>
      <c r="R24">
        <v>32.99</v>
      </c>
      <c r="S24">
        <f t="shared" si="2"/>
        <v>3.4751231494219459</v>
      </c>
      <c r="T24">
        <f t="shared" si="3"/>
        <v>32.301806240446005</v>
      </c>
      <c r="V24" s="4" t="s">
        <v>50</v>
      </c>
      <c r="W24" s="4">
        <v>0.90952652239183607</v>
      </c>
      <c r="X24" s="4">
        <v>4.5359617937699534E-2</v>
      </c>
      <c r="Y24" s="4">
        <v>20.051459067425377</v>
      </c>
      <c r="Z24" s="4">
        <v>8.2589481862514361E-22</v>
      </c>
      <c r="AA24" s="4">
        <v>0.81770077656148044</v>
      </c>
      <c r="AB24" s="4">
        <v>1.0013522682221918</v>
      </c>
      <c r="AC24" s="4">
        <v>0.81770077656148044</v>
      </c>
      <c r="AD24" s="4">
        <v>1.0013522682221918</v>
      </c>
    </row>
    <row r="25" spans="1:30">
      <c r="A25">
        <v>19</v>
      </c>
      <c r="B25">
        <v>13.72</v>
      </c>
      <c r="C25">
        <v>11.49</v>
      </c>
      <c r="D25">
        <v>850</v>
      </c>
      <c r="F25">
        <v>19</v>
      </c>
      <c r="G25">
        <f t="shared" si="0"/>
        <v>2.6188546222977394</v>
      </c>
      <c r="H25">
        <f t="shared" si="1"/>
        <v>6.7452363494843626</v>
      </c>
      <c r="Q25">
        <v>19</v>
      </c>
      <c r="R25">
        <v>13.72</v>
      </c>
      <c r="S25">
        <f t="shared" si="2"/>
        <v>2.5574913793999903</v>
      </c>
      <c r="T25">
        <f t="shared" si="3"/>
        <v>12.903406927428007</v>
      </c>
    </row>
    <row r="26" spans="1:30">
      <c r="A26">
        <v>20</v>
      </c>
      <c r="B26">
        <v>6.63</v>
      </c>
      <c r="C26">
        <v>6.69</v>
      </c>
      <c r="D26">
        <v>780</v>
      </c>
      <c r="F26">
        <v>20</v>
      </c>
      <c r="G26">
        <f t="shared" si="0"/>
        <v>1.8916048041977711</v>
      </c>
      <c r="H26">
        <f t="shared" si="1"/>
        <v>6.6592939196836376</v>
      </c>
      <c r="Q26">
        <v>20</v>
      </c>
      <c r="R26">
        <v>6.63</v>
      </c>
      <c r="S26">
        <f t="shared" si="2"/>
        <v>2.4456033712527718</v>
      </c>
      <c r="T26">
        <f t="shared" si="3"/>
        <v>11.537508900305541</v>
      </c>
    </row>
    <row r="27" spans="1:30">
      <c r="A27">
        <v>21</v>
      </c>
      <c r="B27">
        <v>39.74</v>
      </c>
      <c r="C27">
        <v>16.2</v>
      </c>
      <c r="D27">
        <v>2100</v>
      </c>
      <c r="F27">
        <v>21</v>
      </c>
      <c r="G27">
        <f t="shared" si="0"/>
        <v>3.6823582371236707</v>
      </c>
      <c r="H27">
        <f t="shared" si="1"/>
        <v>7.6496926237115144</v>
      </c>
      <c r="Q27">
        <v>21</v>
      </c>
      <c r="R27">
        <v>39.74</v>
      </c>
      <c r="S27">
        <f t="shared" si="2"/>
        <v>3.7349983595281815</v>
      </c>
      <c r="T27">
        <f t="shared" si="3"/>
        <v>41.887956847033614</v>
      </c>
    </row>
    <row r="28" spans="1:30">
      <c r="A28">
        <v>22</v>
      </c>
      <c r="B28">
        <v>24.53</v>
      </c>
      <c r="C28">
        <v>10.39</v>
      </c>
      <c r="D28">
        <v>1470</v>
      </c>
      <c r="F28">
        <v>22</v>
      </c>
      <c r="G28">
        <f t="shared" si="0"/>
        <v>3.1998968582703982</v>
      </c>
      <c r="H28">
        <f t="shared" si="1"/>
        <v>7.2930176797727819</v>
      </c>
      <c r="Q28">
        <v>22</v>
      </c>
      <c r="R28">
        <v>24.53</v>
      </c>
      <c r="S28">
        <f t="shared" si="2"/>
        <v>3.2706450811084329</v>
      </c>
      <c r="T28">
        <f t="shared" si="3"/>
        <v>26.328317766855186</v>
      </c>
    </row>
    <row r="29" spans="1:30">
      <c r="A29">
        <v>23</v>
      </c>
      <c r="B29">
        <v>31.18</v>
      </c>
      <c r="C29">
        <v>13.5</v>
      </c>
      <c r="D29">
        <v>1225</v>
      </c>
      <c r="F29">
        <v>23</v>
      </c>
      <c r="G29">
        <f t="shared" si="0"/>
        <v>3.4397768636296306</v>
      </c>
      <c r="H29">
        <f t="shared" si="1"/>
        <v>7.110696122978827</v>
      </c>
      <c r="Q29">
        <v>23</v>
      </c>
      <c r="R29">
        <v>31.18</v>
      </c>
      <c r="S29">
        <f t="shared" si="2"/>
        <v>3.0332815823188808</v>
      </c>
      <c r="T29">
        <f t="shared" si="3"/>
        <v>20.765263825904924</v>
      </c>
    </row>
    <row r="30" spans="1:30">
      <c r="A30">
        <v>24</v>
      </c>
      <c r="B30">
        <v>26.15</v>
      </c>
      <c r="C30">
        <v>8.5</v>
      </c>
      <c r="D30">
        <v>1380</v>
      </c>
      <c r="F30">
        <v>24</v>
      </c>
      <c r="G30">
        <f t="shared" si="0"/>
        <v>3.2638491905109319</v>
      </c>
      <c r="H30">
        <f t="shared" si="1"/>
        <v>7.2298387781512501</v>
      </c>
      <c r="Q30">
        <v>24</v>
      </c>
      <c r="R30">
        <v>26.15</v>
      </c>
      <c r="S30">
        <f t="shared" si="2"/>
        <v>3.1883927934345442</v>
      </c>
      <c r="T30">
        <f t="shared" si="3"/>
        <v>24.249422276119869</v>
      </c>
    </row>
    <row r="31" spans="1:30">
      <c r="A31">
        <v>25</v>
      </c>
      <c r="B31">
        <v>41.79</v>
      </c>
      <c r="C31">
        <v>19.77</v>
      </c>
      <c r="D31">
        <v>2450</v>
      </c>
      <c r="F31">
        <v>25</v>
      </c>
      <c r="G31">
        <f t="shared" si="0"/>
        <v>3.7326570764598239</v>
      </c>
      <c r="H31">
        <f t="shared" si="1"/>
        <v>7.8038433035387724</v>
      </c>
      <c r="Q31">
        <v>25</v>
      </c>
      <c r="R31">
        <v>41.79</v>
      </c>
      <c r="S31">
        <f t="shared" si="2"/>
        <v>3.9356863382181446</v>
      </c>
      <c r="T31">
        <f t="shared" si="3"/>
        <v>51.19727654847739</v>
      </c>
    </row>
    <row r="32" spans="1:30">
      <c r="A32">
        <v>26</v>
      </c>
      <c r="B32">
        <v>14.91</v>
      </c>
      <c r="C32">
        <v>9.69</v>
      </c>
      <c r="D32">
        <v>910</v>
      </c>
      <c r="F32">
        <v>26</v>
      </c>
      <c r="G32">
        <f t="shared" si="0"/>
        <v>2.7020321287766471</v>
      </c>
      <c r="H32">
        <f t="shared" si="1"/>
        <v>6.8134445995108956</v>
      </c>
      <c r="Q32">
        <v>26</v>
      </c>
      <c r="R32">
        <v>14.91</v>
      </c>
      <c r="S32">
        <f t="shared" si="2"/>
        <v>2.646291349942735</v>
      </c>
      <c r="T32">
        <f t="shared" si="3"/>
        <v>14.101643486850872</v>
      </c>
    </row>
    <row r="33" spans="1:20">
      <c r="A33">
        <v>27</v>
      </c>
      <c r="B33">
        <v>7.32</v>
      </c>
      <c r="C33">
        <v>7.9</v>
      </c>
      <c r="D33">
        <v>690</v>
      </c>
      <c r="F33">
        <v>27</v>
      </c>
      <c r="G33">
        <f t="shared" si="0"/>
        <v>1.9906103279732201</v>
      </c>
      <c r="H33">
        <f t="shared" si="1"/>
        <v>6.5366915975913047</v>
      </c>
      <c r="Q33">
        <v>27</v>
      </c>
      <c r="R33">
        <v>7.32</v>
      </c>
      <c r="S33">
        <f t="shared" si="2"/>
        <v>2.2859880375352803</v>
      </c>
      <c r="T33">
        <f t="shared" si="3"/>
        <v>9.8353991684032351</v>
      </c>
    </row>
    <row r="34" spans="1:20">
      <c r="A34">
        <v>28</v>
      </c>
      <c r="B34">
        <v>27.34</v>
      </c>
      <c r="C34">
        <v>10.15</v>
      </c>
      <c r="D34">
        <v>1450</v>
      </c>
      <c r="F34">
        <v>28</v>
      </c>
      <c r="G34">
        <f t="shared" si="0"/>
        <v>3.3083508312958037</v>
      </c>
      <c r="H34">
        <f t="shared" si="1"/>
        <v>7.2793188354146201</v>
      </c>
      <c r="Q34">
        <v>28</v>
      </c>
      <c r="R34">
        <v>27.34</v>
      </c>
      <c r="S34">
        <f t="shared" si="2"/>
        <v>3.2528106259655258</v>
      </c>
      <c r="T34">
        <f t="shared" si="3"/>
        <v>25.862928878648582</v>
      </c>
    </row>
    <row r="35" spans="1:20">
      <c r="A35">
        <v>29</v>
      </c>
      <c r="B35">
        <v>50.01</v>
      </c>
      <c r="C35">
        <v>13.82</v>
      </c>
      <c r="D35">
        <v>2275</v>
      </c>
      <c r="F35">
        <v>29</v>
      </c>
      <c r="G35">
        <f t="shared" si="0"/>
        <v>3.9122229854308124</v>
      </c>
      <c r="H35">
        <f t="shared" si="1"/>
        <v>7.7297353313850508</v>
      </c>
      <c r="Q35">
        <v>29</v>
      </c>
      <c r="R35">
        <v>50.01</v>
      </c>
      <c r="S35">
        <f t="shared" si="2"/>
        <v>3.8392055497259436</v>
      </c>
      <c r="T35">
        <f t="shared" si="3"/>
        <v>46.488526942287962</v>
      </c>
    </row>
    <row r="36" spans="1:20">
      <c r="A36">
        <v>30</v>
      </c>
      <c r="B36">
        <v>36.35</v>
      </c>
      <c r="C36">
        <v>13.74</v>
      </c>
      <c r="D36">
        <v>1620</v>
      </c>
      <c r="F36">
        <v>30</v>
      </c>
      <c r="G36">
        <f t="shared" si="0"/>
        <v>3.5931942039795284</v>
      </c>
      <c r="H36">
        <f t="shared" si="1"/>
        <v>7.3901814282264295</v>
      </c>
      <c r="Q36">
        <v>30</v>
      </c>
      <c r="R36">
        <v>36.35</v>
      </c>
      <c r="S36">
        <f t="shared" si="2"/>
        <v>3.3971420664020036</v>
      </c>
      <c r="T36">
        <f t="shared" si="3"/>
        <v>29.878586892801035</v>
      </c>
    </row>
    <row r="37" spans="1:20">
      <c r="A37">
        <v>31</v>
      </c>
      <c r="B37">
        <v>11.72</v>
      </c>
      <c r="C37">
        <v>4.91</v>
      </c>
      <c r="D37">
        <v>740</v>
      </c>
      <c r="F37">
        <v>31</v>
      </c>
      <c r="G37">
        <f t="shared" si="0"/>
        <v>2.4612967841488667</v>
      </c>
      <c r="H37">
        <f t="shared" si="1"/>
        <v>6.6066501861982152</v>
      </c>
      <c r="Q37">
        <v>31</v>
      </c>
      <c r="R37">
        <v>11.72</v>
      </c>
      <c r="S37">
        <f t="shared" si="2"/>
        <v>2.3770667648899471</v>
      </c>
      <c r="T37">
        <f t="shared" si="3"/>
        <v>10.773255980055982</v>
      </c>
    </row>
    <row r="38" spans="1:20">
      <c r="A38">
        <v>32</v>
      </c>
      <c r="B38">
        <v>22.01</v>
      </c>
      <c r="C38">
        <v>20.99</v>
      </c>
      <c r="D38">
        <v>1125</v>
      </c>
      <c r="F38">
        <v>32</v>
      </c>
      <c r="G38">
        <f t="shared" si="0"/>
        <v>3.0914968955383704</v>
      </c>
      <c r="H38">
        <f t="shared" si="1"/>
        <v>7.0255383146385206</v>
      </c>
      <c r="Q38">
        <v>32</v>
      </c>
      <c r="R38">
        <v>22.01</v>
      </c>
      <c r="S38">
        <f t="shared" si="2"/>
        <v>2.9224150688228994</v>
      </c>
      <c r="T38">
        <f t="shared" si="3"/>
        <v>18.586120060144331</v>
      </c>
    </row>
    <row r="39" spans="1:20">
      <c r="A39">
        <v>33</v>
      </c>
      <c r="B39">
        <v>25.32</v>
      </c>
      <c r="C39">
        <v>20.059999999999999</v>
      </c>
      <c r="D39">
        <v>1335</v>
      </c>
      <c r="F39">
        <v>33</v>
      </c>
      <c r="G39">
        <f t="shared" si="0"/>
        <v>3.2315945972759756</v>
      </c>
      <c r="H39">
        <f t="shared" si="1"/>
        <v>7.1966865708343501</v>
      </c>
      <c r="Q39">
        <v>33</v>
      </c>
      <c r="R39">
        <v>25.32</v>
      </c>
      <c r="S39">
        <f t="shared" si="2"/>
        <v>3.1452321049251255</v>
      </c>
      <c r="T39">
        <f t="shared" si="3"/>
        <v>23.225065499823174</v>
      </c>
    </row>
    <row r="40" spans="1:20">
      <c r="A40">
        <v>34</v>
      </c>
      <c r="B40">
        <v>57.03</v>
      </c>
      <c r="C40">
        <v>18.93</v>
      </c>
      <c r="D40">
        <v>2875</v>
      </c>
      <c r="F40">
        <v>34</v>
      </c>
      <c r="G40">
        <f t="shared" si="0"/>
        <v>4.0435774451684479</v>
      </c>
      <c r="H40">
        <f t="shared" si="1"/>
        <v>7.9638079532314512</v>
      </c>
      <c r="Q40">
        <v>34</v>
      </c>
      <c r="R40">
        <v>57.03</v>
      </c>
      <c r="S40">
        <f t="shared" si="2"/>
        <v>4.1439434944282008</v>
      </c>
      <c r="T40">
        <f t="shared" si="3"/>
        <v>63.050972996196641</v>
      </c>
    </row>
    <row r="41" spans="1:20">
      <c r="A41">
        <v>35</v>
      </c>
      <c r="B41">
        <v>34.22</v>
      </c>
      <c r="C41">
        <v>13.19</v>
      </c>
      <c r="D41">
        <v>1680</v>
      </c>
      <c r="F41">
        <v>35</v>
      </c>
      <c r="G41">
        <f t="shared" si="0"/>
        <v>3.5328102684640474</v>
      </c>
      <c r="H41">
        <f t="shared" si="1"/>
        <v>7.4265490723973047</v>
      </c>
      <c r="Q41">
        <v>35</v>
      </c>
      <c r="R41">
        <v>34.22</v>
      </c>
      <c r="S41">
        <f t="shared" si="2"/>
        <v>3.4444889156442349</v>
      </c>
      <c r="T41">
        <f t="shared" si="3"/>
        <v>31.327268477690129</v>
      </c>
    </row>
    <row r="42" spans="1:20">
      <c r="A42">
        <v>36</v>
      </c>
      <c r="B42">
        <v>14.66</v>
      </c>
      <c r="C42">
        <v>5.86</v>
      </c>
      <c r="D42">
        <v>870</v>
      </c>
      <c r="F42">
        <v>36</v>
      </c>
      <c r="G42">
        <f t="shared" si="0"/>
        <v>2.6851226964585053</v>
      </c>
      <c r="H42">
        <f t="shared" si="1"/>
        <v>6.7684932116486296</v>
      </c>
      <c r="Q42">
        <v>36</v>
      </c>
      <c r="R42">
        <v>14.66</v>
      </c>
      <c r="S42">
        <f t="shared" si="2"/>
        <v>2.5877693688558141</v>
      </c>
      <c r="T42">
        <f t="shared" si="3"/>
        <v>13.300070937442987</v>
      </c>
    </row>
    <row r="43" spans="1:20">
      <c r="A43">
        <v>37</v>
      </c>
      <c r="B43">
        <v>31.12</v>
      </c>
      <c r="C43">
        <v>7.43</v>
      </c>
      <c r="D43">
        <v>1620</v>
      </c>
      <c r="F43">
        <v>37</v>
      </c>
      <c r="G43">
        <f t="shared" si="0"/>
        <v>3.4378506993101907</v>
      </c>
      <c r="H43">
        <f t="shared" si="1"/>
        <v>7.3901814282264295</v>
      </c>
      <c r="Q43">
        <v>37</v>
      </c>
      <c r="R43">
        <v>31.12</v>
      </c>
      <c r="S43">
        <f t="shared" si="2"/>
        <v>3.3971420664020036</v>
      </c>
      <c r="T43">
        <f t="shared" si="3"/>
        <v>29.878586892801035</v>
      </c>
    </row>
    <row r="44" spans="1:20">
      <c r="A44">
        <v>38</v>
      </c>
      <c r="B44">
        <v>14.99</v>
      </c>
      <c r="C44">
        <v>7.15</v>
      </c>
      <c r="D44">
        <v>960</v>
      </c>
      <c r="F44">
        <v>38</v>
      </c>
      <c r="G44">
        <f t="shared" si="0"/>
        <v>2.7073833121145063</v>
      </c>
      <c r="H44">
        <f t="shared" si="1"/>
        <v>6.866933284461882</v>
      </c>
      <c r="Q44">
        <v>38</v>
      </c>
      <c r="R44">
        <v>14.99</v>
      </c>
      <c r="S44">
        <f t="shared" si="2"/>
        <v>2.7159279942807748</v>
      </c>
      <c r="T44">
        <f t="shared" si="3"/>
        <v>15.118633569511857</v>
      </c>
    </row>
    <row r="45" spans="1:20">
      <c r="A45">
        <v>39</v>
      </c>
      <c r="B45">
        <v>20.63</v>
      </c>
      <c r="C45">
        <v>9.1</v>
      </c>
      <c r="D45">
        <v>1125</v>
      </c>
      <c r="F45">
        <v>39</v>
      </c>
      <c r="G45">
        <f t="shared" si="0"/>
        <v>3.0267463270831603</v>
      </c>
      <c r="H45">
        <f t="shared" si="1"/>
        <v>7.0255383146385206</v>
      </c>
      <c r="Q45">
        <v>39</v>
      </c>
      <c r="R45">
        <v>20.63</v>
      </c>
      <c r="S45">
        <f t="shared" si="2"/>
        <v>2.9224150688228994</v>
      </c>
      <c r="T45">
        <f t="shared" si="3"/>
        <v>18.586120060144331</v>
      </c>
    </row>
    <row r="46" spans="1:20">
      <c r="A46">
        <v>40</v>
      </c>
      <c r="B46">
        <v>34.49</v>
      </c>
      <c r="C46">
        <v>15.31</v>
      </c>
      <c r="D46">
        <v>1875</v>
      </c>
      <c r="F46">
        <v>40</v>
      </c>
      <c r="G46">
        <f t="shared" si="0"/>
        <v>3.5406694269487495</v>
      </c>
      <c r="H46">
        <f t="shared" si="1"/>
        <v>7.5363639384045111</v>
      </c>
      <c r="Q46">
        <v>40</v>
      </c>
      <c r="R46">
        <v>34.49</v>
      </c>
      <c r="S46">
        <f t="shared" si="2"/>
        <v>3.5874563259326093</v>
      </c>
      <c r="T46">
        <f t="shared" si="3"/>
        <v>36.14202537012568</v>
      </c>
    </row>
    <row r="48" spans="1:20">
      <c r="S48" s="9" t="s">
        <v>51</v>
      </c>
    </row>
    <row r="49" spans="1:27">
      <c r="B49" s="2" t="s">
        <v>19</v>
      </c>
      <c r="C49" s="2" t="s">
        <v>3</v>
      </c>
      <c r="D49" s="2" t="s">
        <v>8</v>
      </c>
    </row>
    <row r="50" spans="1:27">
      <c r="B50" s="2" t="s">
        <v>20</v>
      </c>
      <c r="C50" s="2" t="s">
        <v>21</v>
      </c>
      <c r="D50" s="2" t="s">
        <v>22</v>
      </c>
      <c r="G50" s="2" t="s">
        <v>47</v>
      </c>
      <c r="H50" s="2" t="s">
        <v>48</v>
      </c>
      <c r="R50" s="2" t="s">
        <v>47</v>
      </c>
      <c r="S50" s="8" t="s">
        <v>52</v>
      </c>
      <c r="T50" s="8" t="s">
        <v>53</v>
      </c>
    </row>
    <row r="51" spans="1:27">
      <c r="A51">
        <v>1</v>
      </c>
      <c r="B51">
        <v>16.75</v>
      </c>
      <c r="C51">
        <v>8.8699999999999992</v>
      </c>
      <c r="D51">
        <v>1250</v>
      </c>
      <c r="G51">
        <f t="shared" ref="G51:G90" si="4">+LN(B51)</f>
        <v>2.8183982582710754</v>
      </c>
      <c r="H51">
        <f t="shared" ref="H51:H90" si="5">+LN(D51)</f>
        <v>7.1308988302963465</v>
      </c>
      <c r="J51" t="s">
        <v>23</v>
      </c>
      <c r="R51">
        <f>+G51</f>
        <v>2.8183982582710754</v>
      </c>
      <c r="S51">
        <f>+$K$67+$K$68*D51</f>
        <v>22.333286926775074</v>
      </c>
      <c r="T51">
        <f>+LN(S51)</f>
        <v>3.1060782528151036</v>
      </c>
      <c r="V51" t="s">
        <v>23</v>
      </c>
    </row>
    <row r="52" spans="1:27" ht="15" thickBot="1">
      <c r="A52">
        <v>2</v>
      </c>
      <c r="B52">
        <v>13.87</v>
      </c>
      <c r="C52">
        <v>6.59</v>
      </c>
      <c r="D52">
        <v>985</v>
      </c>
      <c r="G52">
        <f t="shared" si="4"/>
        <v>2.6297282343267403</v>
      </c>
      <c r="H52">
        <f t="shared" si="5"/>
        <v>6.892641641172089</v>
      </c>
      <c r="R52">
        <f t="shared" ref="R52:R90" si="6">+G52</f>
        <v>2.6297282343267403</v>
      </c>
      <c r="S52">
        <f t="shared" ref="S52:S90" si="7">+$K$67+$K$68*D52</f>
        <v>16.608940784831137</v>
      </c>
      <c r="T52">
        <f t="shared" ref="T52:T90" si="8">+LN(S52)</f>
        <v>2.8099411518646238</v>
      </c>
    </row>
    <row r="53" spans="1:27">
      <c r="A53">
        <v>3</v>
      </c>
      <c r="B53">
        <v>42.67</v>
      </c>
      <c r="C53">
        <v>11.46</v>
      </c>
      <c r="D53">
        <v>2175</v>
      </c>
      <c r="G53">
        <f t="shared" si="4"/>
        <v>3.7534960971999087</v>
      </c>
      <c r="H53">
        <f t="shared" si="5"/>
        <v>7.6847839435227847</v>
      </c>
      <c r="J53" s="6" t="s">
        <v>24</v>
      </c>
      <c r="K53" s="6"/>
      <c r="R53">
        <f t="shared" si="6"/>
        <v>3.7534960971999087</v>
      </c>
      <c r="S53">
        <f t="shared" si="7"/>
        <v>42.314495158088818</v>
      </c>
      <c r="T53">
        <f t="shared" si="8"/>
        <v>3.7451297024846419</v>
      </c>
      <c r="V53" s="6" t="s">
        <v>24</v>
      </c>
      <c r="W53" s="6"/>
    </row>
    <row r="54" spans="1:27">
      <c r="A54">
        <v>4</v>
      </c>
      <c r="B54">
        <v>16.73</v>
      </c>
      <c r="C54">
        <v>15.07</v>
      </c>
      <c r="D54">
        <v>1025</v>
      </c>
      <c r="G54">
        <f t="shared" si="4"/>
        <v>2.8172035149987327</v>
      </c>
      <c r="H54">
        <f t="shared" si="5"/>
        <v>6.932447891572509</v>
      </c>
      <c r="J54" s="3" t="s">
        <v>25</v>
      </c>
      <c r="K54" s="3">
        <v>0.9601532474534723</v>
      </c>
      <c r="R54">
        <f t="shared" si="6"/>
        <v>2.8172035149987327</v>
      </c>
      <c r="S54">
        <f t="shared" si="7"/>
        <v>17.472993032671731</v>
      </c>
      <c r="T54">
        <f t="shared" si="8"/>
        <v>2.8606564336085665</v>
      </c>
      <c r="V54" s="3" t="s">
        <v>25</v>
      </c>
      <c r="W54" s="3">
        <v>0.94610791668975625</v>
      </c>
    </row>
    <row r="55" spans="1:27">
      <c r="A55">
        <v>5</v>
      </c>
      <c r="B55">
        <v>32.799999999999997</v>
      </c>
      <c r="C55">
        <v>15.6</v>
      </c>
      <c r="D55">
        <v>1690</v>
      </c>
      <c r="G55">
        <f t="shared" si="4"/>
        <v>3.4904285153900978</v>
      </c>
      <c r="H55">
        <f t="shared" si="5"/>
        <v>7.4324838079171194</v>
      </c>
      <c r="J55" s="3" t="s">
        <v>26</v>
      </c>
      <c r="K55" s="11">
        <v>0.92189425859544882</v>
      </c>
      <c r="R55">
        <f t="shared" si="6"/>
        <v>3.4904285153900978</v>
      </c>
      <c r="S55">
        <f t="shared" si="7"/>
        <v>31.837861653021609</v>
      </c>
      <c r="T55">
        <f t="shared" si="8"/>
        <v>3.4606561995821377</v>
      </c>
      <c r="V55" s="3" t="s">
        <v>26</v>
      </c>
      <c r="W55" s="10">
        <v>0.89512019002303078</v>
      </c>
    </row>
    <row r="56" spans="1:27">
      <c r="A56">
        <v>6</v>
      </c>
      <c r="B56">
        <v>7.81</v>
      </c>
      <c r="C56">
        <v>6.71</v>
      </c>
      <c r="D56">
        <v>670</v>
      </c>
      <c r="G56">
        <f t="shared" si="4"/>
        <v>2.0554049638515948</v>
      </c>
      <c r="H56">
        <f t="shared" si="5"/>
        <v>6.5072777123850116</v>
      </c>
      <c r="J56" s="3" t="s">
        <v>27</v>
      </c>
      <c r="K56" s="3">
        <v>0.91983884434796059</v>
      </c>
      <c r="R56">
        <f t="shared" si="6"/>
        <v>2.0554049638515948</v>
      </c>
      <c r="S56">
        <f t="shared" si="7"/>
        <v>9.8045293330864567</v>
      </c>
      <c r="T56">
        <f t="shared" si="8"/>
        <v>2.2828444557512615</v>
      </c>
      <c r="V56" s="3" t="s">
        <v>27</v>
      </c>
      <c r="W56" s="3">
        <v>0.89236019502363684</v>
      </c>
    </row>
    <row r="57" spans="1:27">
      <c r="A57">
        <v>7</v>
      </c>
      <c r="B57">
        <v>28.69</v>
      </c>
      <c r="C57">
        <v>10.02</v>
      </c>
      <c r="D57">
        <v>1600</v>
      </c>
      <c r="G57">
        <f t="shared" si="4"/>
        <v>3.3565486299932736</v>
      </c>
      <c r="H57">
        <f t="shared" si="5"/>
        <v>7.3777589082278725</v>
      </c>
      <c r="J57" s="3" t="s">
        <v>28</v>
      </c>
      <c r="K57" s="3">
        <v>3.543215048404357</v>
      </c>
      <c r="R57">
        <f t="shared" si="6"/>
        <v>3.3565486299932736</v>
      </c>
      <c r="S57">
        <f t="shared" si="7"/>
        <v>29.893744095380274</v>
      </c>
      <c r="T57">
        <f t="shared" si="8"/>
        <v>3.397649230926242</v>
      </c>
      <c r="V57" s="3" t="s">
        <v>28</v>
      </c>
      <c r="W57" s="3">
        <v>0.17998187934605575</v>
      </c>
    </row>
    <row r="58" spans="1:27" ht="15" thickBot="1">
      <c r="A58">
        <v>8</v>
      </c>
      <c r="B58">
        <v>15.18</v>
      </c>
      <c r="C58">
        <v>7.41</v>
      </c>
      <c r="D58">
        <v>940</v>
      </c>
      <c r="G58">
        <f t="shared" si="4"/>
        <v>2.7199787719674839</v>
      </c>
      <c r="H58">
        <f t="shared" si="5"/>
        <v>6.8458798752640497</v>
      </c>
      <c r="J58" s="4" t="s">
        <v>29</v>
      </c>
      <c r="K58" s="4">
        <v>40</v>
      </c>
      <c r="R58">
        <f t="shared" si="6"/>
        <v>2.7199787719674839</v>
      </c>
      <c r="S58">
        <f t="shared" si="7"/>
        <v>15.636882006010467</v>
      </c>
      <c r="T58">
        <f t="shared" si="8"/>
        <v>2.7496323550127633</v>
      </c>
      <c r="V58" s="4" t="s">
        <v>29</v>
      </c>
      <c r="W58" s="4">
        <v>40</v>
      </c>
    </row>
    <row r="59" spans="1:27">
      <c r="A59">
        <v>9</v>
      </c>
      <c r="B59">
        <v>28.25</v>
      </c>
      <c r="C59">
        <v>11.52</v>
      </c>
      <c r="D59">
        <v>1730</v>
      </c>
      <c r="G59">
        <f t="shared" si="4"/>
        <v>3.34109345759245</v>
      </c>
      <c r="H59">
        <f t="shared" si="5"/>
        <v>7.4558766874918243</v>
      </c>
      <c r="R59">
        <f t="shared" si="6"/>
        <v>3.34109345759245</v>
      </c>
      <c r="S59">
        <f t="shared" si="7"/>
        <v>32.701913900862209</v>
      </c>
      <c r="T59">
        <f t="shared" si="8"/>
        <v>3.4874336052688029</v>
      </c>
    </row>
    <row r="60" spans="1:27" ht="15" thickBot="1">
      <c r="A60">
        <v>10</v>
      </c>
      <c r="B60">
        <v>8.5</v>
      </c>
      <c r="C60">
        <v>7.47</v>
      </c>
      <c r="D60">
        <v>640</v>
      </c>
      <c r="G60">
        <f t="shared" si="4"/>
        <v>2.1400661634962708</v>
      </c>
      <c r="H60">
        <f t="shared" si="5"/>
        <v>6.4614681763537174</v>
      </c>
      <c r="J60" t="s">
        <v>30</v>
      </c>
      <c r="R60">
        <f t="shared" si="6"/>
        <v>2.1400661634962708</v>
      </c>
      <c r="S60">
        <f t="shared" si="7"/>
        <v>9.1564901472060107</v>
      </c>
      <c r="T60">
        <f t="shared" si="8"/>
        <v>2.2144629335546036</v>
      </c>
      <c r="V60" t="s">
        <v>30</v>
      </c>
    </row>
    <row r="61" spans="1:27">
      <c r="A61">
        <v>11</v>
      </c>
      <c r="B61">
        <v>17.87</v>
      </c>
      <c r="C61">
        <v>6.73</v>
      </c>
      <c r="D61">
        <v>860</v>
      </c>
      <c r="G61">
        <f t="shared" si="4"/>
        <v>2.8831233291713367</v>
      </c>
      <c r="H61">
        <f t="shared" si="5"/>
        <v>6.7569323892475532</v>
      </c>
      <c r="J61" s="5"/>
      <c r="K61" s="5" t="s">
        <v>35</v>
      </c>
      <c r="L61" s="5" t="s">
        <v>36</v>
      </c>
      <c r="M61" s="5" t="s">
        <v>37</v>
      </c>
      <c r="N61" s="5" t="s">
        <v>38</v>
      </c>
      <c r="O61" s="5" t="s">
        <v>39</v>
      </c>
      <c r="R61">
        <f t="shared" si="6"/>
        <v>2.8831233291713367</v>
      </c>
      <c r="S61">
        <f t="shared" si="7"/>
        <v>13.90877751032928</v>
      </c>
      <c r="T61">
        <f t="shared" si="8"/>
        <v>2.6325201164031062</v>
      </c>
      <c r="V61" s="5"/>
      <c r="W61" s="5" t="s">
        <v>35</v>
      </c>
      <c r="X61" s="5" t="s">
        <v>36</v>
      </c>
      <c r="Y61" s="5" t="s">
        <v>37</v>
      </c>
      <c r="Z61" s="5" t="s">
        <v>38</v>
      </c>
      <c r="AA61" s="5" t="s">
        <v>39</v>
      </c>
    </row>
    <row r="62" spans="1:27">
      <c r="A62">
        <v>12</v>
      </c>
      <c r="B62">
        <v>24.11</v>
      </c>
      <c r="C62">
        <v>8.0500000000000007</v>
      </c>
      <c r="D62">
        <v>960</v>
      </c>
      <c r="G62">
        <f t="shared" si="4"/>
        <v>3.1826266921930797</v>
      </c>
      <c r="H62">
        <f t="shared" si="5"/>
        <v>6.866933284461882</v>
      </c>
      <c r="J62" s="3" t="s">
        <v>31</v>
      </c>
      <c r="K62" s="3">
        <v>1</v>
      </c>
      <c r="L62" s="3">
        <v>5630.8864705889137</v>
      </c>
      <c r="M62" s="3">
        <v>5630.8864705889137</v>
      </c>
      <c r="N62" s="3">
        <v>448.5199320390264</v>
      </c>
      <c r="O62" s="3">
        <v>1.2215513909846992E-22</v>
      </c>
      <c r="R62">
        <f t="shared" si="6"/>
        <v>3.1826266921930797</v>
      </c>
      <c r="S62">
        <f t="shared" si="7"/>
        <v>16.068908129930765</v>
      </c>
      <c r="T62">
        <f t="shared" si="8"/>
        <v>2.7768862328194732</v>
      </c>
      <c r="V62" s="3" t="s">
        <v>31</v>
      </c>
      <c r="W62" s="3">
        <v>1</v>
      </c>
      <c r="X62" s="3">
        <v>10.50583613313821</v>
      </c>
      <c r="Y62" s="3">
        <v>10.50583613313821</v>
      </c>
      <c r="Z62" s="3">
        <v>324.31949703517319</v>
      </c>
      <c r="AA62" s="3">
        <v>3.3506818389881906E-20</v>
      </c>
    </row>
    <row r="63" spans="1:27">
      <c r="A63">
        <v>13</v>
      </c>
      <c r="B63">
        <v>25.83</v>
      </c>
      <c r="C63">
        <v>11.03</v>
      </c>
      <c r="D63">
        <v>1575</v>
      </c>
      <c r="G63">
        <f t="shared" si="4"/>
        <v>3.2515366071077492</v>
      </c>
      <c r="H63">
        <f t="shared" si="5"/>
        <v>7.3620105512597336</v>
      </c>
      <c r="J63" s="3" t="s">
        <v>32</v>
      </c>
      <c r="K63" s="3">
        <v>38</v>
      </c>
      <c r="L63" s="3">
        <v>477.06616941108547</v>
      </c>
      <c r="M63" s="3">
        <v>12.554372879239091</v>
      </c>
      <c r="N63" s="3"/>
      <c r="O63" s="3"/>
      <c r="R63">
        <f t="shared" si="6"/>
        <v>3.2515366071077492</v>
      </c>
      <c r="S63">
        <f t="shared" si="7"/>
        <v>29.353711440479902</v>
      </c>
      <c r="T63">
        <f t="shared" si="8"/>
        <v>3.3794189928102365</v>
      </c>
      <c r="V63" s="3" t="s">
        <v>32</v>
      </c>
      <c r="W63" s="3">
        <v>38</v>
      </c>
      <c r="X63" s="3">
        <v>1.2309521219316502</v>
      </c>
      <c r="Y63" s="3">
        <v>3.2393476892938165E-2</v>
      </c>
      <c r="Z63" s="3"/>
      <c r="AA63" s="3"/>
    </row>
    <row r="64" spans="1:27" ht="15" thickBot="1">
      <c r="A64">
        <v>14</v>
      </c>
      <c r="B64">
        <v>15.51</v>
      </c>
      <c r="C64">
        <v>10.11</v>
      </c>
      <c r="D64">
        <v>1230</v>
      </c>
      <c r="G64">
        <f t="shared" si="4"/>
        <v>2.7414849771884473</v>
      </c>
      <c r="H64">
        <f t="shared" si="5"/>
        <v>7.114769448366463</v>
      </c>
      <c r="J64" s="4" t="s">
        <v>33</v>
      </c>
      <c r="K64" s="4">
        <v>39</v>
      </c>
      <c r="L64" s="4">
        <v>6107.9526399999995</v>
      </c>
      <c r="M64" s="4"/>
      <c r="N64" s="4"/>
      <c r="O64" s="4"/>
      <c r="R64">
        <f t="shared" si="6"/>
        <v>2.7414849771884473</v>
      </c>
      <c r="S64">
        <f t="shared" si="7"/>
        <v>21.901260802854775</v>
      </c>
      <c r="T64">
        <f t="shared" si="8"/>
        <v>3.0865442060719248</v>
      </c>
      <c r="V64" s="4" t="s">
        <v>33</v>
      </c>
      <c r="W64" s="4">
        <v>39</v>
      </c>
      <c r="X64" s="4">
        <v>11.736788255069861</v>
      </c>
      <c r="Y64" s="4"/>
      <c r="Z64" s="4"/>
      <c r="AA64" s="4"/>
    </row>
    <row r="65" spans="1:30" ht="15" thickBot="1">
      <c r="A65">
        <v>15</v>
      </c>
      <c r="B65">
        <v>42.87</v>
      </c>
      <c r="C65">
        <v>18.649999999999999</v>
      </c>
      <c r="D65">
        <v>2190</v>
      </c>
      <c r="G65">
        <f t="shared" si="4"/>
        <v>3.7581722806098856</v>
      </c>
      <c r="H65">
        <f t="shared" si="5"/>
        <v>7.6916568228105469</v>
      </c>
      <c r="R65">
        <f t="shared" si="6"/>
        <v>3.7581722806098856</v>
      </c>
      <c r="S65">
        <f t="shared" si="7"/>
        <v>42.638514751029035</v>
      </c>
      <c r="T65">
        <f t="shared" si="8"/>
        <v>3.7527579469579906</v>
      </c>
    </row>
    <row r="66" spans="1:30">
      <c r="A66">
        <v>16</v>
      </c>
      <c r="B66">
        <v>33.06</v>
      </c>
      <c r="C66">
        <v>10.3</v>
      </c>
      <c r="D66">
        <v>1580</v>
      </c>
      <c r="G66">
        <f t="shared" si="4"/>
        <v>3.498324092392878</v>
      </c>
      <c r="H66">
        <f t="shared" si="5"/>
        <v>7.3651801260210128</v>
      </c>
      <c r="J66" s="5"/>
      <c r="K66" s="5" t="s">
        <v>40</v>
      </c>
      <c r="L66" s="5" t="s">
        <v>28</v>
      </c>
      <c r="M66" s="5" t="s">
        <v>41</v>
      </c>
      <c r="N66" s="5" t="s">
        <v>42</v>
      </c>
      <c r="O66" s="5" t="s">
        <v>43</v>
      </c>
      <c r="R66">
        <f t="shared" si="6"/>
        <v>3.498324092392878</v>
      </c>
      <c r="S66">
        <f t="shared" si="7"/>
        <v>29.461717971459979</v>
      </c>
      <c r="T66">
        <f t="shared" si="8"/>
        <v>3.3830917247266035</v>
      </c>
      <c r="V66" s="5"/>
      <c r="W66" s="5" t="s">
        <v>40</v>
      </c>
      <c r="X66" s="5" t="s">
        <v>28</v>
      </c>
      <c r="Y66" s="5" t="s">
        <v>41</v>
      </c>
      <c r="Z66" s="5" t="s">
        <v>42</v>
      </c>
      <c r="AA66" s="5" t="s">
        <v>43</v>
      </c>
      <c r="AB66" s="5" t="s">
        <v>44</v>
      </c>
      <c r="AC66" s="5" t="s">
        <v>45</v>
      </c>
      <c r="AD66" s="5" t="s">
        <v>46</v>
      </c>
    </row>
    <row r="67" spans="1:30">
      <c r="A67">
        <v>17</v>
      </c>
      <c r="B67">
        <v>44.93</v>
      </c>
      <c r="C67">
        <v>15.3</v>
      </c>
      <c r="D67">
        <v>2300</v>
      </c>
      <c r="G67">
        <f t="shared" si="4"/>
        <v>3.8051057230820686</v>
      </c>
      <c r="H67">
        <f t="shared" si="5"/>
        <v>7.7406644019172415</v>
      </c>
      <c r="J67" s="3" t="s">
        <v>34</v>
      </c>
      <c r="K67" s="3">
        <v>-4.6683458182434983</v>
      </c>
      <c r="L67" s="3">
        <v>1.5463995905278913</v>
      </c>
      <c r="M67" s="3">
        <v>-3.0188483279731564</v>
      </c>
      <c r="N67" s="3">
        <v>4.5150905115228139E-3</v>
      </c>
      <c r="O67" s="3">
        <v>-7.7988681243840219</v>
      </c>
      <c r="R67">
        <f t="shared" si="6"/>
        <v>3.8051057230820686</v>
      </c>
      <c r="S67">
        <f t="shared" si="7"/>
        <v>45.014658432590679</v>
      </c>
      <c r="T67">
        <f t="shared" si="8"/>
        <v>3.8069881796740641</v>
      </c>
      <c r="V67" s="3" t="s">
        <v>34</v>
      </c>
      <c r="W67" s="3">
        <v>-0.25255502267325936</v>
      </c>
      <c r="X67" s="3">
        <v>0.18946684022999591</v>
      </c>
      <c r="Y67" s="3">
        <v>-1.3329774348201511</v>
      </c>
      <c r="Z67" s="3">
        <v>0.1904763968175652</v>
      </c>
      <c r="AA67" s="3">
        <v>-0.63611058828970479</v>
      </c>
      <c r="AB67" s="3">
        <v>0.13100054294318608</v>
      </c>
      <c r="AC67" s="3">
        <v>-0.63611058828970479</v>
      </c>
      <c r="AD67" s="3">
        <v>0.13100054294318608</v>
      </c>
    </row>
    <row r="68" spans="1:30" ht="15" thickBot="1">
      <c r="A68">
        <v>18</v>
      </c>
      <c r="B68">
        <v>32.99</v>
      </c>
      <c r="C68">
        <v>13.75</v>
      </c>
      <c r="D68">
        <v>1720</v>
      </c>
      <c r="G68">
        <f t="shared" si="4"/>
        <v>3.4962044852404901</v>
      </c>
      <c r="H68">
        <f t="shared" si="5"/>
        <v>7.4500795698074986</v>
      </c>
      <c r="J68" s="4" t="s">
        <v>22</v>
      </c>
      <c r="K68" s="4">
        <v>2.1601306196014858E-2</v>
      </c>
      <c r="L68" s="4">
        <v>1.0199740888288183E-3</v>
      </c>
      <c r="M68" s="4">
        <v>21.178289166951764</v>
      </c>
      <c r="N68" s="4">
        <v>1.2215513909846992E-22</v>
      </c>
      <c r="O68" s="4">
        <v>1.9536476603248368E-2</v>
      </c>
      <c r="R68">
        <f t="shared" si="6"/>
        <v>3.4962044852404901</v>
      </c>
      <c r="S68">
        <f t="shared" si="7"/>
        <v>32.485900838902054</v>
      </c>
      <c r="T68">
        <f t="shared" si="8"/>
        <v>3.4808061748669483</v>
      </c>
      <c r="V68" s="4" t="s">
        <v>53</v>
      </c>
      <c r="W68" s="4">
        <v>1.0732382420043531</v>
      </c>
      <c r="X68" s="4">
        <v>5.9594970659498168E-2</v>
      </c>
      <c r="Y68" s="4">
        <v>18.008872730828365</v>
      </c>
      <c r="Z68" s="4">
        <v>3.3506818389881431E-20</v>
      </c>
      <c r="AA68" s="4">
        <v>0.95259453120275994</v>
      </c>
      <c r="AB68" s="4">
        <v>1.1938819528059463</v>
      </c>
      <c r="AC68" s="4">
        <v>0.95259453120275994</v>
      </c>
      <c r="AD68" s="4">
        <v>1.1938819528059463</v>
      </c>
    </row>
    <row r="69" spans="1:30">
      <c r="A69">
        <v>19</v>
      </c>
      <c r="B69">
        <v>13.72</v>
      </c>
      <c r="C69">
        <v>11.49</v>
      </c>
      <c r="D69">
        <v>850</v>
      </c>
      <c r="G69">
        <f t="shared" si="4"/>
        <v>2.6188546222977394</v>
      </c>
      <c r="H69">
        <f t="shared" si="5"/>
        <v>6.7452363494843626</v>
      </c>
      <c r="R69">
        <f t="shared" si="6"/>
        <v>2.6188546222977394</v>
      </c>
      <c r="S69">
        <f t="shared" si="7"/>
        <v>13.692764448369132</v>
      </c>
      <c r="T69">
        <f t="shared" si="8"/>
        <v>2.6168675508629198</v>
      </c>
    </row>
    <row r="70" spans="1:30">
      <c r="A70">
        <v>20</v>
      </c>
      <c r="B70">
        <v>6.63</v>
      </c>
      <c r="C70">
        <v>6.69</v>
      </c>
      <c r="D70">
        <v>780</v>
      </c>
      <c r="G70">
        <f t="shared" si="4"/>
        <v>1.8916048041977711</v>
      </c>
      <c r="H70">
        <f t="shared" si="5"/>
        <v>6.6592939196836376</v>
      </c>
      <c r="R70">
        <f t="shared" si="6"/>
        <v>1.8916048041977711</v>
      </c>
      <c r="S70">
        <f t="shared" si="7"/>
        <v>12.180673014648089</v>
      </c>
      <c r="T70">
        <f t="shared" si="8"/>
        <v>2.4998505164734439</v>
      </c>
    </row>
    <row r="71" spans="1:30">
      <c r="A71">
        <v>21</v>
      </c>
      <c r="B71">
        <v>39.74</v>
      </c>
      <c r="C71">
        <v>16.2</v>
      </c>
      <c r="D71">
        <v>2100</v>
      </c>
      <c r="G71">
        <f t="shared" si="4"/>
        <v>3.6823582371236707</v>
      </c>
      <c r="H71">
        <f t="shared" si="5"/>
        <v>7.6496926237115144</v>
      </c>
      <c r="R71">
        <f t="shared" si="6"/>
        <v>3.6823582371236707</v>
      </c>
      <c r="S71">
        <f t="shared" si="7"/>
        <v>40.694397193387701</v>
      </c>
      <c r="T71">
        <f t="shared" si="8"/>
        <v>3.7060904218762656</v>
      </c>
    </row>
    <row r="72" spans="1:30">
      <c r="A72">
        <v>22</v>
      </c>
      <c r="B72">
        <v>24.53</v>
      </c>
      <c r="C72">
        <v>10.39</v>
      </c>
      <c r="D72">
        <v>1470</v>
      </c>
      <c r="G72">
        <f t="shared" si="4"/>
        <v>3.1998968582703982</v>
      </c>
      <c r="H72">
        <f t="shared" si="5"/>
        <v>7.2930176797727819</v>
      </c>
      <c r="R72">
        <f t="shared" si="6"/>
        <v>3.1998968582703982</v>
      </c>
      <c r="S72">
        <f t="shared" si="7"/>
        <v>27.085574289898343</v>
      </c>
      <c r="T72">
        <f t="shared" si="8"/>
        <v>3.2990012721303543</v>
      </c>
    </row>
    <row r="73" spans="1:30">
      <c r="A73">
        <v>23</v>
      </c>
      <c r="B73">
        <v>31.18</v>
      </c>
      <c r="C73">
        <v>13.5</v>
      </c>
      <c r="D73">
        <v>1225</v>
      </c>
      <c r="G73">
        <f t="shared" si="4"/>
        <v>3.4397768636296306</v>
      </c>
      <c r="H73">
        <f t="shared" si="5"/>
        <v>7.110696122978827</v>
      </c>
      <c r="R73">
        <f t="shared" si="6"/>
        <v>3.4397768636296306</v>
      </c>
      <c r="S73">
        <f t="shared" si="7"/>
        <v>21.793254271874702</v>
      </c>
      <c r="T73">
        <f t="shared" si="8"/>
        <v>3.0816004848395466</v>
      </c>
    </row>
    <row r="74" spans="1:30">
      <c r="A74">
        <v>24</v>
      </c>
      <c r="B74">
        <v>26.15</v>
      </c>
      <c r="C74">
        <v>8.5</v>
      </c>
      <c r="D74">
        <v>1380</v>
      </c>
      <c r="G74">
        <f t="shared" si="4"/>
        <v>3.2638491905109319</v>
      </c>
      <c r="H74">
        <f t="shared" si="5"/>
        <v>7.2298387781512501</v>
      </c>
      <c r="R74">
        <f t="shared" si="6"/>
        <v>3.2638491905109319</v>
      </c>
      <c r="S74">
        <f t="shared" si="7"/>
        <v>25.141456732257005</v>
      </c>
      <c r="T74">
        <f t="shared" si="8"/>
        <v>3.2245181462827697</v>
      </c>
    </row>
    <row r="75" spans="1:30">
      <c r="A75">
        <v>25</v>
      </c>
      <c r="B75">
        <v>41.79</v>
      </c>
      <c r="C75">
        <v>19.77</v>
      </c>
      <c r="D75">
        <v>2450</v>
      </c>
      <c r="G75">
        <f t="shared" si="4"/>
        <v>3.7326570764598239</v>
      </c>
      <c r="H75">
        <f t="shared" si="5"/>
        <v>7.8038433035387724</v>
      </c>
      <c r="R75">
        <f t="shared" si="6"/>
        <v>3.7326570764598239</v>
      </c>
      <c r="S75">
        <f t="shared" si="7"/>
        <v>48.254854361992898</v>
      </c>
      <c r="T75">
        <f t="shared" si="8"/>
        <v>3.8764964312630084</v>
      </c>
    </row>
    <row r="76" spans="1:30">
      <c r="A76">
        <v>26</v>
      </c>
      <c r="B76">
        <v>14.91</v>
      </c>
      <c r="C76">
        <v>9.69</v>
      </c>
      <c r="D76">
        <v>910</v>
      </c>
      <c r="G76">
        <f t="shared" si="4"/>
        <v>2.7020321287766471</v>
      </c>
      <c r="H76">
        <f t="shared" si="5"/>
        <v>6.8134445995108956</v>
      </c>
      <c r="R76">
        <f t="shared" si="6"/>
        <v>2.7020321287766471</v>
      </c>
      <c r="S76">
        <f t="shared" si="7"/>
        <v>14.988842820130021</v>
      </c>
      <c r="T76">
        <f t="shared" si="8"/>
        <v>2.7073061123454893</v>
      </c>
    </row>
    <row r="77" spans="1:30">
      <c r="A77">
        <v>27</v>
      </c>
      <c r="B77">
        <v>7.32</v>
      </c>
      <c r="C77">
        <v>7.9</v>
      </c>
      <c r="D77">
        <v>690</v>
      </c>
      <c r="G77">
        <f t="shared" si="4"/>
        <v>1.9906103279732201</v>
      </c>
      <c r="H77">
        <f t="shared" si="5"/>
        <v>6.5366915975913047</v>
      </c>
      <c r="R77">
        <f t="shared" si="6"/>
        <v>1.9906103279732201</v>
      </c>
      <c r="S77">
        <f t="shared" si="7"/>
        <v>10.236555457006753</v>
      </c>
      <c r="T77">
        <f t="shared" si="8"/>
        <v>2.3259651818708473</v>
      </c>
    </row>
    <row r="78" spans="1:30">
      <c r="A78">
        <v>28</v>
      </c>
      <c r="B78">
        <v>27.34</v>
      </c>
      <c r="C78">
        <v>10.15</v>
      </c>
      <c r="D78">
        <v>1450</v>
      </c>
      <c r="G78">
        <f t="shared" si="4"/>
        <v>3.3083508312958037</v>
      </c>
      <c r="H78">
        <f t="shared" si="5"/>
        <v>7.2793188354146201</v>
      </c>
      <c r="R78">
        <f t="shared" si="6"/>
        <v>3.3083508312958037</v>
      </c>
      <c r="S78">
        <f t="shared" si="7"/>
        <v>26.653548165978044</v>
      </c>
      <c r="T78">
        <f t="shared" si="8"/>
        <v>3.2829222811859098</v>
      </c>
    </row>
    <row r="79" spans="1:30">
      <c r="A79">
        <v>29</v>
      </c>
      <c r="B79">
        <v>50.01</v>
      </c>
      <c r="C79">
        <v>13.82</v>
      </c>
      <c r="D79">
        <v>2275</v>
      </c>
      <c r="G79">
        <f t="shared" si="4"/>
        <v>3.9122229854308124</v>
      </c>
      <c r="H79">
        <f t="shared" si="5"/>
        <v>7.7297353313850508</v>
      </c>
      <c r="R79">
        <f t="shared" si="6"/>
        <v>3.9122229854308124</v>
      </c>
      <c r="S79">
        <f t="shared" si="7"/>
        <v>44.474625777690306</v>
      </c>
      <c r="T79">
        <f t="shared" si="8"/>
        <v>3.7949188192993053</v>
      </c>
    </row>
    <row r="80" spans="1:30">
      <c r="A80">
        <v>30</v>
      </c>
      <c r="B80">
        <v>36.35</v>
      </c>
      <c r="C80">
        <v>13.74</v>
      </c>
      <c r="D80">
        <v>1620</v>
      </c>
      <c r="G80">
        <f t="shared" si="4"/>
        <v>3.5931942039795284</v>
      </c>
      <c r="H80">
        <f t="shared" si="5"/>
        <v>7.3901814282264295</v>
      </c>
      <c r="R80">
        <f t="shared" si="6"/>
        <v>3.5931942039795284</v>
      </c>
      <c r="S80">
        <f t="shared" si="7"/>
        <v>30.325770219300569</v>
      </c>
      <c r="T80">
        <f t="shared" si="8"/>
        <v>3.4119978533303414</v>
      </c>
    </row>
    <row r="81" spans="1:20">
      <c r="A81">
        <v>31</v>
      </c>
      <c r="B81">
        <v>11.72</v>
      </c>
      <c r="C81">
        <v>4.91</v>
      </c>
      <c r="D81">
        <v>740</v>
      </c>
      <c r="G81">
        <f t="shared" si="4"/>
        <v>2.4612967841488667</v>
      </c>
      <c r="H81">
        <f t="shared" si="5"/>
        <v>6.6066501861982152</v>
      </c>
      <c r="R81">
        <f t="shared" si="6"/>
        <v>2.4612967841488667</v>
      </c>
      <c r="S81">
        <f t="shared" si="7"/>
        <v>11.316620766807496</v>
      </c>
      <c r="T81">
        <f t="shared" si="8"/>
        <v>2.4262725093761603</v>
      </c>
    </row>
    <row r="82" spans="1:20">
      <c r="A82">
        <v>32</v>
      </c>
      <c r="B82">
        <v>22.01</v>
      </c>
      <c r="C82">
        <v>20.99</v>
      </c>
      <c r="D82">
        <v>1125</v>
      </c>
      <c r="G82">
        <f t="shared" si="4"/>
        <v>3.0914968955383704</v>
      </c>
      <c r="H82">
        <f t="shared" si="5"/>
        <v>7.0255383146385206</v>
      </c>
      <c r="R82">
        <f t="shared" si="6"/>
        <v>3.0914968955383704</v>
      </c>
      <c r="S82">
        <f t="shared" si="7"/>
        <v>19.633123652273216</v>
      </c>
      <c r="T82">
        <f t="shared" si="8"/>
        <v>2.9772181220821405</v>
      </c>
    </row>
    <row r="83" spans="1:20">
      <c r="A83">
        <v>33</v>
      </c>
      <c r="B83">
        <v>25.32</v>
      </c>
      <c r="C83">
        <v>20.059999999999999</v>
      </c>
      <c r="D83">
        <v>1335</v>
      </c>
      <c r="G83">
        <f t="shared" si="4"/>
        <v>3.2315945972759756</v>
      </c>
      <c r="H83">
        <f t="shared" si="5"/>
        <v>7.1966865708343501</v>
      </c>
      <c r="R83">
        <f t="shared" si="6"/>
        <v>3.2315945972759756</v>
      </c>
      <c r="S83">
        <f t="shared" si="7"/>
        <v>24.169397953436338</v>
      </c>
      <c r="T83">
        <f t="shared" si="8"/>
        <v>3.1850872855692631</v>
      </c>
    </row>
    <row r="84" spans="1:20">
      <c r="A84">
        <v>34</v>
      </c>
      <c r="B84">
        <v>57.03</v>
      </c>
      <c r="C84">
        <v>18.93</v>
      </c>
      <c r="D84">
        <v>2875</v>
      </c>
      <c r="G84">
        <f t="shared" si="4"/>
        <v>4.0435774451684479</v>
      </c>
      <c r="H84">
        <f t="shared" si="5"/>
        <v>7.9638079532314512</v>
      </c>
      <c r="R84">
        <f t="shared" si="6"/>
        <v>4.0435774451684479</v>
      </c>
      <c r="S84">
        <f t="shared" si="7"/>
        <v>57.435409495299211</v>
      </c>
      <c r="T84">
        <f t="shared" si="8"/>
        <v>4.0506610032890089</v>
      </c>
    </row>
    <row r="85" spans="1:20">
      <c r="A85">
        <v>35</v>
      </c>
      <c r="B85">
        <v>34.22</v>
      </c>
      <c r="C85">
        <v>13.19</v>
      </c>
      <c r="D85">
        <v>1680</v>
      </c>
      <c r="G85">
        <f t="shared" si="4"/>
        <v>3.5328102684640474</v>
      </c>
      <c r="H85">
        <f t="shared" si="5"/>
        <v>7.4265490723973047</v>
      </c>
      <c r="R85">
        <f t="shared" si="6"/>
        <v>3.5328102684640474</v>
      </c>
      <c r="S85">
        <f t="shared" si="7"/>
        <v>31.621848591061461</v>
      </c>
      <c r="T85">
        <f t="shared" si="8"/>
        <v>3.4538482927878644</v>
      </c>
    </row>
    <row r="86" spans="1:20">
      <c r="A86">
        <v>36</v>
      </c>
      <c r="B86">
        <v>14.66</v>
      </c>
      <c r="C86">
        <v>5.86</v>
      </c>
      <c r="D86">
        <v>870</v>
      </c>
      <c r="G86">
        <f t="shared" si="4"/>
        <v>2.6851226964585053</v>
      </c>
      <c r="H86">
        <f t="shared" si="5"/>
        <v>6.7684932116486296</v>
      </c>
      <c r="R86">
        <f t="shared" si="6"/>
        <v>2.6851226964585053</v>
      </c>
      <c r="S86">
        <f t="shared" si="7"/>
        <v>14.124790572289427</v>
      </c>
      <c r="T86">
        <f t="shared" si="8"/>
        <v>2.6479314501820159</v>
      </c>
    </row>
    <row r="87" spans="1:20">
      <c r="A87">
        <v>37</v>
      </c>
      <c r="B87">
        <v>31.12</v>
      </c>
      <c r="C87">
        <v>7.43</v>
      </c>
      <c r="D87">
        <v>1620</v>
      </c>
      <c r="G87">
        <f t="shared" si="4"/>
        <v>3.4378506993101907</v>
      </c>
      <c r="H87">
        <f t="shared" si="5"/>
        <v>7.3901814282264295</v>
      </c>
      <c r="R87">
        <f t="shared" si="6"/>
        <v>3.4378506993101907</v>
      </c>
      <c r="S87">
        <f t="shared" si="7"/>
        <v>30.325770219300569</v>
      </c>
      <c r="T87">
        <f t="shared" si="8"/>
        <v>3.4119978533303414</v>
      </c>
    </row>
    <row r="88" spans="1:20">
      <c r="A88">
        <v>38</v>
      </c>
      <c r="B88">
        <v>14.99</v>
      </c>
      <c r="C88">
        <v>7.15</v>
      </c>
      <c r="D88">
        <v>960</v>
      </c>
      <c r="G88">
        <f t="shared" si="4"/>
        <v>2.7073833121145063</v>
      </c>
      <c r="H88">
        <f t="shared" si="5"/>
        <v>6.866933284461882</v>
      </c>
      <c r="R88">
        <f t="shared" si="6"/>
        <v>2.7073833121145063</v>
      </c>
      <c r="S88">
        <f t="shared" si="7"/>
        <v>16.068908129930765</v>
      </c>
      <c r="T88">
        <f t="shared" si="8"/>
        <v>2.7768862328194732</v>
      </c>
    </row>
    <row r="89" spans="1:20">
      <c r="A89">
        <v>39</v>
      </c>
      <c r="B89">
        <v>20.63</v>
      </c>
      <c r="C89">
        <v>9.1</v>
      </c>
      <c r="D89">
        <v>1125</v>
      </c>
      <c r="G89">
        <f t="shared" si="4"/>
        <v>3.0267463270831603</v>
      </c>
      <c r="H89">
        <f t="shared" si="5"/>
        <v>7.0255383146385206</v>
      </c>
      <c r="R89">
        <f t="shared" si="6"/>
        <v>3.0267463270831603</v>
      </c>
      <c r="S89">
        <f t="shared" si="7"/>
        <v>19.633123652273216</v>
      </c>
      <c r="T89">
        <f t="shared" si="8"/>
        <v>2.9772181220821405</v>
      </c>
    </row>
    <row r="90" spans="1:20">
      <c r="A90">
        <v>40</v>
      </c>
      <c r="B90">
        <v>34.49</v>
      </c>
      <c r="C90">
        <v>15.31</v>
      </c>
      <c r="D90">
        <v>1875</v>
      </c>
      <c r="G90">
        <f t="shared" si="4"/>
        <v>3.5406694269487495</v>
      </c>
      <c r="H90">
        <f t="shared" si="5"/>
        <v>7.5363639384045111</v>
      </c>
      <c r="R90">
        <f t="shared" si="6"/>
        <v>3.5406694269487495</v>
      </c>
      <c r="S90">
        <f t="shared" si="7"/>
        <v>35.834103299284365</v>
      </c>
      <c r="T90">
        <f t="shared" si="8"/>
        <v>3.5789000460906455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12</xdr:col>
                <xdr:colOff>22860</xdr:colOff>
                <xdr:row>2</xdr:row>
                <xdr:rowOff>7620</xdr:rowOff>
              </from>
              <to>
                <xdr:col>14</xdr:col>
                <xdr:colOff>403860</xdr:colOff>
                <xdr:row>4</xdr:row>
                <xdr:rowOff>7620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12</xdr:col>
                <xdr:colOff>0</xdr:colOff>
                <xdr:row>47</xdr:row>
                <xdr:rowOff>0</xdr:rowOff>
              </from>
              <to>
                <xdr:col>14</xdr:col>
                <xdr:colOff>22860</xdr:colOff>
                <xdr:row>48</xdr:row>
                <xdr:rowOff>175260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42"/>
  <sheetViews>
    <sheetView topLeftCell="G1" workbookViewId="0">
      <selection activeCell="H4" sqref="H4"/>
    </sheetView>
  </sheetViews>
  <sheetFormatPr baseColWidth="10" defaultRowHeight="14.4"/>
  <cols>
    <col min="8" max="8" width="31.5546875" customWidth="1"/>
    <col min="16" max="16" width="15.77734375" customWidth="1"/>
    <col min="17" max="17" width="15.5546875" customWidth="1"/>
    <col min="25" max="25" width="31.109375" customWidth="1"/>
    <col min="33" max="33" width="14.6640625" customWidth="1"/>
    <col min="34" max="34" width="20.88671875" customWidth="1"/>
  </cols>
  <sheetData>
    <row r="1" spans="1:47">
      <c r="B1" s="2" t="s">
        <v>19</v>
      </c>
      <c r="C1" s="2" t="s">
        <v>8</v>
      </c>
      <c r="O1" s="12" t="s">
        <v>52</v>
      </c>
      <c r="P1" s="2" t="s">
        <v>49</v>
      </c>
      <c r="Q1" s="12" t="s">
        <v>57</v>
      </c>
      <c r="U1" s="2" t="s">
        <v>19</v>
      </c>
      <c r="V1" s="2" t="s">
        <v>8</v>
      </c>
      <c r="AF1" s="12" t="s">
        <v>52</v>
      </c>
      <c r="AG1" s="2" t="s">
        <v>49</v>
      </c>
      <c r="AH1" s="2" t="s">
        <v>62</v>
      </c>
      <c r="AL1" s="2" t="s">
        <v>19</v>
      </c>
      <c r="AM1" s="2" t="s">
        <v>8</v>
      </c>
    </row>
    <row r="2" spans="1:47">
      <c r="B2" s="2" t="s">
        <v>20</v>
      </c>
      <c r="C2" s="2" t="s">
        <v>22</v>
      </c>
      <c r="D2" s="2" t="s">
        <v>47</v>
      </c>
      <c r="E2" s="2" t="s">
        <v>48</v>
      </c>
      <c r="O2" s="12" t="s">
        <v>54</v>
      </c>
      <c r="P2" s="2" t="s">
        <v>55</v>
      </c>
      <c r="Q2" s="12" t="s">
        <v>58</v>
      </c>
      <c r="R2" s="2" t="s">
        <v>59</v>
      </c>
      <c r="U2" s="2" t="s">
        <v>20</v>
      </c>
      <c r="V2" s="2" t="s">
        <v>22</v>
      </c>
      <c r="W2" s="2" t="s">
        <v>59</v>
      </c>
      <c r="AF2" s="12" t="s">
        <v>54</v>
      </c>
      <c r="AG2" s="2" t="s">
        <v>55</v>
      </c>
      <c r="AH2" s="2" t="s">
        <v>61</v>
      </c>
      <c r="AI2" s="2" t="s">
        <v>60</v>
      </c>
      <c r="AL2" s="2" t="s">
        <v>20</v>
      </c>
      <c r="AM2" s="2" t="s">
        <v>22</v>
      </c>
      <c r="AN2" s="2" t="s">
        <v>60</v>
      </c>
    </row>
    <row r="3" spans="1:47">
      <c r="A3">
        <v>1</v>
      </c>
      <c r="B3">
        <v>16.75</v>
      </c>
      <c r="C3">
        <v>1250</v>
      </c>
      <c r="D3">
        <f>+LN(B3)</f>
        <v>2.8183982582710754</v>
      </c>
      <c r="E3">
        <f>+LN(C3)</f>
        <v>7.1308988302963465</v>
      </c>
      <c r="H3" t="s">
        <v>23</v>
      </c>
      <c r="O3">
        <f>+$I$19+$I$20*C3</f>
        <v>22.333286926775074</v>
      </c>
      <c r="P3">
        <f>+$I$41+$I$42*E3</f>
        <v>3.0595833832591124</v>
      </c>
      <c r="Q3">
        <f>+LN(O3)</f>
        <v>3.1060782528151036</v>
      </c>
      <c r="R3">
        <f>+Q3-P3</f>
        <v>4.6494869555991247E-2</v>
      </c>
      <c r="T3">
        <v>1</v>
      </c>
      <c r="U3">
        <v>16.75</v>
      </c>
      <c r="V3">
        <v>1250</v>
      </c>
      <c r="W3">
        <f>+R3</f>
        <v>4.6494869555991247E-2</v>
      </c>
      <c r="Y3" t="s">
        <v>23</v>
      </c>
      <c r="AF3">
        <f>+O3</f>
        <v>22.333286926775074</v>
      </c>
      <c r="AG3">
        <f>+P3</f>
        <v>3.0595833832591124</v>
      </c>
      <c r="AH3">
        <f>+EXP(AG3)</f>
        <v>21.31867359532076</v>
      </c>
      <c r="AI3">
        <f>+AH3-AF3</f>
        <v>-1.0146133314543135</v>
      </c>
      <c r="AK3">
        <v>1</v>
      </c>
      <c r="AL3">
        <f>+D3</f>
        <v>2.8183982582710754</v>
      </c>
      <c r="AM3">
        <f>+E3</f>
        <v>7.1308988302963465</v>
      </c>
      <c r="AN3">
        <f>+AI3</f>
        <v>-1.0146133314543135</v>
      </c>
      <c r="AP3" t="s">
        <v>23</v>
      </c>
    </row>
    <row r="4" spans="1:47" ht="15" thickBot="1">
      <c r="A4">
        <v>2</v>
      </c>
      <c r="B4">
        <v>13.87</v>
      </c>
      <c r="C4">
        <v>985</v>
      </c>
      <c r="D4">
        <f t="shared" ref="D4:D42" si="0">+LN(B4)</f>
        <v>2.6297282343267403</v>
      </c>
      <c r="E4">
        <f t="shared" ref="E4:E42" si="1">+LN(C4)</f>
        <v>6.892641641172089</v>
      </c>
      <c r="O4">
        <f t="shared" ref="O4:O42" si="2">+$I$19+$I$20*C4</f>
        <v>16.608940784831137</v>
      </c>
      <c r="P4">
        <f t="shared" ref="P4:P42" si="3">+$I$41+$I$42*E4</f>
        <v>2.7493975719005013</v>
      </c>
      <c r="Q4">
        <f t="shared" ref="Q4:Q42" si="4">+LN(O4)</f>
        <v>2.8099411518646238</v>
      </c>
      <c r="R4">
        <f t="shared" ref="R4:R42" si="5">+Q4-P4</f>
        <v>6.0543579964122518E-2</v>
      </c>
      <c r="T4">
        <v>2</v>
      </c>
      <c r="U4">
        <v>13.87</v>
      </c>
      <c r="V4">
        <v>985</v>
      </c>
      <c r="W4">
        <f t="shared" ref="W4:W42" si="6">+R4</f>
        <v>6.0543579964122518E-2</v>
      </c>
      <c r="AF4">
        <f t="shared" ref="AF4:AF42" si="7">+O4</f>
        <v>16.608940784831137</v>
      </c>
      <c r="AG4">
        <f t="shared" ref="AG4:AG42" si="8">+P4</f>
        <v>2.7493975719005013</v>
      </c>
      <c r="AH4">
        <f t="shared" ref="AH4:AH42" si="9">+EXP(AG4)</f>
        <v>15.633211161130079</v>
      </c>
      <c r="AI4">
        <f t="shared" ref="AI4:AI42" si="10">+AH4-AF4</f>
        <v>-0.9757296237010582</v>
      </c>
      <c r="AK4">
        <v>2</v>
      </c>
      <c r="AL4">
        <f t="shared" ref="AL4:AL42" si="11">+D4</f>
        <v>2.6297282343267403</v>
      </c>
      <c r="AM4">
        <f t="shared" ref="AM4:AM42" si="12">+E4</f>
        <v>6.892641641172089</v>
      </c>
      <c r="AN4">
        <f t="shared" ref="AN4:AN42" si="13">+AI4</f>
        <v>-0.9757296237010582</v>
      </c>
    </row>
    <row r="5" spans="1:47">
      <c r="A5">
        <v>3</v>
      </c>
      <c r="B5">
        <v>42.67</v>
      </c>
      <c r="C5">
        <v>2175</v>
      </c>
      <c r="D5">
        <f t="shared" si="0"/>
        <v>3.7534960971999087</v>
      </c>
      <c r="E5">
        <f t="shared" si="1"/>
        <v>7.6847839435227847</v>
      </c>
      <c r="H5" s="6" t="s">
        <v>24</v>
      </c>
      <c r="I5" s="6"/>
      <c r="O5">
        <f t="shared" si="2"/>
        <v>42.314495158088818</v>
      </c>
      <c r="P5">
        <f t="shared" si="3"/>
        <v>3.7806835686390245</v>
      </c>
      <c r="Q5">
        <f t="shared" si="4"/>
        <v>3.7451297024846419</v>
      </c>
      <c r="R5">
        <f t="shared" si="5"/>
        <v>-3.5553866154382607E-2</v>
      </c>
      <c r="T5">
        <v>3</v>
      </c>
      <c r="U5">
        <v>42.67</v>
      </c>
      <c r="V5">
        <v>2175</v>
      </c>
      <c r="W5">
        <f t="shared" si="6"/>
        <v>-3.5553866154382607E-2</v>
      </c>
      <c r="Y5" s="6" t="s">
        <v>24</v>
      </c>
      <c r="Z5" s="6"/>
      <c r="AF5">
        <f t="shared" si="7"/>
        <v>42.314495158088818</v>
      </c>
      <c r="AG5">
        <f t="shared" si="8"/>
        <v>3.7806835686390245</v>
      </c>
      <c r="AH5">
        <f t="shared" si="9"/>
        <v>43.846003246798659</v>
      </c>
      <c r="AI5">
        <f t="shared" si="10"/>
        <v>1.5315080887098418</v>
      </c>
      <c r="AK5">
        <v>3</v>
      </c>
      <c r="AL5">
        <f t="shared" si="11"/>
        <v>3.7534960971999087</v>
      </c>
      <c r="AM5">
        <f t="shared" si="12"/>
        <v>7.6847839435227847</v>
      </c>
      <c r="AN5">
        <f t="shared" si="13"/>
        <v>1.5315080887098418</v>
      </c>
      <c r="AP5" s="6" t="s">
        <v>24</v>
      </c>
      <c r="AQ5" s="6"/>
    </row>
    <row r="6" spans="1:47">
      <c r="A6">
        <v>4</v>
      </c>
      <c r="B6">
        <v>16.73</v>
      </c>
      <c r="C6">
        <v>1025</v>
      </c>
      <c r="D6">
        <f t="shared" si="0"/>
        <v>2.8172035149987327</v>
      </c>
      <c r="E6">
        <f t="shared" si="1"/>
        <v>6.932447891572509</v>
      </c>
      <c r="H6" s="3" t="s">
        <v>25</v>
      </c>
      <c r="I6" s="3">
        <v>0.9601532474534723</v>
      </c>
      <c r="O6">
        <f t="shared" si="2"/>
        <v>17.472993032671731</v>
      </c>
      <c r="P6">
        <f t="shared" si="3"/>
        <v>2.8012211249398957</v>
      </c>
      <c r="Q6">
        <f t="shared" si="4"/>
        <v>2.8606564336085665</v>
      </c>
      <c r="R6">
        <f t="shared" si="5"/>
        <v>5.943530866867075E-2</v>
      </c>
      <c r="T6">
        <v>4</v>
      </c>
      <c r="U6">
        <v>16.73</v>
      </c>
      <c r="V6">
        <v>1025</v>
      </c>
      <c r="W6">
        <f t="shared" si="6"/>
        <v>5.943530866867075E-2</v>
      </c>
      <c r="Y6" s="3" t="s">
        <v>25</v>
      </c>
      <c r="Z6" s="3">
        <v>0.96157106631231359</v>
      </c>
      <c r="AF6">
        <f t="shared" si="7"/>
        <v>17.472993032671731</v>
      </c>
      <c r="AG6">
        <f t="shared" si="8"/>
        <v>2.8012211249398957</v>
      </c>
      <c r="AH6">
        <f t="shared" si="9"/>
        <v>16.464740005074749</v>
      </c>
      <c r="AI6">
        <f t="shared" si="10"/>
        <v>-1.0082530275969823</v>
      </c>
      <c r="AK6">
        <v>4</v>
      </c>
      <c r="AL6">
        <f t="shared" si="11"/>
        <v>2.8172035149987327</v>
      </c>
      <c r="AM6">
        <f t="shared" si="12"/>
        <v>6.932447891572509</v>
      </c>
      <c r="AN6">
        <f t="shared" si="13"/>
        <v>-1.0082530275969823</v>
      </c>
      <c r="AP6" s="3" t="s">
        <v>25</v>
      </c>
      <c r="AQ6" s="3">
        <v>0.94648649612376057</v>
      </c>
    </row>
    <row r="7" spans="1:47">
      <c r="A7">
        <v>5</v>
      </c>
      <c r="B7">
        <v>32.799999999999997</v>
      </c>
      <c r="C7">
        <v>1690</v>
      </c>
      <c r="D7">
        <f t="shared" si="0"/>
        <v>3.4904285153900978</v>
      </c>
      <c r="E7">
        <f t="shared" si="1"/>
        <v>7.4324838079171194</v>
      </c>
      <c r="H7" s="3" t="s">
        <v>26</v>
      </c>
      <c r="I7" s="3">
        <v>0.92189425859544882</v>
      </c>
      <c r="O7">
        <f t="shared" si="2"/>
        <v>31.837861653021609</v>
      </c>
      <c r="P7">
        <f t="shared" si="3"/>
        <v>3.4522153173497996</v>
      </c>
      <c r="Q7">
        <f t="shared" si="4"/>
        <v>3.4606561995821377</v>
      </c>
      <c r="R7">
        <f t="shared" si="5"/>
        <v>8.4408822323380761E-3</v>
      </c>
      <c r="T7">
        <v>5</v>
      </c>
      <c r="U7">
        <v>32.799999999999997</v>
      </c>
      <c r="V7">
        <v>1690</v>
      </c>
      <c r="W7">
        <f t="shared" si="6"/>
        <v>8.4408822323380761E-3</v>
      </c>
      <c r="Y7" s="3" t="s">
        <v>26</v>
      </c>
      <c r="Z7" s="3">
        <v>0.92461891556899989</v>
      </c>
      <c r="AF7">
        <f t="shared" si="7"/>
        <v>31.837861653021609</v>
      </c>
      <c r="AG7">
        <f t="shared" si="8"/>
        <v>3.4522153173497996</v>
      </c>
      <c r="AH7">
        <f t="shared" si="9"/>
        <v>31.570253027615401</v>
      </c>
      <c r="AI7">
        <f t="shared" si="10"/>
        <v>-0.26760862540620778</v>
      </c>
      <c r="AK7">
        <v>5</v>
      </c>
      <c r="AL7">
        <f t="shared" si="11"/>
        <v>3.4904285153900978</v>
      </c>
      <c r="AM7">
        <f t="shared" si="12"/>
        <v>7.4324838079171194</v>
      </c>
      <c r="AN7">
        <f t="shared" si="13"/>
        <v>-0.26760862540620778</v>
      </c>
      <c r="AP7" s="3" t="s">
        <v>26</v>
      </c>
      <c r="AQ7" s="3">
        <v>0.89583668734463351</v>
      </c>
    </row>
    <row r="8" spans="1:47">
      <c r="A8">
        <v>6</v>
      </c>
      <c r="B8">
        <v>7.81</v>
      </c>
      <c r="C8">
        <v>670</v>
      </c>
      <c r="D8">
        <f t="shared" si="0"/>
        <v>2.0554049638515948</v>
      </c>
      <c r="E8">
        <f t="shared" si="1"/>
        <v>6.5072777123850116</v>
      </c>
      <c r="H8" s="3" t="s">
        <v>27</v>
      </c>
      <c r="I8" s="3">
        <v>0.91983884434796059</v>
      </c>
      <c r="O8">
        <f t="shared" si="2"/>
        <v>9.8045293330864567</v>
      </c>
      <c r="P8">
        <f t="shared" si="3"/>
        <v>2.2476942513899028</v>
      </c>
      <c r="Q8">
        <f t="shared" si="4"/>
        <v>2.2828444557512615</v>
      </c>
      <c r="R8">
        <f t="shared" si="5"/>
        <v>3.5150204361358739E-2</v>
      </c>
      <c r="T8">
        <v>6</v>
      </c>
      <c r="U8">
        <v>7.81</v>
      </c>
      <c r="V8">
        <v>670</v>
      </c>
      <c r="W8">
        <f t="shared" si="6"/>
        <v>3.5150204361358739E-2</v>
      </c>
      <c r="Y8" s="3" t="s">
        <v>27</v>
      </c>
      <c r="Z8" s="3">
        <v>0.92054426235651343</v>
      </c>
      <c r="AF8">
        <f t="shared" si="7"/>
        <v>9.8045293330864567</v>
      </c>
      <c r="AG8">
        <f t="shared" si="8"/>
        <v>2.2476942513899028</v>
      </c>
      <c r="AH8">
        <f t="shared" si="9"/>
        <v>9.4658847039309038</v>
      </c>
      <c r="AI8">
        <f t="shared" si="10"/>
        <v>-0.33864462915555293</v>
      </c>
      <c r="AK8">
        <v>6</v>
      </c>
      <c r="AL8">
        <f t="shared" si="11"/>
        <v>2.0554049638515948</v>
      </c>
      <c r="AM8">
        <f t="shared" si="12"/>
        <v>6.5072777123850116</v>
      </c>
      <c r="AN8">
        <f t="shared" si="13"/>
        <v>-0.33864462915555293</v>
      </c>
      <c r="AP8" s="3" t="s">
        <v>27</v>
      </c>
      <c r="AQ8" s="3">
        <v>0.89020623801191101</v>
      </c>
    </row>
    <row r="9" spans="1:47">
      <c r="A9">
        <v>7</v>
      </c>
      <c r="B9">
        <v>28.69</v>
      </c>
      <c r="C9">
        <v>1600</v>
      </c>
      <c r="D9">
        <f t="shared" si="0"/>
        <v>3.3565486299932736</v>
      </c>
      <c r="E9">
        <f t="shared" si="1"/>
        <v>7.3777589082278725</v>
      </c>
      <c r="H9" s="3" t="s">
        <v>28</v>
      </c>
      <c r="I9" s="3">
        <v>3.543215048404357</v>
      </c>
      <c r="O9">
        <f t="shared" si="2"/>
        <v>29.893744095380274</v>
      </c>
      <c r="P9">
        <f t="shared" si="3"/>
        <v>3.3809692513904848</v>
      </c>
      <c r="Q9">
        <f t="shared" si="4"/>
        <v>3.397649230926242</v>
      </c>
      <c r="R9">
        <f t="shared" si="5"/>
        <v>1.6679979535757283E-2</v>
      </c>
      <c r="T9">
        <v>7</v>
      </c>
      <c r="U9">
        <v>28.69</v>
      </c>
      <c r="V9">
        <v>1600</v>
      </c>
      <c r="W9">
        <f t="shared" si="6"/>
        <v>1.6679979535757283E-2</v>
      </c>
      <c r="Y9" s="3" t="s">
        <v>28</v>
      </c>
      <c r="Z9" s="3">
        <v>3.5275904556999915</v>
      </c>
      <c r="AF9">
        <f t="shared" si="7"/>
        <v>29.893744095380274</v>
      </c>
      <c r="AG9">
        <f t="shared" si="8"/>
        <v>3.3809692513904848</v>
      </c>
      <c r="AH9">
        <f t="shared" si="9"/>
        <v>29.399252574648877</v>
      </c>
      <c r="AI9">
        <f t="shared" si="10"/>
        <v>-0.49449152073139757</v>
      </c>
      <c r="AK9">
        <v>7</v>
      </c>
      <c r="AL9">
        <f t="shared" si="11"/>
        <v>3.3565486299932736</v>
      </c>
      <c r="AM9">
        <f t="shared" si="12"/>
        <v>7.3777589082278725</v>
      </c>
      <c r="AN9">
        <f t="shared" si="13"/>
        <v>-0.49449152073139757</v>
      </c>
      <c r="AP9" s="3" t="s">
        <v>28</v>
      </c>
      <c r="AQ9" s="3">
        <v>0.18177374892852866</v>
      </c>
    </row>
    <row r="10" spans="1:47" ht="15" thickBot="1">
      <c r="A10">
        <v>8</v>
      </c>
      <c r="B10">
        <v>15.18</v>
      </c>
      <c r="C10">
        <v>940</v>
      </c>
      <c r="D10">
        <f t="shared" si="0"/>
        <v>2.7199787719674839</v>
      </c>
      <c r="E10">
        <f t="shared" si="1"/>
        <v>6.8458798752640497</v>
      </c>
      <c r="H10" s="4" t="s">
        <v>29</v>
      </c>
      <c r="I10" s="4">
        <v>40</v>
      </c>
      <c r="O10">
        <f t="shared" si="2"/>
        <v>15.636882006010467</v>
      </c>
      <c r="P10">
        <f t="shared" si="3"/>
        <v>2.6885186689298886</v>
      </c>
      <c r="Q10">
        <f t="shared" si="4"/>
        <v>2.7496323550127633</v>
      </c>
      <c r="R10">
        <f t="shared" si="5"/>
        <v>6.1113686082874707E-2</v>
      </c>
      <c r="T10">
        <v>8</v>
      </c>
      <c r="U10">
        <v>15.18</v>
      </c>
      <c r="V10">
        <v>940</v>
      </c>
      <c r="W10">
        <f t="shared" si="6"/>
        <v>6.1113686082874707E-2</v>
      </c>
      <c r="Y10" s="4" t="s">
        <v>29</v>
      </c>
      <c r="Z10" s="4">
        <v>40</v>
      </c>
      <c r="AF10">
        <f t="shared" si="7"/>
        <v>15.636882006010467</v>
      </c>
      <c r="AG10">
        <f t="shared" si="8"/>
        <v>2.6885186689298886</v>
      </c>
      <c r="AH10">
        <f t="shared" si="9"/>
        <v>14.709869586374442</v>
      </c>
      <c r="AI10">
        <f t="shared" si="10"/>
        <v>-0.92701241963602499</v>
      </c>
      <c r="AK10">
        <v>8</v>
      </c>
      <c r="AL10">
        <f t="shared" si="11"/>
        <v>2.7199787719674839</v>
      </c>
      <c r="AM10">
        <f t="shared" si="12"/>
        <v>6.8458798752640497</v>
      </c>
      <c r="AN10">
        <f t="shared" si="13"/>
        <v>-0.92701241963602499</v>
      </c>
      <c r="AP10" s="4" t="s">
        <v>29</v>
      </c>
      <c r="AQ10" s="4">
        <v>40</v>
      </c>
    </row>
    <row r="11" spans="1:47">
      <c r="A11">
        <v>9</v>
      </c>
      <c r="B11">
        <v>28.25</v>
      </c>
      <c r="C11">
        <v>1730</v>
      </c>
      <c r="D11">
        <f t="shared" si="0"/>
        <v>3.34109345759245</v>
      </c>
      <c r="E11">
        <f t="shared" si="1"/>
        <v>7.4558766874918243</v>
      </c>
      <c r="O11">
        <f t="shared" si="2"/>
        <v>32.701913900862209</v>
      </c>
      <c r="P11">
        <f t="shared" si="3"/>
        <v>3.4826703871739886</v>
      </c>
      <c r="Q11">
        <f t="shared" si="4"/>
        <v>3.4874336052688029</v>
      </c>
      <c r="R11">
        <f t="shared" si="5"/>
        <v>4.763218094814281E-3</v>
      </c>
      <c r="T11">
        <v>9</v>
      </c>
      <c r="U11">
        <v>28.25</v>
      </c>
      <c r="V11">
        <v>1730</v>
      </c>
      <c r="W11">
        <f t="shared" si="6"/>
        <v>4.763218094814281E-3</v>
      </c>
      <c r="AF11">
        <f t="shared" si="7"/>
        <v>32.701913900862209</v>
      </c>
      <c r="AG11">
        <f t="shared" si="8"/>
        <v>3.4826703871739886</v>
      </c>
      <c r="AH11">
        <f t="shared" si="9"/>
        <v>32.546517939068146</v>
      </c>
      <c r="AI11">
        <f t="shared" si="10"/>
        <v>-0.15539596179406345</v>
      </c>
      <c r="AK11">
        <v>9</v>
      </c>
      <c r="AL11">
        <f t="shared" si="11"/>
        <v>3.34109345759245</v>
      </c>
      <c r="AM11">
        <f t="shared" si="12"/>
        <v>7.4558766874918243</v>
      </c>
      <c r="AN11">
        <f t="shared" si="13"/>
        <v>-0.15539596179406345</v>
      </c>
    </row>
    <row r="12" spans="1:47" ht="15" thickBot="1">
      <c r="A12">
        <v>10</v>
      </c>
      <c r="B12">
        <v>8.5</v>
      </c>
      <c r="C12">
        <v>640</v>
      </c>
      <c r="D12">
        <f t="shared" si="0"/>
        <v>2.1400661634962708</v>
      </c>
      <c r="E12">
        <f t="shared" si="1"/>
        <v>6.4614681763537174</v>
      </c>
      <c r="H12" t="s">
        <v>30</v>
      </c>
      <c r="O12">
        <f t="shared" si="2"/>
        <v>9.1564901472060107</v>
      </c>
      <c r="P12">
        <f t="shared" si="3"/>
        <v>2.1880550516072761</v>
      </c>
      <c r="Q12">
        <f t="shared" si="4"/>
        <v>2.2144629335546036</v>
      </c>
      <c r="R12">
        <f t="shared" si="5"/>
        <v>2.6407881947327461E-2</v>
      </c>
      <c r="T12">
        <v>10</v>
      </c>
      <c r="U12">
        <v>8.5</v>
      </c>
      <c r="V12">
        <v>640</v>
      </c>
      <c r="W12">
        <f t="shared" si="6"/>
        <v>2.6407881947327461E-2</v>
      </c>
      <c r="Y12" t="s">
        <v>30</v>
      </c>
      <c r="AF12">
        <f t="shared" si="7"/>
        <v>9.1564901472060107</v>
      </c>
      <c r="AG12">
        <f t="shared" si="8"/>
        <v>2.1880550516072761</v>
      </c>
      <c r="AH12">
        <f t="shared" si="9"/>
        <v>8.9178514755317693</v>
      </c>
      <c r="AI12">
        <f t="shared" si="10"/>
        <v>-0.23863867167424146</v>
      </c>
      <c r="AK12">
        <v>10</v>
      </c>
      <c r="AL12">
        <f t="shared" si="11"/>
        <v>2.1400661634962708</v>
      </c>
      <c r="AM12">
        <f t="shared" si="12"/>
        <v>6.4614681763537174</v>
      </c>
      <c r="AN12">
        <f t="shared" si="13"/>
        <v>-0.23863867167424146</v>
      </c>
      <c r="AP12" t="s">
        <v>30</v>
      </c>
    </row>
    <row r="13" spans="1:47">
      <c r="A13">
        <v>11</v>
      </c>
      <c r="B13">
        <v>17.87</v>
      </c>
      <c r="C13">
        <v>860</v>
      </c>
      <c r="D13">
        <f t="shared" si="0"/>
        <v>2.8831233291713367</v>
      </c>
      <c r="E13">
        <f t="shared" si="1"/>
        <v>6.7569323892475532</v>
      </c>
      <c r="H13" s="5"/>
      <c r="I13" s="5" t="s">
        <v>35</v>
      </c>
      <c r="J13" s="5" t="s">
        <v>36</v>
      </c>
      <c r="K13" s="5" t="s">
        <v>37</v>
      </c>
      <c r="L13" s="5" t="s">
        <v>38</v>
      </c>
      <c r="M13" s="5" t="s">
        <v>39</v>
      </c>
      <c r="O13">
        <f t="shared" si="2"/>
        <v>13.90877751032928</v>
      </c>
      <c r="P13">
        <f t="shared" si="3"/>
        <v>2.5727183935226821</v>
      </c>
      <c r="Q13">
        <f t="shared" si="4"/>
        <v>2.6325201164031062</v>
      </c>
      <c r="R13">
        <f t="shared" si="5"/>
        <v>5.980172288042418E-2</v>
      </c>
      <c r="T13">
        <v>11</v>
      </c>
      <c r="U13">
        <v>17.87</v>
      </c>
      <c r="V13">
        <v>860</v>
      </c>
      <c r="W13">
        <f t="shared" si="6"/>
        <v>5.980172288042418E-2</v>
      </c>
      <c r="Y13" s="5"/>
      <c r="Z13" s="5" t="s">
        <v>35</v>
      </c>
      <c r="AA13" s="5" t="s">
        <v>36</v>
      </c>
      <c r="AB13" s="5" t="s">
        <v>37</v>
      </c>
      <c r="AC13" s="5" t="s">
        <v>38</v>
      </c>
      <c r="AD13" s="5" t="s">
        <v>39</v>
      </c>
      <c r="AF13">
        <f t="shared" si="7"/>
        <v>13.90877751032928</v>
      </c>
      <c r="AG13">
        <f t="shared" si="8"/>
        <v>2.5727183935226821</v>
      </c>
      <c r="AH13">
        <f t="shared" si="9"/>
        <v>13.101390813259416</v>
      </c>
      <c r="AI13">
        <f t="shared" si="10"/>
        <v>-0.80738669706986421</v>
      </c>
      <c r="AK13">
        <v>11</v>
      </c>
      <c r="AL13">
        <f t="shared" si="11"/>
        <v>2.8831233291713367</v>
      </c>
      <c r="AM13">
        <f t="shared" si="12"/>
        <v>6.7569323892475532</v>
      </c>
      <c r="AN13">
        <f t="shared" si="13"/>
        <v>-0.80738669706986421</v>
      </c>
      <c r="AP13" s="5"/>
      <c r="AQ13" s="5" t="s">
        <v>35</v>
      </c>
      <c r="AR13" s="5" t="s">
        <v>36</v>
      </c>
      <c r="AS13" s="5" t="s">
        <v>37</v>
      </c>
      <c r="AT13" s="5" t="s">
        <v>38</v>
      </c>
      <c r="AU13" s="5" t="s">
        <v>39</v>
      </c>
    </row>
    <row r="14" spans="1:47">
      <c r="A14">
        <v>12</v>
      </c>
      <c r="B14">
        <v>24.11</v>
      </c>
      <c r="C14">
        <v>960</v>
      </c>
      <c r="D14">
        <f t="shared" si="0"/>
        <v>3.1826266921930797</v>
      </c>
      <c r="E14">
        <f t="shared" si="1"/>
        <v>6.866933284461882</v>
      </c>
      <c r="H14" s="3" t="s">
        <v>31</v>
      </c>
      <c r="I14" s="3">
        <v>1</v>
      </c>
      <c r="J14" s="3">
        <v>5630.8864705889137</v>
      </c>
      <c r="K14" s="3">
        <v>5630.8864705889137</v>
      </c>
      <c r="L14" s="3">
        <v>448.5199320390264</v>
      </c>
      <c r="M14" s="3">
        <v>1.2215513909846992E-22</v>
      </c>
      <c r="O14">
        <f t="shared" si="2"/>
        <v>16.068908129930765</v>
      </c>
      <c r="P14">
        <f t="shared" si="3"/>
        <v>2.7159279942807748</v>
      </c>
      <c r="Q14">
        <f t="shared" si="4"/>
        <v>2.7768862328194732</v>
      </c>
      <c r="R14">
        <f t="shared" si="5"/>
        <v>6.0958238538698417E-2</v>
      </c>
      <c r="T14">
        <v>12</v>
      </c>
      <c r="U14">
        <v>24.11</v>
      </c>
      <c r="V14">
        <v>960</v>
      </c>
      <c r="W14">
        <f t="shared" si="6"/>
        <v>6.0958238538698417E-2</v>
      </c>
      <c r="Y14" s="3" t="s">
        <v>31</v>
      </c>
      <c r="Z14" s="3">
        <v>2</v>
      </c>
      <c r="AA14" s="3">
        <v>5647.5285463436094</v>
      </c>
      <c r="AB14" s="3">
        <v>2823.7642731718047</v>
      </c>
      <c r="AC14" s="3">
        <v>226.91965852101703</v>
      </c>
      <c r="AD14" s="3">
        <v>1.6957196268166954E-21</v>
      </c>
      <c r="AF14">
        <f t="shared" si="7"/>
        <v>16.068908129930765</v>
      </c>
      <c r="AG14">
        <f t="shared" si="8"/>
        <v>2.7159279942807748</v>
      </c>
      <c r="AH14">
        <f t="shared" si="9"/>
        <v>15.118633569511857</v>
      </c>
      <c r="AI14">
        <f t="shared" si="10"/>
        <v>-0.95027456041890801</v>
      </c>
      <c r="AK14">
        <v>12</v>
      </c>
      <c r="AL14">
        <f t="shared" si="11"/>
        <v>3.1826266921930797</v>
      </c>
      <c r="AM14">
        <f t="shared" si="12"/>
        <v>6.866933284461882</v>
      </c>
      <c r="AN14">
        <f t="shared" si="13"/>
        <v>-0.95027456041890801</v>
      </c>
      <c r="AP14" s="3" t="s">
        <v>31</v>
      </c>
      <c r="AQ14" s="3">
        <v>2</v>
      </c>
      <c r="AR14" s="3">
        <v>10.514245510487186</v>
      </c>
      <c r="AS14" s="3">
        <v>5.2571227552435928</v>
      </c>
      <c r="AT14" s="3">
        <v>159.10571863923795</v>
      </c>
      <c r="AU14" s="3">
        <v>6.7254831254608961E-19</v>
      </c>
    </row>
    <row r="15" spans="1:47">
      <c r="A15">
        <v>13</v>
      </c>
      <c r="B15">
        <v>25.83</v>
      </c>
      <c r="C15">
        <v>1575</v>
      </c>
      <c r="D15">
        <f t="shared" si="0"/>
        <v>3.2515366071077492</v>
      </c>
      <c r="E15">
        <f t="shared" si="1"/>
        <v>7.3620105512597336</v>
      </c>
      <c r="H15" s="3" t="s">
        <v>32</v>
      </c>
      <c r="I15" s="3">
        <v>38</v>
      </c>
      <c r="J15" s="3">
        <v>477.06616941108547</v>
      </c>
      <c r="K15" s="3">
        <v>12.554372879239091</v>
      </c>
      <c r="L15" s="3"/>
      <c r="M15" s="3"/>
      <c r="O15">
        <f t="shared" si="2"/>
        <v>29.353711440479902</v>
      </c>
      <c r="P15">
        <f t="shared" si="3"/>
        <v>3.3604665463024146</v>
      </c>
      <c r="Q15">
        <f t="shared" si="4"/>
        <v>3.3794189928102365</v>
      </c>
      <c r="R15">
        <f t="shared" si="5"/>
        <v>1.8952446507821907E-2</v>
      </c>
      <c r="T15">
        <v>13</v>
      </c>
      <c r="U15">
        <v>25.83</v>
      </c>
      <c r="V15">
        <v>1575</v>
      </c>
      <c r="W15">
        <f t="shared" si="6"/>
        <v>1.8952446507821907E-2</v>
      </c>
      <c r="Y15" s="3" t="s">
        <v>32</v>
      </c>
      <c r="Z15" s="3">
        <v>37</v>
      </c>
      <c r="AA15" s="3">
        <v>460.42409365638997</v>
      </c>
      <c r="AB15" s="3">
        <v>12.443894423145675</v>
      </c>
      <c r="AC15" s="3"/>
      <c r="AD15" s="3"/>
      <c r="AF15">
        <f t="shared" si="7"/>
        <v>29.353711440479902</v>
      </c>
      <c r="AG15">
        <f t="shared" si="8"/>
        <v>3.3604665463024146</v>
      </c>
      <c r="AH15">
        <f t="shared" si="9"/>
        <v>28.802625503490344</v>
      </c>
      <c r="AI15">
        <f t="shared" si="10"/>
        <v>-0.55108593698955843</v>
      </c>
      <c r="AK15">
        <v>13</v>
      </c>
      <c r="AL15">
        <f t="shared" si="11"/>
        <v>3.2515366071077492</v>
      </c>
      <c r="AM15">
        <f t="shared" si="12"/>
        <v>7.3620105512597336</v>
      </c>
      <c r="AN15">
        <f t="shared" si="13"/>
        <v>-0.55108593698955843</v>
      </c>
      <c r="AP15" s="3" t="s">
        <v>32</v>
      </c>
      <c r="AQ15" s="3">
        <v>37</v>
      </c>
      <c r="AR15" s="3">
        <v>1.2225427445826758</v>
      </c>
      <c r="AS15" s="3">
        <v>3.3041695799531777E-2</v>
      </c>
      <c r="AT15" s="3"/>
      <c r="AU15" s="3"/>
    </row>
    <row r="16" spans="1:47" ht="15" thickBot="1">
      <c r="A16">
        <v>14</v>
      </c>
      <c r="B16">
        <v>15.51</v>
      </c>
      <c r="C16">
        <v>1230</v>
      </c>
      <c r="D16">
        <f t="shared" si="0"/>
        <v>2.7414849771884473</v>
      </c>
      <c r="E16">
        <f t="shared" si="1"/>
        <v>7.114769448366463</v>
      </c>
      <c r="H16" s="4" t="s">
        <v>33</v>
      </c>
      <c r="I16" s="4">
        <v>39</v>
      </c>
      <c r="J16" s="4">
        <v>6107.9526399999995</v>
      </c>
      <c r="K16" s="4"/>
      <c r="L16" s="4"/>
      <c r="M16" s="4"/>
      <c r="O16">
        <f t="shared" si="2"/>
        <v>21.901260802854775</v>
      </c>
      <c r="P16">
        <f t="shared" si="3"/>
        <v>3.0385846237294478</v>
      </c>
      <c r="Q16">
        <f t="shared" si="4"/>
        <v>3.0865442060719248</v>
      </c>
      <c r="R16">
        <f t="shared" si="5"/>
        <v>4.7959582342476992E-2</v>
      </c>
      <c r="T16">
        <v>14</v>
      </c>
      <c r="U16">
        <v>15.51</v>
      </c>
      <c r="V16">
        <v>1230</v>
      </c>
      <c r="W16">
        <f t="shared" si="6"/>
        <v>4.7959582342476992E-2</v>
      </c>
      <c r="Y16" s="4" t="s">
        <v>33</v>
      </c>
      <c r="Z16" s="4">
        <v>39</v>
      </c>
      <c r="AA16" s="4">
        <v>6107.9526399999995</v>
      </c>
      <c r="AB16" s="4"/>
      <c r="AC16" s="4"/>
      <c r="AD16" s="4"/>
      <c r="AF16">
        <f t="shared" si="7"/>
        <v>21.901260802854775</v>
      </c>
      <c r="AG16">
        <f t="shared" si="8"/>
        <v>3.0385846237294478</v>
      </c>
      <c r="AH16">
        <f t="shared" si="9"/>
        <v>20.875675379644253</v>
      </c>
      <c r="AI16">
        <f t="shared" si="10"/>
        <v>-1.0255854232105222</v>
      </c>
      <c r="AK16">
        <v>14</v>
      </c>
      <c r="AL16">
        <f t="shared" si="11"/>
        <v>2.7414849771884473</v>
      </c>
      <c r="AM16">
        <f t="shared" si="12"/>
        <v>7.114769448366463</v>
      </c>
      <c r="AN16">
        <f t="shared" si="13"/>
        <v>-1.0255854232105222</v>
      </c>
      <c r="AP16" s="4" t="s">
        <v>33</v>
      </c>
      <c r="AQ16" s="4">
        <v>39</v>
      </c>
      <c r="AR16" s="4">
        <v>11.736788255069861</v>
      </c>
      <c r="AS16" s="4"/>
      <c r="AT16" s="4"/>
      <c r="AU16" s="4"/>
    </row>
    <row r="17" spans="1:50" ht="15" thickBot="1">
      <c r="A17">
        <v>15</v>
      </c>
      <c r="B17">
        <v>42.87</v>
      </c>
      <c r="C17">
        <v>2190</v>
      </c>
      <c r="D17">
        <f t="shared" si="0"/>
        <v>3.7581722806098856</v>
      </c>
      <c r="E17">
        <f t="shared" si="1"/>
        <v>7.6916568228105469</v>
      </c>
      <c r="O17">
        <f t="shared" si="2"/>
        <v>42.638514751029035</v>
      </c>
      <c r="P17">
        <f t="shared" si="3"/>
        <v>3.7896313348998456</v>
      </c>
      <c r="Q17">
        <f t="shared" si="4"/>
        <v>3.7527579469579906</v>
      </c>
      <c r="R17">
        <f t="shared" si="5"/>
        <v>-3.6873387941855018E-2</v>
      </c>
      <c r="T17">
        <v>15</v>
      </c>
      <c r="U17">
        <v>42.87</v>
      </c>
      <c r="V17">
        <v>2190</v>
      </c>
      <c r="W17">
        <f t="shared" si="6"/>
        <v>-3.6873387941855018E-2</v>
      </c>
      <c r="AF17">
        <f t="shared" si="7"/>
        <v>42.638514751029035</v>
      </c>
      <c r="AG17">
        <f t="shared" si="8"/>
        <v>3.7896313348998456</v>
      </c>
      <c r="AH17">
        <f t="shared" si="9"/>
        <v>44.240087492904813</v>
      </c>
      <c r="AI17">
        <f t="shared" si="10"/>
        <v>1.6015727418757777</v>
      </c>
      <c r="AK17">
        <v>15</v>
      </c>
      <c r="AL17">
        <f t="shared" si="11"/>
        <v>3.7581722806098856</v>
      </c>
      <c r="AM17">
        <f t="shared" si="12"/>
        <v>7.6916568228105469</v>
      </c>
      <c r="AN17">
        <f t="shared" si="13"/>
        <v>1.6015727418757777</v>
      </c>
    </row>
    <row r="18" spans="1:50">
      <c r="A18">
        <v>16</v>
      </c>
      <c r="B18">
        <v>33.06</v>
      </c>
      <c r="C18">
        <v>1580</v>
      </c>
      <c r="D18">
        <f t="shared" si="0"/>
        <v>3.498324092392878</v>
      </c>
      <c r="E18">
        <f t="shared" si="1"/>
        <v>7.3651801260210128</v>
      </c>
      <c r="H18" s="5"/>
      <c r="I18" s="5" t="s">
        <v>40</v>
      </c>
      <c r="J18" s="5" t="s">
        <v>28</v>
      </c>
      <c r="K18" s="5" t="s">
        <v>41</v>
      </c>
      <c r="L18" s="5" t="s">
        <v>42</v>
      </c>
      <c r="M18" s="5" t="s">
        <v>43</v>
      </c>
      <c r="O18">
        <f t="shared" si="2"/>
        <v>29.461717971459979</v>
      </c>
      <c r="P18">
        <f t="shared" si="3"/>
        <v>3.3645929994121948</v>
      </c>
      <c r="Q18">
        <f t="shared" si="4"/>
        <v>3.3830917247266035</v>
      </c>
      <c r="R18">
        <f t="shared" si="5"/>
        <v>1.8498725314408659E-2</v>
      </c>
      <c r="T18">
        <v>16</v>
      </c>
      <c r="U18">
        <v>33.06</v>
      </c>
      <c r="V18">
        <v>1580</v>
      </c>
      <c r="W18">
        <f t="shared" si="6"/>
        <v>1.8498725314408659E-2</v>
      </c>
      <c r="Y18" s="5"/>
      <c r="Z18" s="5" t="s">
        <v>40</v>
      </c>
      <c r="AA18" s="5" t="s">
        <v>28</v>
      </c>
      <c r="AB18" s="5" t="s">
        <v>41</v>
      </c>
      <c r="AC18" s="5" t="s">
        <v>42</v>
      </c>
      <c r="AD18" s="5" t="s">
        <v>43</v>
      </c>
      <c r="AF18">
        <f t="shared" si="7"/>
        <v>29.461717971459979</v>
      </c>
      <c r="AG18">
        <f t="shared" si="8"/>
        <v>3.3645929994121948</v>
      </c>
      <c r="AH18">
        <f t="shared" si="9"/>
        <v>28.921723744726474</v>
      </c>
      <c r="AI18">
        <f t="shared" si="10"/>
        <v>-0.53999422673350495</v>
      </c>
      <c r="AK18">
        <v>16</v>
      </c>
      <c r="AL18">
        <f t="shared" si="11"/>
        <v>3.498324092392878</v>
      </c>
      <c r="AM18">
        <f t="shared" si="12"/>
        <v>7.3651801260210128</v>
      </c>
      <c r="AN18">
        <f t="shared" si="13"/>
        <v>-0.53999422673350495</v>
      </c>
      <c r="AP18" s="5"/>
      <c r="AQ18" s="5" t="s">
        <v>40</v>
      </c>
      <c r="AR18" s="5" t="s">
        <v>28</v>
      </c>
      <c r="AS18" s="5" t="s">
        <v>41</v>
      </c>
      <c r="AT18" s="5" t="s">
        <v>42</v>
      </c>
      <c r="AU18" s="5" t="s">
        <v>43</v>
      </c>
      <c r="AV18" s="5" t="s">
        <v>44</v>
      </c>
      <c r="AW18" s="5" t="s">
        <v>45</v>
      </c>
      <c r="AX18" s="5" t="s">
        <v>46</v>
      </c>
    </row>
    <row r="19" spans="1:50">
      <c r="A19">
        <v>17</v>
      </c>
      <c r="B19">
        <v>44.93</v>
      </c>
      <c r="C19">
        <v>2300</v>
      </c>
      <c r="D19">
        <f t="shared" si="0"/>
        <v>3.8051057230820686</v>
      </c>
      <c r="E19">
        <f t="shared" si="1"/>
        <v>7.7406644019172415</v>
      </c>
      <c r="H19" s="3" t="s">
        <v>34</v>
      </c>
      <c r="I19" s="3">
        <v>-4.6683458182434983</v>
      </c>
      <c r="J19" s="3">
        <v>1.5463995905278913</v>
      </c>
      <c r="K19" s="3">
        <v>-3.0188483279731564</v>
      </c>
      <c r="L19" s="3">
        <v>4.5150905115228139E-3</v>
      </c>
      <c r="M19" s="3">
        <v>-7.7988681243840219</v>
      </c>
      <c r="O19">
        <f t="shared" si="2"/>
        <v>45.014658432590679</v>
      </c>
      <c r="P19">
        <f t="shared" si="3"/>
        <v>3.8534340505442559</v>
      </c>
      <c r="Q19">
        <f t="shared" si="4"/>
        <v>3.8069881796740641</v>
      </c>
      <c r="R19">
        <f t="shared" si="5"/>
        <v>-4.6445870870191808E-2</v>
      </c>
      <c r="T19">
        <v>17</v>
      </c>
      <c r="U19">
        <v>44.93</v>
      </c>
      <c r="V19">
        <v>2300</v>
      </c>
      <c r="W19">
        <f t="shared" si="6"/>
        <v>-4.6445870870191808E-2</v>
      </c>
      <c r="Y19" s="3" t="s">
        <v>34</v>
      </c>
      <c r="Z19" s="3">
        <v>-9.9877342669112128</v>
      </c>
      <c r="AA19" s="3">
        <v>4.8505867643845848</v>
      </c>
      <c r="AB19" s="3">
        <v>-2.0590775409371322</v>
      </c>
      <c r="AC19" s="3">
        <v>4.6577182387767771E-2</v>
      </c>
      <c r="AD19" s="3">
        <v>-19.815956610176023</v>
      </c>
      <c r="AF19">
        <f t="shared" si="7"/>
        <v>45.014658432590679</v>
      </c>
      <c r="AG19">
        <f t="shared" si="8"/>
        <v>3.8534340505442559</v>
      </c>
      <c r="AH19">
        <f t="shared" si="9"/>
        <v>47.154717191018236</v>
      </c>
      <c r="AI19">
        <f t="shared" si="10"/>
        <v>2.140058758427557</v>
      </c>
      <c r="AK19">
        <v>17</v>
      </c>
      <c r="AL19">
        <f t="shared" si="11"/>
        <v>3.8051057230820686</v>
      </c>
      <c r="AM19">
        <f t="shared" si="12"/>
        <v>7.7406644019172415</v>
      </c>
      <c r="AN19">
        <f t="shared" si="13"/>
        <v>2.140058758427557</v>
      </c>
      <c r="AP19" s="3" t="s">
        <v>34</v>
      </c>
      <c r="AQ19" s="3">
        <v>-7.098368001413272</v>
      </c>
      <c r="AR19" s="3">
        <v>0.72433262002029231</v>
      </c>
      <c r="AS19" s="3">
        <v>-9.7998734355142112</v>
      </c>
      <c r="AT19" s="3">
        <v>7.9375683672133062E-12</v>
      </c>
      <c r="AU19" s="3">
        <v>-8.5660052968245175</v>
      </c>
      <c r="AV19" s="3">
        <v>-5.6307307060020264</v>
      </c>
      <c r="AW19" s="3">
        <v>-8.5660052968245175</v>
      </c>
      <c r="AX19" s="3">
        <v>-5.6307307060020264</v>
      </c>
    </row>
    <row r="20" spans="1:50" ht="15" thickBot="1">
      <c r="A20">
        <v>18</v>
      </c>
      <c r="B20">
        <v>32.99</v>
      </c>
      <c r="C20">
        <v>1720</v>
      </c>
      <c r="D20">
        <f t="shared" si="0"/>
        <v>3.4962044852404901</v>
      </c>
      <c r="E20">
        <f t="shared" si="1"/>
        <v>7.4500795698074986</v>
      </c>
      <c r="H20" s="4" t="s">
        <v>22</v>
      </c>
      <c r="I20" s="4">
        <v>2.1601306196014858E-2</v>
      </c>
      <c r="J20" s="4">
        <v>1.0199740888288183E-3</v>
      </c>
      <c r="K20" s="4">
        <v>21.178289166951764</v>
      </c>
      <c r="L20" s="4">
        <v>1.2215513909846992E-22</v>
      </c>
      <c r="M20" s="4">
        <v>1.9536476603248368E-2</v>
      </c>
      <c r="O20">
        <f t="shared" si="2"/>
        <v>32.485900838902054</v>
      </c>
      <c r="P20">
        <f t="shared" si="3"/>
        <v>3.4751231494219459</v>
      </c>
      <c r="Q20">
        <f t="shared" si="4"/>
        <v>3.4808061748669483</v>
      </c>
      <c r="R20">
        <f t="shared" si="5"/>
        <v>5.683025445002432E-3</v>
      </c>
      <c r="T20">
        <v>18</v>
      </c>
      <c r="U20">
        <v>32.99</v>
      </c>
      <c r="V20">
        <v>1720</v>
      </c>
      <c r="W20">
        <f t="shared" si="6"/>
        <v>5.683025445002432E-3</v>
      </c>
      <c r="Y20" s="3" t="s">
        <v>22</v>
      </c>
      <c r="Z20" s="3">
        <v>2.4638710033628171E-2</v>
      </c>
      <c r="AA20" s="3">
        <v>2.8159687224533205E-3</v>
      </c>
      <c r="AB20" s="3">
        <v>8.7496390983215537</v>
      </c>
      <c r="AC20" s="3">
        <v>1.5332735590131402E-10</v>
      </c>
      <c r="AD20" s="3">
        <v>1.8933015432067539E-2</v>
      </c>
      <c r="AF20">
        <f t="shared" si="7"/>
        <v>32.485900838902054</v>
      </c>
      <c r="AG20">
        <f t="shared" si="8"/>
        <v>3.4751231494219459</v>
      </c>
      <c r="AH20">
        <f t="shared" si="9"/>
        <v>32.301806240446005</v>
      </c>
      <c r="AI20">
        <f t="shared" si="10"/>
        <v>-0.18409459845604914</v>
      </c>
      <c r="AK20">
        <v>18</v>
      </c>
      <c r="AL20">
        <f t="shared" si="11"/>
        <v>3.4962044852404901</v>
      </c>
      <c r="AM20">
        <f t="shared" si="12"/>
        <v>7.4500795698074986</v>
      </c>
      <c r="AN20">
        <f t="shared" si="13"/>
        <v>-0.18409459845604914</v>
      </c>
      <c r="AP20" s="3" t="s">
        <v>22</v>
      </c>
      <c r="AQ20" s="3">
        <v>1.4228233865927506</v>
      </c>
      <c r="AR20" s="3">
        <v>0.10049248308756696</v>
      </c>
      <c r="AS20" s="3">
        <v>14.158505620295335</v>
      </c>
      <c r="AT20" s="3">
        <v>1.6324892099275802E-16</v>
      </c>
      <c r="AU20" s="3">
        <v>1.2192062747696419</v>
      </c>
      <c r="AV20" s="3">
        <v>1.6264404984158594</v>
      </c>
      <c r="AW20" s="3">
        <v>1.2192062747696419</v>
      </c>
      <c r="AX20" s="3">
        <v>1.6264404984158594</v>
      </c>
    </row>
    <row r="21" spans="1:50" ht="15" thickBot="1">
      <c r="A21">
        <v>19</v>
      </c>
      <c r="B21">
        <v>13.72</v>
      </c>
      <c r="C21">
        <v>850</v>
      </c>
      <c r="D21">
        <f t="shared" si="0"/>
        <v>2.6188546222977394</v>
      </c>
      <c r="E21">
        <f t="shared" si="1"/>
        <v>6.7452363494843626</v>
      </c>
      <c r="O21">
        <f t="shared" si="2"/>
        <v>13.692764448369132</v>
      </c>
      <c r="P21">
        <f t="shared" si="3"/>
        <v>2.5574913793999903</v>
      </c>
      <c r="Q21">
        <f t="shared" si="4"/>
        <v>2.6168675508629198</v>
      </c>
      <c r="R21">
        <f t="shared" si="5"/>
        <v>5.9376171462929506E-2</v>
      </c>
      <c r="T21">
        <v>19</v>
      </c>
      <c r="U21">
        <v>13.72</v>
      </c>
      <c r="V21">
        <v>850</v>
      </c>
      <c r="W21">
        <f t="shared" si="6"/>
        <v>5.9376171462929506E-2</v>
      </c>
      <c r="Y21" s="4" t="s">
        <v>59</v>
      </c>
      <c r="Z21" s="4">
        <v>45.948947944920846</v>
      </c>
      <c r="AA21" s="4">
        <v>39.732874340689868</v>
      </c>
      <c r="AB21" s="13">
        <v>1.1564466127200161</v>
      </c>
      <c r="AC21" s="13">
        <v>0.25491095602312613</v>
      </c>
      <c r="AD21" s="4">
        <v>-34.557502578667723</v>
      </c>
      <c r="AF21">
        <f t="shared" si="7"/>
        <v>13.692764448369132</v>
      </c>
      <c r="AG21">
        <f t="shared" si="8"/>
        <v>2.5574913793999903</v>
      </c>
      <c r="AH21">
        <f t="shared" si="9"/>
        <v>12.903406927428007</v>
      </c>
      <c r="AI21">
        <f t="shared" si="10"/>
        <v>-0.78935752094112566</v>
      </c>
      <c r="AK21">
        <v>19</v>
      </c>
      <c r="AL21">
        <f t="shared" si="11"/>
        <v>2.6188546222977394</v>
      </c>
      <c r="AM21">
        <f t="shared" si="12"/>
        <v>6.7452363494843626</v>
      </c>
      <c r="AN21">
        <f t="shared" si="13"/>
        <v>-0.78935752094112566</v>
      </c>
      <c r="AP21" s="4" t="s">
        <v>60</v>
      </c>
      <c r="AQ21" s="4">
        <v>-5.1398139693166027E-2</v>
      </c>
      <c r="AR21" s="4">
        <v>2.9200273506837494E-2</v>
      </c>
      <c r="AS21" s="14">
        <v>-1.760193776305921</v>
      </c>
      <c r="AT21" s="14">
        <v>8.6640385305116682E-2</v>
      </c>
      <c r="AU21" s="4">
        <v>-0.11056351379110879</v>
      </c>
      <c r="AV21" s="4">
        <v>7.7672344047767308E-3</v>
      </c>
      <c r="AW21" s="4">
        <v>-0.11056351379110879</v>
      </c>
      <c r="AX21" s="4">
        <v>7.7672344047767308E-3</v>
      </c>
    </row>
    <row r="22" spans="1:50">
      <c r="A22">
        <v>20</v>
      </c>
      <c r="B22">
        <v>6.63</v>
      </c>
      <c r="C22">
        <v>780</v>
      </c>
      <c r="D22">
        <f t="shared" si="0"/>
        <v>1.8916048041977711</v>
      </c>
      <c r="E22">
        <f t="shared" si="1"/>
        <v>6.6592939196836376</v>
      </c>
      <c r="O22">
        <f t="shared" si="2"/>
        <v>12.180673014648089</v>
      </c>
      <c r="P22">
        <f t="shared" si="3"/>
        <v>2.4456033712527718</v>
      </c>
      <c r="Q22">
        <f t="shared" si="4"/>
        <v>2.4998505164734439</v>
      </c>
      <c r="R22">
        <f t="shared" si="5"/>
        <v>5.4247145220672088E-2</v>
      </c>
      <c r="T22">
        <v>20</v>
      </c>
      <c r="U22">
        <v>6.63</v>
      </c>
      <c r="V22">
        <v>780</v>
      </c>
      <c r="W22">
        <f t="shared" si="6"/>
        <v>5.4247145220672088E-2</v>
      </c>
      <c r="AF22">
        <f t="shared" si="7"/>
        <v>12.180673014648089</v>
      </c>
      <c r="AG22">
        <f t="shared" si="8"/>
        <v>2.4456033712527718</v>
      </c>
      <c r="AH22">
        <f t="shared" si="9"/>
        <v>11.537508900305541</v>
      </c>
      <c r="AI22">
        <f t="shared" si="10"/>
        <v>-0.64316411434254839</v>
      </c>
      <c r="AK22">
        <v>20</v>
      </c>
      <c r="AL22">
        <f t="shared" si="11"/>
        <v>1.8916048041977711</v>
      </c>
      <c r="AM22">
        <f t="shared" si="12"/>
        <v>6.6592939196836376</v>
      </c>
      <c r="AN22">
        <f t="shared" si="13"/>
        <v>-0.64316411434254839</v>
      </c>
    </row>
    <row r="23" spans="1:50">
      <c r="A23">
        <v>21</v>
      </c>
      <c r="B23">
        <v>39.74</v>
      </c>
      <c r="C23">
        <v>2100</v>
      </c>
      <c r="D23">
        <f t="shared" si="0"/>
        <v>3.6823582371236707</v>
      </c>
      <c r="E23">
        <f t="shared" si="1"/>
        <v>7.6496926237115144</v>
      </c>
      <c r="O23">
        <f t="shared" si="2"/>
        <v>40.694397193387701</v>
      </c>
      <c r="P23">
        <f t="shared" si="3"/>
        <v>3.7349983595281815</v>
      </c>
      <c r="Q23">
        <f t="shared" si="4"/>
        <v>3.7060904218762656</v>
      </c>
      <c r="R23">
        <f t="shared" si="5"/>
        <v>-2.8907937651915905E-2</v>
      </c>
      <c r="T23">
        <v>21</v>
      </c>
      <c r="U23">
        <v>39.74</v>
      </c>
      <c r="V23">
        <v>2100</v>
      </c>
      <c r="W23">
        <f t="shared" si="6"/>
        <v>-2.8907937651915905E-2</v>
      </c>
      <c r="AF23">
        <f t="shared" si="7"/>
        <v>40.694397193387701</v>
      </c>
      <c r="AG23">
        <f t="shared" si="8"/>
        <v>3.7349983595281815</v>
      </c>
      <c r="AH23">
        <f t="shared" si="9"/>
        <v>41.887956847033614</v>
      </c>
      <c r="AI23">
        <f t="shared" si="10"/>
        <v>1.193559653645913</v>
      </c>
      <c r="AK23">
        <v>21</v>
      </c>
      <c r="AL23">
        <f t="shared" si="11"/>
        <v>3.6823582371236707</v>
      </c>
      <c r="AM23">
        <f t="shared" si="12"/>
        <v>7.6496926237115144</v>
      </c>
      <c r="AN23">
        <f t="shared" si="13"/>
        <v>1.193559653645913</v>
      </c>
    </row>
    <row r="24" spans="1:50">
      <c r="A24">
        <v>22</v>
      </c>
      <c r="B24">
        <v>24.53</v>
      </c>
      <c r="C24">
        <v>1470</v>
      </c>
      <c r="D24">
        <f t="shared" si="0"/>
        <v>3.1998968582703982</v>
      </c>
      <c r="E24">
        <f t="shared" si="1"/>
        <v>7.2930176797727819</v>
      </c>
      <c r="O24">
        <f t="shared" si="2"/>
        <v>27.085574289898343</v>
      </c>
      <c r="P24">
        <f t="shared" si="3"/>
        <v>3.2706450811084329</v>
      </c>
      <c r="Q24">
        <f t="shared" si="4"/>
        <v>3.2990012721303543</v>
      </c>
      <c r="R24">
        <f t="shared" si="5"/>
        <v>2.835619102192144E-2</v>
      </c>
      <c r="T24">
        <v>22</v>
      </c>
      <c r="U24">
        <v>24.53</v>
      </c>
      <c r="V24">
        <v>1470</v>
      </c>
      <c r="W24">
        <f t="shared" si="6"/>
        <v>2.835619102192144E-2</v>
      </c>
      <c r="AF24">
        <f t="shared" si="7"/>
        <v>27.085574289898343</v>
      </c>
      <c r="AG24">
        <f t="shared" si="8"/>
        <v>3.2706450811084329</v>
      </c>
      <c r="AH24">
        <f t="shared" si="9"/>
        <v>26.328317766855186</v>
      </c>
      <c r="AI24">
        <f t="shared" si="10"/>
        <v>-0.75725652304315716</v>
      </c>
      <c r="AK24">
        <v>22</v>
      </c>
      <c r="AL24">
        <f t="shared" si="11"/>
        <v>3.1998968582703982</v>
      </c>
      <c r="AM24">
        <f t="shared" si="12"/>
        <v>7.2930176797727819</v>
      </c>
      <c r="AN24">
        <f t="shared" si="13"/>
        <v>-0.75725652304315716</v>
      </c>
    </row>
    <row r="25" spans="1:50">
      <c r="A25">
        <v>23</v>
      </c>
      <c r="B25">
        <v>31.18</v>
      </c>
      <c r="C25">
        <v>1225</v>
      </c>
      <c r="D25">
        <f t="shared" si="0"/>
        <v>3.4397768636296306</v>
      </c>
      <c r="E25">
        <f t="shared" si="1"/>
        <v>7.110696122978827</v>
      </c>
      <c r="H25" t="s">
        <v>23</v>
      </c>
      <c r="O25">
        <f t="shared" si="2"/>
        <v>21.793254271874702</v>
      </c>
      <c r="P25">
        <f t="shared" si="3"/>
        <v>3.0332815823188808</v>
      </c>
      <c r="Q25">
        <f t="shared" si="4"/>
        <v>3.0816004848395466</v>
      </c>
      <c r="R25">
        <f t="shared" si="5"/>
        <v>4.8318902520665841E-2</v>
      </c>
      <c r="T25">
        <v>23</v>
      </c>
      <c r="U25">
        <v>31.18</v>
      </c>
      <c r="V25">
        <v>1225</v>
      </c>
      <c r="W25">
        <f t="shared" si="6"/>
        <v>4.8318902520665841E-2</v>
      </c>
      <c r="AF25">
        <f t="shared" si="7"/>
        <v>21.793254271874702</v>
      </c>
      <c r="AG25">
        <f t="shared" si="8"/>
        <v>3.0332815823188808</v>
      </c>
      <c r="AH25">
        <f t="shared" si="9"/>
        <v>20.765263825904924</v>
      </c>
      <c r="AI25">
        <f t="shared" si="10"/>
        <v>-1.0279904459697775</v>
      </c>
      <c r="AK25">
        <v>23</v>
      </c>
      <c r="AL25">
        <f t="shared" si="11"/>
        <v>3.4397768636296306</v>
      </c>
      <c r="AM25">
        <f t="shared" si="12"/>
        <v>7.110696122978827</v>
      </c>
      <c r="AN25">
        <f t="shared" si="13"/>
        <v>-1.0279904459697775</v>
      </c>
    </row>
    <row r="26" spans="1:50" ht="15" thickBot="1">
      <c r="A26">
        <v>24</v>
      </c>
      <c r="B26">
        <v>26.15</v>
      </c>
      <c r="C26">
        <v>1380</v>
      </c>
      <c r="D26">
        <f t="shared" si="0"/>
        <v>3.2638491905109319</v>
      </c>
      <c r="E26">
        <f t="shared" si="1"/>
        <v>7.2298387781512501</v>
      </c>
      <c r="O26">
        <f t="shared" si="2"/>
        <v>25.141456732257005</v>
      </c>
      <c r="P26">
        <f t="shared" si="3"/>
        <v>3.1883927934345442</v>
      </c>
      <c r="Q26">
        <f t="shared" si="4"/>
        <v>3.2245181462827697</v>
      </c>
      <c r="R26">
        <f t="shared" si="5"/>
        <v>3.6125352848225489E-2</v>
      </c>
      <c r="T26">
        <v>24</v>
      </c>
      <c r="U26">
        <v>26.15</v>
      </c>
      <c r="V26">
        <v>1380</v>
      </c>
      <c r="W26">
        <f t="shared" si="6"/>
        <v>3.6125352848225489E-2</v>
      </c>
      <c r="AF26">
        <f t="shared" si="7"/>
        <v>25.141456732257005</v>
      </c>
      <c r="AG26">
        <f t="shared" si="8"/>
        <v>3.1883927934345442</v>
      </c>
      <c r="AH26">
        <f t="shared" si="9"/>
        <v>24.249422276119869</v>
      </c>
      <c r="AI26">
        <f t="shared" si="10"/>
        <v>-0.89203445613713583</v>
      </c>
      <c r="AK26">
        <v>24</v>
      </c>
      <c r="AL26">
        <f t="shared" si="11"/>
        <v>3.2638491905109319</v>
      </c>
      <c r="AM26">
        <f t="shared" si="12"/>
        <v>7.2298387781512501</v>
      </c>
      <c r="AN26">
        <f t="shared" si="13"/>
        <v>-0.89203445613713583</v>
      </c>
    </row>
    <row r="27" spans="1:50">
      <c r="A27">
        <v>25</v>
      </c>
      <c r="B27">
        <v>41.79</v>
      </c>
      <c r="C27">
        <v>2450</v>
      </c>
      <c r="D27">
        <f t="shared" si="0"/>
        <v>3.7326570764598239</v>
      </c>
      <c r="E27">
        <f t="shared" si="1"/>
        <v>7.8038433035387724</v>
      </c>
      <c r="H27" s="6" t="s">
        <v>24</v>
      </c>
      <c r="I27" s="6"/>
      <c r="O27">
        <f t="shared" si="2"/>
        <v>48.254854361992898</v>
      </c>
      <c r="P27">
        <f t="shared" si="3"/>
        <v>3.9356863382181446</v>
      </c>
      <c r="Q27">
        <f t="shared" si="4"/>
        <v>3.8764964312630084</v>
      </c>
      <c r="R27">
        <f t="shared" si="5"/>
        <v>-5.9189906955136262E-2</v>
      </c>
      <c r="T27">
        <v>25</v>
      </c>
      <c r="U27">
        <v>41.79</v>
      </c>
      <c r="V27">
        <v>2450</v>
      </c>
      <c r="W27">
        <f t="shared" si="6"/>
        <v>-5.9189906955136262E-2</v>
      </c>
      <c r="AF27">
        <f t="shared" si="7"/>
        <v>48.254854361992898</v>
      </c>
      <c r="AG27">
        <f t="shared" si="8"/>
        <v>3.9356863382181446</v>
      </c>
      <c r="AH27">
        <f t="shared" si="9"/>
        <v>51.19727654847739</v>
      </c>
      <c r="AI27">
        <f t="shared" si="10"/>
        <v>2.9424221864844924</v>
      </c>
      <c r="AK27">
        <v>25</v>
      </c>
      <c r="AL27">
        <f t="shared" si="11"/>
        <v>3.7326570764598239</v>
      </c>
      <c r="AM27">
        <f t="shared" si="12"/>
        <v>7.8038433035387724</v>
      </c>
      <c r="AN27">
        <f t="shared" si="13"/>
        <v>2.9424221864844924</v>
      </c>
    </row>
    <row r="28" spans="1:50">
      <c r="A28">
        <v>26</v>
      </c>
      <c r="B28">
        <v>14.91</v>
      </c>
      <c r="C28">
        <v>910</v>
      </c>
      <c r="D28">
        <f t="shared" si="0"/>
        <v>2.7020321287766471</v>
      </c>
      <c r="E28">
        <f t="shared" si="1"/>
        <v>6.8134445995108956</v>
      </c>
      <c r="H28" s="3" t="s">
        <v>25</v>
      </c>
      <c r="I28" s="3">
        <v>0.9418674678894583</v>
      </c>
      <c r="O28">
        <f t="shared" si="2"/>
        <v>14.988842820130021</v>
      </c>
      <c r="P28">
        <f t="shared" si="3"/>
        <v>2.646291349942735</v>
      </c>
      <c r="Q28">
        <f t="shared" si="4"/>
        <v>2.7073061123454893</v>
      </c>
      <c r="R28">
        <f t="shared" si="5"/>
        <v>6.1014762402754386E-2</v>
      </c>
      <c r="T28">
        <v>26</v>
      </c>
      <c r="U28">
        <v>14.91</v>
      </c>
      <c r="V28">
        <v>910</v>
      </c>
      <c r="W28">
        <f t="shared" si="6"/>
        <v>6.1014762402754386E-2</v>
      </c>
      <c r="AF28">
        <f t="shared" si="7"/>
        <v>14.988842820130021</v>
      </c>
      <c r="AG28">
        <f t="shared" si="8"/>
        <v>2.646291349942735</v>
      </c>
      <c r="AH28">
        <f t="shared" si="9"/>
        <v>14.101643486850872</v>
      </c>
      <c r="AI28">
        <f t="shared" si="10"/>
        <v>-0.88719933327914902</v>
      </c>
      <c r="AK28">
        <v>26</v>
      </c>
      <c r="AL28">
        <f t="shared" si="11"/>
        <v>2.7020321287766471</v>
      </c>
      <c r="AM28">
        <f t="shared" si="12"/>
        <v>6.8134445995108956</v>
      </c>
      <c r="AN28">
        <f t="shared" si="13"/>
        <v>-0.88719933327914902</v>
      </c>
    </row>
    <row r="29" spans="1:50">
      <c r="A29">
        <v>27</v>
      </c>
      <c r="B29">
        <v>7.32</v>
      </c>
      <c r="C29">
        <v>690</v>
      </c>
      <c r="D29">
        <f t="shared" si="0"/>
        <v>1.9906103279732201</v>
      </c>
      <c r="E29">
        <f t="shared" si="1"/>
        <v>6.5366915975913047</v>
      </c>
      <c r="H29" s="3" t="s">
        <v>26</v>
      </c>
      <c r="I29" s="3">
        <v>0.8871143270684998</v>
      </c>
      <c r="O29">
        <f t="shared" si="2"/>
        <v>10.236555457006753</v>
      </c>
      <c r="P29">
        <f t="shared" si="3"/>
        <v>2.2859880375352803</v>
      </c>
      <c r="Q29">
        <f t="shared" si="4"/>
        <v>2.3259651818708473</v>
      </c>
      <c r="R29">
        <f t="shared" si="5"/>
        <v>3.9977144335566983E-2</v>
      </c>
      <c r="T29">
        <v>27</v>
      </c>
      <c r="U29">
        <v>7.32</v>
      </c>
      <c r="V29">
        <v>690</v>
      </c>
      <c r="W29">
        <f t="shared" si="6"/>
        <v>3.9977144335566983E-2</v>
      </c>
      <c r="AF29">
        <f t="shared" si="7"/>
        <v>10.236555457006753</v>
      </c>
      <c r="AG29">
        <f t="shared" si="8"/>
        <v>2.2859880375352803</v>
      </c>
      <c r="AH29">
        <f t="shared" si="9"/>
        <v>9.8353991684032351</v>
      </c>
      <c r="AI29">
        <f t="shared" si="10"/>
        <v>-0.40115628860351826</v>
      </c>
      <c r="AK29">
        <v>27</v>
      </c>
      <c r="AL29">
        <f t="shared" si="11"/>
        <v>1.9906103279732201</v>
      </c>
      <c r="AM29">
        <f t="shared" si="12"/>
        <v>6.5366915975913047</v>
      </c>
      <c r="AN29">
        <f t="shared" si="13"/>
        <v>-0.40115628860351826</v>
      </c>
    </row>
    <row r="30" spans="1:50">
      <c r="A30">
        <v>28</v>
      </c>
      <c r="B30">
        <v>27.34</v>
      </c>
      <c r="C30">
        <v>1450</v>
      </c>
      <c r="D30">
        <f t="shared" si="0"/>
        <v>3.3083508312958037</v>
      </c>
      <c r="E30">
        <f t="shared" si="1"/>
        <v>7.2793188354146201</v>
      </c>
      <c r="H30" s="3" t="s">
        <v>27</v>
      </c>
      <c r="I30" s="3">
        <v>0.88414365146503915</v>
      </c>
      <c r="O30">
        <f t="shared" si="2"/>
        <v>26.653548165978044</v>
      </c>
      <c r="P30">
        <f t="shared" si="3"/>
        <v>3.2528106259655258</v>
      </c>
      <c r="Q30">
        <f t="shared" si="4"/>
        <v>3.2829222811859098</v>
      </c>
      <c r="R30">
        <f t="shared" si="5"/>
        <v>3.0111655220383948E-2</v>
      </c>
      <c r="T30">
        <v>28</v>
      </c>
      <c r="U30">
        <v>27.34</v>
      </c>
      <c r="V30">
        <v>1450</v>
      </c>
      <c r="W30">
        <f t="shared" si="6"/>
        <v>3.0111655220383948E-2</v>
      </c>
      <c r="AF30">
        <f t="shared" si="7"/>
        <v>26.653548165978044</v>
      </c>
      <c r="AG30">
        <f t="shared" si="8"/>
        <v>3.2528106259655258</v>
      </c>
      <c r="AH30">
        <f t="shared" si="9"/>
        <v>25.862928878648582</v>
      </c>
      <c r="AI30">
        <f t="shared" si="10"/>
        <v>-0.79061928732946285</v>
      </c>
      <c r="AK30">
        <v>28</v>
      </c>
      <c r="AL30">
        <f t="shared" si="11"/>
        <v>3.3083508312958037</v>
      </c>
      <c r="AM30">
        <f t="shared" si="12"/>
        <v>7.2793188354146201</v>
      </c>
      <c r="AN30">
        <f t="shared" si="13"/>
        <v>-0.79061928732946285</v>
      </c>
    </row>
    <row r="31" spans="1:50">
      <c r="A31">
        <v>29</v>
      </c>
      <c r="B31">
        <v>50.01</v>
      </c>
      <c r="C31">
        <v>2275</v>
      </c>
      <c r="D31">
        <f t="shared" si="0"/>
        <v>3.9122229854308124</v>
      </c>
      <c r="E31">
        <f t="shared" si="1"/>
        <v>7.7297353313850508</v>
      </c>
      <c r="H31" s="3" t="s">
        <v>28</v>
      </c>
      <c r="I31" s="3">
        <v>0.1867249060310866</v>
      </c>
      <c r="O31">
        <f t="shared" si="2"/>
        <v>44.474625777690306</v>
      </c>
      <c r="P31">
        <f t="shared" si="3"/>
        <v>3.8392055497259436</v>
      </c>
      <c r="Q31">
        <f t="shared" si="4"/>
        <v>3.7949188192993053</v>
      </c>
      <c r="R31">
        <f t="shared" si="5"/>
        <v>-4.4286730426638332E-2</v>
      </c>
      <c r="T31">
        <v>29</v>
      </c>
      <c r="U31">
        <v>50.01</v>
      </c>
      <c r="V31">
        <v>2275</v>
      </c>
      <c r="W31">
        <f t="shared" si="6"/>
        <v>-4.4286730426638332E-2</v>
      </c>
      <c r="AE31" t="s">
        <v>56</v>
      </c>
      <c r="AF31">
        <f t="shared" si="7"/>
        <v>44.474625777690306</v>
      </c>
      <c r="AG31">
        <f t="shared" si="8"/>
        <v>3.8392055497259436</v>
      </c>
      <c r="AH31">
        <f t="shared" si="9"/>
        <v>46.488526942287962</v>
      </c>
      <c r="AI31">
        <f t="shared" si="10"/>
        <v>2.0139011645976552</v>
      </c>
      <c r="AK31">
        <v>29</v>
      </c>
      <c r="AL31">
        <f t="shared" si="11"/>
        <v>3.9122229854308124</v>
      </c>
      <c r="AM31">
        <f t="shared" si="12"/>
        <v>7.7297353313850508</v>
      </c>
      <c r="AN31">
        <f t="shared" si="13"/>
        <v>2.0139011645976552</v>
      </c>
    </row>
    <row r="32" spans="1:50" ht="15" thickBot="1">
      <c r="A32">
        <v>30</v>
      </c>
      <c r="B32">
        <v>36.35</v>
      </c>
      <c r="C32">
        <v>1620</v>
      </c>
      <c r="D32">
        <f t="shared" si="0"/>
        <v>3.5931942039795284</v>
      </c>
      <c r="E32">
        <f t="shared" si="1"/>
        <v>7.3901814282264295</v>
      </c>
      <c r="H32" s="4" t="s">
        <v>29</v>
      </c>
      <c r="I32" s="4">
        <v>40</v>
      </c>
      <c r="O32">
        <f t="shared" si="2"/>
        <v>30.325770219300569</v>
      </c>
      <c r="P32">
        <f t="shared" si="3"/>
        <v>3.3971420664020036</v>
      </c>
      <c r="Q32">
        <f t="shared" si="4"/>
        <v>3.4119978533303414</v>
      </c>
      <c r="R32">
        <f t="shared" si="5"/>
        <v>1.4855786928337888E-2</v>
      </c>
      <c r="T32">
        <v>30</v>
      </c>
      <c r="U32">
        <v>36.35</v>
      </c>
      <c r="V32">
        <v>1620</v>
      </c>
      <c r="W32">
        <f t="shared" si="6"/>
        <v>1.4855786928337888E-2</v>
      </c>
      <c r="AF32">
        <f t="shared" si="7"/>
        <v>30.325770219300569</v>
      </c>
      <c r="AG32">
        <f t="shared" si="8"/>
        <v>3.3971420664020036</v>
      </c>
      <c r="AH32">
        <f t="shared" si="9"/>
        <v>29.878586892801035</v>
      </c>
      <c r="AI32">
        <f t="shared" si="10"/>
        <v>-0.44718332649953396</v>
      </c>
      <c r="AK32">
        <v>30</v>
      </c>
      <c r="AL32">
        <f t="shared" si="11"/>
        <v>3.5931942039795284</v>
      </c>
      <c r="AM32">
        <f t="shared" si="12"/>
        <v>7.3901814282264295</v>
      </c>
      <c r="AN32">
        <f t="shared" si="13"/>
        <v>-0.44718332649953396</v>
      </c>
    </row>
    <row r="33" spans="1:40">
      <c r="A33">
        <v>31</v>
      </c>
      <c r="B33">
        <v>11.72</v>
      </c>
      <c r="C33">
        <v>740</v>
      </c>
      <c r="D33">
        <f t="shared" si="0"/>
        <v>2.4612967841488667</v>
      </c>
      <c r="E33">
        <f t="shared" si="1"/>
        <v>6.6066501861982152</v>
      </c>
      <c r="O33">
        <f t="shared" si="2"/>
        <v>11.316620766807496</v>
      </c>
      <c r="P33">
        <f t="shared" si="3"/>
        <v>2.3770667648899471</v>
      </c>
      <c r="Q33">
        <f t="shared" si="4"/>
        <v>2.4262725093761603</v>
      </c>
      <c r="R33">
        <f t="shared" si="5"/>
        <v>4.9205744486213288E-2</v>
      </c>
      <c r="T33">
        <v>31</v>
      </c>
      <c r="U33">
        <v>11.72</v>
      </c>
      <c r="V33">
        <v>740</v>
      </c>
      <c r="W33">
        <f t="shared" si="6"/>
        <v>4.9205744486213288E-2</v>
      </c>
      <c r="AF33">
        <f t="shared" si="7"/>
        <v>11.316620766807496</v>
      </c>
      <c r="AG33">
        <f t="shared" si="8"/>
        <v>2.3770667648899471</v>
      </c>
      <c r="AH33">
        <f t="shared" si="9"/>
        <v>10.773255980055982</v>
      </c>
      <c r="AI33">
        <f t="shared" si="10"/>
        <v>-0.54336478675151412</v>
      </c>
      <c r="AK33">
        <v>31</v>
      </c>
      <c r="AL33">
        <f t="shared" si="11"/>
        <v>2.4612967841488667</v>
      </c>
      <c r="AM33">
        <f t="shared" si="12"/>
        <v>6.6066501861982152</v>
      </c>
      <c r="AN33">
        <f t="shared" si="13"/>
        <v>-0.54336478675151412</v>
      </c>
    </row>
    <row r="34" spans="1:40" ht="15" thickBot="1">
      <c r="A34">
        <v>32</v>
      </c>
      <c r="B34">
        <v>22.01</v>
      </c>
      <c r="C34">
        <v>1125</v>
      </c>
      <c r="D34">
        <f t="shared" si="0"/>
        <v>3.0914968955383704</v>
      </c>
      <c r="E34">
        <f t="shared" si="1"/>
        <v>7.0255383146385206</v>
      </c>
      <c r="H34" t="s">
        <v>30</v>
      </c>
      <c r="O34">
        <f t="shared" si="2"/>
        <v>19.633123652273216</v>
      </c>
      <c r="P34">
        <f t="shared" si="3"/>
        <v>2.9224150688228994</v>
      </c>
      <c r="Q34">
        <f t="shared" si="4"/>
        <v>2.9772181220821405</v>
      </c>
      <c r="R34">
        <f t="shared" si="5"/>
        <v>5.4803053259241175E-2</v>
      </c>
      <c r="T34">
        <v>32</v>
      </c>
      <c r="U34">
        <v>22.01</v>
      </c>
      <c r="V34">
        <v>1125</v>
      </c>
      <c r="W34">
        <f t="shared" si="6"/>
        <v>5.4803053259241175E-2</v>
      </c>
      <c r="AF34">
        <f t="shared" si="7"/>
        <v>19.633123652273216</v>
      </c>
      <c r="AG34">
        <f t="shared" si="8"/>
        <v>2.9224150688228994</v>
      </c>
      <c r="AH34">
        <f t="shared" si="9"/>
        <v>18.586120060144331</v>
      </c>
      <c r="AI34">
        <f t="shared" si="10"/>
        <v>-1.0470035921288847</v>
      </c>
      <c r="AK34">
        <v>32</v>
      </c>
      <c r="AL34">
        <f t="shared" si="11"/>
        <v>3.0914968955383704</v>
      </c>
      <c r="AM34">
        <f t="shared" si="12"/>
        <v>7.0255383146385206</v>
      </c>
      <c r="AN34">
        <f t="shared" si="13"/>
        <v>-1.0470035921288847</v>
      </c>
    </row>
    <row r="35" spans="1:40">
      <c r="A35">
        <v>33</v>
      </c>
      <c r="B35">
        <v>25.32</v>
      </c>
      <c r="C35">
        <v>1335</v>
      </c>
      <c r="D35">
        <f t="shared" si="0"/>
        <v>3.2315945972759756</v>
      </c>
      <c r="E35">
        <f t="shared" si="1"/>
        <v>7.1966865708343501</v>
      </c>
      <c r="H35" s="5"/>
      <c r="I35" s="5" t="s">
        <v>35</v>
      </c>
      <c r="J35" s="5" t="s">
        <v>36</v>
      </c>
      <c r="K35" s="5" t="s">
        <v>37</v>
      </c>
      <c r="L35" s="5" t="s">
        <v>38</v>
      </c>
      <c r="M35" s="5" t="s">
        <v>39</v>
      </c>
      <c r="O35">
        <f t="shared" si="2"/>
        <v>24.169397953436338</v>
      </c>
      <c r="P35">
        <f t="shared" si="3"/>
        <v>3.1452321049251255</v>
      </c>
      <c r="Q35">
        <f t="shared" si="4"/>
        <v>3.1850872855692631</v>
      </c>
      <c r="R35">
        <f t="shared" si="5"/>
        <v>3.9855180644137622E-2</v>
      </c>
      <c r="T35">
        <v>33</v>
      </c>
      <c r="U35">
        <v>25.32</v>
      </c>
      <c r="V35">
        <v>1335</v>
      </c>
      <c r="W35">
        <f t="shared" si="6"/>
        <v>3.9855180644137622E-2</v>
      </c>
      <c r="AF35">
        <f t="shared" si="7"/>
        <v>24.169397953436338</v>
      </c>
      <c r="AG35">
        <f t="shared" si="8"/>
        <v>3.1452321049251255</v>
      </c>
      <c r="AH35">
        <f t="shared" si="9"/>
        <v>23.225065499823174</v>
      </c>
      <c r="AI35">
        <f t="shared" si="10"/>
        <v>-0.94433245361316409</v>
      </c>
      <c r="AK35">
        <v>33</v>
      </c>
      <c r="AL35">
        <f t="shared" si="11"/>
        <v>3.2315945972759756</v>
      </c>
      <c r="AM35">
        <f t="shared" si="12"/>
        <v>7.1966865708343501</v>
      </c>
      <c r="AN35">
        <f t="shared" si="13"/>
        <v>-0.94433245361316409</v>
      </c>
    </row>
    <row r="36" spans="1:40">
      <c r="A36">
        <v>34</v>
      </c>
      <c r="B36">
        <v>57.03</v>
      </c>
      <c r="C36">
        <v>2875</v>
      </c>
      <c r="D36">
        <f t="shared" si="0"/>
        <v>4.0435774451684479</v>
      </c>
      <c r="E36">
        <f t="shared" si="1"/>
        <v>7.9638079532314512</v>
      </c>
      <c r="H36" s="3" t="s">
        <v>31</v>
      </c>
      <c r="I36" s="3">
        <v>1</v>
      </c>
      <c r="J36" s="3">
        <v>10.411873014841772</v>
      </c>
      <c r="K36" s="3">
        <v>10.411873014841772</v>
      </c>
      <c r="L36" s="3">
        <v>298.6237629026553</v>
      </c>
      <c r="M36" s="3">
        <v>1.3613440789329452E-19</v>
      </c>
      <c r="O36">
        <f t="shared" si="2"/>
        <v>57.435409495299211</v>
      </c>
      <c r="P36">
        <f t="shared" si="3"/>
        <v>4.1439434944282008</v>
      </c>
      <c r="Q36">
        <f t="shared" si="4"/>
        <v>4.0506610032890089</v>
      </c>
      <c r="R36">
        <f t="shared" si="5"/>
        <v>-9.3282491139191848E-2</v>
      </c>
      <c r="T36">
        <v>34</v>
      </c>
      <c r="U36">
        <v>57.03</v>
      </c>
      <c r="V36">
        <v>2875</v>
      </c>
      <c r="W36">
        <f t="shared" si="6"/>
        <v>-9.3282491139191848E-2</v>
      </c>
      <c r="AF36">
        <f t="shared" si="7"/>
        <v>57.435409495299211</v>
      </c>
      <c r="AG36">
        <f t="shared" si="8"/>
        <v>4.1439434944282008</v>
      </c>
      <c r="AH36">
        <f t="shared" si="9"/>
        <v>63.050972996196641</v>
      </c>
      <c r="AI36">
        <f t="shared" si="10"/>
        <v>5.6155635008974301</v>
      </c>
      <c r="AK36">
        <v>34</v>
      </c>
      <c r="AL36">
        <f t="shared" si="11"/>
        <v>4.0435774451684479</v>
      </c>
      <c r="AM36">
        <f t="shared" si="12"/>
        <v>7.9638079532314512</v>
      </c>
      <c r="AN36">
        <f t="shared" si="13"/>
        <v>5.6155635008974301</v>
      </c>
    </row>
    <row r="37" spans="1:40">
      <c r="A37">
        <v>35</v>
      </c>
      <c r="B37">
        <v>34.22</v>
      </c>
      <c r="C37">
        <v>1680</v>
      </c>
      <c r="D37">
        <f t="shared" si="0"/>
        <v>3.5328102684640474</v>
      </c>
      <c r="E37">
        <f t="shared" si="1"/>
        <v>7.4265490723973047</v>
      </c>
      <c r="H37" s="3" t="s">
        <v>32</v>
      </c>
      <c r="I37" s="3">
        <v>38</v>
      </c>
      <c r="J37" s="3">
        <v>1.3249152402280888</v>
      </c>
      <c r="K37" s="3">
        <v>3.4866190532318125E-2</v>
      </c>
      <c r="L37" s="3"/>
      <c r="M37" s="3"/>
      <c r="O37">
        <f t="shared" si="2"/>
        <v>31.621848591061461</v>
      </c>
      <c r="P37">
        <f t="shared" si="3"/>
        <v>3.4444889156442349</v>
      </c>
      <c r="Q37">
        <f t="shared" si="4"/>
        <v>3.4538482927878644</v>
      </c>
      <c r="R37">
        <f t="shared" si="5"/>
        <v>9.3593771436295548E-3</v>
      </c>
      <c r="T37">
        <v>35</v>
      </c>
      <c r="U37">
        <v>34.22</v>
      </c>
      <c r="V37">
        <v>1680</v>
      </c>
      <c r="W37">
        <f t="shared" si="6"/>
        <v>9.3593771436295548E-3</v>
      </c>
      <c r="AF37">
        <f t="shared" si="7"/>
        <v>31.621848591061461</v>
      </c>
      <c r="AG37">
        <f t="shared" si="8"/>
        <v>3.4444889156442349</v>
      </c>
      <c r="AH37">
        <f t="shared" si="9"/>
        <v>31.327268477690129</v>
      </c>
      <c r="AI37">
        <f t="shared" si="10"/>
        <v>-0.29458011337133172</v>
      </c>
      <c r="AK37">
        <v>35</v>
      </c>
      <c r="AL37">
        <f t="shared" si="11"/>
        <v>3.5328102684640474</v>
      </c>
      <c r="AM37">
        <f t="shared" si="12"/>
        <v>7.4265490723973047</v>
      </c>
      <c r="AN37">
        <f t="shared" si="13"/>
        <v>-0.29458011337133172</v>
      </c>
    </row>
    <row r="38" spans="1:40" ht="15" thickBot="1">
      <c r="A38">
        <v>36</v>
      </c>
      <c r="B38">
        <v>14.66</v>
      </c>
      <c r="C38">
        <v>870</v>
      </c>
      <c r="D38">
        <f t="shared" si="0"/>
        <v>2.6851226964585053</v>
      </c>
      <c r="E38">
        <f t="shared" si="1"/>
        <v>6.7684932116486296</v>
      </c>
      <c r="H38" s="4" t="s">
        <v>33</v>
      </c>
      <c r="I38" s="4">
        <v>39</v>
      </c>
      <c r="J38" s="4">
        <v>11.736788255069861</v>
      </c>
      <c r="K38" s="4"/>
      <c r="L38" s="4"/>
      <c r="M38" s="4"/>
      <c r="O38">
        <f t="shared" si="2"/>
        <v>14.124790572289427</v>
      </c>
      <c r="P38">
        <f t="shared" si="3"/>
        <v>2.5877693688558141</v>
      </c>
      <c r="Q38">
        <f t="shared" si="4"/>
        <v>2.6479314501820159</v>
      </c>
      <c r="R38">
        <f t="shared" si="5"/>
        <v>6.0162081326201822E-2</v>
      </c>
      <c r="T38">
        <v>36</v>
      </c>
      <c r="U38">
        <v>14.66</v>
      </c>
      <c r="V38">
        <v>870</v>
      </c>
      <c r="W38">
        <f t="shared" si="6"/>
        <v>6.0162081326201822E-2</v>
      </c>
      <c r="AF38">
        <f t="shared" si="7"/>
        <v>14.124790572289427</v>
      </c>
      <c r="AG38">
        <f t="shared" si="8"/>
        <v>2.5877693688558141</v>
      </c>
      <c r="AH38">
        <f t="shared" si="9"/>
        <v>13.300070937442987</v>
      </c>
      <c r="AI38">
        <f t="shared" si="10"/>
        <v>-0.82471963484644029</v>
      </c>
      <c r="AK38">
        <v>36</v>
      </c>
      <c r="AL38">
        <f t="shared" si="11"/>
        <v>2.6851226964585053</v>
      </c>
      <c r="AM38">
        <f t="shared" si="12"/>
        <v>6.7684932116486296</v>
      </c>
      <c r="AN38">
        <f t="shared" si="13"/>
        <v>-0.82471963484644029</v>
      </c>
    </row>
    <row r="39" spans="1:40" ht="15" thickBot="1">
      <c r="A39">
        <v>37</v>
      </c>
      <c r="B39">
        <v>31.12</v>
      </c>
      <c r="C39">
        <v>1620</v>
      </c>
      <c r="D39">
        <f t="shared" si="0"/>
        <v>3.4378506993101907</v>
      </c>
      <c r="E39">
        <f t="shared" si="1"/>
        <v>7.3901814282264295</v>
      </c>
      <c r="O39">
        <f t="shared" si="2"/>
        <v>30.325770219300569</v>
      </c>
      <c r="P39">
        <f t="shared" si="3"/>
        <v>3.3971420664020036</v>
      </c>
      <c r="Q39">
        <f t="shared" si="4"/>
        <v>3.4119978533303414</v>
      </c>
      <c r="R39">
        <f t="shared" si="5"/>
        <v>1.4855786928337888E-2</v>
      </c>
      <c r="T39">
        <v>37</v>
      </c>
      <c r="U39">
        <v>31.12</v>
      </c>
      <c r="V39">
        <v>1620</v>
      </c>
      <c r="W39">
        <f t="shared" si="6"/>
        <v>1.4855786928337888E-2</v>
      </c>
      <c r="AF39">
        <f t="shared" si="7"/>
        <v>30.325770219300569</v>
      </c>
      <c r="AG39">
        <f t="shared" si="8"/>
        <v>3.3971420664020036</v>
      </c>
      <c r="AH39">
        <f t="shared" si="9"/>
        <v>29.878586892801035</v>
      </c>
      <c r="AI39">
        <f t="shared" si="10"/>
        <v>-0.44718332649953396</v>
      </c>
      <c r="AK39">
        <v>37</v>
      </c>
      <c r="AL39">
        <f t="shared" si="11"/>
        <v>3.4378506993101907</v>
      </c>
      <c r="AM39">
        <f t="shared" si="12"/>
        <v>7.3901814282264295</v>
      </c>
      <c r="AN39">
        <f t="shared" si="13"/>
        <v>-0.44718332649953396</v>
      </c>
    </row>
    <row r="40" spans="1:40">
      <c r="A40">
        <v>38</v>
      </c>
      <c r="B40">
        <v>14.99</v>
      </c>
      <c r="C40">
        <v>960</v>
      </c>
      <c r="D40">
        <f t="shared" si="0"/>
        <v>2.7073833121145063</v>
      </c>
      <c r="E40">
        <f t="shared" si="1"/>
        <v>6.866933284461882</v>
      </c>
      <c r="H40" s="5"/>
      <c r="I40" s="5" t="s">
        <v>40</v>
      </c>
      <c r="J40" s="5" t="s">
        <v>28</v>
      </c>
      <c r="K40" s="5" t="s">
        <v>41</v>
      </c>
      <c r="L40" s="5" t="s">
        <v>42</v>
      </c>
      <c r="M40" s="5" t="s">
        <v>43</v>
      </c>
      <c r="O40">
        <f t="shared" si="2"/>
        <v>16.068908129930765</v>
      </c>
      <c r="P40">
        <f t="shared" si="3"/>
        <v>2.7159279942807748</v>
      </c>
      <c r="Q40">
        <f t="shared" si="4"/>
        <v>2.7768862328194732</v>
      </c>
      <c r="R40">
        <f t="shared" si="5"/>
        <v>6.0958238538698417E-2</v>
      </c>
      <c r="T40">
        <v>38</v>
      </c>
      <c r="U40">
        <v>14.99</v>
      </c>
      <c r="V40">
        <v>960</v>
      </c>
      <c r="W40">
        <f t="shared" si="6"/>
        <v>6.0958238538698417E-2</v>
      </c>
      <c r="AF40">
        <f t="shared" si="7"/>
        <v>16.068908129930765</v>
      </c>
      <c r="AG40">
        <f t="shared" si="8"/>
        <v>2.7159279942807748</v>
      </c>
      <c r="AH40">
        <f t="shared" si="9"/>
        <v>15.118633569511857</v>
      </c>
      <c r="AI40">
        <f t="shared" si="10"/>
        <v>-0.95027456041890801</v>
      </c>
      <c r="AK40">
        <v>38</v>
      </c>
      <c r="AL40">
        <f t="shared" si="11"/>
        <v>2.7073833121145063</v>
      </c>
      <c r="AM40">
        <f t="shared" si="12"/>
        <v>6.866933284461882</v>
      </c>
      <c r="AN40">
        <f t="shared" si="13"/>
        <v>-0.95027456041890801</v>
      </c>
    </row>
    <row r="41" spans="1:40">
      <c r="A41">
        <v>39</v>
      </c>
      <c r="B41">
        <v>20.63</v>
      </c>
      <c r="C41">
        <v>1125</v>
      </c>
      <c r="D41">
        <f t="shared" si="0"/>
        <v>3.0267463270831603</v>
      </c>
      <c r="E41">
        <f t="shared" si="1"/>
        <v>7.0255383146385206</v>
      </c>
      <c r="H41" s="3" t="s">
        <v>34</v>
      </c>
      <c r="I41" s="3">
        <v>-6.2240971953700432</v>
      </c>
      <c r="J41" s="3">
        <v>0.54157630831252646</v>
      </c>
      <c r="K41" s="3">
        <v>-11.492558112010903</v>
      </c>
      <c r="L41" s="3">
        <v>6.2310020359818036E-14</v>
      </c>
      <c r="M41" s="3">
        <v>-7.3204611132309116</v>
      </c>
      <c r="O41">
        <f t="shared" si="2"/>
        <v>19.633123652273216</v>
      </c>
      <c r="P41">
        <f t="shared" si="3"/>
        <v>2.9224150688228994</v>
      </c>
      <c r="Q41">
        <f t="shared" si="4"/>
        <v>2.9772181220821405</v>
      </c>
      <c r="R41">
        <f t="shared" si="5"/>
        <v>5.4803053259241175E-2</v>
      </c>
      <c r="T41">
        <v>39</v>
      </c>
      <c r="U41">
        <v>20.63</v>
      </c>
      <c r="V41">
        <v>1125</v>
      </c>
      <c r="W41">
        <f t="shared" si="6"/>
        <v>5.4803053259241175E-2</v>
      </c>
      <c r="AF41">
        <f t="shared" si="7"/>
        <v>19.633123652273216</v>
      </c>
      <c r="AG41">
        <f t="shared" si="8"/>
        <v>2.9224150688228994</v>
      </c>
      <c r="AH41">
        <f t="shared" si="9"/>
        <v>18.586120060144331</v>
      </c>
      <c r="AI41">
        <f t="shared" si="10"/>
        <v>-1.0470035921288847</v>
      </c>
      <c r="AK41">
        <v>39</v>
      </c>
      <c r="AL41">
        <f t="shared" si="11"/>
        <v>3.0267463270831603</v>
      </c>
      <c r="AM41">
        <f t="shared" si="12"/>
        <v>7.0255383146385206</v>
      </c>
      <c r="AN41">
        <f t="shared" si="13"/>
        <v>-1.0470035921288847</v>
      </c>
    </row>
    <row r="42" spans="1:40" ht="15" thickBot="1">
      <c r="A42">
        <v>40</v>
      </c>
      <c r="B42">
        <v>34.49</v>
      </c>
      <c r="C42">
        <v>1875</v>
      </c>
      <c r="D42">
        <f t="shared" si="0"/>
        <v>3.5406694269487495</v>
      </c>
      <c r="E42">
        <f t="shared" si="1"/>
        <v>7.5363639384045111</v>
      </c>
      <c r="H42" s="4" t="s">
        <v>48</v>
      </c>
      <c r="I42" s="4">
        <v>1.3018948662104834</v>
      </c>
      <c r="J42" s="4">
        <v>7.5337938562306597E-2</v>
      </c>
      <c r="K42" s="4">
        <v>17.280733864701908</v>
      </c>
      <c r="L42" s="4">
        <v>1.3613440789329452E-19</v>
      </c>
      <c r="M42" s="4">
        <v>1.1493811830637914</v>
      </c>
      <c r="O42">
        <f t="shared" si="2"/>
        <v>35.834103299284365</v>
      </c>
      <c r="P42">
        <f t="shared" si="3"/>
        <v>3.5874563259326093</v>
      </c>
      <c r="Q42">
        <f t="shared" si="4"/>
        <v>3.5789000460906455</v>
      </c>
      <c r="R42">
        <f t="shared" si="5"/>
        <v>-8.556279841963832E-3</v>
      </c>
      <c r="T42">
        <v>40</v>
      </c>
      <c r="U42">
        <v>34.49</v>
      </c>
      <c r="V42">
        <v>1875</v>
      </c>
      <c r="W42">
        <f t="shared" si="6"/>
        <v>-8.556279841963832E-3</v>
      </c>
      <c r="AF42">
        <f t="shared" si="7"/>
        <v>35.834103299284365</v>
      </c>
      <c r="AG42">
        <f t="shared" si="8"/>
        <v>3.5874563259326093</v>
      </c>
      <c r="AH42">
        <f t="shared" si="9"/>
        <v>36.14202537012568</v>
      </c>
      <c r="AI42">
        <f t="shared" si="10"/>
        <v>0.30792207084131462</v>
      </c>
      <c r="AK42">
        <v>40</v>
      </c>
      <c r="AL42">
        <f t="shared" si="11"/>
        <v>3.5406694269487495</v>
      </c>
      <c r="AM42">
        <f t="shared" si="12"/>
        <v>7.5363639384045111</v>
      </c>
      <c r="AN42">
        <f t="shared" si="13"/>
        <v>0.30792207084131462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8</xdr:col>
                <xdr:colOff>7620</xdr:colOff>
                <xdr:row>0</xdr:row>
                <xdr:rowOff>15240</xdr:rowOff>
              </from>
              <to>
                <xdr:col>9</xdr:col>
                <xdr:colOff>739140</xdr:colOff>
                <xdr:row>2</xdr:row>
                <xdr:rowOff>45720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 sizeWithCells="1">
              <from>
                <xdr:col>8</xdr:col>
                <xdr:colOff>15240</xdr:colOff>
                <xdr:row>21</xdr:row>
                <xdr:rowOff>15240</xdr:rowOff>
              </from>
              <to>
                <xdr:col>10</xdr:col>
                <xdr:colOff>152400</xdr:colOff>
                <xdr:row>23</xdr:row>
                <xdr:rowOff>83820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 sizeWithCells="1">
              <from>
                <xdr:col>25</xdr:col>
                <xdr:colOff>15240</xdr:colOff>
                <xdr:row>0</xdr:row>
                <xdr:rowOff>0</xdr:rowOff>
              </from>
              <to>
                <xdr:col>27</xdr:col>
                <xdr:colOff>365760</xdr:colOff>
                <xdr:row>2</xdr:row>
                <xdr:rowOff>15240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10">
          <objectPr defaultSize="0" autoPict="0" r:id="rId11">
            <anchor moveWithCells="1" sizeWithCells="1">
              <from>
                <xdr:col>42</xdr:col>
                <xdr:colOff>15240</xdr:colOff>
                <xdr:row>0</xdr:row>
                <xdr:rowOff>15240</xdr:rowOff>
              </from>
              <to>
                <xdr:col>44</xdr:col>
                <xdr:colOff>396240</xdr:colOff>
                <xdr:row>2</xdr:row>
                <xdr:rowOff>15240</xdr:rowOff>
              </to>
            </anchor>
          </objectPr>
        </oleObject>
      </mc:Choice>
      <mc:Fallback>
        <oleObject progId="Equation.3" shapeId="4101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D15" workbookViewId="0">
      <selection activeCell="D25" sqref="D25"/>
    </sheetView>
  </sheetViews>
  <sheetFormatPr baseColWidth="10" defaultRowHeight="14.4"/>
  <cols>
    <col min="6" max="6" width="30.44140625" customWidth="1"/>
    <col min="9" max="9" width="19.44140625" customWidth="1"/>
    <col min="10" max="10" width="19.33203125" customWidth="1"/>
    <col min="11" max="11" width="36.109375" customWidth="1"/>
    <col min="12" max="12" width="15.6640625" customWidth="1"/>
    <col min="14" max="14" width="13.109375" customWidth="1"/>
    <col min="15" max="15" width="14" customWidth="1"/>
    <col min="17" max="17" width="12" bestFit="1" customWidth="1"/>
  </cols>
  <sheetData>
    <row r="1" spans="1:11">
      <c r="B1" s="2" t="s">
        <v>19</v>
      </c>
      <c r="C1" s="2" t="s">
        <v>8</v>
      </c>
      <c r="D1" s="1" t="s">
        <v>7</v>
      </c>
    </row>
    <row r="2" spans="1:11">
      <c r="B2" s="2" t="s">
        <v>20</v>
      </c>
      <c r="C2" s="2" t="s">
        <v>22</v>
      </c>
      <c r="D2" s="1" t="s">
        <v>63</v>
      </c>
    </row>
    <row r="3" spans="1:11">
      <c r="A3">
        <v>1</v>
      </c>
      <c r="B3">
        <v>16.75</v>
      </c>
      <c r="C3">
        <v>1250</v>
      </c>
      <c r="D3">
        <v>5</v>
      </c>
      <c r="F3" t="s">
        <v>23</v>
      </c>
    </row>
    <row r="4" spans="1:11" ht="15" thickBot="1">
      <c r="A4">
        <v>2</v>
      </c>
      <c r="B4">
        <v>13.87</v>
      </c>
      <c r="C4">
        <v>985</v>
      </c>
      <c r="D4">
        <v>2</v>
      </c>
    </row>
    <row r="5" spans="1:11">
      <c r="A5">
        <v>3</v>
      </c>
      <c r="B5">
        <v>42.67</v>
      </c>
      <c r="C5">
        <v>2175</v>
      </c>
      <c r="D5">
        <v>1</v>
      </c>
      <c r="F5" s="6" t="s">
        <v>24</v>
      </c>
      <c r="G5" s="6"/>
    </row>
    <row r="6" spans="1:11">
      <c r="A6">
        <v>4</v>
      </c>
      <c r="B6">
        <v>16.73</v>
      </c>
      <c r="C6">
        <v>1025</v>
      </c>
      <c r="D6">
        <v>2</v>
      </c>
      <c r="F6" s="3" t="s">
        <v>25</v>
      </c>
      <c r="G6" s="3">
        <v>0.9601532474534723</v>
      </c>
    </row>
    <row r="7" spans="1:11">
      <c r="A7">
        <v>5</v>
      </c>
      <c r="B7">
        <v>32.799999999999997</v>
      </c>
      <c r="C7">
        <v>1690</v>
      </c>
      <c r="D7">
        <v>3</v>
      </c>
      <c r="F7" s="3" t="s">
        <v>26</v>
      </c>
      <c r="G7" s="25">
        <v>0.92189425859544882</v>
      </c>
    </row>
    <row r="8" spans="1:11">
      <c r="A8">
        <v>6</v>
      </c>
      <c r="B8">
        <v>7.81</v>
      </c>
      <c r="C8">
        <v>670</v>
      </c>
      <c r="D8">
        <v>4</v>
      </c>
      <c r="F8" s="3" t="s">
        <v>27</v>
      </c>
      <c r="G8" s="3">
        <v>0.91983884434796059</v>
      </c>
    </row>
    <row r="9" spans="1:11">
      <c r="A9">
        <v>7</v>
      </c>
      <c r="B9">
        <v>28.69</v>
      </c>
      <c r="C9">
        <v>1600</v>
      </c>
      <c r="D9">
        <v>3</v>
      </c>
      <c r="F9" s="3" t="s">
        <v>28</v>
      </c>
      <c r="G9" s="3">
        <v>3.543215048404357</v>
      </c>
    </row>
    <row r="10" spans="1:11" ht="15" thickBot="1">
      <c r="A10">
        <v>8</v>
      </c>
      <c r="B10">
        <v>15.18</v>
      </c>
      <c r="C10">
        <v>940</v>
      </c>
      <c r="D10">
        <v>4</v>
      </c>
      <c r="F10" s="4" t="s">
        <v>29</v>
      </c>
      <c r="G10" s="4">
        <v>40</v>
      </c>
    </row>
    <row r="11" spans="1:11">
      <c r="A11">
        <v>9</v>
      </c>
      <c r="B11">
        <v>28.25</v>
      </c>
      <c r="C11">
        <v>1730</v>
      </c>
      <c r="D11">
        <v>2</v>
      </c>
    </row>
    <row r="12" spans="1:11" ht="15" thickBot="1">
      <c r="A12">
        <v>10</v>
      </c>
      <c r="B12">
        <v>8.5</v>
      </c>
      <c r="C12">
        <v>640</v>
      </c>
      <c r="D12">
        <v>3</v>
      </c>
      <c r="F12" t="s">
        <v>30</v>
      </c>
    </row>
    <row r="13" spans="1:11">
      <c r="A13">
        <v>11</v>
      </c>
      <c r="B13">
        <v>17.87</v>
      </c>
      <c r="C13">
        <v>860</v>
      </c>
      <c r="D13">
        <v>1</v>
      </c>
      <c r="F13" s="5"/>
      <c r="G13" s="5" t="s">
        <v>35</v>
      </c>
      <c r="H13" s="5" t="s">
        <v>36</v>
      </c>
      <c r="I13" s="5" t="s">
        <v>37</v>
      </c>
      <c r="J13" s="5" t="s">
        <v>38</v>
      </c>
      <c r="K13" s="5" t="s">
        <v>39</v>
      </c>
    </row>
    <row r="14" spans="1:11">
      <c r="A14">
        <v>12</v>
      </c>
      <c r="B14">
        <v>24.11</v>
      </c>
      <c r="C14">
        <v>960</v>
      </c>
      <c r="D14">
        <v>2</v>
      </c>
      <c r="F14" s="3" t="s">
        <v>31</v>
      </c>
      <c r="G14" s="3">
        <v>1</v>
      </c>
      <c r="H14" s="15">
        <v>5630.8864705889137</v>
      </c>
      <c r="I14" s="3">
        <v>5630.8864705889137</v>
      </c>
      <c r="J14" s="3">
        <v>448.5199320390264</v>
      </c>
      <c r="K14" s="3">
        <v>1.2215513909846992E-22</v>
      </c>
    </row>
    <row r="15" spans="1:11">
      <c r="A15">
        <v>13</v>
      </c>
      <c r="B15">
        <v>25.83</v>
      </c>
      <c r="C15">
        <v>1575</v>
      </c>
      <c r="D15">
        <v>4</v>
      </c>
      <c r="F15" s="3" t="s">
        <v>32</v>
      </c>
      <c r="G15" s="3">
        <v>38</v>
      </c>
      <c r="H15" s="3">
        <v>477.06616941108547</v>
      </c>
      <c r="I15" s="3">
        <v>12.554372879239091</v>
      </c>
      <c r="J15" s="3"/>
      <c r="K15" s="3"/>
    </row>
    <row r="16" spans="1:11" ht="15" thickBot="1">
      <c r="A16">
        <v>14</v>
      </c>
      <c r="B16">
        <v>15.51</v>
      </c>
      <c r="C16">
        <v>1230</v>
      </c>
      <c r="D16">
        <v>5</v>
      </c>
      <c r="F16" s="4" t="s">
        <v>33</v>
      </c>
      <c r="G16" s="4">
        <v>39</v>
      </c>
      <c r="H16" s="4">
        <v>6107.9526399999995</v>
      </c>
      <c r="I16" s="4"/>
      <c r="J16" s="4"/>
      <c r="K16" s="4"/>
    </row>
    <row r="17" spans="1:17" ht="15" thickBot="1">
      <c r="A17">
        <v>15</v>
      </c>
      <c r="B17">
        <v>42.87</v>
      </c>
      <c r="C17">
        <v>2190</v>
      </c>
      <c r="D17">
        <v>4</v>
      </c>
    </row>
    <row r="18" spans="1:17">
      <c r="A18">
        <v>16</v>
      </c>
      <c r="B18">
        <v>33.06</v>
      </c>
      <c r="C18">
        <v>1580</v>
      </c>
      <c r="D18">
        <v>2</v>
      </c>
      <c r="F18" s="5"/>
      <c r="G18" s="5" t="s">
        <v>40</v>
      </c>
      <c r="H18" s="5" t="s">
        <v>28</v>
      </c>
      <c r="I18" s="5" t="s">
        <v>41</v>
      </c>
      <c r="J18" s="5" t="s">
        <v>42</v>
      </c>
      <c r="K18" s="5" t="s">
        <v>43</v>
      </c>
      <c r="L18" s="5" t="s">
        <v>44</v>
      </c>
      <c r="M18" s="5" t="s">
        <v>45</v>
      </c>
      <c r="N18" s="5" t="s">
        <v>46</v>
      </c>
    </row>
    <row r="19" spans="1:17">
      <c r="A19">
        <v>17</v>
      </c>
      <c r="B19">
        <v>44.93</v>
      </c>
      <c r="C19">
        <v>2300</v>
      </c>
      <c r="D19">
        <v>3</v>
      </c>
      <c r="F19" s="3" t="s">
        <v>34</v>
      </c>
      <c r="G19" s="3">
        <v>-4.6683458182434983</v>
      </c>
      <c r="H19" s="3">
        <v>1.5463995905278913</v>
      </c>
      <c r="I19" s="3">
        <v>-3.0188483279731564</v>
      </c>
      <c r="J19" s="3">
        <v>4.5150905115228139E-3</v>
      </c>
      <c r="K19" s="3">
        <v>-7.7988681243840219</v>
      </c>
      <c r="L19" s="3">
        <v>-1.5378235121029746</v>
      </c>
      <c r="M19" s="3">
        <v>-7.7988681243840219</v>
      </c>
      <c r="N19" s="3">
        <v>-1.5378235121029746</v>
      </c>
    </row>
    <row r="20" spans="1:17" ht="15" thickBot="1">
      <c r="A20">
        <v>18</v>
      </c>
      <c r="B20">
        <v>32.99</v>
      </c>
      <c r="C20">
        <v>1720</v>
      </c>
      <c r="D20">
        <v>3</v>
      </c>
      <c r="F20" s="4" t="s">
        <v>22</v>
      </c>
      <c r="G20" s="4">
        <v>2.1601306196014858E-2</v>
      </c>
      <c r="H20" s="4">
        <v>1.0199740888288183E-3</v>
      </c>
      <c r="I20" s="4">
        <v>21.178289166951764</v>
      </c>
      <c r="J20" s="4">
        <v>1.2215513909846992E-22</v>
      </c>
      <c r="K20" s="4">
        <v>1.9536476603248368E-2</v>
      </c>
      <c r="L20" s="4">
        <v>2.3666135788781347E-2</v>
      </c>
      <c r="M20" s="4">
        <v>1.9536476603248368E-2</v>
      </c>
      <c r="N20" s="4">
        <v>2.3666135788781347E-2</v>
      </c>
    </row>
    <row r="21" spans="1:17">
      <c r="A21">
        <v>19</v>
      </c>
      <c r="B21">
        <v>13.72</v>
      </c>
      <c r="C21">
        <v>850</v>
      </c>
      <c r="D21">
        <v>2</v>
      </c>
    </row>
    <row r="22" spans="1:17" ht="37.799999999999997">
      <c r="A22">
        <v>20</v>
      </c>
      <c r="B22">
        <v>6.63</v>
      </c>
      <c r="C22">
        <v>780</v>
      </c>
      <c r="D22">
        <v>5</v>
      </c>
      <c r="L22" s="24" t="s">
        <v>36</v>
      </c>
      <c r="M22" s="24" t="s">
        <v>72</v>
      </c>
      <c r="N22" s="24" t="s">
        <v>73</v>
      </c>
      <c r="O22" s="24" t="s">
        <v>74</v>
      </c>
    </row>
    <row r="23" spans="1:17">
      <c r="A23">
        <v>21</v>
      </c>
      <c r="B23">
        <v>39.74</v>
      </c>
      <c r="C23">
        <v>2100</v>
      </c>
      <c r="D23">
        <v>3</v>
      </c>
      <c r="J23" s="21" t="s">
        <v>64</v>
      </c>
      <c r="K23" s="18" t="s">
        <v>68</v>
      </c>
      <c r="L23">
        <f>+H14</f>
        <v>5630.8864705889137</v>
      </c>
      <c r="M23" s="26">
        <v>1</v>
      </c>
      <c r="N23" s="26"/>
      <c r="Q23" s="19" t="s">
        <v>75</v>
      </c>
    </row>
    <row r="24" spans="1:17">
      <c r="A24">
        <v>22</v>
      </c>
      <c r="B24">
        <v>24.53</v>
      </c>
      <c r="C24">
        <v>1470</v>
      </c>
      <c r="D24">
        <v>5</v>
      </c>
      <c r="I24" s="19" t="s">
        <v>65</v>
      </c>
      <c r="J24" s="22" t="s">
        <v>67</v>
      </c>
      <c r="K24" s="23" t="s">
        <v>70</v>
      </c>
      <c r="L24">
        <f>+H38</f>
        <v>5805.8184269657932</v>
      </c>
      <c r="M24" s="26">
        <v>2</v>
      </c>
      <c r="N24" s="26"/>
      <c r="O24" s="27" t="s">
        <v>38</v>
      </c>
      <c r="P24" s="26">
        <f>+N25/N26</f>
        <v>21.42254040330004</v>
      </c>
      <c r="Q24">
        <f>_xlfn.F.DIST.RT(P24,M25,M26)</f>
        <v>4.4178713701797724E-5</v>
      </c>
    </row>
    <row r="25" spans="1:17">
      <c r="A25">
        <v>23</v>
      </c>
      <c r="B25">
        <v>31.18</v>
      </c>
      <c r="C25">
        <v>1225</v>
      </c>
      <c r="D25">
        <v>1</v>
      </c>
      <c r="J25" s="17" t="s">
        <v>66</v>
      </c>
      <c r="K25" s="20" t="s">
        <v>69</v>
      </c>
      <c r="L25">
        <f>+L24-L23</f>
        <v>174.9319563768795</v>
      </c>
      <c r="M25" s="26">
        <v>1</v>
      </c>
      <c r="N25" s="26">
        <f>+L25/M25</f>
        <v>174.9319563768795</v>
      </c>
      <c r="Q25" s="28">
        <f>+Q24</f>
        <v>4.4178713701797724E-5</v>
      </c>
    </row>
    <row r="26" spans="1:17">
      <c r="A26">
        <v>24</v>
      </c>
      <c r="B26">
        <v>26.15</v>
      </c>
      <c r="C26">
        <v>1380</v>
      </c>
      <c r="D26">
        <v>1</v>
      </c>
      <c r="J26" s="22" t="s">
        <v>67</v>
      </c>
      <c r="K26" s="23" t="s">
        <v>71</v>
      </c>
      <c r="L26">
        <f>+H39</f>
        <v>302.13421303420608</v>
      </c>
      <c r="M26" s="26">
        <v>37</v>
      </c>
      <c r="N26" s="26">
        <f>+L26/M26</f>
        <v>8.1657895414650294</v>
      </c>
    </row>
    <row r="27" spans="1:17">
      <c r="A27">
        <v>25</v>
      </c>
      <c r="B27">
        <v>41.79</v>
      </c>
      <c r="C27">
        <v>2450</v>
      </c>
      <c r="D27">
        <v>4</v>
      </c>
      <c r="F27" t="s">
        <v>23</v>
      </c>
    </row>
    <row r="28" spans="1:17" ht="15" thickBot="1">
      <c r="A28">
        <v>26</v>
      </c>
      <c r="B28">
        <v>14.91</v>
      </c>
      <c r="C28">
        <v>910</v>
      </c>
      <c r="D28">
        <v>4</v>
      </c>
      <c r="J28" s="29" t="s">
        <v>76</v>
      </c>
      <c r="M28" s="29" t="s">
        <v>77</v>
      </c>
    </row>
    <row r="29" spans="1:17">
      <c r="A29">
        <v>27</v>
      </c>
      <c r="B29">
        <v>7.32</v>
      </c>
      <c r="C29">
        <v>690</v>
      </c>
      <c r="D29">
        <v>3</v>
      </c>
      <c r="F29" s="6" t="s">
        <v>24</v>
      </c>
      <c r="G29" s="6"/>
      <c r="J29" s="21" t="s">
        <v>78</v>
      </c>
      <c r="K29" s="30" t="s">
        <v>80</v>
      </c>
      <c r="M29" s="30" t="s">
        <v>82</v>
      </c>
    </row>
    <row r="30" spans="1:17">
      <c r="A30">
        <v>28</v>
      </c>
      <c r="B30">
        <v>27.34</v>
      </c>
      <c r="C30">
        <v>1450</v>
      </c>
      <c r="D30">
        <v>3</v>
      </c>
      <c r="F30" s="3" t="s">
        <v>25</v>
      </c>
      <c r="G30" s="3">
        <v>0.97495348102127255</v>
      </c>
      <c r="J30" s="21" t="s">
        <v>79</v>
      </c>
      <c r="K30" s="30" t="s">
        <v>81</v>
      </c>
    </row>
    <row r="31" spans="1:17">
      <c r="A31">
        <v>29</v>
      </c>
      <c r="B31">
        <v>50.01</v>
      </c>
      <c r="C31">
        <v>2275</v>
      </c>
      <c r="D31">
        <v>2</v>
      </c>
      <c r="F31" s="3" t="s">
        <v>26</v>
      </c>
      <c r="G31" s="25">
        <v>0.95053429015549695</v>
      </c>
    </row>
    <row r="32" spans="1:17">
      <c r="A32">
        <v>30</v>
      </c>
      <c r="B32">
        <v>36.35</v>
      </c>
      <c r="C32">
        <v>1620</v>
      </c>
      <c r="D32">
        <v>3</v>
      </c>
      <c r="F32" s="3" t="s">
        <v>27</v>
      </c>
      <c r="G32" s="3">
        <v>0.94786046800174018</v>
      </c>
    </row>
    <row r="33" spans="1:14">
      <c r="A33">
        <v>31</v>
      </c>
      <c r="B33">
        <v>11.72</v>
      </c>
      <c r="C33">
        <v>740</v>
      </c>
      <c r="D33">
        <v>3</v>
      </c>
      <c r="F33" s="3" t="s">
        <v>28</v>
      </c>
      <c r="G33" s="3">
        <v>2.8575845641844144</v>
      </c>
    </row>
    <row r="34" spans="1:14" ht="15" thickBot="1">
      <c r="A34">
        <v>32</v>
      </c>
      <c r="B34">
        <v>22.01</v>
      </c>
      <c r="C34">
        <v>1125</v>
      </c>
      <c r="D34">
        <v>2</v>
      </c>
      <c r="F34" s="4" t="s">
        <v>29</v>
      </c>
      <c r="G34" s="4">
        <v>40</v>
      </c>
    </row>
    <row r="35" spans="1:14">
      <c r="A35">
        <v>33</v>
      </c>
      <c r="B35">
        <v>25.32</v>
      </c>
      <c r="C35">
        <v>1335</v>
      </c>
      <c r="D35">
        <v>4</v>
      </c>
    </row>
    <row r="36" spans="1:14" ht="15" thickBot="1">
      <c r="A36">
        <v>34</v>
      </c>
      <c r="B36">
        <v>57.03</v>
      </c>
      <c r="C36">
        <v>2875</v>
      </c>
      <c r="D36">
        <v>3</v>
      </c>
      <c r="F36" t="s">
        <v>30</v>
      </c>
    </row>
    <row r="37" spans="1:14">
      <c r="A37">
        <v>35</v>
      </c>
      <c r="B37">
        <v>34.22</v>
      </c>
      <c r="C37">
        <v>1680</v>
      </c>
      <c r="D37">
        <v>2</v>
      </c>
      <c r="F37" s="5"/>
      <c r="G37" s="5" t="s">
        <v>35</v>
      </c>
      <c r="H37" s="5" t="s">
        <v>36</v>
      </c>
      <c r="I37" s="5" t="s">
        <v>37</v>
      </c>
      <c r="J37" s="5" t="s">
        <v>38</v>
      </c>
      <c r="K37" s="5" t="s">
        <v>39</v>
      </c>
    </row>
    <row r="38" spans="1:14">
      <c r="A38">
        <v>36</v>
      </c>
      <c r="B38">
        <v>14.66</v>
      </c>
      <c r="C38">
        <v>870</v>
      </c>
      <c r="D38">
        <v>2</v>
      </c>
      <c r="F38" s="3" t="s">
        <v>31</v>
      </c>
      <c r="G38" s="3">
        <v>2</v>
      </c>
      <c r="H38" s="16">
        <v>5805.8184269657932</v>
      </c>
      <c r="I38" s="3">
        <v>2902.9092134828966</v>
      </c>
      <c r="J38" s="3">
        <v>355.49645245474744</v>
      </c>
      <c r="K38" s="3">
        <v>6.992436726268049E-25</v>
      </c>
    </row>
    <row r="39" spans="1:14">
      <c r="A39">
        <v>37</v>
      </c>
      <c r="B39">
        <v>31.12</v>
      </c>
      <c r="C39">
        <v>1620</v>
      </c>
      <c r="D39">
        <v>3</v>
      </c>
      <c r="F39" s="3" t="s">
        <v>32</v>
      </c>
      <c r="G39" s="3">
        <v>37</v>
      </c>
      <c r="H39" s="16">
        <v>302.13421303420608</v>
      </c>
      <c r="I39" s="3">
        <v>8.1657895414650294</v>
      </c>
      <c r="J39" s="3"/>
      <c r="K39" s="3"/>
    </row>
    <row r="40" spans="1:14" ht="15" thickBot="1">
      <c r="A40">
        <v>38</v>
      </c>
      <c r="B40">
        <v>14.99</v>
      </c>
      <c r="C40">
        <v>960</v>
      </c>
      <c r="D40">
        <v>3</v>
      </c>
      <c r="F40" s="4" t="s">
        <v>33</v>
      </c>
      <c r="G40" s="4">
        <v>39</v>
      </c>
      <c r="H40" s="4">
        <v>6107.9526399999995</v>
      </c>
      <c r="I40" s="4"/>
      <c r="J40" s="4"/>
      <c r="K40" s="4"/>
    </row>
    <row r="41" spans="1:14" ht="15" thickBot="1">
      <c r="A41">
        <v>39</v>
      </c>
      <c r="B41">
        <v>20.63</v>
      </c>
      <c r="C41">
        <v>1125</v>
      </c>
      <c r="D41">
        <v>4</v>
      </c>
    </row>
    <row r="42" spans="1:14">
      <c r="A42">
        <v>40</v>
      </c>
      <c r="B42">
        <v>34.49</v>
      </c>
      <c r="C42">
        <v>1875</v>
      </c>
      <c r="D42">
        <v>5</v>
      </c>
      <c r="F42" s="5"/>
      <c r="G42" s="5" t="s">
        <v>40</v>
      </c>
      <c r="H42" s="5" t="s">
        <v>28</v>
      </c>
      <c r="I42" s="5" t="s">
        <v>41</v>
      </c>
      <c r="J42" s="5" t="s">
        <v>42</v>
      </c>
      <c r="K42" s="5" t="s">
        <v>43</v>
      </c>
      <c r="L42" s="5" t="s">
        <v>44</v>
      </c>
      <c r="M42" s="5" t="s">
        <v>45</v>
      </c>
      <c r="N42" s="5" t="s">
        <v>46</v>
      </c>
    </row>
    <row r="43" spans="1:14">
      <c r="F43" s="3" t="s">
        <v>34</v>
      </c>
      <c r="G43" s="3">
        <v>0.72174527602339467</v>
      </c>
      <c r="H43" s="3">
        <v>1.7063435663426878</v>
      </c>
      <c r="I43" s="3">
        <v>0.42297769936822055</v>
      </c>
      <c r="J43" s="3">
        <v>0.67475991415871883</v>
      </c>
      <c r="K43" s="3">
        <v>-2.7356351974383735</v>
      </c>
      <c r="L43" s="3">
        <v>4.1791257494851628</v>
      </c>
      <c r="M43" s="3">
        <v>-2.7356351974383735</v>
      </c>
      <c r="N43" s="3">
        <v>4.1791257494851628</v>
      </c>
    </row>
    <row r="44" spans="1:14">
      <c r="F44" s="3" t="s">
        <v>22</v>
      </c>
      <c r="G44" s="3">
        <v>2.1608017920802598E-2</v>
      </c>
      <c r="H44" s="3">
        <v>8.2260509198281504E-4</v>
      </c>
      <c r="I44" s="3">
        <v>26.267790135748402</v>
      </c>
      <c r="J44" s="3">
        <v>1.5813693001192517E-25</v>
      </c>
      <c r="K44" s="3">
        <v>1.9941261683377648E-2</v>
      </c>
      <c r="L44" s="3">
        <v>2.3274774158227547E-2</v>
      </c>
      <c r="M44" s="3">
        <v>1.9941261683377648E-2</v>
      </c>
      <c r="N44" s="3">
        <v>2.3274774158227547E-2</v>
      </c>
    </row>
    <row r="45" spans="1:14" ht="15" thickBot="1">
      <c r="F45" s="4" t="s">
        <v>63</v>
      </c>
      <c r="G45" s="4">
        <v>-1.7998585334525217</v>
      </c>
      <c r="H45" s="4">
        <v>0.38886860860451644</v>
      </c>
      <c r="I45" s="4">
        <v>-4.6284490278385961</v>
      </c>
      <c r="J45" s="4">
        <v>4.4178713701797398E-5</v>
      </c>
      <c r="K45" s="4">
        <v>-2.5877811773156103</v>
      </c>
      <c r="L45" s="4">
        <v>-1.011935889589433</v>
      </c>
      <c r="M45" s="4">
        <v>-2.5877811773156103</v>
      </c>
      <c r="N45" s="4">
        <v>-1.011935889589433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>
              <from>
                <xdr:col>11</xdr:col>
                <xdr:colOff>0</xdr:colOff>
                <xdr:row>30</xdr:row>
                <xdr:rowOff>76200</xdr:rowOff>
              </from>
              <to>
                <xdr:col>14</xdr:col>
                <xdr:colOff>99060</xdr:colOff>
                <xdr:row>35</xdr:row>
                <xdr:rowOff>129540</xdr:rowOff>
              </to>
            </anchor>
          </objectPr>
        </oleObject>
      </mc:Choice>
      <mc:Fallback>
        <oleObject progId="Equation.3" shapeId="5122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tabSelected="1" topLeftCell="A15" workbookViewId="0">
      <selection activeCell="I27" sqref="I27"/>
    </sheetView>
  </sheetViews>
  <sheetFormatPr baseColWidth="10" defaultRowHeight="14.4"/>
  <sheetData>
    <row r="2" spans="1:10">
      <c r="A2" s="31" t="s">
        <v>83</v>
      </c>
      <c r="B2" s="32" t="s">
        <v>84</v>
      </c>
      <c r="C2" s="32" t="s">
        <v>85</v>
      </c>
      <c r="D2" s="33"/>
      <c r="E2" s="33"/>
      <c r="F2" s="33"/>
      <c r="G2" s="33"/>
      <c r="H2" s="33"/>
    </row>
    <row r="3" spans="1:10">
      <c r="A3" s="34">
        <v>1970</v>
      </c>
      <c r="B3" s="35">
        <v>69.5</v>
      </c>
      <c r="C3" s="35">
        <v>735.7</v>
      </c>
      <c r="D3" s="33"/>
      <c r="E3" t="s">
        <v>23</v>
      </c>
    </row>
    <row r="4" spans="1:10" ht="15" thickBot="1">
      <c r="A4" s="34">
        <f>+A3+1</f>
        <v>1971</v>
      </c>
      <c r="B4" s="35">
        <v>80.599999999999994</v>
      </c>
      <c r="C4" s="35">
        <v>801.8</v>
      </c>
      <c r="D4" s="33"/>
    </row>
    <row r="5" spans="1:10">
      <c r="A5" s="34">
        <f t="shared" ref="A5:A37" si="0">+A4+1</f>
        <v>1972</v>
      </c>
      <c r="B5" s="35">
        <v>77.2</v>
      </c>
      <c r="C5" s="35">
        <v>869.1</v>
      </c>
      <c r="D5" s="33"/>
      <c r="E5" s="6" t="s">
        <v>24</v>
      </c>
      <c r="F5" s="6"/>
    </row>
    <row r="6" spans="1:10">
      <c r="A6" s="34">
        <f t="shared" si="0"/>
        <v>1973</v>
      </c>
      <c r="B6" s="35">
        <v>102.7</v>
      </c>
      <c r="C6" s="35">
        <v>978.3</v>
      </c>
      <c r="D6" s="33"/>
      <c r="E6" s="3" t="s">
        <v>25</v>
      </c>
      <c r="F6" s="3">
        <v>0.31736510202545665</v>
      </c>
    </row>
    <row r="7" spans="1:10">
      <c r="A7" s="34">
        <f t="shared" si="0"/>
        <v>1974</v>
      </c>
      <c r="B7" s="35">
        <v>113.6</v>
      </c>
      <c r="C7" s="35">
        <v>1071.5999999999999</v>
      </c>
      <c r="D7" s="33"/>
      <c r="E7" s="3" t="s">
        <v>26</v>
      </c>
      <c r="F7" s="3">
        <v>0.1007206079836285</v>
      </c>
    </row>
    <row r="8" spans="1:10">
      <c r="A8" s="34">
        <f t="shared" si="0"/>
        <v>1975</v>
      </c>
      <c r="B8" s="35">
        <v>125.6</v>
      </c>
      <c r="C8" s="35">
        <v>1187.4000000000001</v>
      </c>
      <c r="D8" s="33"/>
      <c r="E8" s="3" t="s">
        <v>27</v>
      </c>
      <c r="F8" s="3">
        <v>7.3469717316465732E-2</v>
      </c>
    </row>
    <row r="9" spans="1:10">
      <c r="A9" s="34">
        <f t="shared" si="0"/>
        <v>1976</v>
      </c>
      <c r="B9" s="35">
        <v>122.3</v>
      </c>
      <c r="C9" s="35">
        <v>1302.5</v>
      </c>
      <c r="D9" s="33"/>
      <c r="E9" s="3" t="s">
        <v>28</v>
      </c>
      <c r="F9" s="3">
        <v>75.970067385928829</v>
      </c>
    </row>
    <row r="10" spans="1:10" ht="15" thickBot="1">
      <c r="A10" s="34">
        <f t="shared" si="0"/>
        <v>1977</v>
      </c>
      <c r="B10" s="35">
        <v>125.3</v>
      </c>
      <c r="C10" s="35">
        <v>1435.7</v>
      </c>
      <c r="D10" s="33"/>
      <c r="E10" s="4" t="s">
        <v>29</v>
      </c>
      <c r="F10" s="4">
        <v>35</v>
      </c>
    </row>
    <row r="11" spans="1:10">
      <c r="A11" s="34">
        <f t="shared" si="0"/>
        <v>1978</v>
      </c>
      <c r="B11" s="35">
        <v>142.5</v>
      </c>
      <c r="C11" s="35">
        <v>1608.3</v>
      </c>
      <c r="D11" s="33"/>
    </row>
    <row r="12" spans="1:10" ht="15" thickBot="1">
      <c r="A12" s="34">
        <f t="shared" si="0"/>
        <v>1979</v>
      </c>
      <c r="B12" s="35">
        <v>159.1</v>
      </c>
      <c r="C12" s="35">
        <v>1793.5</v>
      </c>
      <c r="D12" s="33"/>
      <c r="E12" t="s">
        <v>30</v>
      </c>
    </row>
    <row r="13" spans="1:10">
      <c r="A13" s="34">
        <f t="shared" si="0"/>
        <v>1980</v>
      </c>
      <c r="B13" s="35">
        <v>201.4</v>
      </c>
      <c r="C13" s="35">
        <v>2009</v>
      </c>
      <c r="D13" s="33"/>
      <c r="E13" s="5"/>
      <c r="F13" s="5" t="s">
        <v>35</v>
      </c>
      <c r="G13" s="5" t="s">
        <v>36</v>
      </c>
      <c r="H13" s="5" t="s">
        <v>37</v>
      </c>
      <c r="I13" s="5" t="s">
        <v>38</v>
      </c>
      <c r="J13" s="5" t="s">
        <v>39</v>
      </c>
    </row>
    <row r="14" spans="1:10">
      <c r="A14" s="34">
        <f t="shared" si="0"/>
        <v>1981</v>
      </c>
      <c r="B14" s="35">
        <v>244.3</v>
      </c>
      <c r="C14" s="35">
        <v>2246.1</v>
      </c>
      <c r="D14" s="33"/>
      <c r="E14" s="3" t="s">
        <v>31</v>
      </c>
      <c r="F14" s="3">
        <v>1</v>
      </c>
      <c r="G14" s="3">
        <v>21331.56213974097</v>
      </c>
      <c r="H14" s="3">
        <v>21331.56213974097</v>
      </c>
      <c r="I14" s="3">
        <v>3.6960482948543212</v>
      </c>
      <c r="J14" s="3">
        <v>6.3208675849589196E-2</v>
      </c>
    </row>
    <row r="15" spans="1:10">
      <c r="A15" s="34">
        <f t="shared" si="0"/>
        <v>1982</v>
      </c>
      <c r="B15" s="35">
        <v>270.8</v>
      </c>
      <c r="C15" s="35">
        <v>2421.1999999999998</v>
      </c>
      <c r="D15" s="33"/>
      <c r="E15" s="3" t="s">
        <v>32</v>
      </c>
      <c r="F15" s="3">
        <v>33</v>
      </c>
      <c r="G15" s="10">
        <v>190457.88757454473</v>
      </c>
      <c r="H15" s="3">
        <v>5771.4511386225677</v>
      </c>
      <c r="I15" s="3"/>
      <c r="J15" s="3"/>
    </row>
    <row r="16" spans="1:10" ht="15" thickBot="1">
      <c r="A16" s="34">
        <f t="shared" si="0"/>
        <v>1983</v>
      </c>
      <c r="B16" s="35">
        <v>233.6</v>
      </c>
      <c r="C16" s="35">
        <v>2608.4</v>
      </c>
      <c r="D16" s="33"/>
      <c r="E16" s="4" t="s">
        <v>33</v>
      </c>
      <c r="F16" s="4">
        <v>34</v>
      </c>
      <c r="G16" s="4">
        <v>211789.4497142857</v>
      </c>
      <c r="H16" s="4"/>
      <c r="I16" s="4"/>
      <c r="J16" s="4"/>
    </row>
    <row r="17" spans="1:13" ht="15" thickBot="1">
      <c r="A17" s="34">
        <f t="shared" si="0"/>
        <v>1984</v>
      </c>
      <c r="B17" s="35">
        <v>314.8</v>
      </c>
      <c r="C17" s="35">
        <v>2912</v>
      </c>
      <c r="D17" s="33"/>
    </row>
    <row r="18" spans="1:13">
      <c r="A18" s="34">
        <f t="shared" si="0"/>
        <v>1985</v>
      </c>
      <c r="B18" s="35">
        <v>280</v>
      </c>
      <c r="C18" s="35">
        <v>3109.3</v>
      </c>
      <c r="D18" s="33"/>
      <c r="E18" s="5"/>
      <c r="F18" s="5" t="s">
        <v>40</v>
      </c>
      <c r="G18" s="5" t="s">
        <v>28</v>
      </c>
      <c r="H18" s="5" t="s">
        <v>41</v>
      </c>
      <c r="I18" s="5" t="s">
        <v>42</v>
      </c>
      <c r="J18" s="5" t="s">
        <v>43</v>
      </c>
      <c r="K18" s="5" t="s">
        <v>44</v>
      </c>
      <c r="L18" s="5" t="s">
        <v>45</v>
      </c>
      <c r="M18" s="5" t="s">
        <v>46</v>
      </c>
    </row>
    <row r="19" spans="1:13">
      <c r="A19" s="34">
        <f t="shared" si="0"/>
        <v>1986</v>
      </c>
      <c r="B19" s="35">
        <v>268.39999999999998</v>
      </c>
      <c r="C19" s="35">
        <v>3285.1</v>
      </c>
      <c r="D19" s="33"/>
      <c r="E19" s="3" t="s">
        <v>34</v>
      </c>
      <c r="F19" s="3">
        <v>166.17978320857861</v>
      </c>
      <c r="G19" s="3">
        <v>24.5460965485054</v>
      </c>
      <c r="H19" s="3">
        <v>6.7701103872133679</v>
      </c>
      <c r="I19" s="3">
        <v>1.0192653327727973E-7</v>
      </c>
      <c r="J19" s="3">
        <v>116.24037428797594</v>
      </c>
      <c r="K19" s="3">
        <v>216.11919212918127</v>
      </c>
      <c r="L19" s="3">
        <v>116.24037428797594</v>
      </c>
      <c r="M19" s="3">
        <v>216.11919212918127</v>
      </c>
    </row>
    <row r="20" spans="1:13" ht="15" thickBot="1">
      <c r="A20" s="36">
        <f t="shared" si="0"/>
        <v>1987</v>
      </c>
      <c r="B20" s="37">
        <v>241.4</v>
      </c>
      <c r="C20" s="37">
        <v>3458.3</v>
      </c>
      <c r="D20" s="33"/>
      <c r="E20" s="4" t="s">
        <v>85</v>
      </c>
      <c r="F20" s="4">
        <v>1.0449921698019601E-2</v>
      </c>
      <c r="G20" s="4">
        <v>5.4355590432574536E-3</v>
      </c>
      <c r="H20" s="4">
        <v>1.9225109349115104</v>
      </c>
      <c r="I20" s="4">
        <v>6.3208675849588891E-2</v>
      </c>
      <c r="J20" s="4">
        <v>-6.0880632567678582E-4</v>
      </c>
      <c r="K20" s="4">
        <v>2.150864972171599E-2</v>
      </c>
      <c r="L20" s="4">
        <v>-6.0880632567678582E-4</v>
      </c>
      <c r="M20" s="4">
        <v>2.150864972171599E-2</v>
      </c>
    </row>
    <row r="21" spans="1:13">
      <c r="A21" s="36">
        <f t="shared" si="0"/>
        <v>1988</v>
      </c>
      <c r="B21" s="37">
        <v>272.89999999999998</v>
      </c>
      <c r="C21" s="37">
        <v>3748.7</v>
      </c>
      <c r="D21" s="33"/>
    </row>
    <row r="22" spans="1:13">
      <c r="A22" s="36">
        <f t="shared" si="0"/>
        <v>1989</v>
      </c>
      <c r="B22" s="37">
        <v>287.10000000000002</v>
      </c>
      <c r="C22" s="37">
        <v>4021.7</v>
      </c>
      <c r="D22" s="33"/>
    </row>
    <row r="23" spans="1:13">
      <c r="A23" s="36">
        <f t="shared" si="0"/>
        <v>1990</v>
      </c>
      <c r="B23" s="37">
        <v>299.39999999999998</v>
      </c>
      <c r="C23" s="37">
        <v>4285.8</v>
      </c>
      <c r="D23" s="33"/>
    </row>
    <row r="24" spans="1:13">
      <c r="A24" s="36">
        <f t="shared" si="0"/>
        <v>1991</v>
      </c>
      <c r="B24" s="37">
        <v>324.2</v>
      </c>
      <c r="C24" s="37">
        <v>4464.3</v>
      </c>
      <c r="D24" s="33"/>
      <c r="E24" t="s">
        <v>23</v>
      </c>
    </row>
    <row r="25" spans="1:13" ht="15" thickBot="1">
      <c r="A25" s="36">
        <f t="shared" si="0"/>
        <v>1992</v>
      </c>
      <c r="B25" s="37">
        <v>366</v>
      </c>
      <c r="C25" s="37">
        <v>4751.3999999999996</v>
      </c>
      <c r="D25" s="33"/>
    </row>
    <row r="26" spans="1:13">
      <c r="A26" s="36">
        <f t="shared" si="0"/>
        <v>1993</v>
      </c>
      <c r="B26" s="37">
        <v>284</v>
      </c>
      <c r="C26" s="37">
        <v>4911.8999999999996</v>
      </c>
      <c r="D26" s="33"/>
      <c r="E26" s="6" t="s">
        <v>24</v>
      </c>
      <c r="F26" s="6"/>
    </row>
    <row r="27" spans="1:13">
      <c r="A27" s="36">
        <f t="shared" si="0"/>
        <v>1994</v>
      </c>
      <c r="B27" s="37">
        <v>249.5</v>
      </c>
      <c r="C27" s="37">
        <v>5151.8</v>
      </c>
      <c r="D27" s="33"/>
      <c r="E27" s="3" t="s">
        <v>25</v>
      </c>
      <c r="F27" s="3">
        <v>0.96535989787452969</v>
      </c>
    </row>
    <row r="28" spans="1:13">
      <c r="A28" s="36">
        <f t="shared" si="0"/>
        <v>1995</v>
      </c>
      <c r="B28" s="37">
        <v>250.9</v>
      </c>
      <c r="C28" s="37">
        <v>5408.2</v>
      </c>
      <c r="D28" s="33"/>
      <c r="E28" s="3" t="s">
        <v>26</v>
      </c>
      <c r="F28" s="3">
        <v>0.93191973242432247</v>
      </c>
    </row>
    <row r="29" spans="1:13">
      <c r="A29" s="36">
        <f t="shared" si="0"/>
        <v>1996</v>
      </c>
      <c r="B29" s="37">
        <v>228.4</v>
      </c>
      <c r="C29" s="37">
        <v>5688.5</v>
      </c>
      <c r="D29" s="33"/>
      <c r="E29" s="3" t="s">
        <v>27</v>
      </c>
      <c r="F29" s="3">
        <v>0.92738104791927733</v>
      </c>
    </row>
    <row r="30" spans="1:13">
      <c r="A30" s="36">
        <f t="shared" si="0"/>
        <v>1997</v>
      </c>
      <c r="B30" s="37">
        <v>218.3</v>
      </c>
      <c r="C30" s="37">
        <v>5988.8</v>
      </c>
      <c r="D30" s="33"/>
      <c r="E30" s="3" t="s">
        <v>28</v>
      </c>
      <c r="F30" s="3">
        <v>21.819260934679601</v>
      </c>
    </row>
    <row r="31" spans="1:13" ht="15" thickBot="1">
      <c r="A31" s="36">
        <f t="shared" si="0"/>
        <v>1998</v>
      </c>
      <c r="B31" s="37">
        <v>276.8</v>
      </c>
      <c r="C31" s="37">
        <v>6395.9</v>
      </c>
      <c r="D31" s="33"/>
      <c r="E31" s="4" t="s">
        <v>29</v>
      </c>
      <c r="F31" s="4">
        <v>17</v>
      </c>
    </row>
    <row r="32" spans="1:13">
      <c r="A32" s="36">
        <f t="shared" si="0"/>
        <v>1999</v>
      </c>
      <c r="B32" s="37">
        <v>158.6</v>
      </c>
      <c r="C32" s="37">
        <v>6695</v>
      </c>
      <c r="D32" s="33"/>
    </row>
    <row r="33" spans="1:13" ht="15" thickBot="1">
      <c r="A33" s="36">
        <f t="shared" si="0"/>
        <v>2000</v>
      </c>
      <c r="B33" s="37">
        <v>168.5</v>
      </c>
      <c r="C33" s="37">
        <v>7194</v>
      </c>
      <c r="D33" s="33"/>
      <c r="E33" t="s">
        <v>30</v>
      </c>
    </row>
    <row r="34" spans="1:13">
      <c r="A34" s="36">
        <f t="shared" si="0"/>
        <v>2001</v>
      </c>
      <c r="B34" s="37">
        <v>132.30000000000001</v>
      </c>
      <c r="C34" s="37">
        <v>7486.8</v>
      </c>
      <c r="D34" s="33"/>
      <c r="E34" s="5"/>
      <c r="F34" s="5" t="s">
        <v>35</v>
      </c>
      <c r="G34" s="5" t="s">
        <v>36</v>
      </c>
      <c r="H34" s="5" t="s">
        <v>37</v>
      </c>
      <c r="I34" s="5" t="s">
        <v>38</v>
      </c>
      <c r="J34" s="5" t="s">
        <v>39</v>
      </c>
    </row>
    <row r="35" spans="1:13">
      <c r="A35" s="36">
        <f t="shared" si="0"/>
        <v>2002</v>
      </c>
      <c r="B35" s="37">
        <v>184.7</v>
      </c>
      <c r="C35" s="37">
        <v>7830.1</v>
      </c>
      <c r="D35" s="33"/>
      <c r="E35" s="3" t="s">
        <v>31</v>
      </c>
      <c r="F35" s="3">
        <v>1</v>
      </c>
      <c r="G35" s="3">
        <v>97752.660136906663</v>
      </c>
      <c r="H35" s="3">
        <v>97752.660136906663</v>
      </c>
      <c r="I35" s="3">
        <v>205.32815871832611</v>
      </c>
      <c r="J35" s="3">
        <v>3.6964311349607547E-10</v>
      </c>
    </row>
    <row r="36" spans="1:13">
      <c r="A36" s="36">
        <f t="shared" si="0"/>
        <v>2003</v>
      </c>
      <c r="B36" s="37">
        <v>174.9</v>
      </c>
      <c r="C36" s="37">
        <v>8162.5</v>
      </c>
      <c r="D36" s="33"/>
      <c r="E36" s="3" t="s">
        <v>32</v>
      </c>
      <c r="F36" s="3">
        <v>15</v>
      </c>
      <c r="G36" s="38">
        <v>7141.2022160345296</v>
      </c>
      <c r="H36" s="3">
        <v>476.08014773563531</v>
      </c>
      <c r="I36" s="3"/>
      <c r="J36" s="3"/>
    </row>
    <row r="37" spans="1:13" ht="15" thickBot="1">
      <c r="A37" s="36">
        <f t="shared" si="0"/>
        <v>2004</v>
      </c>
      <c r="B37" s="37">
        <v>174.3</v>
      </c>
      <c r="C37" s="37">
        <v>8681.6</v>
      </c>
      <c r="D37" s="33"/>
      <c r="E37" s="4" t="s">
        <v>33</v>
      </c>
      <c r="F37" s="4">
        <v>16</v>
      </c>
      <c r="G37" s="4">
        <v>104893.86235294119</v>
      </c>
      <c r="H37" s="4"/>
      <c r="I37" s="4"/>
      <c r="J37" s="4"/>
    </row>
    <row r="38" spans="1:13" ht="15" thickBot="1"/>
    <row r="39" spans="1:13">
      <c r="E39" s="5"/>
      <c r="F39" s="5" t="s">
        <v>40</v>
      </c>
      <c r="G39" s="5" t="s">
        <v>28</v>
      </c>
      <c r="H39" s="5" t="s">
        <v>41</v>
      </c>
      <c r="I39" s="5" t="s">
        <v>42</v>
      </c>
      <c r="J39" s="5" t="s">
        <v>43</v>
      </c>
      <c r="K39" s="5" t="s">
        <v>44</v>
      </c>
      <c r="L39" s="5" t="s">
        <v>45</v>
      </c>
      <c r="M39" s="5" t="s">
        <v>46</v>
      </c>
    </row>
    <row r="40" spans="1:13">
      <c r="E40" s="3" t="s">
        <v>34</v>
      </c>
      <c r="F40" s="3">
        <v>7.2096962598454297</v>
      </c>
      <c r="G40" s="3">
        <v>12.688127092125296</v>
      </c>
      <c r="H40" s="3">
        <v>0.56822383693807921</v>
      </c>
      <c r="I40" s="3">
        <v>0.57829082047278257</v>
      </c>
      <c r="J40" s="3">
        <v>-19.834406464669691</v>
      </c>
      <c r="K40" s="3">
        <v>34.25379898436055</v>
      </c>
      <c r="L40" s="3">
        <v>-19.834406464669691</v>
      </c>
      <c r="M40" s="3">
        <v>34.25379898436055</v>
      </c>
    </row>
    <row r="41" spans="1:13" ht="15" thickBot="1">
      <c r="E41" s="4" t="s">
        <v>85</v>
      </c>
      <c r="F41" s="4">
        <v>9.2481816085024787E-2</v>
      </c>
      <c r="G41" s="4">
        <v>6.4540465460847284E-3</v>
      </c>
      <c r="H41" s="4">
        <v>14.3292762803404</v>
      </c>
      <c r="I41" s="4">
        <v>3.6964311349607816E-10</v>
      </c>
      <c r="J41" s="4">
        <v>7.872534150735086E-2</v>
      </c>
      <c r="K41" s="4">
        <v>0.10623829066269871</v>
      </c>
      <c r="L41" s="4">
        <v>7.872534150735086E-2</v>
      </c>
      <c r="M41" s="4">
        <v>0.10623829066269871</v>
      </c>
    </row>
    <row r="46" spans="1:13">
      <c r="E46" t="s">
        <v>23</v>
      </c>
    </row>
    <row r="47" spans="1:13" ht="15" thickBot="1"/>
    <row r="48" spans="1:13">
      <c r="E48" s="6" t="s">
        <v>24</v>
      </c>
      <c r="F48" s="6"/>
    </row>
    <row r="49" spans="5:13">
      <c r="E49" s="3" t="s">
        <v>25</v>
      </c>
      <c r="F49" s="3">
        <v>0.82178692596742897</v>
      </c>
    </row>
    <row r="50" spans="5:13">
      <c r="E50" s="3" t="s">
        <v>26</v>
      </c>
      <c r="F50" s="3">
        <v>0.67533375169099663</v>
      </c>
    </row>
    <row r="51" spans="5:13">
      <c r="E51" s="3" t="s">
        <v>27</v>
      </c>
      <c r="F51" s="3">
        <v>0.65368933513706307</v>
      </c>
    </row>
    <row r="52" spans="5:13">
      <c r="E52" s="3" t="s">
        <v>28</v>
      </c>
      <c r="F52" s="3">
        <v>38.589184217322213</v>
      </c>
    </row>
    <row r="53" spans="5:13" ht="15" thickBot="1">
      <c r="E53" s="4" t="s">
        <v>29</v>
      </c>
      <c r="F53" s="4">
        <v>17</v>
      </c>
    </row>
    <row r="55" spans="5:13" ht="15" thickBot="1">
      <c r="E55" t="s">
        <v>30</v>
      </c>
    </row>
    <row r="56" spans="5:13">
      <c r="E56" s="5"/>
      <c r="F56" s="5" t="s">
        <v>35</v>
      </c>
      <c r="G56" s="5" t="s">
        <v>36</v>
      </c>
      <c r="H56" s="5" t="s">
        <v>37</v>
      </c>
      <c r="I56" s="5" t="s">
        <v>38</v>
      </c>
      <c r="J56" s="5" t="s">
        <v>39</v>
      </c>
    </row>
    <row r="57" spans="5:13">
      <c r="E57" s="3" t="s">
        <v>31</v>
      </c>
      <c r="F57" s="3">
        <v>1</v>
      </c>
      <c r="G57" s="3">
        <v>46462.627627505906</v>
      </c>
      <c r="H57" s="3">
        <v>46462.627627505906</v>
      </c>
      <c r="I57" s="3">
        <v>31.201291566728074</v>
      </c>
      <c r="J57" s="3">
        <v>5.2009747863495784E-5</v>
      </c>
    </row>
    <row r="58" spans="5:13">
      <c r="E58" s="3" t="s">
        <v>32</v>
      </c>
      <c r="F58" s="3">
        <v>15</v>
      </c>
      <c r="G58" s="39">
        <v>22336.877078376445</v>
      </c>
      <c r="H58" s="3">
        <v>1489.1251385584296</v>
      </c>
      <c r="I58" s="3"/>
      <c r="J58" s="3"/>
    </row>
    <row r="59" spans="5:13" ht="15" thickBot="1">
      <c r="E59" s="4" t="s">
        <v>33</v>
      </c>
      <c r="F59" s="4">
        <v>16</v>
      </c>
      <c r="G59" s="4">
        <v>68799.504705882355</v>
      </c>
      <c r="H59" s="4"/>
      <c r="I59" s="4"/>
      <c r="J59" s="4"/>
    </row>
    <row r="60" spans="5:13" ht="15" thickBot="1"/>
    <row r="61" spans="5:13">
      <c r="E61" s="5"/>
      <c r="F61" s="5" t="s">
        <v>40</v>
      </c>
      <c r="G61" s="5" t="s">
        <v>28</v>
      </c>
      <c r="H61" s="5" t="s">
        <v>41</v>
      </c>
      <c r="I61" s="5" t="s">
        <v>42</v>
      </c>
      <c r="J61" s="5" t="s">
        <v>43</v>
      </c>
      <c r="K61" s="5" t="s">
        <v>44</v>
      </c>
      <c r="L61" s="5" t="s">
        <v>45</v>
      </c>
      <c r="M61" s="5" t="s">
        <v>46</v>
      </c>
    </row>
    <row r="62" spans="5:13">
      <c r="E62" s="3" t="s">
        <v>34</v>
      </c>
      <c r="F62" s="3">
        <v>446.83934431054291</v>
      </c>
      <c r="G62" s="3">
        <v>38.492090743338217</v>
      </c>
      <c r="H62" s="3">
        <v>11.60860155116092</v>
      </c>
      <c r="I62" s="3">
        <v>6.7920179928622532E-9</v>
      </c>
      <c r="J62" s="3">
        <v>364.79539498800909</v>
      </c>
      <c r="K62" s="3">
        <v>528.88329363307673</v>
      </c>
      <c r="L62" s="3">
        <v>364.79539498800909</v>
      </c>
      <c r="M62" s="3">
        <v>528.88329363307673</v>
      </c>
    </row>
    <row r="63" spans="5:13" ht="15" thickBot="1">
      <c r="E63" s="4">
        <v>3458.3</v>
      </c>
      <c r="F63" s="4">
        <v>-3.5149938565430007E-2</v>
      </c>
      <c r="G63" s="4">
        <v>6.2927182105730279E-3</v>
      </c>
      <c r="H63" s="4">
        <v>-5.5858116300792027</v>
      </c>
      <c r="I63" s="4">
        <v>5.2009747863495683E-5</v>
      </c>
      <c r="J63" s="4">
        <v>-4.8562549935691604E-2</v>
      </c>
      <c r="K63" s="4">
        <v>-2.173732719516841E-2</v>
      </c>
      <c r="L63" s="4">
        <v>-4.8562549935691604E-2</v>
      </c>
      <c r="M63" s="4">
        <v>-2.173732719516841E-2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Data</vt:lpstr>
      <vt:lpstr>R2</vt:lpstr>
      <vt:lpstr>Seleccion</vt:lpstr>
      <vt:lpstr>Contribucion</vt:lpstr>
      <vt:lpstr>Estabilidad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</dc:creator>
  <cp:lastModifiedBy>key</cp:lastModifiedBy>
  <dcterms:created xsi:type="dcterms:W3CDTF">2019-09-17T22:25:14Z</dcterms:created>
  <dcterms:modified xsi:type="dcterms:W3CDTF">2019-09-18T01:30:47Z</dcterms:modified>
</cp:coreProperties>
</file>