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ECONOMÍA\EC-345 346 ESTADÍSTICA PARA ECONOMISTAS\Examen_Estadística para economistas II\Examen parcial_Hetrocedasticidad_Estadistica para Economistas II\"/>
    </mc:Choice>
  </mc:AlternateContent>
  <xr:revisionPtr revIDLastSave="0" documentId="8_{F902FEAD-2C7B-4A48-B88F-82EBC83D6A6C}" xr6:coauthVersionLast="45" xr6:coauthVersionMax="45" xr10:uidLastSave="{00000000-0000-0000-0000-000000000000}"/>
  <bookViews>
    <workbookView xWindow="-120" yWindow="-120" windowWidth="20730" windowHeight="1176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" i="1" l="1"/>
  <c r="AG28" i="1"/>
  <c r="AJ28" i="1" s="1"/>
  <c r="AC23" i="1"/>
  <c r="AC24" i="1"/>
  <c r="AC25" i="1"/>
  <c r="AC26" i="1"/>
  <c r="AC27" i="1"/>
  <c r="AC28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" i="1"/>
  <c r="M3" i="1"/>
  <c r="C72" i="1"/>
  <c r="N34" i="1"/>
  <c r="N33" i="1"/>
  <c r="R33" i="1" s="1"/>
  <c r="U33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" i="1"/>
  <c r="F4" i="1"/>
  <c r="I4" i="1"/>
  <c r="J4" i="1"/>
  <c r="F5" i="1"/>
  <c r="I5" i="1"/>
  <c r="J5" i="1"/>
  <c r="F6" i="1"/>
  <c r="I6" i="1"/>
  <c r="J6" i="1"/>
  <c r="F7" i="1"/>
  <c r="I7" i="1"/>
  <c r="J7" i="1"/>
  <c r="F8" i="1"/>
  <c r="I8" i="1"/>
  <c r="J8" i="1"/>
  <c r="F9" i="1"/>
  <c r="I9" i="1"/>
  <c r="J9" i="1"/>
  <c r="F10" i="1"/>
  <c r="I10" i="1"/>
  <c r="J10" i="1"/>
  <c r="F11" i="1"/>
  <c r="I11" i="1"/>
  <c r="J11" i="1"/>
  <c r="F12" i="1"/>
  <c r="I12" i="1"/>
  <c r="J12" i="1"/>
  <c r="F13" i="1"/>
  <c r="I13" i="1"/>
  <c r="J13" i="1"/>
  <c r="F14" i="1"/>
  <c r="I14" i="1"/>
  <c r="J14" i="1"/>
  <c r="F15" i="1"/>
  <c r="I15" i="1"/>
  <c r="J15" i="1"/>
  <c r="F16" i="1"/>
  <c r="I16" i="1"/>
  <c r="J16" i="1"/>
  <c r="F17" i="1"/>
  <c r="I17" i="1"/>
  <c r="J17" i="1"/>
  <c r="F18" i="1"/>
  <c r="I18" i="1"/>
  <c r="J18" i="1"/>
  <c r="F19" i="1"/>
  <c r="I19" i="1"/>
  <c r="J19" i="1"/>
  <c r="F20" i="1"/>
  <c r="I20" i="1"/>
  <c r="J20" i="1"/>
  <c r="F21" i="1"/>
  <c r="I21" i="1"/>
  <c r="J21" i="1"/>
  <c r="F22" i="1"/>
  <c r="I22" i="1"/>
  <c r="J22" i="1"/>
  <c r="F23" i="1"/>
  <c r="I23" i="1"/>
  <c r="J23" i="1"/>
  <c r="F24" i="1"/>
  <c r="I24" i="1"/>
  <c r="J24" i="1"/>
  <c r="F25" i="1"/>
  <c r="I25" i="1"/>
  <c r="J25" i="1"/>
  <c r="F26" i="1"/>
  <c r="I26" i="1"/>
  <c r="J26" i="1"/>
  <c r="F27" i="1"/>
  <c r="I27" i="1"/>
  <c r="J27" i="1"/>
  <c r="F28" i="1"/>
  <c r="I28" i="1"/>
  <c r="J28" i="1"/>
  <c r="F29" i="1"/>
  <c r="I29" i="1"/>
  <c r="J29" i="1"/>
  <c r="J3" i="1"/>
  <c r="I3" i="1"/>
  <c r="F3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<sst xmlns="http://schemas.openxmlformats.org/spreadsheetml/2006/main" count="101" uniqueCount="42">
  <si>
    <t>Q</t>
  </si>
  <si>
    <t>L</t>
  </si>
  <si>
    <t>K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</si>
  <si>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</si>
  <si>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</si>
  <si>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</si>
  <si>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</si>
  <si>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</si>
  <si>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</si>
  <si>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</si>
  <si>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</si>
  <si>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</si>
  <si>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</si>
  <si>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</si>
  <si>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</si>
  <si>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</si>
  <si>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</si>
  <si>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</si>
  <si>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</si>
  <si>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</si>
  <si>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</si>
  <si>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</si>
  <si>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</si>
  <si>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</si>
  <si>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</si>
  <si>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</si>
  <si>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</si>
  <si>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</si>
  <si>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Variable X 2</t>
  </si>
  <si>
    <t>X</t>
  </si>
  <si>
    <t>t</t>
  </si>
  <si>
    <t>LNQ</t>
  </si>
  <si>
    <t>LNL</t>
  </si>
  <si>
    <t>LNK</t>
  </si>
  <si>
    <t>LN(K/L)</t>
  </si>
  <si>
    <t>F1</t>
  </si>
  <si>
    <t>F2</t>
  </si>
  <si>
    <t>P-VALUE</t>
  </si>
  <si>
    <t>LN(Q/08*L)</t>
  </si>
  <si>
    <t>F-GENERAL</t>
  </si>
  <si>
    <t>CUANDO</t>
  </si>
  <si>
    <t>LN(Q/L^0.8)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</si>
</sst>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3"/>
  <sheetViews>
    <sheetView tabSelected="1" topLeftCell="W15" workbookViewId="0">
      <selection activeCell="AJ28" sqref="AJ28"/>
    </sheetView>
  </sheetViews>
  <sheetFormatPr baseColWidth="10" defaultRowHeight="15" x14ac:dyDescent="0.25"/>
  <cols>
    <col min="3" max="3" width="17.5703125" customWidth="1"/>
    <col min="4" max="5" width="14.7109375" customWidth="1"/>
    <col min="6" max="6" width="15.42578125" customWidth="1"/>
    <col min="12" max="12" width="11.5703125" bestFit="1" customWidth="1"/>
    <col min="13" max="13" width="12" bestFit="1" customWidth="1"/>
    <col min="14" max="14" width="12.7109375" bestFit="1" customWidth="1"/>
  </cols>
  <sheetData>
    <row r="1" spans="1:37" x14ac:dyDescent="0.25">
      <c r="O1" t="s">
        <v>29</v>
      </c>
      <c r="R1" t="s">
        <v>40</v>
      </c>
      <c r="S1" t="s">
        <v>38</v>
      </c>
      <c r="AB1" t="s">
        <v>40</v>
      </c>
      <c r="AC1" t="s">
        <v>41</v>
      </c>
      <c r="AD1" t="s">
        <v>34</v>
      </c>
    </row>
    <row r="2" spans="1:37" x14ac:dyDescent="0.25">
      <c r="B2" s="1" t="s">
        <v>0</v>
      </c>
      <c r="C2" s="1" t="s">
        <v>1</v>
      </c>
      <c r="D2" s="1" t="s">
        <v>2</v>
      </c>
      <c r="F2" s="1" t="s">
        <v>31</v>
      </c>
      <c r="I2" s="1" t="s">
        <v>32</v>
      </c>
      <c r="J2" s="1" t="s">
        <v>33</v>
      </c>
      <c r="M2" t="s">
        <v>38</v>
      </c>
      <c r="N2" t="s">
        <v>34</v>
      </c>
      <c r="R2" t="s">
        <v>3</v>
      </c>
      <c r="AC2">
        <f t="shared" ref="AC2:AC28" si="0">LN(B3/C3^0.8)</f>
        <v>-1.5858490302844952</v>
      </c>
      <c r="AD2">
        <v>-2.3691140815008591</v>
      </c>
    </row>
    <row r="3" spans="1:37" ht="15.75" thickBot="1" x14ac:dyDescent="0.3">
      <c r="A3">
        <v>1961</v>
      </c>
      <c r="B3">
        <v>35.857999999999997</v>
      </c>
      <c r="C3">
        <v>637</v>
      </c>
      <c r="D3">
        <v>59.6</v>
      </c>
      <c r="F3">
        <f>LN(B3)</f>
        <v>3.5795666941732356</v>
      </c>
      <c r="H3">
        <v>1</v>
      </c>
      <c r="I3">
        <f t="shared" ref="I3:I29" si="1">LN(C3)</f>
        <v>6.4567696555721632</v>
      </c>
      <c r="J3">
        <f t="shared" ref="J3:J29" si="2">LN(D3)</f>
        <v>4.0876555740713041</v>
      </c>
      <c r="M3">
        <f>LN(B3/0.8*C3)</f>
        <v>10.259479901059608</v>
      </c>
      <c r="N3">
        <f t="shared" ref="N3:N29" si="3">LN(D3/C3)</f>
        <v>-2.3691140815008591</v>
      </c>
      <c r="AC3">
        <f t="shared" si="0"/>
        <v>-1.5487169803372587</v>
      </c>
      <c r="AD3">
        <v>-2.3044525071688411</v>
      </c>
      <c r="AF3" t="s">
        <v>3</v>
      </c>
    </row>
    <row r="4" spans="1:37" ht="15.75" thickBot="1" x14ac:dyDescent="0.3">
      <c r="A4">
        <f t="shared" ref="A4:A29" si="4">+A3+1</f>
        <v>1962</v>
      </c>
      <c r="B4">
        <v>37.503999999999998</v>
      </c>
      <c r="C4">
        <v>643.20000000000005</v>
      </c>
      <c r="D4">
        <v>64.2</v>
      </c>
      <c r="F4">
        <f t="shared" ref="F4:F29" si="5">LN(B4)</f>
        <v>3.6244475939545473</v>
      </c>
      <c r="H4">
        <v>1</v>
      </c>
      <c r="I4">
        <f t="shared" si="1"/>
        <v>6.4664557178647568</v>
      </c>
      <c r="J4">
        <f t="shared" si="2"/>
        <v>4.1620032106959153</v>
      </c>
      <c r="M4">
        <f t="shared" ref="M4:M29" si="6">LN(B4/0.8*C4)</f>
        <v>10.314046863133514</v>
      </c>
      <c r="N4">
        <f t="shared" si="3"/>
        <v>-2.3044525071688411</v>
      </c>
      <c r="R4" s="5" t="s">
        <v>4</v>
      </c>
      <c r="S4" s="5"/>
      <c r="AC4">
        <f t="shared" si="0"/>
        <v>-1.4845226315788238</v>
      </c>
      <c r="AD4">
        <v>-2.2473058972692712</v>
      </c>
    </row>
    <row r="5" spans="1:37" x14ac:dyDescent="0.25">
      <c r="A5">
        <f t="shared" si="4"/>
        <v>1963</v>
      </c>
      <c r="B5">
        <v>40.378</v>
      </c>
      <c r="C5">
        <v>651</v>
      </c>
      <c r="D5">
        <v>68.8</v>
      </c>
      <c r="F5">
        <f t="shared" si="5"/>
        <v>3.6982850821880322</v>
      </c>
      <c r="H5">
        <v>1</v>
      </c>
      <c r="I5">
        <f t="shared" si="1"/>
        <v>6.4785096422085688</v>
      </c>
      <c r="J5">
        <f t="shared" si="2"/>
        <v>4.2312037449392976</v>
      </c>
      <c r="M5">
        <f t="shared" si="6"/>
        <v>10.399938275710811</v>
      </c>
      <c r="N5">
        <f t="shared" si="3"/>
        <v>-2.2473058972692712</v>
      </c>
      <c r="R5" s="2" t="s">
        <v>5</v>
      </c>
      <c r="S5" s="2">
        <v>0.97092178854270295</v>
      </c>
      <c r="AC5">
        <f t="shared" si="0"/>
        <v>-1.3925202180134555</v>
      </c>
      <c r="AD5">
        <v>-2.20630755803534</v>
      </c>
      <c r="AF5" s="5" t="s">
        <v>4</v>
      </c>
      <c r="AG5" s="5"/>
    </row>
    <row r="6" spans="1:37" x14ac:dyDescent="0.25">
      <c r="A6">
        <f t="shared" si="4"/>
        <v>1964</v>
      </c>
      <c r="B6">
        <v>46.146999999999998</v>
      </c>
      <c r="C6">
        <v>685.7</v>
      </c>
      <c r="D6">
        <v>75.5</v>
      </c>
      <c r="F6">
        <f t="shared" si="5"/>
        <v>3.8318319534187992</v>
      </c>
      <c r="H6">
        <v>1</v>
      </c>
      <c r="I6">
        <f t="shared" si="1"/>
        <v>6.5304402142903184</v>
      </c>
      <c r="J6">
        <f t="shared" si="2"/>
        <v>4.3241326562549789</v>
      </c>
      <c r="M6">
        <f t="shared" si="6"/>
        <v>10.585415719023327</v>
      </c>
      <c r="N6">
        <f t="shared" si="3"/>
        <v>-2.20630755803534</v>
      </c>
      <c r="R6" s="2" t="s">
        <v>6</v>
      </c>
      <c r="S6" s="2">
        <v>0.9426891194669611</v>
      </c>
      <c r="AC6">
        <f t="shared" si="0"/>
        <v>-1.3202535428981588</v>
      </c>
      <c r="AD6">
        <v>-2.1306829982309381</v>
      </c>
      <c r="AF6" s="2" t="s">
        <v>5</v>
      </c>
      <c r="AG6" s="2">
        <v>0.95554121118909796</v>
      </c>
    </row>
    <row r="7" spans="1:37" x14ac:dyDescent="0.25">
      <c r="A7">
        <f t="shared" si="4"/>
        <v>1965</v>
      </c>
      <c r="B7">
        <v>51.046999999999997</v>
      </c>
      <c r="C7">
        <v>710.7</v>
      </c>
      <c r="D7">
        <v>84.4</v>
      </c>
      <c r="F7">
        <f t="shared" si="5"/>
        <v>3.9327467769681217</v>
      </c>
      <c r="H7">
        <v>1</v>
      </c>
      <c r="I7">
        <f t="shared" si="1"/>
        <v>6.5662503998328496</v>
      </c>
      <c r="J7">
        <f t="shared" si="2"/>
        <v>4.4355674016019115</v>
      </c>
      <c r="M7">
        <f t="shared" si="6"/>
        <v>10.72214072811518</v>
      </c>
      <c r="N7">
        <f t="shared" si="3"/>
        <v>-2.1306829982309381</v>
      </c>
      <c r="R7" s="2" t="s">
        <v>7</v>
      </c>
      <c r="S7" s="2">
        <v>0.9403966842456396</v>
      </c>
      <c r="AC7">
        <f t="shared" si="0"/>
        <v>-1.2815722372331539</v>
      </c>
      <c r="AD7">
        <v>-2.0655933735748357</v>
      </c>
      <c r="AF7" s="2" t="s">
        <v>6</v>
      </c>
      <c r="AG7" s="2">
        <v>0.91305900628072822</v>
      </c>
    </row>
    <row r="8" spans="1:37" x14ac:dyDescent="0.25">
      <c r="A8">
        <f t="shared" si="4"/>
        <v>1966</v>
      </c>
      <c r="B8">
        <v>53.871000000000002</v>
      </c>
      <c r="C8">
        <v>724.3</v>
      </c>
      <c r="D8">
        <v>91.8</v>
      </c>
      <c r="F8">
        <f t="shared" si="5"/>
        <v>3.9865922997278704</v>
      </c>
      <c r="H8">
        <v>1</v>
      </c>
      <c r="I8">
        <f t="shared" si="1"/>
        <v>6.5852056712012805</v>
      </c>
      <c r="J8">
        <f t="shared" si="2"/>
        <v>4.5196122976264448</v>
      </c>
      <c r="M8">
        <f t="shared" si="6"/>
        <v>10.794941522243361</v>
      </c>
      <c r="N8">
        <f t="shared" si="3"/>
        <v>-2.0655933735748357</v>
      </c>
      <c r="R8" s="2" t="s">
        <v>8</v>
      </c>
      <c r="S8" s="2">
        <v>0.15146150491786572</v>
      </c>
      <c r="AC8">
        <f t="shared" si="0"/>
        <v>-1.2399793186412398</v>
      </c>
      <c r="AD8">
        <v>-1.9959728853869694</v>
      </c>
      <c r="AF8" s="2" t="s">
        <v>7</v>
      </c>
      <c r="AG8" s="2">
        <v>0.90958136653195742</v>
      </c>
    </row>
    <row r="9" spans="1:37" ht="15.75" thickBot="1" x14ac:dyDescent="0.3">
      <c r="A9">
        <f t="shared" si="4"/>
        <v>1967</v>
      </c>
      <c r="B9">
        <v>56.834000000000003</v>
      </c>
      <c r="C9">
        <v>735.2</v>
      </c>
      <c r="D9">
        <v>99.9</v>
      </c>
      <c r="F9">
        <f t="shared" si="5"/>
        <v>4.0401347381919424</v>
      </c>
      <c r="H9">
        <v>1</v>
      </c>
      <c r="I9">
        <f t="shared" si="1"/>
        <v>6.6001425710414772</v>
      </c>
      <c r="J9">
        <f t="shared" si="2"/>
        <v>4.604169685654508</v>
      </c>
      <c r="M9">
        <f t="shared" si="6"/>
        <v>10.863420860547629</v>
      </c>
      <c r="N9">
        <f t="shared" si="3"/>
        <v>-1.9959728853869694</v>
      </c>
      <c r="R9" s="3" t="s">
        <v>9</v>
      </c>
      <c r="S9" s="3">
        <v>27</v>
      </c>
      <c r="AC9">
        <f t="shared" si="0"/>
        <v>-1.1258520627833739</v>
      </c>
      <c r="AD9">
        <v>-1.9414481993953658</v>
      </c>
      <c r="AF9" s="2" t="s">
        <v>8</v>
      </c>
      <c r="AG9" s="2">
        <v>0.10087775361910348</v>
      </c>
    </row>
    <row r="10" spans="1:37" ht="15.75" thickBot="1" x14ac:dyDescent="0.3">
      <c r="A10">
        <f t="shared" si="4"/>
        <v>1968</v>
      </c>
      <c r="B10">
        <v>65.438999999999993</v>
      </c>
      <c r="C10">
        <v>760.3</v>
      </c>
      <c r="D10">
        <v>109.1</v>
      </c>
      <c r="F10">
        <f t="shared" si="5"/>
        <v>4.1811184110041388</v>
      </c>
      <c r="H10">
        <v>1</v>
      </c>
      <c r="I10">
        <f t="shared" si="1"/>
        <v>6.633713092234391</v>
      </c>
      <c r="J10">
        <f t="shared" si="2"/>
        <v>4.6922648928390247</v>
      </c>
      <c r="M10">
        <f t="shared" si="6"/>
        <v>11.03797505455274</v>
      </c>
      <c r="N10">
        <f t="shared" si="3"/>
        <v>-1.9414481993953658</v>
      </c>
      <c r="AC10">
        <f t="shared" si="0"/>
        <v>-1.0082953532490149</v>
      </c>
      <c r="AD10">
        <v>-1.8629041250427434</v>
      </c>
      <c r="AF10" s="3" t="s">
        <v>9</v>
      </c>
      <c r="AG10" s="3">
        <v>27</v>
      </c>
    </row>
    <row r="11" spans="1:37" ht="15.75" thickBot="1" x14ac:dyDescent="0.3">
      <c r="A11">
        <f t="shared" si="4"/>
        <v>1969</v>
      </c>
      <c r="B11">
        <v>74.938999999999993</v>
      </c>
      <c r="C11">
        <v>777.6</v>
      </c>
      <c r="D11">
        <v>120.7</v>
      </c>
      <c r="F11">
        <f t="shared" si="5"/>
        <v>4.3166744492679694</v>
      </c>
      <c r="H11">
        <v>1</v>
      </c>
      <c r="I11">
        <f t="shared" si="1"/>
        <v>6.6562122531462293</v>
      </c>
      <c r="J11">
        <f t="shared" si="2"/>
        <v>4.7933081281034857</v>
      </c>
      <c r="M11">
        <f t="shared" si="6"/>
        <v>11.196030253728408</v>
      </c>
      <c r="N11">
        <f t="shared" si="3"/>
        <v>-1.8629041250427434</v>
      </c>
      <c r="R11" t="s">
        <v>10</v>
      </c>
      <c r="AC11">
        <f t="shared" si="0"/>
        <v>-0.934102413607384</v>
      </c>
      <c r="AD11">
        <v>-1.7775171125125118</v>
      </c>
    </row>
    <row r="12" spans="1:37" ht="15.75" thickBot="1" x14ac:dyDescent="0.3">
      <c r="A12">
        <f t="shared" si="4"/>
        <v>1970</v>
      </c>
      <c r="B12">
        <v>80.975999999999999</v>
      </c>
      <c r="C12">
        <v>780.8</v>
      </c>
      <c r="D12">
        <v>132</v>
      </c>
      <c r="F12">
        <f t="shared" si="5"/>
        <v>4.3941528144717221</v>
      </c>
      <c r="H12">
        <v>1</v>
      </c>
      <c r="I12">
        <f t="shared" si="1"/>
        <v>6.6603190350988823</v>
      </c>
      <c r="J12">
        <f t="shared" si="2"/>
        <v>4.8828019225863706</v>
      </c>
      <c r="M12">
        <f t="shared" si="6"/>
        <v>11.277615400884814</v>
      </c>
      <c r="N12">
        <f t="shared" si="3"/>
        <v>-1.7775171125125118</v>
      </c>
      <c r="R12" s="4"/>
      <c r="S12" s="4" t="s">
        <v>15</v>
      </c>
      <c r="T12" s="4" t="s">
        <v>16</v>
      </c>
      <c r="U12" s="4" t="s">
        <v>17</v>
      </c>
      <c r="V12" s="4" t="s">
        <v>18</v>
      </c>
      <c r="W12" s="4" t="s">
        <v>19</v>
      </c>
      <c r="AC12">
        <f t="shared" si="0"/>
        <v>-0.86440077896520473</v>
      </c>
      <c r="AD12">
        <v>-1.7286448239994388</v>
      </c>
      <c r="AF12" t="s">
        <v>10</v>
      </c>
    </row>
    <row r="13" spans="1:37" x14ac:dyDescent="0.25">
      <c r="A13">
        <f t="shared" si="4"/>
        <v>1971</v>
      </c>
      <c r="B13">
        <v>90.802000000000007</v>
      </c>
      <c r="C13">
        <v>825.8</v>
      </c>
      <c r="D13">
        <v>146.6</v>
      </c>
      <c r="F13">
        <f t="shared" si="5"/>
        <v>4.5086813117963871</v>
      </c>
      <c r="H13">
        <v>1</v>
      </c>
      <c r="I13">
        <f t="shared" si="1"/>
        <v>6.7163526134519902</v>
      </c>
      <c r="J13">
        <f t="shared" si="2"/>
        <v>4.9877077894525508</v>
      </c>
      <c r="M13">
        <f t="shared" si="6"/>
        <v>11.448177476562586</v>
      </c>
      <c r="N13">
        <f t="shared" si="3"/>
        <v>-1.7286448239994388</v>
      </c>
      <c r="R13" s="2" t="s">
        <v>11</v>
      </c>
      <c r="S13" s="2">
        <v>1</v>
      </c>
      <c r="T13" s="2">
        <v>9.4335674146347301</v>
      </c>
      <c r="U13" s="2">
        <v>9.4335674146347301</v>
      </c>
      <c r="V13" s="2">
        <v>411.21734245712418</v>
      </c>
      <c r="W13" s="2">
        <v>4.8801665974016465E-17</v>
      </c>
      <c r="AC13">
        <f t="shared" si="0"/>
        <v>-0.78481926281117198</v>
      </c>
      <c r="AD13">
        <v>-1.6697804886223615</v>
      </c>
      <c r="AF13" s="4"/>
      <c r="AG13" s="4" t="s">
        <v>15</v>
      </c>
      <c r="AH13" s="4" t="s">
        <v>16</v>
      </c>
      <c r="AI13" s="4" t="s">
        <v>17</v>
      </c>
      <c r="AJ13" s="4" t="s">
        <v>18</v>
      </c>
      <c r="AK13" s="4" t="s">
        <v>19</v>
      </c>
    </row>
    <row r="14" spans="1:37" x14ac:dyDescent="0.25">
      <c r="A14">
        <f t="shared" si="4"/>
        <v>1972</v>
      </c>
      <c r="B14">
        <v>101.955</v>
      </c>
      <c r="C14">
        <v>864.1</v>
      </c>
      <c r="D14">
        <v>162.69999999999999</v>
      </c>
      <c r="F14">
        <f t="shared" si="5"/>
        <v>4.6245315394667115</v>
      </c>
      <c r="H14">
        <v>1</v>
      </c>
      <c r="I14">
        <f t="shared" si="1"/>
        <v>6.7616885028473535</v>
      </c>
      <c r="J14">
        <f t="shared" si="2"/>
        <v>5.091908014224992</v>
      </c>
      <c r="M14">
        <f t="shared" si="6"/>
        <v>11.609363593628274</v>
      </c>
      <c r="N14">
        <f t="shared" si="3"/>
        <v>-1.6697804886223615</v>
      </c>
      <c r="R14" s="2" t="s">
        <v>12</v>
      </c>
      <c r="S14" s="2">
        <v>25</v>
      </c>
      <c r="T14" s="2">
        <v>0.57351468679961659</v>
      </c>
      <c r="U14" s="2">
        <v>2.2940587471984665E-2</v>
      </c>
      <c r="V14" s="2"/>
      <c r="W14" s="2"/>
      <c r="AC14">
        <f t="shared" si="0"/>
        <v>-0.6973309952457013</v>
      </c>
      <c r="AD14">
        <v>-1.5996448228169953</v>
      </c>
      <c r="AF14" s="2" t="s">
        <v>11</v>
      </c>
      <c r="AG14" s="2">
        <v>1</v>
      </c>
      <c r="AH14" s="2">
        <v>2.6718068492111691</v>
      </c>
      <c r="AI14" s="2">
        <v>2.6718068492111691</v>
      </c>
      <c r="AJ14" s="2">
        <v>262.55134868510709</v>
      </c>
      <c r="AK14" s="2">
        <v>9.0608083558279822E-15</v>
      </c>
    </row>
    <row r="15" spans="1:37" ht="15.75" thickBot="1" x14ac:dyDescent="0.3">
      <c r="A15">
        <f t="shared" si="4"/>
        <v>1973</v>
      </c>
      <c r="B15">
        <v>114.367</v>
      </c>
      <c r="C15">
        <v>894.2</v>
      </c>
      <c r="D15">
        <v>180.6</v>
      </c>
      <c r="F15">
        <f t="shared" si="5"/>
        <v>4.7394125757942041</v>
      </c>
      <c r="H15">
        <v>1</v>
      </c>
      <c r="I15">
        <f t="shared" si="1"/>
        <v>6.7959294637998804</v>
      </c>
      <c r="J15">
        <f t="shared" si="2"/>
        <v>5.1962846409828849</v>
      </c>
      <c r="M15">
        <f t="shared" si="6"/>
        <v>11.758485590908293</v>
      </c>
      <c r="N15">
        <f t="shared" si="3"/>
        <v>-1.5996448228169953</v>
      </c>
      <c r="R15" s="3" t="s">
        <v>13</v>
      </c>
      <c r="S15" s="3">
        <v>26</v>
      </c>
      <c r="T15" s="3">
        <v>10.007082101434346</v>
      </c>
      <c r="U15" s="3"/>
      <c r="V15" s="3"/>
      <c r="W15" s="3"/>
      <c r="AC15">
        <f t="shared" si="0"/>
        <v>-0.81081908353869858</v>
      </c>
      <c r="AD15">
        <v>-1.5088576550143451</v>
      </c>
      <c r="AF15" s="2" t="s">
        <v>12</v>
      </c>
      <c r="AG15" s="2">
        <v>25</v>
      </c>
      <c r="AH15" s="2">
        <v>0.25440802938091367</v>
      </c>
      <c r="AI15" s="2">
        <v>1.0176321175236546E-2</v>
      </c>
      <c r="AJ15" s="2"/>
      <c r="AK15" s="2"/>
    </row>
    <row r="16" spans="1:37" ht="15.75" thickBot="1" x14ac:dyDescent="0.3">
      <c r="A16">
        <f t="shared" si="4"/>
        <v>1974</v>
      </c>
      <c r="B16">
        <v>101.82299999999999</v>
      </c>
      <c r="C16">
        <v>891.2</v>
      </c>
      <c r="D16">
        <v>197.1</v>
      </c>
      <c r="F16">
        <f t="shared" si="5"/>
        <v>4.623236011799718</v>
      </c>
      <c r="H16">
        <v>1</v>
      </c>
      <c r="I16">
        <f t="shared" si="1"/>
        <v>6.7925688691730199</v>
      </c>
      <c r="J16">
        <f t="shared" si="2"/>
        <v>5.2837112141586742</v>
      </c>
      <c r="M16">
        <f t="shared" si="6"/>
        <v>11.638948432286947</v>
      </c>
      <c r="N16">
        <f t="shared" si="3"/>
        <v>-1.5088576550143451</v>
      </c>
      <c r="AC16">
        <f t="shared" si="0"/>
        <v>-0.75256642626419268</v>
      </c>
      <c r="AD16">
        <v>-1.4432075689026838</v>
      </c>
      <c r="AF16" s="3" t="s">
        <v>13</v>
      </c>
      <c r="AG16" s="3">
        <v>26</v>
      </c>
      <c r="AH16" s="3">
        <v>2.9262148785920825</v>
      </c>
      <c r="AI16" s="3"/>
      <c r="AJ16" s="3"/>
      <c r="AK16" s="3"/>
    </row>
    <row r="17" spans="1:40" ht="15.75" thickBot="1" x14ac:dyDescent="0.3">
      <c r="A17">
        <f t="shared" si="4"/>
        <v>1975</v>
      </c>
      <c r="B17">
        <v>107.572</v>
      </c>
      <c r="C17">
        <v>887.5</v>
      </c>
      <c r="D17">
        <v>209.6</v>
      </c>
      <c r="F17">
        <f t="shared" si="5"/>
        <v>4.6781603908154645</v>
      </c>
      <c r="H17">
        <v>1</v>
      </c>
      <c r="I17">
        <f t="shared" si="1"/>
        <v>6.7884085213495711</v>
      </c>
      <c r="J17">
        <f t="shared" si="2"/>
        <v>5.3452009524468869</v>
      </c>
      <c r="M17">
        <f t="shared" si="6"/>
        <v>11.689712463479244</v>
      </c>
      <c r="N17">
        <f t="shared" si="3"/>
        <v>-1.4432075689026838</v>
      </c>
      <c r="R17" s="4"/>
      <c r="S17" s="4" t="s">
        <v>20</v>
      </c>
      <c r="T17" s="4" t="s">
        <v>8</v>
      </c>
      <c r="U17" s="4" t="s">
        <v>21</v>
      </c>
      <c r="V17" s="4" t="s">
        <v>22</v>
      </c>
      <c r="W17" s="4" t="s">
        <v>23</v>
      </c>
      <c r="X17" s="4" t="s">
        <v>24</v>
      </c>
      <c r="Y17" s="4" t="s">
        <v>25</v>
      </c>
      <c r="Z17" s="4" t="s">
        <v>26</v>
      </c>
      <c r="AC17">
        <f t="shared" si="0"/>
        <v>-0.66775288366035812</v>
      </c>
      <c r="AD17">
        <v>-1.3915755689675575</v>
      </c>
    </row>
    <row r="18" spans="1:40" x14ac:dyDescent="0.25">
      <c r="A18">
        <f t="shared" si="4"/>
        <v>1976</v>
      </c>
      <c r="B18">
        <v>117.6</v>
      </c>
      <c r="C18">
        <v>892.3</v>
      </c>
      <c r="D18">
        <v>221.9</v>
      </c>
      <c r="F18">
        <f t="shared" si="5"/>
        <v>4.7672890354645263</v>
      </c>
      <c r="H18">
        <v>1</v>
      </c>
      <c r="I18">
        <f t="shared" si="1"/>
        <v>6.7938023989061058</v>
      </c>
      <c r="J18">
        <f t="shared" si="2"/>
        <v>5.4022268299385479</v>
      </c>
      <c r="M18">
        <f t="shared" si="6"/>
        <v>11.784234985684842</v>
      </c>
      <c r="N18">
        <f t="shared" si="3"/>
        <v>-1.3915755689675575</v>
      </c>
      <c r="R18" s="2" t="s">
        <v>14</v>
      </c>
      <c r="S18" s="2">
        <v>13.752585648991666</v>
      </c>
      <c r="T18" s="2">
        <v>0.1164991780970789</v>
      </c>
      <c r="U18" s="2">
        <v>118.04877831439823</v>
      </c>
      <c r="V18" s="2">
        <v>7.2773138151716765E-36</v>
      </c>
      <c r="W18" s="2">
        <v>13.51265110033666</v>
      </c>
      <c r="X18" s="2">
        <v>13.992520197646671</v>
      </c>
      <c r="Y18" s="2">
        <v>13.51265110033666</v>
      </c>
      <c r="Z18" s="2">
        <v>13.992520197646671</v>
      </c>
      <c r="AC18">
        <f t="shared" si="0"/>
        <v>-0.65422984847658094</v>
      </c>
      <c r="AD18">
        <v>-1.3864018822210102</v>
      </c>
      <c r="AF18" s="4"/>
      <c r="AG18" s="4" t="s">
        <v>20</v>
      </c>
      <c r="AH18" s="4" t="s">
        <v>8</v>
      </c>
      <c r="AI18" s="4" t="s">
        <v>21</v>
      </c>
      <c r="AJ18" s="4" t="s">
        <v>22</v>
      </c>
      <c r="AK18" s="4" t="s">
        <v>23</v>
      </c>
      <c r="AL18" s="4" t="s">
        <v>24</v>
      </c>
      <c r="AM18" s="4" t="s">
        <v>25</v>
      </c>
      <c r="AN18" s="4" t="s">
        <v>26</v>
      </c>
    </row>
    <row r="19" spans="1:40" ht="15.75" thickBot="1" x14ac:dyDescent="0.3">
      <c r="A19">
        <f t="shared" si="4"/>
        <v>1977</v>
      </c>
      <c r="B19">
        <v>123.224</v>
      </c>
      <c r="C19">
        <v>930.1</v>
      </c>
      <c r="D19">
        <v>232.5</v>
      </c>
      <c r="F19">
        <f t="shared" si="5"/>
        <v>4.8140038373221561</v>
      </c>
      <c r="H19">
        <v>1</v>
      </c>
      <c r="I19">
        <f t="shared" si="1"/>
        <v>6.8352921072484216</v>
      </c>
      <c r="J19">
        <f t="shared" si="2"/>
        <v>5.4488902250274114</v>
      </c>
      <c r="M19">
        <f t="shared" si="6"/>
        <v>11.872439495884787</v>
      </c>
      <c r="N19">
        <f t="shared" si="3"/>
        <v>-1.3864018822210102</v>
      </c>
      <c r="R19" s="3" t="s">
        <v>27</v>
      </c>
      <c r="S19" s="3">
        <v>1.4175758195875663</v>
      </c>
      <c r="T19" s="3">
        <v>6.9905377539257768E-2</v>
      </c>
      <c r="U19" s="3">
        <v>20.278494580641922</v>
      </c>
      <c r="V19" s="3">
        <v>4.8801665974016816E-17</v>
      </c>
      <c r="W19" s="3">
        <v>1.2736029995006906</v>
      </c>
      <c r="X19" s="3">
        <v>1.561548639674442</v>
      </c>
      <c r="Y19" s="3">
        <v>1.2736029995006906</v>
      </c>
      <c r="Z19" s="3">
        <v>1.561548639674442</v>
      </c>
      <c r="AC19">
        <f t="shared" si="0"/>
        <v>-0.62677845407109867</v>
      </c>
      <c r="AD19">
        <v>-1.3820760308768525</v>
      </c>
      <c r="AF19" s="2" t="s">
        <v>14</v>
      </c>
      <c r="AG19" s="2">
        <v>0.312580902955366</v>
      </c>
      <c r="AH19" s="2">
        <v>7.7591830289010608E-2</v>
      </c>
      <c r="AI19" s="2">
        <v>4.028528542129739</v>
      </c>
      <c r="AJ19" s="2">
        <v>4.6042652617533973E-4</v>
      </c>
      <c r="AK19" s="2">
        <v>0.15277753709645761</v>
      </c>
      <c r="AL19" s="2">
        <v>0.47238426881427442</v>
      </c>
      <c r="AM19" s="2">
        <v>0.15277753709645761</v>
      </c>
      <c r="AN19" s="2">
        <v>0.47238426881427442</v>
      </c>
    </row>
    <row r="20" spans="1:40" ht="15.75" thickBot="1" x14ac:dyDescent="0.3">
      <c r="A20">
        <f t="shared" si="4"/>
        <v>1978</v>
      </c>
      <c r="B20">
        <v>130.971</v>
      </c>
      <c r="C20">
        <v>969.9</v>
      </c>
      <c r="D20">
        <v>243.5</v>
      </c>
      <c r="F20">
        <f t="shared" si="5"/>
        <v>4.8749759246484992</v>
      </c>
      <c r="H20">
        <v>1</v>
      </c>
      <c r="I20">
        <f t="shared" si="1"/>
        <v>6.877192973399497</v>
      </c>
      <c r="J20">
        <f t="shared" si="2"/>
        <v>5.4951169425226443</v>
      </c>
      <c r="M20">
        <f t="shared" si="6"/>
        <v>11.975312449362207</v>
      </c>
      <c r="N20">
        <f t="shared" si="3"/>
        <v>-1.3820760308768525</v>
      </c>
      <c r="AC20">
        <f t="shared" si="0"/>
        <v>-0.59836867037683661</v>
      </c>
      <c r="AD20">
        <v>-1.3628354652632497</v>
      </c>
      <c r="AF20" s="3" t="s">
        <v>27</v>
      </c>
      <c r="AG20" s="3">
        <v>0.75441592492558074</v>
      </c>
      <c r="AH20" s="3">
        <v>4.6559008217168747E-2</v>
      </c>
      <c r="AI20" s="3">
        <v>16.203436323357678</v>
      </c>
      <c r="AJ20" s="3">
        <v>9.0608083558280153E-15</v>
      </c>
      <c r="AK20" s="3">
        <v>0.65852585252436413</v>
      </c>
      <c r="AL20" s="3">
        <v>0.85030599732679735</v>
      </c>
      <c r="AM20" s="3">
        <v>0.65852585252436413</v>
      </c>
      <c r="AN20" s="3">
        <v>0.85030599732679735</v>
      </c>
    </row>
    <row r="21" spans="1:40" x14ac:dyDescent="0.25">
      <c r="A21">
        <f t="shared" si="4"/>
        <v>1979</v>
      </c>
      <c r="B21">
        <v>138.84200000000001</v>
      </c>
      <c r="C21">
        <v>1006.9</v>
      </c>
      <c r="D21">
        <v>257.7</v>
      </c>
      <c r="F21">
        <f t="shared" si="5"/>
        <v>4.9333365959604185</v>
      </c>
      <c r="H21">
        <v>1</v>
      </c>
      <c r="I21">
        <f t="shared" si="1"/>
        <v>6.9146315829215688</v>
      </c>
      <c r="J21">
        <f t="shared" si="2"/>
        <v>5.551796117658319</v>
      </c>
      <c r="M21">
        <f t="shared" si="6"/>
        <v>12.071111730196197</v>
      </c>
      <c r="N21">
        <f t="shared" si="3"/>
        <v>-1.3628354652632497</v>
      </c>
      <c r="AC21">
        <f t="shared" si="0"/>
        <v>-0.63388358219141594</v>
      </c>
      <c r="AD21">
        <v>-1.3138529743232397</v>
      </c>
    </row>
    <row r="22" spans="1:40" x14ac:dyDescent="0.25">
      <c r="A22">
        <f t="shared" si="4"/>
        <v>1980</v>
      </c>
      <c r="B22">
        <v>135.48599999999999</v>
      </c>
      <c r="C22">
        <v>1020.9</v>
      </c>
      <c r="D22">
        <v>274.39999999999998</v>
      </c>
      <c r="F22">
        <f t="shared" si="5"/>
        <v>4.9088683139485596</v>
      </c>
      <c r="H22">
        <v>1</v>
      </c>
      <c r="I22">
        <f t="shared" si="1"/>
        <v>6.9284398701749694</v>
      </c>
      <c r="J22">
        <f t="shared" si="2"/>
        <v>5.6145868958517298</v>
      </c>
      <c r="M22">
        <f t="shared" si="6"/>
        <v>12.06045173543774</v>
      </c>
      <c r="N22">
        <f t="shared" si="3"/>
        <v>-1.3138529743232397</v>
      </c>
      <c r="AC22">
        <f t="shared" si="0"/>
        <v>-0.64610914311808831</v>
      </c>
      <c r="AD22">
        <v>-1.2565554226185007</v>
      </c>
    </row>
    <row r="23" spans="1:40" x14ac:dyDescent="0.25">
      <c r="A23">
        <f t="shared" si="4"/>
        <v>1981</v>
      </c>
      <c r="B23">
        <v>133.441</v>
      </c>
      <c r="C23">
        <v>1017.1</v>
      </c>
      <c r="D23">
        <v>289.5</v>
      </c>
      <c r="F23">
        <f t="shared" si="5"/>
        <v>4.8936594325871532</v>
      </c>
      <c r="H23">
        <v>1</v>
      </c>
      <c r="I23">
        <f t="shared" si="1"/>
        <v>6.9247107196315509</v>
      </c>
      <c r="J23">
        <f t="shared" si="2"/>
        <v>5.6681552970130502</v>
      </c>
      <c r="M23">
        <f t="shared" si="6"/>
        <v>12.041513703532914</v>
      </c>
      <c r="N23">
        <f t="shared" si="3"/>
        <v>-1.2565554226185007</v>
      </c>
      <c r="AC23">
        <f t="shared" si="0"/>
        <v>-0.66846701807531184</v>
      </c>
      <c r="AD23">
        <v>-1.2136312117790427</v>
      </c>
    </row>
    <row r="24" spans="1:40" x14ac:dyDescent="0.25">
      <c r="A24">
        <f t="shared" si="4"/>
        <v>1982</v>
      </c>
      <c r="B24">
        <v>130.38800000000001</v>
      </c>
      <c r="C24">
        <v>1016.1</v>
      </c>
      <c r="D24">
        <v>301.89999999999998</v>
      </c>
      <c r="F24">
        <f t="shared" si="5"/>
        <v>4.8705146207181578</v>
      </c>
      <c r="H24">
        <v>1</v>
      </c>
      <c r="I24">
        <f t="shared" si="1"/>
        <v>6.9237270484918358</v>
      </c>
      <c r="J24">
        <f t="shared" si="2"/>
        <v>5.7100958367127932</v>
      </c>
      <c r="M24">
        <f t="shared" si="6"/>
        <v>12.017385220524202</v>
      </c>
      <c r="N24">
        <f t="shared" si="3"/>
        <v>-1.2136312117790427</v>
      </c>
      <c r="AC24">
        <f t="shared" si="0"/>
        <v>-0.66040405528325041</v>
      </c>
      <c r="AD24">
        <v>-1.1635675219529169</v>
      </c>
    </row>
    <row r="25" spans="1:40" x14ac:dyDescent="0.25">
      <c r="A25">
        <f t="shared" si="4"/>
        <v>1983</v>
      </c>
      <c r="B25">
        <v>130.61500000000001</v>
      </c>
      <c r="C25">
        <v>1008.1</v>
      </c>
      <c r="D25">
        <v>314.89999999999998</v>
      </c>
      <c r="F25">
        <f t="shared" si="5"/>
        <v>4.8722540647646664</v>
      </c>
      <c r="H25">
        <v>1</v>
      </c>
      <c r="I25">
        <f t="shared" si="1"/>
        <v>6.915822650059896</v>
      </c>
      <c r="J25">
        <f t="shared" si="2"/>
        <v>5.7522551281069791</v>
      </c>
      <c r="M25">
        <f t="shared" si="6"/>
        <v>12.011220266138773</v>
      </c>
      <c r="N25">
        <f t="shared" si="3"/>
        <v>-1.1635675219529169</v>
      </c>
      <c r="AC25">
        <f t="shared" si="0"/>
        <v>-0.62954582600012321</v>
      </c>
      <c r="AD25">
        <v>-1.1006446031568646</v>
      </c>
    </row>
    <row r="26" spans="1:40" x14ac:dyDescent="0.25">
      <c r="A26">
        <f t="shared" si="4"/>
        <v>1984</v>
      </c>
      <c r="B26">
        <v>132.244</v>
      </c>
      <c r="C26">
        <v>985.1</v>
      </c>
      <c r="D26">
        <v>327.7</v>
      </c>
      <c r="F26">
        <f t="shared" si="5"/>
        <v>4.8846487010891844</v>
      </c>
      <c r="H26">
        <v>1</v>
      </c>
      <c r="I26">
        <f t="shared" si="1"/>
        <v>6.8927431588616335</v>
      </c>
      <c r="J26">
        <f t="shared" si="2"/>
        <v>5.7920985557047686</v>
      </c>
      <c r="M26">
        <f t="shared" si="6"/>
        <v>12.000535411265027</v>
      </c>
      <c r="N26">
        <f t="shared" si="3"/>
        <v>-1.1006446031568646</v>
      </c>
      <c r="AC26">
        <f t="shared" si="0"/>
        <v>-0.5853717967976384</v>
      </c>
      <c r="AD26">
        <v>-1.0574096481501718</v>
      </c>
    </row>
    <row r="27" spans="1:40" x14ac:dyDescent="0.25">
      <c r="A27">
        <f t="shared" si="4"/>
        <v>1985</v>
      </c>
      <c r="B27">
        <v>137.31800000000001</v>
      </c>
      <c r="C27">
        <v>977.1</v>
      </c>
      <c r="D27">
        <v>339.4</v>
      </c>
      <c r="F27">
        <f t="shared" si="5"/>
        <v>4.9222994039626009</v>
      </c>
      <c r="H27">
        <v>1</v>
      </c>
      <c r="I27">
        <f t="shared" si="1"/>
        <v>6.8845890009502977</v>
      </c>
      <c r="J27">
        <f t="shared" si="2"/>
        <v>5.8271793528001261</v>
      </c>
      <c r="M27">
        <f t="shared" si="6"/>
        <v>12.030031956227107</v>
      </c>
      <c r="N27">
        <f t="shared" si="3"/>
        <v>-1.0574096481501718</v>
      </c>
      <c r="AC27">
        <f t="shared" si="0"/>
        <v>-0.60855242343540561</v>
      </c>
      <c r="AD27">
        <v>-1.0584488111608812</v>
      </c>
    </row>
    <row r="28" spans="1:40" x14ac:dyDescent="0.25">
      <c r="A28">
        <f t="shared" si="4"/>
        <v>1986</v>
      </c>
      <c r="B28">
        <v>137.46799999999999</v>
      </c>
      <c r="C28">
        <v>1007.2</v>
      </c>
      <c r="D28">
        <v>349.49200000000002</v>
      </c>
      <c r="F28">
        <f t="shared" si="5"/>
        <v>4.9233911627487048</v>
      </c>
      <c r="H28">
        <v>1</v>
      </c>
      <c r="I28">
        <f t="shared" si="1"/>
        <v>6.9149294827301375</v>
      </c>
      <c r="J28">
        <f t="shared" si="2"/>
        <v>5.8564806715692566</v>
      </c>
      <c r="M28">
        <f t="shared" si="6"/>
        <v>12.061464196793052</v>
      </c>
      <c r="N28">
        <f t="shared" si="3"/>
        <v>-1.0584488111608812</v>
      </c>
      <c r="AC28">
        <f t="shared" si="0"/>
        <v>-0.61538926437166508</v>
      </c>
      <c r="AD28">
        <v>-1.0265772492699643</v>
      </c>
      <c r="AF28" t="s">
        <v>35</v>
      </c>
      <c r="AG28">
        <f>(C63-AH15)/3</f>
        <v>-3.2017225837172265E-2</v>
      </c>
      <c r="AI28" t="s">
        <v>39</v>
      </c>
      <c r="AJ28">
        <f>AG28/AG29</f>
        <v>-4.8524319423945634</v>
      </c>
    </row>
    <row r="29" spans="1:40" x14ac:dyDescent="0.25">
      <c r="A29">
        <f t="shared" si="4"/>
        <v>1987</v>
      </c>
      <c r="B29">
        <v>135.75</v>
      </c>
      <c r="C29">
        <v>1000</v>
      </c>
      <c r="D29">
        <v>358.23099999999999</v>
      </c>
      <c r="F29">
        <f t="shared" si="5"/>
        <v>4.9108149588140444</v>
      </c>
      <c r="H29">
        <v>1</v>
      </c>
      <c r="I29">
        <f t="shared" si="1"/>
        <v>6.9077552789821368</v>
      </c>
      <c r="J29">
        <f t="shared" si="2"/>
        <v>5.8811780297121725</v>
      </c>
      <c r="M29">
        <f t="shared" si="6"/>
        <v>12.041713789110391</v>
      </c>
      <c r="N29">
        <f t="shared" si="3"/>
        <v>-1.0265772492699643</v>
      </c>
      <c r="AF29" t="s">
        <v>36</v>
      </c>
      <c r="AG29">
        <f>C63/24</f>
        <v>6.5981813278915358E-3</v>
      </c>
    </row>
    <row r="32" spans="1:40" ht="15.75" thickBot="1" x14ac:dyDescent="0.3"/>
    <row r="33" spans="1:21" x14ac:dyDescent="0.25">
      <c r="A33" s="5"/>
      <c r="B33" s="5"/>
      <c r="M33" t="s">
        <v>35</v>
      </c>
      <c r="N33">
        <f>(T14-C63)/3</f>
        <v>0.13838611164340656</v>
      </c>
      <c r="Q33" t="s">
        <v>39</v>
      </c>
      <c r="R33">
        <f>N33/N34</f>
        <v>20.97337201971504</v>
      </c>
      <c r="T33" t="s">
        <v>37</v>
      </c>
      <c r="U33">
        <f>_xlfn.F.DIST.RT(R33,3,24)</f>
        <v>6.8299954104328803E-7</v>
      </c>
    </row>
    <row r="34" spans="1:21" x14ac:dyDescent="0.25">
      <c r="A34" s="2"/>
      <c r="B34" s="2"/>
      <c r="M34" t="s">
        <v>36</v>
      </c>
      <c r="N34">
        <f>C63/24</f>
        <v>6.5981813278915358E-3</v>
      </c>
    </row>
    <row r="35" spans="1:21" x14ac:dyDescent="0.25">
      <c r="A35" s="2"/>
      <c r="B35" s="2"/>
    </row>
    <row r="36" spans="1:21" x14ac:dyDescent="0.25">
      <c r="A36" s="2"/>
      <c r="B36" s="2"/>
    </row>
    <row r="37" spans="1:21" x14ac:dyDescent="0.25">
      <c r="A37" s="2"/>
      <c r="B37" s="2"/>
    </row>
    <row r="38" spans="1:21" ht="15.75" thickBot="1" x14ac:dyDescent="0.3">
      <c r="A38" s="3"/>
      <c r="B38" s="3"/>
    </row>
    <row r="40" spans="1:21" ht="15.75" thickBot="1" x14ac:dyDescent="0.3"/>
    <row r="41" spans="1:21" x14ac:dyDescent="0.25">
      <c r="A41" s="4"/>
      <c r="B41" s="4"/>
      <c r="C41" s="4"/>
      <c r="D41" s="4"/>
      <c r="E41" s="4"/>
      <c r="F41" s="4"/>
    </row>
    <row r="42" spans="1:21" x14ac:dyDescent="0.25">
      <c r="A42" s="2"/>
      <c r="B42" s="2"/>
      <c r="C42" s="2"/>
      <c r="D42" s="2"/>
      <c r="E42" s="2"/>
      <c r="F42" s="2"/>
    </row>
    <row r="43" spans="1:21" x14ac:dyDescent="0.25">
      <c r="A43" s="2"/>
      <c r="B43" s="2"/>
      <c r="C43" s="2"/>
      <c r="D43" s="2"/>
      <c r="E43" s="2"/>
      <c r="F43" s="2"/>
    </row>
    <row r="44" spans="1:21" ht="15.75" thickBot="1" x14ac:dyDescent="0.3">
      <c r="A44" s="3"/>
      <c r="B44" s="3"/>
      <c r="C44" s="3"/>
      <c r="D44" s="3"/>
      <c r="E44" s="3"/>
      <c r="F44" s="3"/>
    </row>
    <row r="45" spans="1:21" ht="15.75" thickBot="1" x14ac:dyDescent="0.3"/>
    <row r="46" spans="1:21" x14ac:dyDescent="0.25">
      <c r="A46" s="4"/>
      <c r="B46" s="4"/>
      <c r="C46" s="4"/>
      <c r="D46" s="4"/>
      <c r="E46" s="4"/>
      <c r="F46" s="4"/>
      <c r="G46" s="4"/>
      <c r="H46" s="4"/>
      <c r="I46" s="4"/>
    </row>
    <row r="47" spans="1:21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21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ht="15.75" thickBot="1" x14ac:dyDescent="0.3">
      <c r="A49" s="3"/>
      <c r="B49" s="3"/>
      <c r="C49" s="3"/>
      <c r="D49" s="3"/>
      <c r="E49" s="3"/>
      <c r="F49" s="3"/>
      <c r="G49" s="3"/>
      <c r="H49" s="3"/>
      <c r="I49" s="3"/>
    </row>
    <row r="51" spans="1:9" x14ac:dyDescent="0.25">
      <c r="A51" s="6" t="s">
        <v>3</v>
      </c>
    </row>
    <row r="52" spans="1:9" ht="15.75" thickBot="1" x14ac:dyDescent="0.3"/>
    <row r="53" spans="1:9" x14ac:dyDescent="0.25">
      <c r="A53" s="5" t="s">
        <v>4</v>
      </c>
      <c r="B53" s="5"/>
    </row>
    <row r="54" spans="1:9" x14ac:dyDescent="0.25">
      <c r="A54" s="2" t="s">
        <v>5</v>
      </c>
      <c r="B54" s="2">
        <v>0.9855935431218894</v>
      </c>
    </row>
    <row r="55" spans="1:9" x14ac:dyDescent="0.25">
      <c r="A55" s="2" t="s">
        <v>6</v>
      </c>
      <c r="B55" s="2">
        <v>0.9713946322435596</v>
      </c>
    </row>
    <row r="56" spans="1:9" x14ac:dyDescent="0.25">
      <c r="A56" s="2" t="s">
        <v>7</v>
      </c>
      <c r="B56" s="2">
        <v>0.96901085159718958</v>
      </c>
    </row>
    <row r="57" spans="1:9" x14ac:dyDescent="0.25">
      <c r="A57" s="2" t="s">
        <v>8</v>
      </c>
      <c r="B57" s="2">
        <v>8.1229190122095493E-2</v>
      </c>
    </row>
    <row r="58" spans="1:9" ht="15.75" thickBot="1" x14ac:dyDescent="0.3">
      <c r="A58" s="3" t="s">
        <v>9</v>
      </c>
      <c r="B58" s="3">
        <v>27</v>
      </c>
    </row>
    <row r="60" spans="1:9" ht="15.75" thickBot="1" x14ac:dyDescent="0.3">
      <c r="A60" t="s">
        <v>10</v>
      </c>
    </row>
    <row r="61" spans="1:9" x14ac:dyDescent="0.25">
      <c r="A61" s="4"/>
      <c r="B61" s="4" t="s">
        <v>15</v>
      </c>
      <c r="C61" s="4" t="s">
        <v>16</v>
      </c>
      <c r="D61" s="4" t="s">
        <v>17</v>
      </c>
      <c r="E61" s="4" t="s">
        <v>18</v>
      </c>
      <c r="F61" s="4" t="s">
        <v>19</v>
      </c>
    </row>
    <row r="62" spans="1:9" x14ac:dyDescent="0.25">
      <c r="A62" s="2" t="s">
        <v>11</v>
      </c>
      <c r="B62" s="2">
        <v>2</v>
      </c>
      <c r="C62" s="2">
        <v>5.3775400301564442</v>
      </c>
      <c r="D62" s="2">
        <v>2.6887700150782221</v>
      </c>
      <c r="E62" s="2">
        <v>407.50168591341588</v>
      </c>
      <c r="F62" s="2">
        <v>3.0017217094106576E-19</v>
      </c>
    </row>
    <row r="63" spans="1:9" x14ac:dyDescent="0.25">
      <c r="A63" s="2" t="s">
        <v>12</v>
      </c>
      <c r="B63" s="2">
        <v>24</v>
      </c>
      <c r="C63" s="2">
        <v>0.15835635186939687</v>
      </c>
      <c r="D63" s="2">
        <v>6.5981813278915358E-3</v>
      </c>
      <c r="E63" s="2"/>
      <c r="F63" s="2"/>
    </row>
    <row r="64" spans="1:9" ht="15.75" thickBot="1" x14ac:dyDescent="0.3">
      <c r="A64" s="3" t="s">
        <v>13</v>
      </c>
      <c r="B64" s="3">
        <v>26</v>
      </c>
      <c r="C64" s="3">
        <v>5.5358963820258413</v>
      </c>
      <c r="D64" s="3"/>
      <c r="E64" s="3"/>
      <c r="F64" s="3"/>
    </row>
    <row r="65" spans="1:9" ht="15.75" thickBot="1" x14ac:dyDescent="0.3"/>
    <row r="66" spans="1:9" x14ac:dyDescent="0.25">
      <c r="A66" s="4"/>
      <c r="B66" s="4" t="s">
        <v>20</v>
      </c>
      <c r="C66" s="4" t="s">
        <v>8</v>
      </c>
      <c r="D66" s="4" t="s">
        <v>21</v>
      </c>
      <c r="E66" s="4" t="s">
        <v>22</v>
      </c>
      <c r="F66" s="4" t="s">
        <v>23</v>
      </c>
      <c r="G66" s="4" t="s">
        <v>24</v>
      </c>
      <c r="H66" s="4" t="s">
        <v>25</v>
      </c>
      <c r="I66" s="4" t="s">
        <v>26</v>
      </c>
    </row>
    <row r="67" spans="1:9" x14ac:dyDescent="0.25">
      <c r="A67" s="2" t="s">
        <v>14</v>
      </c>
      <c r="B67" s="2">
        <v>-11.936600020427633</v>
      </c>
      <c r="C67" s="2">
        <v>3.2110636963916028</v>
      </c>
      <c r="D67" s="2">
        <v>-3.7173351727158992</v>
      </c>
      <c r="E67" s="2">
        <v>1.0727754653488237E-3</v>
      </c>
      <c r="F67" s="2">
        <v>-18.563909764706231</v>
      </c>
      <c r="G67" s="2">
        <v>-5.3092902761490333</v>
      </c>
      <c r="H67" s="2">
        <v>-18.563909764706231</v>
      </c>
      <c r="I67" s="2">
        <v>-5.3092902761490333</v>
      </c>
    </row>
    <row r="68" spans="1:9" x14ac:dyDescent="0.25">
      <c r="A68" s="2" t="s">
        <v>27</v>
      </c>
      <c r="B68" s="2">
        <v>2.3284022683217076</v>
      </c>
      <c r="C68" s="2">
        <v>0.59948991040722532</v>
      </c>
      <c r="D68" s="2">
        <v>3.8839724037057701</v>
      </c>
      <c r="E68" s="2">
        <v>7.0606864059731306E-4</v>
      </c>
      <c r="F68" s="2">
        <v>1.0911159045217214</v>
      </c>
      <c r="G68" s="2">
        <v>3.5656886321216938</v>
      </c>
      <c r="H68" s="2">
        <v>1.0911159045217214</v>
      </c>
      <c r="I68" s="2">
        <v>3.5656886321216938</v>
      </c>
    </row>
    <row r="69" spans="1:9" ht="15.75" thickBot="1" x14ac:dyDescent="0.3">
      <c r="A69" s="3" t="s">
        <v>28</v>
      </c>
      <c r="B69" s="3">
        <v>0.13980967226325311</v>
      </c>
      <c r="C69" s="3">
        <v>0.16539072284726586</v>
      </c>
      <c r="D69" s="3">
        <v>0.84532959198904889</v>
      </c>
      <c r="E69" s="3">
        <v>0.40627578635475259</v>
      </c>
      <c r="F69" s="3">
        <v>-0.20154000272783831</v>
      </c>
      <c r="G69" s="3">
        <v>0.4811593472543445</v>
      </c>
      <c r="H69" s="3">
        <v>-0.20154000272783831</v>
      </c>
      <c r="I69" s="3">
        <v>0.4811593472543445</v>
      </c>
    </row>
    <row r="72" spans="1:9" x14ac:dyDescent="0.25">
      <c r="B72" t="s">
        <v>30</v>
      </c>
      <c r="C72">
        <f>B67/C67</f>
        <v>-3.7173351727158992</v>
      </c>
    </row>
    <row r="73" spans="1:9" x14ac:dyDescent="0.25">
      <c r="C7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Edison Achalma</cp:lastModifiedBy>
  <dcterms:created xsi:type="dcterms:W3CDTF">2016-10-12T22:46:46Z</dcterms:created>
  <dcterms:modified xsi:type="dcterms:W3CDTF">2020-04-11T13:04:36Z</dcterms:modified>
</cp:coreProperties>
</file>