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ESTADÍSTICA PARA ECONOMISTAS\ESTADÍSTICA PARA ECONOMISTAS II\Examen_Estadistica para Economistas II\Examen de Estadistica para Economistas II 2017-II\"/>
    </mc:Choice>
  </mc:AlternateContent>
  <xr:revisionPtr revIDLastSave="0" documentId="13_ncr:1_{29A54DC3-EA99-4452-BCF5-018BDFE11540}" xr6:coauthVersionLast="45" xr6:coauthVersionMax="45" xr10:uidLastSave="{00000000-0000-0000-0000-000000000000}"/>
  <bookViews>
    <workbookView xWindow="-120" yWindow="-120" windowWidth="20730" windowHeight="11760" activeTab="3" xr2:uid="{00000000-000D-0000-FFFF-FFFF00000000}"/>
  </bookViews>
  <sheets>
    <sheet name="DATOS" sheetId="1" r:id="rId1"/>
    <sheet name="ORDENADO" sheetId="3" r:id="rId2"/>
    <sheet name="SPEARMAN (X2,VAE)(X3,VAE)" sheetId="4" r:id="rId3"/>
    <sheet name="B-P-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3" i="5" l="1"/>
  <c r="S44" i="5" s="1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33" i="5"/>
  <c r="F68" i="5" l="1"/>
  <c r="F52" i="5"/>
  <c r="F36" i="5"/>
  <c r="F71" i="5"/>
  <c r="F55" i="5"/>
  <c r="F39" i="5"/>
  <c r="F74" i="5"/>
  <c r="F58" i="5"/>
  <c r="F42" i="5"/>
  <c r="F77" i="5"/>
  <c r="F61" i="5"/>
  <c r="F45" i="5"/>
  <c r="E83" i="5"/>
  <c r="E84" i="5" s="1"/>
  <c r="F80" i="5" s="1"/>
  <c r="H60" i="4"/>
  <c r="H56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2" i="4"/>
  <c r="M52" i="4" s="1"/>
  <c r="M57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2" i="4"/>
  <c r="H52" i="4" s="1"/>
  <c r="H54" i="4" s="1"/>
  <c r="H57" i="4" s="1"/>
  <c r="I54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L2" i="3"/>
  <c r="L52" i="3" s="1"/>
  <c r="H2" i="3"/>
  <c r="H52" i="3" s="1"/>
  <c r="I56" i="3" s="1"/>
  <c r="H62" i="4" l="1"/>
  <c r="H65" i="4"/>
  <c r="H69" i="4" s="1"/>
  <c r="M64" i="4"/>
  <c r="M66" i="4" s="1"/>
  <c r="F49" i="5"/>
  <c r="F65" i="5"/>
  <c r="F81" i="5"/>
  <c r="F46" i="5"/>
  <c r="F62" i="5"/>
  <c r="F78" i="5"/>
  <c r="F43" i="5"/>
  <c r="F59" i="5"/>
  <c r="F75" i="5"/>
  <c r="F40" i="5"/>
  <c r="F56" i="5"/>
  <c r="F72" i="5"/>
  <c r="F37" i="5"/>
  <c r="F53" i="5"/>
  <c r="F69" i="5"/>
  <c r="F34" i="5"/>
  <c r="F50" i="5"/>
  <c r="F66" i="5"/>
  <c r="F82" i="5"/>
  <c r="F47" i="5"/>
  <c r="F63" i="5"/>
  <c r="F79" i="5"/>
  <c r="F44" i="5"/>
  <c r="F60" i="5"/>
  <c r="F76" i="5"/>
  <c r="F41" i="5"/>
  <c r="F57" i="5"/>
  <c r="F73" i="5"/>
  <c r="F38" i="5"/>
  <c r="F54" i="5"/>
  <c r="F70" i="5"/>
  <c r="F35" i="5"/>
  <c r="F51" i="5"/>
  <c r="F67" i="5"/>
  <c r="F33" i="5"/>
  <c r="F48" i="5"/>
  <c r="F64" i="5"/>
</calcChain>
</file>

<file path=xl/sharedStrings.xml><?xml version="1.0" encoding="utf-8"?>
<sst xmlns="http://schemas.openxmlformats.org/spreadsheetml/2006/main" count="123" uniqueCount="75">
  <si>
    <t>Y</t>
  </si>
  <si>
    <t>X2</t>
  </si>
  <si>
    <t>X3</t>
  </si>
  <si>
    <t>vae</t>
  </si>
  <si>
    <t>x2</t>
  </si>
  <si>
    <t>x3</t>
  </si>
  <si>
    <t>oo</t>
  </si>
  <si>
    <t>aa</t>
  </si>
  <si>
    <t>aaa</t>
  </si>
  <si>
    <t>ooo</t>
  </si>
  <si>
    <t>oooo</t>
  </si>
  <si>
    <t>aaaa</t>
  </si>
  <si>
    <t>d2</t>
  </si>
  <si>
    <t>d3</t>
  </si>
  <si>
    <t xml:space="preserve">rs= </t>
  </si>
  <si>
    <t>o</t>
  </si>
  <si>
    <t>a</t>
  </si>
  <si>
    <t>d3=</t>
  </si>
  <si>
    <t>Sd2=</t>
  </si>
  <si>
    <t>n=</t>
  </si>
  <si>
    <t>n(n*n-1) =</t>
  </si>
  <si>
    <t>p-valor=</t>
  </si>
  <si>
    <t>gr</t>
  </si>
  <si>
    <t>Grados de LB= numero de observaciones menos variables exogenas</t>
  </si>
  <si>
    <t>H0: =no existes hetero</t>
  </si>
  <si>
    <t>Ha: si existe hetero</t>
  </si>
  <si>
    <t>Interpretacion:      para un nivel de significancia mayo a 5% rechazamos la hipotesis nula entonces aceptamos la hipotesis alternativa</t>
  </si>
  <si>
    <t>conclucion:  si existe hetero</t>
  </si>
  <si>
    <t>RS=</t>
  </si>
  <si>
    <t>P-valor</t>
  </si>
  <si>
    <t>p-valor</t>
  </si>
  <si>
    <t>H0: no esiste hetero</t>
  </si>
  <si>
    <t xml:space="preserve"> si exstHa:</t>
  </si>
  <si>
    <t>0,1</t>
  </si>
  <si>
    <t>(nivel sigf)</t>
  </si>
  <si>
    <t xml:space="preserve">GIA: COPIAR AL EVIEWS </t>
  </si>
  <si>
    <t>data y x2 x3</t>
  </si>
  <si>
    <t>genr vae=@abs(resid)</t>
  </si>
  <si>
    <t>Generar una variable en valor avsoluto de los residuos</t>
  </si>
  <si>
    <t xml:space="preserve">ordenar en forma acendente y personalizado </t>
  </si>
  <si>
    <t>en la hoja tres prueva de spearman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</si>
  <si>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</si>
  <si>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</si>
  <si>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</si>
  <si>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</si>
  <si>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</si>
  <si>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</si>
  <si>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</si>
  <si>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</si>
  <si>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</si>
  <si>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</si>
  <si>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</si>
  <si>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</si>
  <si>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</si>
  <si>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</si>
  <si>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</si>
  <si>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</si>
  <si>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</si>
  <si>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</si>
  <si>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</si>
  <si>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</si>
  <si>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</si>
  <si>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</si>
  <si>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</si>
  <si>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</si>
  <si>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</si>
  <si>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</si>
  <si>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Análisis de los residuales</t>
  </si>
  <si>
    <t>Observación</t>
  </si>
  <si>
    <t>Pronóstico para Y</t>
  </si>
  <si>
    <t>e2</t>
  </si>
  <si>
    <t>pi</t>
  </si>
  <si>
    <t>entre numero de obs</t>
  </si>
  <si>
    <t>chi-cuadrada</t>
  </si>
  <si>
    <t>grados de libertad es igual alnumero de variables exogenas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</si>
</sst>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Agency FB"/>
      <family val="2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3" xfId="0" applyFill="1" applyBorder="1"/>
    <xf numFmtId="0" fontId="0" fillId="2" borderId="3" xfId="0" applyFill="1" applyBorder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/>
    <xf numFmtId="0" fontId="0" fillId="0" borderId="6" xfId="0" applyBorder="1"/>
    <xf numFmtId="0" fontId="0" fillId="6" borderId="0" xfId="0" applyFill="1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Continuous"/>
    </xf>
    <xf numFmtId="0" fontId="0" fillId="8" borderId="0" xfId="0" applyFill="1" applyBorder="1" applyAlignment="1"/>
    <xf numFmtId="0" fontId="5" fillId="9" borderId="0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0" fillId="8" borderId="0" xfId="0" applyFill="1"/>
    <xf numFmtId="0" fontId="0" fillId="9" borderId="0" xfId="0" applyFill="1" applyBorder="1" applyAlignment="1"/>
    <xf numFmtId="0" fontId="0" fillId="9" borderId="0" xfId="0" applyFill="1"/>
    <xf numFmtId="0" fontId="0" fillId="7" borderId="8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9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266700</xdr:colOff>
          <xdr:row>53</xdr:row>
          <xdr:rowOff>57150</xdr:rowOff>
        </xdr:from>
        <xdr:to>
          <xdr:col>5</xdr:col>
          <xdr:colOff>581025</xdr:colOff>
          <xdr:row>56</xdr:row>
          <xdr:rowOff>9525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323850</xdr:colOff>
          <xdr:row>52</xdr:row>
          <xdr:rowOff>171450</xdr:rowOff>
        </xdr:from>
        <xdr:to>
          <xdr:col>6</xdr:col>
          <xdr:colOff>723900</xdr:colOff>
          <xdr:row>54</xdr:row>
          <xdr:rowOff>47625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304800</xdr:colOff>
          <xdr:row>58</xdr:row>
          <xdr:rowOff>133350</xdr:rowOff>
        </xdr:from>
        <xdr:to>
          <xdr:col>5</xdr:col>
          <xdr:colOff>419100</xdr:colOff>
          <xdr:row>62</xdr:row>
          <xdr:rowOff>9525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58</xdr:row>
          <xdr:rowOff>142875</xdr:rowOff>
        </xdr:from>
        <xdr:to>
          <xdr:col>6</xdr:col>
          <xdr:colOff>685800</xdr:colOff>
          <xdr:row>60</xdr:row>
          <xdr:rowOff>28575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61</xdr:row>
          <xdr:rowOff>0</xdr:rowOff>
        </xdr:from>
        <xdr:to>
          <xdr:col>6</xdr:col>
          <xdr:colOff>742950</xdr:colOff>
          <xdr:row>62</xdr:row>
          <xdr:rowOff>95250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63</xdr:row>
          <xdr:rowOff>171450</xdr:rowOff>
        </xdr:from>
        <xdr:to>
          <xdr:col>6</xdr:col>
          <xdr:colOff>561975</xdr:colOff>
          <xdr:row>65</xdr:row>
          <xdr:rowOff>28575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704850</xdr:colOff>
          <xdr:row>52</xdr:row>
          <xdr:rowOff>76200</xdr:rowOff>
        </xdr:from>
        <xdr:to>
          <xdr:col>12</xdr:col>
          <xdr:colOff>257175</xdr:colOff>
          <xdr:row>55</xdr:row>
          <xdr:rowOff>28575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314325</xdr:colOff>
          <xdr:row>62</xdr:row>
          <xdr:rowOff>180975</xdr:rowOff>
        </xdr:from>
        <xdr:to>
          <xdr:col>11</xdr:col>
          <xdr:colOff>723900</xdr:colOff>
          <xdr:row>64</xdr:row>
          <xdr:rowOff>38100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2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F9" sqref="F9"/>
    </sheetView>
  </sheetViews>
  <sheetFormatPr baseColWidth="10" defaultRowHeight="15" x14ac:dyDescent="0.25"/>
  <sheetData>
    <row r="1" spans="1:9" x14ac:dyDescent="0.25">
      <c r="B1" s="1" t="s">
        <v>0</v>
      </c>
      <c r="C1" s="1" t="s">
        <v>1</v>
      </c>
      <c r="D1" s="2" t="s">
        <v>2</v>
      </c>
    </row>
    <row r="2" spans="1:9" x14ac:dyDescent="0.25">
      <c r="A2">
        <v>1</v>
      </c>
      <c r="B2" s="2">
        <v>704.00012200000003</v>
      </c>
      <c r="C2" s="2">
        <v>186</v>
      </c>
      <c r="D2" s="2">
        <v>1026</v>
      </c>
      <c r="G2" t="s">
        <v>35</v>
      </c>
    </row>
    <row r="3" spans="1:9" x14ac:dyDescent="0.25">
      <c r="A3">
        <v>2</v>
      </c>
      <c r="B3" s="2">
        <v>526.00268549999998</v>
      </c>
      <c r="C3" s="2">
        <v>123</v>
      </c>
      <c r="D3" s="2">
        <v>774</v>
      </c>
      <c r="G3" t="s">
        <v>36</v>
      </c>
    </row>
    <row r="4" spans="1:9" x14ac:dyDescent="0.25">
      <c r="A4">
        <v>3</v>
      </c>
      <c r="B4" s="2">
        <v>411.00079340000002</v>
      </c>
      <c r="C4" s="2">
        <v>235</v>
      </c>
      <c r="D4" s="2">
        <v>460</v>
      </c>
      <c r="G4" t="s">
        <v>37</v>
      </c>
      <c r="I4" t="s">
        <v>38</v>
      </c>
    </row>
    <row r="5" spans="1:9" x14ac:dyDescent="0.25">
      <c r="A5">
        <v>4</v>
      </c>
      <c r="B5" s="2">
        <v>5165.9750969999996</v>
      </c>
      <c r="C5" s="2">
        <v>190</v>
      </c>
      <c r="D5" s="2">
        <v>5796</v>
      </c>
      <c r="G5" t="s">
        <v>39</v>
      </c>
    </row>
    <row r="6" spans="1:9" x14ac:dyDescent="0.25">
      <c r="A6">
        <v>5</v>
      </c>
      <c r="B6" s="2">
        <v>698.99780269999997</v>
      </c>
      <c r="C6" s="2">
        <v>184</v>
      </c>
      <c r="D6" s="2">
        <v>969</v>
      </c>
      <c r="G6" t="s">
        <v>40</v>
      </c>
    </row>
    <row r="7" spans="1:9" x14ac:dyDescent="0.25">
      <c r="A7">
        <v>6</v>
      </c>
      <c r="B7" s="2">
        <v>2545.98999</v>
      </c>
      <c r="C7" s="2">
        <v>145</v>
      </c>
      <c r="D7" s="2">
        <v>3080</v>
      </c>
    </row>
    <row r="8" spans="1:9" x14ac:dyDescent="0.25">
      <c r="A8">
        <v>7</v>
      </c>
      <c r="B8" s="2">
        <v>22749.369139999999</v>
      </c>
      <c r="C8" s="2">
        <v>240</v>
      </c>
      <c r="D8" s="2">
        <v>18367</v>
      </c>
    </row>
    <row r="9" spans="1:9" x14ac:dyDescent="0.25">
      <c r="A9">
        <v>8</v>
      </c>
      <c r="B9" s="2">
        <v>5911.0219719999996</v>
      </c>
      <c r="C9" s="2">
        <v>141</v>
      </c>
      <c r="D9" s="2">
        <v>7349</v>
      </c>
    </row>
    <row r="10" spans="1:9" x14ac:dyDescent="0.25">
      <c r="A10">
        <v>9</v>
      </c>
      <c r="B10" s="2">
        <v>8840.0576170000004</v>
      </c>
      <c r="C10" s="2">
        <v>136</v>
      </c>
      <c r="D10" s="2">
        <v>11905</v>
      </c>
    </row>
    <row r="11" spans="1:9" x14ac:dyDescent="0.25">
      <c r="A11">
        <v>10</v>
      </c>
      <c r="B11" s="2">
        <v>6867.013183</v>
      </c>
      <c r="C11" s="2">
        <v>112</v>
      </c>
      <c r="D11" s="2">
        <v>10722</v>
      </c>
    </row>
    <row r="12" spans="1:9" x14ac:dyDescent="0.25">
      <c r="A12">
        <v>11</v>
      </c>
      <c r="B12" s="2">
        <v>3456.9909659999998</v>
      </c>
      <c r="C12" s="2">
        <v>103</v>
      </c>
      <c r="D12" s="2">
        <v>5286</v>
      </c>
    </row>
    <row r="13" spans="1:9" x14ac:dyDescent="0.25">
      <c r="A13">
        <v>12</v>
      </c>
      <c r="B13" s="2">
        <v>8935.0449210000006</v>
      </c>
      <c r="C13" s="2">
        <v>156</v>
      </c>
      <c r="D13" s="2">
        <v>11244</v>
      </c>
    </row>
    <row r="14" spans="1:9" x14ac:dyDescent="0.25">
      <c r="A14">
        <v>13</v>
      </c>
      <c r="B14" s="2">
        <v>7799.0390619999998</v>
      </c>
      <c r="C14" s="2">
        <v>147</v>
      </c>
      <c r="D14" s="2">
        <v>9013</v>
      </c>
    </row>
    <row r="15" spans="1:9" x14ac:dyDescent="0.25">
      <c r="A15">
        <v>14</v>
      </c>
      <c r="B15" s="2">
        <v>3756.9880370000001</v>
      </c>
      <c r="C15" s="2">
        <v>116</v>
      </c>
      <c r="D15" s="2">
        <v>4526</v>
      </c>
    </row>
    <row r="16" spans="1:9" x14ac:dyDescent="0.25">
      <c r="A16">
        <v>15</v>
      </c>
      <c r="B16" s="2">
        <v>3527.9929189999998</v>
      </c>
      <c r="C16" s="2">
        <v>163</v>
      </c>
      <c r="D16" s="2">
        <v>3877</v>
      </c>
    </row>
    <row r="17" spans="1:4" x14ac:dyDescent="0.25">
      <c r="A17">
        <v>16</v>
      </c>
      <c r="B17" s="2">
        <v>2108.001953</v>
      </c>
      <c r="C17" s="2">
        <v>113</v>
      </c>
      <c r="D17" s="2">
        <v>2884</v>
      </c>
    </row>
    <row r="18" spans="1:4" x14ac:dyDescent="0.25">
      <c r="A18">
        <v>17</v>
      </c>
      <c r="B18" s="2">
        <v>3155.9960930000002</v>
      </c>
      <c r="C18" s="2">
        <v>151</v>
      </c>
      <c r="D18" s="2">
        <v>4747</v>
      </c>
    </row>
    <row r="19" spans="1:4" x14ac:dyDescent="0.25">
      <c r="A19">
        <v>18</v>
      </c>
      <c r="B19" s="2">
        <v>474.99920650000001</v>
      </c>
      <c r="C19" s="2">
        <v>201</v>
      </c>
      <c r="D19" s="2">
        <v>634</v>
      </c>
    </row>
    <row r="20" spans="1:4" x14ac:dyDescent="0.25">
      <c r="A20">
        <v>19</v>
      </c>
      <c r="B20" s="2">
        <v>521.00238030000003</v>
      </c>
      <c r="C20" s="2">
        <v>195</v>
      </c>
      <c r="D20" s="2">
        <v>680</v>
      </c>
    </row>
    <row r="21" spans="1:4" x14ac:dyDescent="0.25">
      <c r="A21">
        <v>20</v>
      </c>
      <c r="B21" s="2">
        <v>1051.996948</v>
      </c>
      <c r="C21" s="2">
        <v>134</v>
      </c>
      <c r="D21" s="2">
        <v>1528</v>
      </c>
    </row>
    <row r="22" spans="1:4" x14ac:dyDescent="0.25">
      <c r="A22">
        <v>21</v>
      </c>
      <c r="B22" s="2">
        <v>1550.994995</v>
      </c>
      <c r="C22" s="2">
        <v>132</v>
      </c>
      <c r="D22" s="2">
        <v>2268</v>
      </c>
    </row>
    <row r="23" spans="1:4" x14ac:dyDescent="0.25">
      <c r="A23">
        <v>22</v>
      </c>
      <c r="B23" s="2">
        <v>571</v>
      </c>
      <c r="C23" s="2">
        <v>170</v>
      </c>
      <c r="D23" s="2">
        <v>571</v>
      </c>
    </row>
    <row r="24" spans="1:4" x14ac:dyDescent="0.25">
      <c r="A24">
        <v>23</v>
      </c>
      <c r="B24" s="2">
        <v>3391.9809570000002</v>
      </c>
      <c r="C24" s="2">
        <v>135</v>
      </c>
      <c r="D24" s="2">
        <v>4048</v>
      </c>
    </row>
    <row r="25" spans="1:4" x14ac:dyDescent="0.25">
      <c r="A25">
        <v>24</v>
      </c>
      <c r="B25" s="2">
        <v>3037.020019</v>
      </c>
      <c r="C25" s="2">
        <v>131</v>
      </c>
      <c r="D25" s="2">
        <v>4765</v>
      </c>
    </row>
    <row r="26" spans="1:4" x14ac:dyDescent="0.25">
      <c r="A26">
        <v>25</v>
      </c>
      <c r="B26" s="2">
        <v>1250.001953</v>
      </c>
      <c r="C26" s="2">
        <v>252</v>
      </c>
      <c r="D26" s="2">
        <v>1795</v>
      </c>
    </row>
    <row r="27" spans="1:4" x14ac:dyDescent="0.25">
      <c r="A27">
        <v>26</v>
      </c>
      <c r="B27" s="2">
        <v>2938.0129390000002</v>
      </c>
      <c r="C27" s="2">
        <v>141</v>
      </c>
      <c r="D27" s="2">
        <v>5221</v>
      </c>
    </row>
    <row r="28" spans="1:4" x14ac:dyDescent="0.25">
      <c r="A28">
        <v>27</v>
      </c>
      <c r="B28" s="2">
        <v>1512</v>
      </c>
      <c r="C28" s="2">
        <v>153</v>
      </c>
      <c r="D28" s="2">
        <v>2688</v>
      </c>
    </row>
    <row r="29" spans="1:4" x14ac:dyDescent="0.25">
      <c r="A29">
        <v>28</v>
      </c>
      <c r="B29" s="2">
        <v>3196.9990229999999</v>
      </c>
      <c r="C29" s="2">
        <v>178</v>
      </c>
      <c r="D29" s="2">
        <v>4733</v>
      </c>
    </row>
    <row r="30" spans="1:4" x14ac:dyDescent="0.25">
      <c r="A30">
        <v>29</v>
      </c>
      <c r="B30" s="2">
        <v>4770.9951170000004</v>
      </c>
      <c r="C30" s="2">
        <v>114</v>
      </c>
      <c r="D30" s="2">
        <v>7347</v>
      </c>
    </row>
    <row r="31" spans="1:4" x14ac:dyDescent="0.25">
      <c r="A31">
        <v>30</v>
      </c>
      <c r="B31" s="2">
        <v>2063.0100090000001</v>
      </c>
      <c r="C31" s="2">
        <v>181</v>
      </c>
      <c r="D31" s="2">
        <v>3306</v>
      </c>
    </row>
    <row r="32" spans="1:4" x14ac:dyDescent="0.25">
      <c r="A32">
        <v>31</v>
      </c>
      <c r="B32" s="2">
        <v>2446.0100090000001</v>
      </c>
      <c r="C32" s="2">
        <v>175</v>
      </c>
      <c r="D32" s="2">
        <v>4072</v>
      </c>
    </row>
    <row r="33" spans="1:4" x14ac:dyDescent="0.25">
      <c r="A33">
        <v>32</v>
      </c>
      <c r="B33" s="2">
        <v>2104.0090329999998</v>
      </c>
      <c r="C33" s="2">
        <v>193</v>
      </c>
      <c r="D33" s="2">
        <v>3521</v>
      </c>
    </row>
    <row r="34" spans="1:4" x14ac:dyDescent="0.25">
      <c r="A34">
        <v>33</v>
      </c>
      <c r="B34" s="2">
        <v>1427.0100090000001</v>
      </c>
      <c r="C34" s="2">
        <v>255</v>
      </c>
      <c r="D34" s="2">
        <v>2256</v>
      </c>
    </row>
    <row r="35" spans="1:4" x14ac:dyDescent="0.25">
      <c r="A35">
        <v>34</v>
      </c>
      <c r="B35" s="2">
        <v>1014</v>
      </c>
      <c r="C35" s="2">
        <v>199</v>
      </c>
      <c r="D35" s="2">
        <v>2008</v>
      </c>
    </row>
    <row r="36" spans="1:4" x14ac:dyDescent="0.25">
      <c r="A36">
        <v>35</v>
      </c>
      <c r="B36" s="2">
        <v>2690.9860829999998</v>
      </c>
      <c r="C36" s="2">
        <v>196</v>
      </c>
      <c r="D36" s="2">
        <v>3738</v>
      </c>
    </row>
    <row r="37" spans="1:4" x14ac:dyDescent="0.25">
      <c r="A37">
        <v>36</v>
      </c>
      <c r="B37" s="2">
        <v>1767.005981</v>
      </c>
      <c r="C37" s="2">
        <v>190</v>
      </c>
      <c r="D37" s="2">
        <v>2633</v>
      </c>
    </row>
    <row r="38" spans="1:4" x14ac:dyDescent="0.25">
      <c r="A38">
        <v>37</v>
      </c>
      <c r="B38" s="2">
        <v>7246.001953</v>
      </c>
      <c r="C38" s="2">
        <v>141</v>
      </c>
      <c r="D38" s="2">
        <v>11604</v>
      </c>
    </row>
    <row r="39" spans="1:4" x14ac:dyDescent="0.25">
      <c r="A39">
        <v>38</v>
      </c>
      <c r="B39" s="2">
        <v>586.99829099999999</v>
      </c>
      <c r="C39" s="2">
        <v>252</v>
      </c>
      <c r="D39" s="2">
        <v>716</v>
      </c>
    </row>
    <row r="40" spans="1:4" x14ac:dyDescent="0.25">
      <c r="A40">
        <v>39</v>
      </c>
      <c r="B40" s="2">
        <v>512.00329580000005</v>
      </c>
      <c r="C40" s="2">
        <v>180</v>
      </c>
      <c r="D40" s="2">
        <v>755</v>
      </c>
    </row>
    <row r="41" spans="1:4" x14ac:dyDescent="0.25">
      <c r="A41">
        <v>40</v>
      </c>
      <c r="B41" s="2">
        <v>368.00561520000002</v>
      </c>
      <c r="C41" s="2">
        <v>369</v>
      </c>
      <c r="D41" s="2">
        <v>346</v>
      </c>
    </row>
    <row r="42" spans="1:4" x14ac:dyDescent="0.25">
      <c r="A42">
        <v>41</v>
      </c>
      <c r="B42" s="2">
        <v>1919.9940180000001</v>
      </c>
      <c r="C42" s="2">
        <v>183</v>
      </c>
      <c r="D42" s="2">
        <v>2364</v>
      </c>
    </row>
    <row r="43" spans="1:4" x14ac:dyDescent="0.25">
      <c r="A43">
        <v>42</v>
      </c>
      <c r="B43" s="2">
        <v>823.00012200000003</v>
      </c>
      <c r="C43" s="2">
        <v>277</v>
      </c>
      <c r="D43" s="2">
        <v>1076</v>
      </c>
    </row>
    <row r="44" spans="1:4" x14ac:dyDescent="0.25">
      <c r="A44">
        <v>43</v>
      </c>
      <c r="B44" s="2">
        <v>1522.9940180000001</v>
      </c>
      <c r="C44" s="2">
        <v>150</v>
      </c>
      <c r="D44" s="2">
        <v>1963</v>
      </c>
    </row>
    <row r="45" spans="1:4" x14ac:dyDescent="0.25">
      <c r="A45">
        <v>44</v>
      </c>
      <c r="B45" s="2">
        <v>820.99688719999995</v>
      </c>
      <c r="C45" s="2">
        <v>196</v>
      </c>
      <c r="D45" s="2">
        <v>1127</v>
      </c>
    </row>
    <row r="46" spans="1:4" x14ac:dyDescent="0.25">
      <c r="A46">
        <v>45</v>
      </c>
      <c r="B46" s="2">
        <v>543.02038570000002</v>
      </c>
      <c r="C46" s="2">
        <v>180</v>
      </c>
      <c r="D46" s="2">
        <v>533</v>
      </c>
    </row>
    <row r="47" spans="1:4" x14ac:dyDescent="0.25">
      <c r="A47">
        <v>46</v>
      </c>
      <c r="B47" s="2">
        <v>3070.0139159999999</v>
      </c>
      <c r="C47" s="2">
        <v>184</v>
      </c>
      <c r="D47" s="2">
        <v>3418</v>
      </c>
    </row>
    <row r="48" spans="1:4" x14ac:dyDescent="0.25">
      <c r="A48">
        <v>47</v>
      </c>
      <c r="B48" s="2">
        <v>1766.0040280000001</v>
      </c>
      <c r="C48" s="2">
        <v>201</v>
      </c>
      <c r="D48" s="2">
        <v>2185</v>
      </c>
    </row>
    <row r="49" spans="1:4" x14ac:dyDescent="0.25">
      <c r="A49">
        <v>48</v>
      </c>
      <c r="B49" s="2">
        <v>20051.970700000002</v>
      </c>
      <c r="C49" s="2">
        <v>200</v>
      </c>
      <c r="D49" s="2">
        <v>20411</v>
      </c>
    </row>
    <row r="50" spans="1:4" x14ac:dyDescent="0.25">
      <c r="A50">
        <v>49</v>
      </c>
      <c r="B50" s="2">
        <v>698.00250240000003</v>
      </c>
      <c r="C50" s="2">
        <v>570</v>
      </c>
      <c r="D50" s="2">
        <v>325</v>
      </c>
    </row>
    <row r="51" spans="1:4" x14ac:dyDescent="0.25">
      <c r="A51">
        <v>50</v>
      </c>
      <c r="B51" s="2">
        <v>940.03198239999995</v>
      </c>
      <c r="C51" s="2">
        <v>202</v>
      </c>
      <c r="D51" s="2">
        <v>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L2" sqref="L2"/>
    </sheetView>
  </sheetViews>
  <sheetFormatPr baseColWidth="10" defaultRowHeight="15" x14ac:dyDescent="0.25"/>
  <sheetData>
    <row r="1" spans="1:15" x14ac:dyDescent="0.25">
      <c r="A1" t="s">
        <v>3</v>
      </c>
      <c r="B1" t="s">
        <v>4</v>
      </c>
      <c r="C1" t="s">
        <v>5</v>
      </c>
      <c r="E1" t="s">
        <v>3</v>
      </c>
      <c r="F1" t="s">
        <v>6</v>
      </c>
      <c r="G1" s="3" t="s">
        <v>7</v>
      </c>
      <c r="H1" t="s">
        <v>12</v>
      </c>
      <c r="I1" t="s">
        <v>4</v>
      </c>
      <c r="J1" t="s">
        <v>9</v>
      </c>
      <c r="K1" s="4" t="s">
        <v>8</v>
      </c>
      <c r="L1" t="s">
        <v>13</v>
      </c>
      <c r="M1" t="s">
        <v>5</v>
      </c>
      <c r="N1" t="s">
        <v>10</v>
      </c>
      <c r="O1" s="5" t="s">
        <v>11</v>
      </c>
    </row>
    <row r="2" spans="1:15" x14ac:dyDescent="0.25">
      <c r="A2">
        <v>435.89857623099999</v>
      </c>
      <c r="B2">
        <v>186</v>
      </c>
      <c r="C2">
        <v>1026</v>
      </c>
      <c r="E2">
        <v>435.89857623099999</v>
      </c>
      <c r="F2">
        <v>1</v>
      </c>
      <c r="G2">
        <v>18</v>
      </c>
      <c r="H2">
        <f>G2-K2</f>
        <v>17</v>
      </c>
      <c r="I2">
        <v>186</v>
      </c>
      <c r="J2">
        <v>1</v>
      </c>
      <c r="K2">
        <v>1</v>
      </c>
      <c r="L2">
        <f>G2-O2</f>
        <v>5</v>
      </c>
      <c r="M2">
        <v>1026</v>
      </c>
      <c r="N2">
        <v>1</v>
      </c>
      <c r="O2">
        <v>13</v>
      </c>
    </row>
    <row r="3" spans="1:15" x14ac:dyDescent="0.25">
      <c r="A3">
        <v>932.31869064700004</v>
      </c>
      <c r="B3">
        <v>123</v>
      </c>
      <c r="C3">
        <v>774</v>
      </c>
      <c r="E3">
        <v>932.31869064700004</v>
      </c>
      <c r="F3">
        <v>2</v>
      </c>
      <c r="G3">
        <v>42</v>
      </c>
      <c r="H3">
        <f t="shared" ref="H3:H51" si="0">G3-K3</f>
        <v>35</v>
      </c>
      <c r="I3">
        <v>123</v>
      </c>
      <c r="J3">
        <v>2</v>
      </c>
      <c r="K3">
        <v>7</v>
      </c>
      <c r="L3">
        <f t="shared" ref="L3:L51" si="1">G3-O3</f>
        <v>32</v>
      </c>
      <c r="M3">
        <v>774</v>
      </c>
      <c r="N3">
        <v>2</v>
      </c>
      <c r="O3">
        <v>10</v>
      </c>
    </row>
    <row r="4" spans="1:15" x14ac:dyDescent="0.25">
      <c r="A4">
        <v>363.56491426700001</v>
      </c>
      <c r="B4">
        <v>235</v>
      </c>
      <c r="C4">
        <v>460</v>
      </c>
      <c r="E4">
        <v>363.56491426700001</v>
      </c>
      <c r="F4">
        <v>3</v>
      </c>
      <c r="G4">
        <v>12</v>
      </c>
      <c r="H4">
        <f t="shared" si="0"/>
        <v>-31</v>
      </c>
      <c r="I4">
        <v>235</v>
      </c>
      <c r="J4">
        <v>3</v>
      </c>
      <c r="K4">
        <v>43</v>
      </c>
      <c r="L4">
        <f t="shared" si="1"/>
        <v>9</v>
      </c>
      <c r="M4">
        <v>460</v>
      </c>
      <c r="N4">
        <v>3</v>
      </c>
      <c r="O4">
        <v>3</v>
      </c>
    </row>
    <row r="5" spans="1:15" x14ac:dyDescent="0.25">
      <c r="A5">
        <v>205.78706205</v>
      </c>
      <c r="B5">
        <v>190</v>
      </c>
      <c r="C5">
        <v>5796</v>
      </c>
      <c r="E5">
        <v>205.78706205</v>
      </c>
      <c r="F5">
        <v>4</v>
      </c>
      <c r="G5">
        <v>6</v>
      </c>
      <c r="H5">
        <f t="shared" si="0"/>
        <v>-26</v>
      </c>
      <c r="I5">
        <v>190</v>
      </c>
      <c r="J5">
        <v>4</v>
      </c>
      <c r="K5">
        <v>32</v>
      </c>
      <c r="L5">
        <f t="shared" si="1"/>
        <v>-35</v>
      </c>
      <c r="M5">
        <v>5796</v>
      </c>
      <c r="N5">
        <v>4</v>
      </c>
      <c r="O5">
        <v>41</v>
      </c>
    </row>
    <row r="6" spans="1:15" x14ac:dyDescent="0.25">
      <c r="A6">
        <v>500.22683644699998</v>
      </c>
      <c r="B6">
        <v>184</v>
      </c>
      <c r="C6">
        <v>969</v>
      </c>
      <c r="E6">
        <v>500.22683644699998</v>
      </c>
      <c r="F6">
        <v>5</v>
      </c>
      <c r="G6">
        <v>22</v>
      </c>
      <c r="H6">
        <f t="shared" si="0"/>
        <v>-8</v>
      </c>
      <c r="I6">
        <v>184</v>
      </c>
      <c r="J6">
        <v>5</v>
      </c>
      <c r="K6">
        <v>30</v>
      </c>
      <c r="L6">
        <f t="shared" si="1"/>
        <v>10</v>
      </c>
      <c r="M6">
        <v>969</v>
      </c>
      <c r="N6">
        <v>5</v>
      </c>
      <c r="O6">
        <v>12</v>
      </c>
    </row>
    <row r="7" spans="1:15" x14ac:dyDescent="0.25">
      <c r="A7">
        <v>547.65906863999999</v>
      </c>
      <c r="B7">
        <v>145</v>
      </c>
      <c r="C7">
        <v>3080</v>
      </c>
      <c r="E7">
        <v>547.65906863999999</v>
      </c>
      <c r="F7">
        <v>6</v>
      </c>
      <c r="G7">
        <v>30</v>
      </c>
      <c r="H7">
        <f t="shared" si="0"/>
        <v>14</v>
      </c>
      <c r="I7">
        <v>145</v>
      </c>
      <c r="J7">
        <v>6</v>
      </c>
      <c r="K7">
        <v>16</v>
      </c>
      <c r="L7">
        <f t="shared" si="1"/>
        <v>3</v>
      </c>
      <c r="M7">
        <v>3080</v>
      </c>
      <c r="N7">
        <v>6</v>
      </c>
      <c r="O7">
        <v>27</v>
      </c>
    </row>
    <row r="8" spans="1:15" x14ac:dyDescent="0.25">
      <c r="A8">
        <v>5155.4701545500002</v>
      </c>
      <c r="B8">
        <v>240</v>
      </c>
      <c r="C8">
        <v>18367</v>
      </c>
      <c r="E8">
        <v>5155.4701545500002</v>
      </c>
      <c r="F8">
        <v>7</v>
      </c>
      <c r="G8">
        <v>50</v>
      </c>
      <c r="H8">
        <f t="shared" si="0"/>
        <v>6</v>
      </c>
      <c r="I8">
        <v>240</v>
      </c>
      <c r="J8">
        <v>7</v>
      </c>
      <c r="K8">
        <v>44</v>
      </c>
      <c r="L8">
        <f t="shared" si="1"/>
        <v>1</v>
      </c>
      <c r="M8">
        <v>18367</v>
      </c>
      <c r="N8">
        <v>7</v>
      </c>
      <c r="O8">
        <v>49</v>
      </c>
    </row>
    <row r="9" spans="1:15" x14ac:dyDescent="0.25">
      <c r="A9">
        <v>235.08748578399999</v>
      </c>
      <c r="B9">
        <v>141</v>
      </c>
      <c r="C9">
        <v>7349</v>
      </c>
      <c r="E9">
        <v>235.08748578399999</v>
      </c>
      <c r="F9">
        <v>8</v>
      </c>
      <c r="G9">
        <v>8</v>
      </c>
      <c r="H9">
        <f t="shared" si="0"/>
        <v>-5</v>
      </c>
      <c r="I9">
        <v>141</v>
      </c>
      <c r="J9">
        <v>8</v>
      </c>
      <c r="K9">
        <v>13</v>
      </c>
      <c r="L9">
        <f t="shared" si="1"/>
        <v>-35</v>
      </c>
      <c r="M9">
        <v>7349</v>
      </c>
      <c r="N9">
        <v>8</v>
      </c>
      <c r="O9">
        <v>43</v>
      </c>
    </row>
    <row r="10" spans="1:15" x14ac:dyDescent="0.25">
      <c r="A10">
        <v>1727.71441985</v>
      </c>
      <c r="B10">
        <v>136</v>
      </c>
      <c r="C10">
        <v>11905</v>
      </c>
      <c r="E10">
        <v>1727.71441985</v>
      </c>
      <c r="F10">
        <v>9</v>
      </c>
      <c r="G10">
        <v>47</v>
      </c>
      <c r="H10">
        <f t="shared" si="0"/>
        <v>35</v>
      </c>
      <c r="I10">
        <v>136</v>
      </c>
      <c r="J10">
        <v>9</v>
      </c>
      <c r="K10">
        <v>12</v>
      </c>
      <c r="L10">
        <f t="shared" si="1"/>
        <v>-1</v>
      </c>
      <c r="M10">
        <v>11905</v>
      </c>
      <c r="N10">
        <v>9</v>
      </c>
      <c r="O10">
        <v>48</v>
      </c>
    </row>
    <row r="11" spans="1:15" x14ac:dyDescent="0.25">
      <c r="A11">
        <v>2380.78519009</v>
      </c>
      <c r="B11">
        <v>112</v>
      </c>
      <c r="C11">
        <v>10722</v>
      </c>
      <c r="E11">
        <v>2380.78519009</v>
      </c>
      <c r="F11">
        <v>10</v>
      </c>
      <c r="G11">
        <v>48</v>
      </c>
      <c r="H11">
        <f t="shared" si="0"/>
        <v>45</v>
      </c>
      <c r="I11">
        <v>112</v>
      </c>
      <c r="J11">
        <v>10</v>
      </c>
      <c r="K11">
        <v>3</v>
      </c>
      <c r="L11">
        <f t="shared" si="1"/>
        <v>3</v>
      </c>
      <c r="M11">
        <v>10722</v>
      </c>
      <c r="N11">
        <v>10</v>
      </c>
      <c r="O11">
        <v>45</v>
      </c>
    </row>
    <row r="12" spans="1:15" x14ac:dyDescent="0.25">
      <c r="A12">
        <v>413.42751028499998</v>
      </c>
      <c r="B12">
        <v>103</v>
      </c>
      <c r="C12">
        <v>5286</v>
      </c>
      <c r="E12">
        <v>413.42751028499998</v>
      </c>
      <c r="F12">
        <v>11</v>
      </c>
      <c r="G12">
        <v>16</v>
      </c>
      <c r="H12">
        <f t="shared" si="0"/>
        <v>14</v>
      </c>
      <c r="I12">
        <v>103</v>
      </c>
      <c r="J12">
        <v>11</v>
      </c>
      <c r="K12">
        <v>2</v>
      </c>
      <c r="L12">
        <f t="shared" si="1"/>
        <v>-24</v>
      </c>
      <c r="M12">
        <v>5286</v>
      </c>
      <c r="N12">
        <v>11</v>
      </c>
      <c r="O12">
        <v>40</v>
      </c>
    </row>
    <row r="13" spans="1:15" x14ac:dyDescent="0.25">
      <c r="A13">
        <v>1122.1526315000001</v>
      </c>
      <c r="B13">
        <v>156</v>
      </c>
      <c r="C13">
        <v>11244</v>
      </c>
      <c r="E13">
        <v>1122.1526315000001</v>
      </c>
      <c r="F13">
        <v>12</v>
      </c>
      <c r="G13">
        <v>43</v>
      </c>
      <c r="H13">
        <f t="shared" si="0"/>
        <v>22</v>
      </c>
      <c r="I13">
        <v>156</v>
      </c>
      <c r="J13">
        <v>12</v>
      </c>
      <c r="K13">
        <v>21</v>
      </c>
      <c r="L13">
        <f t="shared" si="1"/>
        <v>-3</v>
      </c>
      <c r="M13">
        <v>11244</v>
      </c>
      <c r="N13">
        <v>12</v>
      </c>
      <c r="O13">
        <v>46</v>
      </c>
    </row>
    <row r="14" spans="1:15" x14ac:dyDescent="0.25">
      <c r="A14">
        <v>15.1703856018</v>
      </c>
      <c r="B14">
        <v>147</v>
      </c>
      <c r="C14">
        <v>9013</v>
      </c>
      <c r="E14">
        <v>15.1703856018</v>
      </c>
      <c r="F14">
        <v>13</v>
      </c>
      <c r="G14">
        <v>1</v>
      </c>
      <c r="H14">
        <f t="shared" si="0"/>
        <v>-16</v>
      </c>
      <c r="I14">
        <v>147</v>
      </c>
      <c r="J14">
        <v>13</v>
      </c>
      <c r="K14">
        <v>17</v>
      </c>
      <c r="L14">
        <f t="shared" si="1"/>
        <v>-43</v>
      </c>
      <c r="M14">
        <v>9013</v>
      </c>
      <c r="N14">
        <v>13</v>
      </c>
      <c r="O14">
        <v>44</v>
      </c>
    </row>
    <row r="15" spans="1:15" x14ac:dyDescent="0.25">
      <c r="A15">
        <v>541.51515290999998</v>
      </c>
      <c r="B15">
        <v>116</v>
      </c>
      <c r="C15">
        <v>4526</v>
      </c>
      <c r="E15">
        <v>541.51515290999998</v>
      </c>
      <c r="F15">
        <v>14</v>
      </c>
      <c r="G15">
        <v>29</v>
      </c>
      <c r="H15">
        <f t="shared" si="0"/>
        <v>23</v>
      </c>
      <c r="I15">
        <v>116</v>
      </c>
      <c r="J15">
        <v>14</v>
      </c>
      <c r="K15">
        <v>6</v>
      </c>
      <c r="L15">
        <f t="shared" si="1"/>
        <v>-6</v>
      </c>
      <c r="M15">
        <v>4526</v>
      </c>
      <c r="N15">
        <v>14</v>
      </c>
      <c r="O15">
        <v>35</v>
      </c>
    </row>
    <row r="16" spans="1:15" x14ac:dyDescent="0.25">
      <c r="A16">
        <v>627.94348436600001</v>
      </c>
      <c r="B16">
        <v>163</v>
      </c>
      <c r="C16">
        <v>3877</v>
      </c>
      <c r="E16">
        <v>627.94348436600001</v>
      </c>
      <c r="F16">
        <v>15</v>
      </c>
      <c r="G16">
        <v>33</v>
      </c>
      <c r="H16">
        <f t="shared" si="0"/>
        <v>11</v>
      </c>
      <c r="I16">
        <v>163</v>
      </c>
      <c r="J16">
        <v>15</v>
      </c>
      <c r="K16">
        <v>22</v>
      </c>
      <c r="L16">
        <f t="shared" si="1"/>
        <v>1</v>
      </c>
      <c r="M16">
        <v>3877</v>
      </c>
      <c r="N16">
        <v>15</v>
      </c>
      <c r="O16">
        <v>32</v>
      </c>
    </row>
    <row r="17" spans="1:15" x14ac:dyDescent="0.25">
      <c r="A17">
        <v>518.73424367699999</v>
      </c>
      <c r="B17">
        <v>113</v>
      </c>
      <c r="C17">
        <v>2884</v>
      </c>
      <c r="E17">
        <v>518.73424367699999</v>
      </c>
      <c r="F17">
        <v>16</v>
      </c>
      <c r="G17">
        <v>27</v>
      </c>
      <c r="H17">
        <f t="shared" si="0"/>
        <v>23</v>
      </c>
      <c r="I17">
        <v>113</v>
      </c>
      <c r="J17">
        <v>16</v>
      </c>
      <c r="K17">
        <v>4</v>
      </c>
      <c r="L17">
        <f t="shared" si="1"/>
        <v>1</v>
      </c>
      <c r="M17">
        <v>2884</v>
      </c>
      <c r="N17">
        <v>16</v>
      </c>
      <c r="O17">
        <v>26</v>
      </c>
    </row>
    <row r="18" spans="1:15" x14ac:dyDescent="0.25">
      <c r="A18">
        <v>513.36872625199999</v>
      </c>
      <c r="B18">
        <v>151</v>
      </c>
      <c r="C18">
        <v>4747</v>
      </c>
      <c r="E18">
        <v>513.36872625199999</v>
      </c>
      <c r="F18">
        <v>17</v>
      </c>
      <c r="G18">
        <v>24</v>
      </c>
      <c r="H18">
        <f t="shared" si="0"/>
        <v>5</v>
      </c>
      <c r="I18">
        <v>151</v>
      </c>
      <c r="J18">
        <v>17</v>
      </c>
      <c r="K18">
        <v>19</v>
      </c>
      <c r="L18">
        <f t="shared" si="1"/>
        <v>-13</v>
      </c>
      <c r="M18">
        <v>4747</v>
      </c>
      <c r="N18">
        <v>17</v>
      </c>
      <c r="O18">
        <v>37</v>
      </c>
    </row>
    <row r="19" spans="1:15" x14ac:dyDescent="0.25">
      <c r="A19">
        <v>488.36420311799998</v>
      </c>
      <c r="B19">
        <v>201</v>
      </c>
      <c r="C19">
        <v>634</v>
      </c>
      <c r="E19">
        <v>488.36420311799998</v>
      </c>
      <c r="F19">
        <v>18</v>
      </c>
      <c r="G19">
        <v>21</v>
      </c>
      <c r="H19">
        <f t="shared" si="0"/>
        <v>-19</v>
      </c>
      <c r="I19">
        <v>201</v>
      </c>
      <c r="J19">
        <v>18</v>
      </c>
      <c r="K19">
        <v>40</v>
      </c>
      <c r="L19">
        <f t="shared" si="1"/>
        <v>15</v>
      </c>
      <c r="M19">
        <v>634</v>
      </c>
      <c r="N19">
        <v>18</v>
      </c>
      <c r="O19">
        <v>6</v>
      </c>
    </row>
    <row r="20" spans="1:15" x14ac:dyDescent="0.25">
      <c r="A20">
        <v>530.13976481300006</v>
      </c>
      <c r="B20">
        <v>195</v>
      </c>
      <c r="C20">
        <v>680</v>
      </c>
      <c r="E20">
        <v>530.13976481300006</v>
      </c>
      <c r="F20">
        <v>19</v>
      </c>
      <c r="G20">
        <v>28</v>
      </c>
      <c r="H20">
        <f t="shared" si="0"/>
        <v>-7</v>
      </c>
      <c r="I20">
        <v>195</v>
      </c>
      <c r="J20">
        <v>19</v>
      </c>
      <c r="K20">
        <v>35</v>
      </c>
      <c r="L20">
        <f t="shared" si="1"/>
        <v>21</v>
      </c>
      <c r="M20">
        <v>680</v>
      </c>
      <c r="N20">
        <v>19</v>
      </c>
      <c r="O20">
        <v>7</v>
      </c>
    </row>
    <row r="21" spans="1:15" x14ac:dyDescent="0.25">
      <c r="A21">
        <v>646.19926367599999</v>
      </c>
      <c r="B21">
        <v>134</v>
      </c>
      <c r="C21">
        <v>1528</v>
      </c>
      <c r="E21">
        <v>646.19926367599999</v>
      </c>
      <c r="F21">
        <v>20</v>
      </c>
      <c r="G21">
        <v>35</v>
      </c>
      <c r="H21">
        <f t="shared" si="0"/>
        <v>25</v>
      </c>
      <c r="I21">
        <v>134</v>
      </c>
      <c r="J21">
        <v>20</v>
      </c>
      <c r="K21">
        <v>10</v>
      </c>
      <c r="L21">
        <f t="shared" si="1"/>
        <v>19</v>
      </c>
      <c r="M21">
        <v>1528</v>
      </c>
      <c r="N21">
        <v>20</v>
      </c>
      <c r="O21">
        <v>16</v>
      </c>
    </row>
    <row r="22" spans="1:15" x14ac:dyDescent="0.25">
      <c r="A22">
        <v>435.086311986</v>
      </c>
      <c r="B22">
        <v>132</v>
      </c>
      <c r="C22">
        <v>2268</v>
      </c>
      <c r="E22">
        <v>435.086311986</v>
      </c>
      <c r="F22">
        <v>21</v>
      </c>
      <c r="G22">
        <v>17</v>
      </c>
      <c r="H22">
        <f t="shared" si="0"/>
        <v>8</v>
      </c>
      <c r="I22">
        <v>132</v>
      </c>
      <c r="J22">
        <v>21</v>
      </c>
      <c r="K22">
        <v>9</v>
      </c>
      <c r="L22">
        <f t="shared" si="1"/>
        <v>-5</v>
      </c>
      <c r="M22">
        <v>2268</v>
      </c>
      <c r="N22">
        <v>21</v>
      </c>
      <c r="O22">
        <v>22</v>
      </c>
    </row>
    <row r="23" spans="1:15" x14ac:dyDescent="0.25">
      <c r="A23">
        <v>856.56512100199996</v>
      </c>
      <c r="B23">
        <v>170</v>
      </c>
      <c r="C23">
        <v>571</v>
      </c>
      <c r="E23">
        <v>856.56512100199996</v>
      </c>
      <c r="F23">
        <v>22</v>
      </c>
      <c r="G23">
        <v>41</v>
      </c>
      <c r="H23">
        <f t="shared" si="0"/>
        <v>18</v>
      </c>
      <c r="I23">
        <v>170</v>
      </c>
      <c r="J23">
        <v>22</v>
      </c>
      <c r="K23">
        <v>23</v>
      </c>
      <c r="L23">
        <f t="shared" si="1"/>
        <v>36</v>
      </c>
      <c r="M23">
        <v>571</v>
      </c>
      <c r="N23">
        <v>22</v>
      </c>
      <c r="O23">
        <v>5</v>
      </c>
    </row>
    <row r="24" spans="1:15" x14ac:dyDescent="0.25">
      <c r="A24">
        <v>514.90732783500005</v>
      </c>
      <c r="B24">
        <v>135</v>
      </c>
      <c r="C24">
        <v>4048</v>
      </c>
      <c r="E24">
        <v>514.90732783500005</v>
      </c>
      <c r="F24">
        <v>23</v>
      </c>
      <c r="G24">
        <v>26</v>
      </c>
      <c r="H24">
        <f t="shared" si="0"/>
        <v>15</v>
      </c>
      <c r="I24">
        <v>135</v>
      </c>
      <c r="J24">
        <v>23</v>
      </c>
      <c r="K24">
        <v>11</v>
      </c>
      <c r="L24">
        <f t="shared" si="1"/>
        <v>-7</v>
      </c>
      <c r="M24">
        <v>4048</v>
      </c>
      <c r="N24">
        <v>23</v>
      </c>
      <c r="O24">
        <v>33</v>
      </c>
    </row>
    <row r="25" spans="1:15" x14ac:dyDescent="0.25">
      <c r="A25">
        <v>514.08498750599995</v>
      </c>
      <c r="B25">
        <v>131</v>
      </c>
      <c r="C25">
        <v>4765</v>
      </c>
      <c r="E25">
        <v>514.08498750599995</v>
      </c>
      <c r="F25">
        <v>24</v>
      </c>
      <c r="G25">
        <v>25</v>
      </c>
      <c r="H25">
        <f t="shared" si="0"/>
        <v>17</v>
      </c>
      <c r="I25">
        <v>131</v>
      </c>
      <c r="J25">
        <v>24</v>
      </c>
      <c r="K25">
        <v>8</v>
      </c>
      <c r="L25">
        <f t="shared" si="1"/>
        <v>-13</v>
      </c>
      <c r="M25">
        <v>4765</v>
      </c>
      <c r="N25">
        <v>24</v>
      </c>
      <c r="O25">
        <v>38</v>
      </c>
    </row>
    <row r="26" spans="1:15" x14ac:dyDescent="0.25">
      <c r="A26">
        <v>218.50679087099999</v>
      </c>
      <c r="B26">
        <v>252</v>
      </c>
      <c r="C26">
        <v>1795</v>
      </c>
      <c r="E26">
        <v>218.50679087099999</v>
      </c>
      <c r="F26">
        <v>25</v>
      </c>
      <c r="G26">
        <v>7</v>
      </c>
      <c r="H26">
        <f t="shared" si="0"/>
        <v>-38</v>
      </c>
      <c r="I26">
        <v>252</v>
      </c>
      <c r="J26">
        <v>25</v>
      </c>
      <c r="K26">
        <v>45</v>
      </c>
      <c r="L26">
        <f t="shared" si="1"/>
        <v>-10</v>
      </c>
      <c r="M26">
        <v>1795</v>
      </c>
      <c r="N26">
        <v>25</v>
      </c>
      <c r="O26">
        <v>17</v>
      </c>
    </row>
    <row r="27" spans="1:15" x14ac:dyDescent="0.25">
      <c r="A27">
        <v>1126.97772528</v>
      </c>
      <c r="B27">
        <v>141</v>
      </c>
      <c r="C27">
        <v>5221</v>
      </c>
      <c r="E27">
        <v>1126.97772528</v>
      </c>
      <c r="F27">
        <v>26</v>
      </c>
      <c r="G27">
        <v>44</v>
      </c>
      <c r="H27">
        <f t="shared" si="0"/>
        <v>30</v>
      </c>
      <c r="I27">
        <v>141</v>
      </c>
      <c r="J27">
        <v>26</v>
      </c>
      <c r="K27">
        <v>14</v>
      </c>
      <c r="L27">
        <f t="shared" si="1"/>
        <v>5</v>
      </c>
      <c r="M27">
        <v>5221</v>
      </c>
      <c r="N27">
        <v>26</v>
      </c>
      <c r="O27">
        <v>39</v>
      </c>
    </row>
    <row r="28" spans="1:15" x14ac:dyDescent="0.25">
      <c r="A28">
        <v>157.312237557</v>
      </c>
      <c r="B28">
        <v>153</v>
      </c>
      <c r="C28">
        <v>2688</v>
      </c>
      <c r="E28">
        <v>157.312237557</v>
      </c>
      <c r="F28">
        <v>27</v>
      </c>
      <c r="G28">
        <v>4</v>
      </c>
      <c r="H28">
        <f t="shared" si="0"/>
        <v>-16</v>
      </c>
      <c r="I28">
        <v>153</v>
      </c>
      <c r="J28">
        <v>27</v>
      </c>
      <c r="K28">
        <v>20</v>
      </c>
      <c r="L28">
        <f t="shared" si="1"/>
        <v>-21</v>
      </c>
      <c r="M28">
        <v>2688</v>
      </c>
      <c r="N28">
        <v>27</v>
      </c>
      <c r="O28">
        <v>25</v>
      </c>
    </row>
    <row r="29" spans="1:15" x14ac:dyDescent="0.25">
      <c r="A29">
        <v>642.08962784400001</v>
      </c>
      <c r="B29">
        <v>178</v>
      </c>
      <c r="C29">
        <v>4733</v>
      </c>
      <c r="E29">
        <v>642.08962784400001</v>
      </c>
      <c r="F29">
        <v>28</v>
      </c>
      <c r="G29">
        <v>34</v>
      </c>
      <c r="H29">
        <f t="shared" si="0"/>
        <v>9</v>
      </c>
      <c r="I29">
        <v>178</v>
      </c>
      <c r="J29">
        <v>28</v>
      </c>
      <c r="K29">
        <v>25</v>
      </c>
      <c r="L29">
        <f t="shared" si="1"/>
        <v>-2</v>
      </c>
      <c r="M29">
        <v>4733</v>
      </c>
      <c r="N29">
        <v>28</v>
      </c>
      <c r="O29">
        <v>36</v>
      </c>
    </row>
    <row r="30" spans="1:15" x14ac:dyDescent="0.25">
      <c r="A30">
        <v>1189.7429994700001</v>
      </c>
      <c r="B30">
        <v>114</v>
      </c>
      <c r="C30">
        <v>7347</v>
      </c>
      <c r="E30">
        <v>1189.7429994700001</v>
      </c>
      <c r="F30">
        <v>29</v>
      </c>
      <c r="G30">
        <v>45</v>
      </c>
      <c r="H30">
        <f t="shared" si="0"/>
        <v>40</v>
      </c>
      <c r="I30">
        <v>114</v>
      </c>
      <c r="J30">
        <v>29</v>
      </c>
      <c r="K30">
        <v>5</v>
      </c>
      <c r="L30">
        <f t="shared" si="1"/>
        <v>3</v>
      </c>
      <c r="M30">
        <v>7347</v>
      </c>
      <c r="N30">
        <v>29</v>
      </c>
      <c r="O30">
        <v>42</v>
      </c>
    </row>
    <row r="31" spans="1:15" x14ac:dyDescent="0.25">
      <c r="A31">
        <v>400.89585736999999</v>
      </c>
      <c r="B31">
        <v>181</v>
      </c>
      <c r="C31">
        <v>3306</v>
      </c>
      <c r="E31">
        <v>400.89585736999999</v>
      </c>
      <c r="F31">
        <v>30</v>
      </c>
      <c r="G31">
        <v>15</v>
      </c>
      <c r="H31">
        <f t="shared" si="0"/>
        <v>-13</v>
      </c>
      <c r="I31">
        <v>181</v>
      </c>
      <c r="J31">
        <v>30</v>
      </c>
      <c r="K31">
        <v>28</v>
      </c>
      <c r="L31">
        <f t="shared" si="1"/>
        <v>-13</v>
      </c>
      <c r="M31">
        <v>3306</v>
      </c>
      <c r="N31">
        <v>30</v>
      </c>
      <c r="O31">
        <v>28</v>
      </c>
    </row>
    <row r="32" spans="1:15" x14ac:dyDescent="0.25">
      <c r="A32">
        <v>726.26140712699998</v>
      </c>
      <c r="B32">
        <v>175</v>
      </c>
      <c r="C32">
        <v>4072</v>
      </c>
      <c r="E32">
        <v>726.26140712699998</v>
      </c>
      <c r="F32">
        <v>31</v>
      </c>
      <c r="G32">
        <v>37</v>
      </c>
      <c r="H32">
        <f t="shared" si="0"/>
        <v>13</v>
      </c>
      <c r="I32">
        <v>175</v>
      </c>
      <c r="J32">
        <v>31</v>
      </c>
      <c r="K32">
        <v>24</v>
      </c>
      <c r="L32">
        <f t="shared" si="1"/>
        <v>3</v>
      </c>
      <c r="M32">
        <v>4072</v>
      </c>
      <c r="N32">
        <v>31</v>
      </c>
      <c r="O32">
        <v>34</v>
      </c>
    </row>
    <row r="33" spans="1:15" x14ac:dyDescent="0.25">
      <c r="A33">
        <v>651.67820201999996</v>
      </c>
      <c r="B33">
        <v>193</v>
      </c>
      <c r="C33">
        <v>3521</v>
      </c>
      <c r="E33">
        <v>651.67820201999996</v>
      </c>
      <c r="F33">
        <v>32</v>
      </c>
      <c r="G33">
        <v>36</v>
      </c>
      <c r="H33">
        <f t="shared" si="0"/>
        <v>2</v>
      </c>
      <c r="I33">
        <v>193</v>
      </c>
      <c r="J33">
        <v>32</v>
      </c>
      <c r="K33">
        <v>34</v>
      </c>
      <c r="L33">
        <f t="shared" si="1"/>
        <v>6</v>
      </c>
      <c r="M33">
        <v>3521</v>
      </c>
      <c r="N33">
        <v>32</v>
      </c>
      <c r="O33">
        <v>30</v>
      </c>
    </row>
    <row r="34" spans="1:15" x14ac:dyDescent="0.25">
      <c r="A34">
        <v>512.722098018</v>
      </c>
      <c r="B34">
        <v>255</v>
      </c>
      <c r="C34">
        <v>2256</v>
      </c>
      <c r="E34">
        <v>512.722098018</v>
      </c>
      <c r="F34">
        <v>33</v>
      </c>
      <c r="G34">
        <v>23</v>
      </c>
      <c r="H34">
        <f t="shared" si="0"/>
        <v>-24</v>
      </c>
      <c r="I34">
        <v>255</v>
      </c>
      <c r="J34">
        <v>33</v>
      </c>
      <c r="K34">
        <v>47</v>
      </c>
      <c r="L34">
        <f t="shared" si="1"/>
        <v>2</v>
      </c>
      <c r="M34">
        <v>2256</v>
      </c>
      <c r="N34">
        <v>33</v>
      </c>
      <c r="O34">
        <v>21</v>
      </c>
    </row>
    <row r="35" spans="1:15" x14ac:dyDescent="0.25">
      <c r="A35">
        <v>302.77857494900002</v>
      </c>
      <c r="B35">
        <v>199</v>
      </c>
      <c r="C35">
        <v>2008</v>
      </c>
      <c r="E35">
        <v>302.77857494900002</v>
      </c>
      <c r="F35">
        <v>34</v>
      </c>
      <c r="G35">
        <v>11</v>
      </c>
      <c r="H35">
        <f t="shared" si="0"/>
        <v>-27</v>
      </c>
      <c r="I35">
        <v>199</v>
      </c>
      <c r="J35">
        <v>34</v>
      </c>
      <c r="K35">
        <v>38</v>
      </c>
      <c r="L35">
        <f t="shared" si="1"/>
        <v>-8</v>
      </c>
      <c r="M35">
        <v>2008</v>
      </c>
      <c r="N35">
        <v>34</v>
      </c>
      <c r="O35">
        <v>19</v>
      </c>
    </row>
    <row r="36" spans="1:15" x14ac:dyDescent="0.25">
      <c r="A36">
        <v>297.29999185100002</v>
      </c>
      <c r="B36">
        <v>196</v>
      </c>
      <c r="C36">
        <v>3738</v>
      </c>
      <c r="E36">
        <v>297.29999185100002</v>
      </c>
      <c r="F36">
        <v>35</v>
      </c>
      <c r="G36">
        <v>10</v>
      </c>
      <c r="H36">
        <f t="shared" si="0"/>
        <v>-26</v>
      </c>
      <c r="I36">
        <v>196</v>
      </c>
      <c r="J36">
        <v>35</v>
      </c>
      <c r="K36">
        <v>36</v>
      </c>
      <c r="L36">
        <f t="shared" si="1"/>
        <v>-21</v>
      </c>
      <c r="M36">
        <v>3738</v>
      </c>
      <c r="N36">
        <v>35</v>
      </c>
      <c r="O36">
        <v>31</v>
      </c>
    </row>
    <row r="37" spans="1:15" x14ac:dyDescent="0.25">
      <c r="A37">
        <v>99.864975071000003</v>
      </c>
      <c r="B37">
        <v>190</v>
      </c>
      <c r="C37">
        <v>2633</v>
      </c>
      <c r="E37">
        <v>99.864975071000003</v>
      </c>
      <c r="F37">
        <v>36</v>
      </c>
      <c r="G37">
        <v>2</v>
      </c>
      <c r="H37">
        <f t="shared" si="0"/>
        <v>-31</v>
      </c>
      <c r="I37">
        <v>190</v>
      </c>
      <c r="J37">
        <v>36</v>
      </c>
      <c r="K37">
        <v>33</v>
      </c>
      <c r="L37">
        <f t="shared" si="1"/>
        <v>-22</v>
      </c>
      <c r="M37">
        <v>2633</v>
      </c>
      <c r="N37">
        <v>36</v>
      </c>
      <c r="O37">
        <v>24</v>
      </c>
    </row>
    <row r="38" spans="1:15" x14ac:dyDescent="0.25">
      <c r="A38">
        <v>3061.3671224300001</v>
      </c>
      <c r="B38">
        <v>141</v>
      </c>
      <c r="C38">
        <v>11604</v>
      </c>
      <c r="E38">
        <v>3061.3671224300001</v>
      </c>
      <c r="F38">
        <v>37</v>
      </c>
      <c r="G38">
        <v>49</v>
      </c>
      <c r="H38">
        <f t="shared" si="0"/>
        <v>34</v>
      </c>
      <c r="I38">
        <v>141</v>
      </c>
      <c r="J38">
        <v>37</v>
      </c>
      <c r="K38">
        <v>15</v>
      </c>
      <c r="L38">
        <f t="shared" si="1"/>
        <v>2</v>
      </c>
      <c r="M38">
        <v>11604</v>
      </c>
      <c r="N38">
        <v>37</v>
      </c>
      <c r="O38">
        <v>47</v>
      </c>
    </row>
    <row r="39" spans="1:15" x14ac:dyDescent="0.25">
      <c r="A39">
        <v>173.718484249</v>
      </c>
      <c r="B39">
        <v>252</v>
      </c>
      <c r="C39">
        <v>716</v>
      </c>
      <c r="E39">
        <v>173.718484249</v>
      </c>
      <c r="F39">
        <v>38</v>
      </c>
      <c r="G39">
        <v>5</v>
      </c>
      <c r="H39">
        <f t="shared" si="0"/>
        <v>-41</v>
      </c>
      <c r="I39">
        <v>252</v>
      </c>
      <c r="J39">
        <v>38</v>
      </c>
      <c r="K39">
        <v>46</v>
      </c>
      <c r="L39">
        <f t="shared" si="1"/>
        <v>-3</v>
      </c>
      <c r="M39">
        <v>716</v>
      </c>
      <c r="N39">
        <v>38</v>
      </c>
      <c r="O39">
        <v>8</v>
      </c>
    </row>
    <row r="40" spans="1:15" x14ac:dyDescent="0.25">
      <c r="A40">
        <v>549.69042436400002</v>
      </c>
      <c r="B40">
        <v>180</v>
      </c>
      <c r="C40">
        <v>755</v>
      </c>
      <c r="E40">
        <v>549.69042436400002</v>
      </c>
      <c r="F40">
        <v>39</v>
      </c>
      <c r="G40">
        <v>31</v>
      </c>
      <c r="H40">
        <f t="shared" si="0"/>
        <v>5</v>
      </c>
      <c r="I40">
        <v>180</v>
      </c>
      <c r="J40">
        <v>39</v>
      </c>
      <c r="K40">
        <v>26</v>
      </c>
      <c r="L40">
        <f t="shared" si="1"/>
        <v>22</v>
      </c>
      <c r="M40">
        <v>755</v>
      </c>
      <c r="N40">
        <v>39</v>
      </c>
      <c r="O40">
        <v>9</v>
      </c>
    </row>
    <row r="41" spans="1:15" x14ac:dyDescent="0.25">
      <c r="A41">
        <v>478.22560708899999</v>
      </c>
      <c r="B41">
        <v>369</v>
      </c>
      <c r="C41">
        <v>346</v>
      </c>
      <c r="E41">
        <v>478.22560708899999</v>
      </c>
      <c r="F41">
        <v>40</v>
      </c>
      <c r="G41">
        <v>20</v>
      </c>
      <c r="H41">
        <f t="shared" si="0"/>
        <v>-29</v>
      </c>
      <c r="I41">
        <v>369</v>
      </c>
      <c r="J41">
        <v>40</v>
      </c>
      <c r="K41">
        <v>49</v>
      </c>
      <c r="L41">
        <f t="shared" si="1"/>
        <v>18</v>
      </c>
      <c r="M41">
        <v>346</v>
      </c>
      <c r="N41">
        <v>40</v>
      </c>
      <c r="O41">
        <v>2</v>
      </c>
    </row>
    <row r="42" spans="1:15" x14ac:dyDescent="0.25">
      <c r="A42">
        <v>363.74896060600003</v>
      </c>
      <c r="B42">
        <v>183</v>
      </c>
      <c r="C42">
        <v>2364</v>
      </c>
      <c r="E42">
        <v>363.74896060600003</v>
      </c>
      <c r="F42">
        <v>41</v>
      </c>
      <c r="G42">
        <v>13</v>
      </c>
      <c r="H42">
        <f t="shared" si="0"/>
        <v>-16</v>
      </c>
      <c r="I42">
        <v>183</v>
      </c>
      <c r="J42">
        <v>41</v>
      </c>
      <c r="K42">
        <v>29</v>
      </c>
      <c r="L42">
        <f t="shared" si="1"/>
        <v>-10</v>
      </c>
      <c r="M42">
        <v>2364</v>
      </c>
      <c r="N42">
        <v>41</v>
      </c>
      <c r="O42">
        <v>23</v>
      </c>
    </row>
    <row r="43" spans="1:15" x14ac:dyDescent="0.25">
      <c r="A43">
        <v>112.17773006100001</v>
      </c>
      <c r="B43">
        <v>277</v>
      </c>
      <c r="C43">
        <v>1076</v>
      </c>
      <c r="E43">
        <v>112.17773006100001</v>
      </c>
      <c r="F43">
        <v>42</v>
      </c>
      <c r="G43">
        <v>3</v>
      </c>
      <c r="H43">
        <f t="shared" si="0"/>
        <v>-45</v>
      </c>
      <c r="I43">
        <v>277</v>
      </c>
      <c r="J43">
        <v>42</v>
      </c>
      <c r="K43">
        <v>48</v>
      </c>
      <c r="L43">
        <f t="shared" si="1"/>
        <v>-11</v>
      </c>
      <c r="M43">
        <v>1076</v>
      </c>
      <c r="N43">
        <v>42</v>
      </c>
      <c r="O43">
        <v>14</v>
      </c>
    </row>
    <row r="44" spans="1:15" x14ac:dyDescent="0.25">
      <c r="A44">
        <v>583.08905406199995</v>
      </c>
      <c r="B44">
        <v>150</v>
      </c>
      <c r="C44">
        <v>1963</v>
      </c>
      <c r="E44">
        <v>583.08905406199995</v>
      </c>
      <c r="F44">
        <v>43</v>
      </c>
      <c r="G44">
        <v>32</v>
      </c>
      <c r="H44">
        <f t="shared" si="0"/>
        <v>14</v>
      </c>
      <c r="I44">
        <v>150</v>
      </c>
      <c r="J44">
        <v>43</v>
      </c>
      <c r="K44">
        <v>18</v>
      </c>
      <c r="L44">
        <f t="shared" si="1"/>
        <v>14</v>
      </c>
      <c r="M44">
        <v>1963</v>
      </c>
      <c r="N44">
        <v>43</v>
      </c>
      <c r="O44">
        <v>18</v>
      </c>
    </row>
    <row r="45" spans="1:15" x14ac:dyDescent="0.25">
      <c r="A45">
        <v>386.18880569499999</v>
      </c>
      <c r="B45">
        <v>196</v>
      </c>
      <c r="C45">
        <v>1127</v>
      </c>
      <c r="E45">
        <v>386.18880569499999</v>
      </c>
      <c r="F45">
        <v>44</v>
      </c>
      <c r="G45">
        <v>14</v>
      </c>
      <c r="H45">
        <f t="shared" si="0"/>
        <v>-23</v>
      </c>
      <c r="I45">
        <v>196</v>
      </c>
      <c r="J45">
        <v>44</v>
      </c>
      <c r="K45">
        <v>37</v>
      </c>
      <c r="L45">
        <f t="shared" si="1"/>
        <v>-1</v>
      </c>
      <c r="M45">
        <v>1127</v>
      </c>
      <c r="N45">
        <v>44</v>
      </c>
      <c r="O45">
        <v>15</v>
      </c>
    </row>
    <row r="46" spans="1:15" x14ac:dyDescent="0.25">
      <c r="A46">
        <v>797.81671170699997</v>
      </c>
      <c r="B46">
        <v>180</v>
      </c>
      <c r="C46">
        <v>533</v>
      </c>
      <c r="E46">
        <v>797.81671170699997</v>
      </c>
      <c r="F46">
        <v>45</v>
      </c>
      <c r="G46">
        <v>40</v>
      </c>
      <c r="H46">
        <f t="shared" si="0"/>
        <v>13</v>
      </c>
      <c r="I46">
        <v>180</v>
      </c>
      <c r="J46">
        <v>45</v>
      </c>
      <c r="K46">
        <v>27</v>
      </c>
      <c r="L46">
        <f t="shared" si="1"/>
        <v>36</v>
      </c>
      <c r="M46">
        <v>533</v>
      </c>
      <c r="N46">
        <v>45</v>
      </c>
      <c r="O46">
        <v>4</v>
      </c>
    </row>
    <row r="47" spans="1:15" x14ac:dyDescent="0.25">
      <c r="A47">
        <v>476.19599237300002</v>
      </c>
      <c r="B47">
        <v>184</v>
      </c>
      <c r="C47">
        <v>3418</v>
      </c>
      <c r="E47">
        <v>476.19599237300002</v>
      </c>
      <c r="F47">
        <v>46</v>
      </c>
      <c r="G47">
        <v>19</v>
      </c>
      <c r="H47">
        <f t="shared" si="0"/>
        <v>-12</v>
      </c>
      <c r="I47">
        <v>184</v>
      </c>
      <c r="J47">
        <v>46</v>
      </c>
      <c r="K47">
        <v>31</v>
      </c>
      <c r="L47">
        <f t="shared" si="1"/>
        <v>-10</v>
      </c>
      <c r="M47">
        <v>3418</v>
      </c>
      <c r="N47">
        <v>46</v>
      </c>
      <c r="O47">
        <v>29</v>
      </c>
    </row>
    <row r="48" spans="1:15" x14ac:dyDescent="0.25">
      <c r="A48">
        <v>262.53855059300002</v>
      </c>
      <c r="B48">
        <v>201</v>
      </c>
      <c r="C48">
        <v>2185</v>
      </c>
      <c r="E48">
        <v>262.53855059300002</v>
      </c>
      <c r="F48">
        <v>47</v>
      </c>
      <c r="G48">
        <v>9</v>
      </c>
      <c r="H48">
        <f t="shared" si="0"/>
        <v>-32</v>
      </c>
      <c r="I48">
        <v>201</v>
      </c>
      <c r="J48">
        <v>47</v>
      </c>
      <c r="K48">
        <v>41</v>
      </c>
      <c r="L48">
        <f t="shared" si="1"/>
        <v>-11</v>
      </c>
      <c r="M48">
        <v>2185</v>
      </c>
      <c r="N48">
        <v>47</v>
      </c>
      <c r="O48">
        <v>20</v>
      </c>
    </row>
    <row r="49" spans="1:15" x14ac:dyDescent="0.25">
      <c r="A49">
        <v>730.82886948099997</v>
      </c>
      <c r="B49">
        <v>200</v>
      </c>
      <c r="C49">
        <v>20411</v>
      </c>
      <c r="E49">
        <v>730.82886948099997</v>
      </c>
      <c r="F49">
        <v>48</v>
      </c>
      <c r="G49">
        <v>38</v>
      </c>
      <c r="H49">
        <f t="shared" si="0"/>
        <v>-1</v>
      </c>
      <c r="I49">
        <v>200</v>
      </c>
      <c r="J49">
        <v>48</v>
      </c>
      <c r="K49">
        <v>39</v>
      </c>
      <c r="L49">
        <f t="shared" si="1"/>
        <v>-12</v>
      </c>
      <c r="M49">
        <v>20411</v>
      </c>
      <c r="N49">
        <v>48</v>
      </c>
      <c r="O49">
        <v>50</v>
      </c>
    </row>
    <row r="50" spans="1:15" x14ac:dyDescent="0.25">
      <c r="A50">
        <v>1493.1171383000001</v>
      </c>
      <c r="B50">
        <v>570</v>
      </c>
      <c r="C50">
        <v>325</v>
      </c>
      <c r="E50">
        <v>1493.1171383000001</v>
      </c>
      <c r="F50">
        <v>49</v>
      </c>
      <c r="G50">
        <v>46</v>
      </c>
      <c r="H50">
        <f t="shared" si="0"/>
        <v>-4</v>
      </c>
      <c r="I50">
        <v>570</v>
      </c>
      <c r="J50">
        <v>49</v>
      </c>
      <c r="K50">
        <v>50</v>
      </c>
      <c r="L50">
        <f t="shared" si="1"/>
        <v>45</v>
      </c>
      <c r="M50">
        <v>325</v>
      </c>
      <c r="N50">
        <v>49</v>
      </c>
      <c r="O50">
        <v>1</v>
      </c>
    </row>
    <row r="51" spans="1:15" x14ac:dyDescent="0.25">
      <c r="A51">
        <v>768.61339282999995</v>
      </c>
      <c r="B51">
        <v>202</v>
      </c>
      <c r="C51">
        <v>816</v>
      </c>
      <c r="E51">
        <v>768.61339282999995</v>
      </c>
      <c r="F51">
        <v>50</v>
      </c>
      <c r="G51">
        <v>39</v>
      </c>
      <c r="H51">
        <f t="shared" si="0"/>
        <v>-3</v>
      </c>
      <c r="I51">
        <v>202</v>
      </c>
      <c r="J51">
        <v>50</v>
      </c>
      <c r="K51">
        <v>42</v>
      </c>
      <c r="L51">
        <f t="shared" si="1"/>
        <v>28</v>
      </c>
      <c r="M51">
        <v>816</v>
      </c>
      <c r="N51">
        <v>50</v>
      </c>
      <c r="O51">
        <v>11</v>
      </c>
    </row>
    <row r="52" spans="1:15" x14ac:dyDescent="0.25">
      <c r="H52">
        <f>SUMSQ(H2:H51)</f>
        <v>26436</v>
      </c>
      <c r="L52">
        <f t="shared" ref="L52" si="2">SUMSQ(L2:L51)</f>
        <v>16402</v>
      </c>
    </row>
    <row r="54" spans="1:15" x14ac:dyDescent="0.25">
      <c r="I54">
        <f>50*(50*50-1)</f>
        <v>124950</v>
      </c>
    </row>
    <row r="56" spans="1:15" x14ac:dyDescent="0.25">
      <c r="H56" t="s">
        <v>14</v>
      </c>
      <c r="I56">
        <f>1-6*(H52/I54)</f>
        <v>-0.26943577430972376</v>
      </c>
    </row>
  </sheetData>
  <sortState ref="M2:O51">
    <sortCondition ref="N2:N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"/>
  <sheetViews>
    <sheetView topLeftCell="D1" workbookViewId="0">
      <selection activeCell="H7" sqref="H7"/>
    </sheetView>
  </sheetViews>
  <sheetFormatPr baseColWidth="10" defaultRowHeight="15" x14ac:dyDescent="0.25"/>
  <sheetData>
    <row r="1" spans="1:17" x14ac:dyDescent="0.25">
      <c r="A1" t="s">
        <v>3</v>
      </c>
      <c r="B1" t="s">
        <v>4</v>
      </c>
      <c r="C1" t="s">
        <v>5</v>
      </c>
      <c r="E1" t="s">
        <v>3</v>
      </c>
      <c r="F1" t="s">
        <v>15</v>
      </c>
      <c r="G1" s="5" t="s">
        <v>16</v>
      </c>
      <c r="H1" t="s">
        <v>12</v>
      </c>
      <c r="J1" t="s">
        <v>4</v>
      </c>
      <c r="K1" t="s">
        <v>6</v>
      </c>
      <c r="L1" s="5" t="s">
        <v>7</v>
      </c>
      <c r="M1" t="s">
        <v>13</v>
      </c>
      <c r="O1" t="s">
        <v>5</v>
      </c>
      <c r="P1" t="s">
        <v>9</v>
      </c>
      <c r="Q1" s="5" t="s">
        <v>8</v>
      </c>
    </row>
    <row r="2" spans="1:17" x14ac:dyDescent="0.25">
      <c r="A2">
        <v>435.89857623099999</v>
      </c>
      <c r="B2">
        <v>186</v>
      </c>
      <c r="C2">
        <v>1026</v>
      </c>
      <c r="E2">
        <v>435.89857623099999</v>
      </c>
      <c r="F2">
        <v>1</v>
      </c>
      <c r="G2">
        <v>18</v>
      </c>
      <c r="H2">
        <f>G2-L2</f>
        <v>-13</v>
      </c>
      <c r="J2">
        <v>186</v>
      </c>
      <c r="K2">
        <v>1</v>
      </c>
      <c r="L2">
        <v>31</v>
      </c>
      <c r="M2">
        <f>G2-Q2</f>
        <v>5</v>
      </c>
      <c r="O2">
        <v>1026</v>
      </c>
      <c r="P2">
        <v>1</v>
      </c>
      <c r="Q2">
        <v>13</v>
      </c>
    </row>
    <row r="3" spans="1:17" x14ac:dyDescent="0.25">
      <c r="A3">
        <v>932.31869064700004</v>
      </c>
      <c r="B3">
        <v>123</v>
      </c>
      <c r="C3">
        <v>774</v>
      </c>
      <c r="E3">
        <v>932.31869064700004</v>
      </c>
      <c r="F3">
        <v>2</v>
      </c>
      <c r="G3">
        <v>42</v>
      </c>
      <c r="H3">
        <f t="shared" ref="H3:H51" si="0">G3-L3</f>
        <v>36</v>
      </c>
      <c r="J3">
        <v>123</v>
      </c>
      <c r="K3">
        <v>2</v>
      </c>
      <c r="L3">
        <v>6</v>
      </c>
      <c r="M3">
        <f t="shared" ref="M3:M51" si="1">G3-Q3</f>
        <v>32</v>
      </c>
      <c r="O3">
        <v>774</v>
      </c>
      <c r="P3">
        <v>2</v>
      </c>
      <c r="Q3">
        <v>10</v>
      </c>
    </row>
    <row r="4" spans="1:17" x14ac:dyDescent="0.25">
      <c r="A4">
        <v>363.56491426700001</v>
      </c>
      <c r="B4">
        <v>235</v>
      </c>
      <c r="C4">
        <v>460</v>
      </c>
      <c r="E4">
        <v>363.56491426700001</v>
      </c>
      <c r="F4">
        <v>3</v>
      </c>
      <c r="G4">
        <v>12</v>
      </c>
      <c r="H4">
        <f t="shared" si="0"/>
        <v>-31</v>
      </c>
      <c r="J4">
        <v>235</v>
      </c>
      <c r="K4">
        <v>3</v>
      </c>
      <c r="L4">
        <v>43</v>
      </c>
      <c r="M4">
        <f t="shared" si="1"/>
        <v>9</v>
      </c>
      <c r="O4">
        <v>460</v>
      </c>
      <c r="P4">
        <v>3</v>
      </c>
      <c r="Q4">
        <v>3</v>
      </c>
    </row>
    <row r="5" spans="1:17" x14ac:dyDescent="0.25">
      <c r="A5">
        <v>205.78706205</v>
      </c>
      <c r="B5">
        <v>190</v>
      </c>
      <c r="C5">
        <v>5796</v>
      </c>
      <c r="E5">
        <v>205.78706205</v>
      </c>
      <c r="F5">
        <v>4</v>
      </c>
      <c r="G5">
        <v>6</v>
      </c>
      <c r="H5">
        <f t="shared" si="0"/>
        <v>-26</v>
      </c>
      <c r="J5">
        <v>190</v>
      </c>
      <c r="K5">
        <v>4</v>
      </c>
      <c r="L5">
        <v>32</v>
      </c>
      <c r="M5">
        <f t="shared" si="1"/>
        <v>-35</v>
      </c>
      <c r="O5">
        <v>5796</v>
      </c>
      <c r="P5">
        <v>4</v>
      </c>
      <c r="Q5">
        <v>41</v>
      </c>
    </row>
    <row r="6" spans="1:17" x14ac:dyDescent="0.25">
      <c r="A6">
        <v>500.22683644699998</v>
      </c>
      <c r="B6">
        <v>184</v>
      </c>
      <c r="C6">
        <v>969</v>
      </c>
      <c r="E6">
        <v>500.22683644699998</v>
      </c>
      <c r="F6">
        <v>5</v>
      </c>
      <c r="G6">
        <v>22</v>
      </c>
      <c r="H6">
        <f t="shared" si="0"/>
        <v>-7</v>
      </c>
      <c r="J6">
        <v>184</v>
      </c>
      <c r="K6">
        <v>5</v>
      </c>
      <c r="L6">
        <v>29</v>
      </c>
      <c r="M6">
        <f t="shared" si="1"/>
        <v>10</v>
      </c>
      <c r="O6">
        <v>969</v>
      </c>
      <c r="P6">
        <v>5</v>
      </c>
      <c r="Q6">
        <v>12</v>
      </c>
    </row>
    <row r="7" spans="1:17" x14ac:dyDescent="0.25">
      <c r="A7">
        <v>547.65906863999999</v>
      </c>
      <c r="B7">
        <v>145</v>
      </c>
      <c r="C7">
        <v>3080</v>
      </c>
      <c r="E7">
        <v>547.65906863999999</v>
      </c>
      <c r="F7">
        <v>6</v>
      </c>
      <c r="G7">
        <v>30</v>
      </c>
      <c r="H7">
        <f t="shared" si="0"/>
        <v>15</v>
      </c>
      <c r="J7">
        <v>145</v>
      </c>
      <c r="K7">
        <v>6</v>
      </c>
      <c r="L7">
        <v>15</v>
      </c>
      <c r="M7">
        <f t="shared" si="1"/>
        <v>3</v>
      </c>
      <c r="O7">
        <v>3080</v>
      </c>
      <c r="P7">
        <v>6</v>
      </c>
      <c r="Q7">
        <v>27</v>
      </c>
    </row>
    <row r="8" spans="1:17" x14ac:dyDescent="0.25">
      <c r="A8">
        <v>5155.4701545500002</v>
      </c>
      <c r="B8">
        <v>240</v>
      </c>
      <c r="C8">
        <v>18367</v>
      </c>
      <c r="E8">
        <v>5155.4701545500002</v>
      </c>
      <c r="F8">
        <v>7</v>
      </c>
      <c r="G8">
        <v>50</v>
      </c>
      <c r="H8">
        <f t="shared" si="0"/>
        <v>6</v>
      </c>
      <c r="J8">
        <v>240</v>
      </c>
      <c r="K8">
        <v>7</v>
      </c>
      <c r="L8">
        <v>44</v>
      </c>
      <c r="M8">
        <f t="shared" si="1"/>
        <v>1</v>
      </c>
      <c r="O8">
        <v>18367</v>
      </c>
      <c r="P8">
        <v>7</v>
      </c>
      <c r="Q8">
        <v>49</v>
      </c>
    </row>
    <row r="9" spans="1:17" x14ac:dyDescent="0.25">
      <c r="A9">
        <v>235.08748578399999</v>
      </c>
      <c r="B9">
        <v>141</v>
      </c>
      <c r="C9">
        <v>7349</v>
      </c>
      <c r="E9">
        <v>235.08748578399999</v>
      </c>
      <c r="F9">
        <v>8</v>
      </c>
      <c r="G9">
        <v>8</v>
      </c>
      <c r="H9">
        <f t="shared" si="0"/>
        <v>-4</v>
      </c>
      <c r="J9">
        <v>141</v>
      </c>
      <c r="K9">
        <v>8</v>
      </c>
      <c r="L9">
        <v>12</v>
      </c>
      <c r="M9">
        <f t="shared" si="1"/>
        <v>-35</v>
      </c>
      <c r="O9">
        <v>7349</v>
      </c>
      <c r="P9">
        <v>8</v>
      </c>
      <c r="Q9">
        <v>43</v>
      </c>
    </row>
    <row r="10" spans="1:17" x14ac:dyDescent="0.25">
      <c r="A10">
        <v>1727.71441985</v>
      </c>
      <c r="B10">
        <v>136</v>
      </c>
      <c r="C10">
        <v>11905</v>
      </c>
      <c r="E10">
        <v>1727.71441985</v>
      </c>
      <c r="F10">
        <v>9</v>
      </c>
      <c r="G10">
        <v>47</v>
      </c>
      <c r="H10">
        <f t="shared" si="0"/>
        <v>36</v>
      </c>
      <c r="J10">
        <v>136</v>
      </c>
      <c r="K10">
        <v>9</v>
      </c>
      <c r="L10">
        <v>11</v>
      </c>
      <c r="M10">
        <f t="shared" si="1"/>
        <v>-1</v>
      </c>
      <c r="O10">
        <v>11905</v>
      </c>
      <c r="P10">
        <v>9</v>
      </c>
      <c r="Q10">
        <v>48</v>
      </c>
    </row>
    <row r="11" spans="1:17" x14ac:dyDescent="0.25">
      <c r="A11">
        <v>2380.78519009</v>
      </c>
      <c r="B11">
        <v>112</v>
      </c>
      <c r="C11">
        <v>10722</v>
      </c>
      <c r="E11">
        <v>2380.78519009</v>
      </c>
      <c r="F11">
        <v>10</v>
      </c>
      <c r="G11">
        <v>48</v>
      </c>
      <c r="H11">
        <f t="shared" si="0"/>
        <v>46</v>
      </c>
      <c r="J11">
        <v>112</v>
      </c>
      <c r="K11">
        <v>10</v>
      </c>
      <c r="L11">
        <v>2</v>
      </c>
      <c r="M11">
        <f t="shared" si="1"/>
        <v>3</v>
      </c>
      <c r="O11">
        <v>10722</v>
      </c>
      <c r="P11">
        <v>10</v>
      </c>
      <c r="Q11">
        <v>45</v>
      </c>
    </row>
    <row r="12" spans="1:17" x14ac:dyDescent="0.25">
      <c r="A12">
        <v>413.42751028499998</v>
      </c>
      <c r="B12">
        <v>103</v>
      </c>
      <c r="C12">
        <v>5286</v>
      </c>
      <c r="E12">
        <v>413.42751028499998</v>
      </c>
      <c r="F12">
        <v>11</v>
      </c>
      <c r="G12">
        <v>16</v>
      </c>
      <c r="H12">
        <f t="shared" si="0"/>
        <v>15</v>
      </c>
      <c r="J12">
        <v>103</v>
      </c>
      <c r="K12">
        <v>11</v>
      </c>
      <c r="L12">
        <v>1</v>
      </c>
      <c r="M12">
        <f t="shared" si="1"/>
        <v>-24</v>
      </c>
      <c r="O12">
        <v>5286</v>
      </c>
      <c r="P12">
        <v>11</v>
      </c>
      <c r="Q12">
        <v>40</v>
      </c>
    </row>
    <row r="13" spans="1:17" x14ac:dyDescent="0.25">
      <c r="A13">
        <v>1122.1526315000001</v>
      </c>
      <c r="B13">
        <v>156</v>
      </c>
      <c r="C13">
        <v>11244</v>
      </c>
      <c r="E13">
        <v>1122.1526315000001</v>
      </c>
      <c r="F13">
        <v>12</v>
      </c>
      <c r="G13">
        <v>43</v>
      </c>
      <c r="H13">
        <f t="shared" si="0"/>
        <v>23</v>
      </c>
      <c r="J13">
        <v>156</v>
      </c>
      <c r="K13">
        <v>12</v>
      </c>
      <c r="L13">
        <v>20</v>
      </c>
      <c r="M13">
        <f t="shared" si="1"/>
        <v>-3</v>
      </c>
      <c r="O13">
        <v>11244</v>
      </c>
      <c r="P13">
        <v>12</v>
      </c>
      <c r="Q13">
        <v>46</v>
      </c>
    </row>
    <row r="14" spans="1:17" x14ac:dyDescent="0.25">
      <c r="A14">
        <v>15.1703856018</v>
      </c>
      <c r="B14">
        <v>147</v>
      </c>
      <c r="C14">
        <v>9013</v>
      </c>
      <c r="E14">
        <v>15.1703856018</v>
      </c>
      <c r="F14">
        <v>13</v>
      </c>
      <c r="G14">
        <v>1</v>
      </c>
      <c r="H14">
        <f t="shared" si="0"/>
        <v>-15</v>
      </c>
      <c r="J14">
        <v>147</v>
      </c>
      <c r="K14">
        <v>13</v>
      </c>
      <c r="L14">
        <v>16</v>
      </c>
      <c r="M14">
        <f t="shared" si="1"/>
        <v>-43</v>
      </c>
      <c r="O14">
        <v>9013</v>
      </c>
      <c r="P14">
        <v>13</v>
      </c>
      <c r="Q14">
        <v>44</v>
      </c>
    </row>
    <row r="15" spans="1:17" x14ac:dyDescent="0.25">
      <c r="A15">
        <v>541.51515290999998</v>
      </c>
      <c r="B15">
        <v>116</v>
      </c>
      <c r="C15">
        <v>4526</v>
      </c>
      <c r="E15">
        <v>541.51515290999998</v>
      </c>
      <c r="F15">
        <v>14</v>
      </c>
      <c r="G15">
        <v>29</v>
      </c>
      <c r="H15">
        <f t="shared" si="0"/>
        <v>24</v>
      </c>
      <c r="J15">
        <v>116</v>
      </c>
      <c r="K15">
        <v>14</v>
      </c>
      <c r="L15">
        <v>5</v>
      </c>
      <c r="M15">
        <f t="shared" si="1"/>
        <v>-6</v>
      </c>
      <c r="O15">
        <v>4526</v>
      </c>
      <c r="P15">
        <v>14</v>
      </c>
      <c r="Q15">
        <v>35</v>
      </c>
    </row>
    <row r="16" spans="1:17" x14ac:dyDescent="0.25">
      <c r="A16">
        <v>627.94348436600001</v>
      </c>
      <c r="B16">
        <v>163</v>
      </c>
      <c r="C16">
        <v>3877</v>
      </c>
      <c r="E16">
        <v>627.94348436600001</v>
      </c>
      <c r="F16">
        <v>15</v>
      </c>
      <c r="G16">
        <v>33</v>
      </c>
      <c r="H16">
        <f t="shared" si="0"/>
        <v>12</v>
      </c>
      <c r="J16">
        <v>163</v>
      </c>
      <c r="K16">
        <v>15</v>
      </c>
      <c r="L16">
        <v>21</v>
      </c>
      <c r="M16">
        <f t="shared" si="1"/>
        <v>1</v>
      </c>
      <c r="O16">
        <v>3877</v>
      </c>
      <c r="P16">
        <v>15</v>
      </c>
      <c r="Q16">
        <v>32</v>
      </c>
    </row>
    <row r="17" spans="1:17" x14ac:dyDescent="0.25">
      <c r="A17">
        <v>518.73424367699999</v>
      </c>
      <c r="B17">
        <v>113</v>
      </c>
      <c r="C17">
        <v>2884</v>
      </c>
      <c r="E17">
        <v>518.73424367699999</v>
      </c>
      <c r="F17">
        <v>16</v>
      </c>
      <c r="G17">
        <v>27</v>
      </c>
      <c r="H17">
        <f t="shared" si="0"/>
        <v>24</v>
      </c>
      <c r="J17">
        <v>113</v>
      </c>
      <c r="K17">
        <v>16</v>
      </c>
      <c r="L17">
        <v>3</v>
      </c>
      <c r="M17">
        <f t="shared" si="1"/>
        <v>1</v>
      </c>
      <c r="O17">
        <v>2884</v>
      </c>
      <c r="P17">
        <v>16</v>
      </c>
      <c r="Q17">
        <v>26</v>
      </c>
    </row>
    <row r="18" spans="1:17" x14ac:dyDescent="0.25">
      <c r="A18">
        <v>513.36872625199999</v>
      </c>
      <c r="B18">
        <v>151</v>
      </c>
      <c r="C18">
        <v>4747</v>
      </c>
      <c r="E18">
        <v>513.36872625199999</v>
      </c>
      <c r="F18">
        <v>17</v>
      </c>
      <c r="G18">
        <v>24</v>
      </c>
      <c r="H18">
        <f t="shared" si="0"/>
        <v>6</v>
      </c>
      <c r="J18">
        <v>151</v>
      </c>
      <c r="K18">
        <v>17</v>
      </c>
      <c r="L18">
        <v>18</v>
      </c>
      <c r="M18">
        <f t="shared" si="1"/>
        <v>-13</v>
      </c>
      <c r="O18">
        <v>4747</v>
      </c>
      <c r="P18">
        <v>17</v>
      </c>
      <c r="Q18">
        <v>37</v>
      </c>
    </row>
    <row r="19" spans="1:17" x14ac:dyDescent="0.25">
      <c r="A19">
        <v>488.36420311799998</v>
      </c>
      <c r="B19">
        <v>201</v>
      </c>
      <c r="C19">
        <v>634</v>
      </c>
      <c r="E19">
        <v>488.36420311799998</v>
      </c>
      <c r="F19">
        <v>18</v>
      </c>
      <c r="G19">
        <v>21</v>
      </c>
      <c r="H19">
        <f t="shared" si="0"/>
        <v>-19</v>
      </c>
      <c r="J19">
        <v>201</v>
      </c>
      <c r="K19">
        <v>18</v>
      </c>
      <c r="L19">
        <v>40</v>
      </c>
      <c r="M19">
        <f t="shared" si="1"/>
        <v>15</v>
      </c>
      <c r="O19">
        <v>634</v>
      </c>
      <c r="P19">
        <v>18</v>
      </c>
      <c r="Q19">
        <v>6</v>
      </c>
    </row>
    <row r="20" spans="1:17" x14ac:dyDescent="0.25">
      <c r="A20">
        <v>530.13976481300006</v>
      </c>
      <c r="B20">
        <v>195</v>
      </c>
      <c r="C20">
        <v>680</v>
      </c>
      <c r="E20">
        <v>530.13976481300006</v>
      </c>
      <c r="F20">
        <v>19</v>
      </c>
      <c r="G20">
        <v>28</v>
      </c>
      <c r="H20">
        <f t="shared" si="0"/>
        <v>-7</v>
      </c>
      <c r="J20">
        <v>195</v>
      </c>
      <c r="K20">
        <v>19</v>
      </c>
      <c r="L20">
        <v>35</v>
      </c>
      <c r="M20">
        <f t="shared" si="1"/>
        <v>21</v>
      </c>
      <c r="O20">
        <v>680</v>
      </c>
      <c r="P20">
        <v>19</v>
      </c>
      <c r="Q20">
        <v>7</v>
      </c>
    </row>
    <row r="21" spans="1:17" x14ac:dyDescent="0.25">
      <c r="A21">
        <v>646.19926367599999</v>
      </c>
      <c r="B21">
        <v>134</v>
      </c>
      <c r="C21">
        <v>1528</v>
      </c>
      <c r="E21">
        <v>646.19926367599999</v>
      </c>
      <c r="F21">
        <v>20</v>
      </c>
      <c r="G21">
        <v>35</v>
      </c>
      <c r="H21">
        <f t="shared" si="0"/>
        <v>26</v>
      </c>
      <c r="J21">
        <v>134</v>
      </c>
      <c r="K21">
        <v>20</v>
      </c>
      <c r="L21">
        <v>9</v>
      </c>
      <c r="M21">
        <f t="shared" si="1"/>
        <v>19</v>
      </c>
      <c r="O21">
        <v>1528</v>
      </c>
      <c r="P21">
        <v>20</v>
      </c>
      <c r="Q21">
        <v>16</v>
      </c>
    </row>
    <row r="22" spans="1:17" x14ac:dyDescent="0.25">
      <c r="A22">
        <v>435.086311986</v>
      </c>
      <c r="B22">
        <v>132</v>
      </c>
      <c r="C22">
        <v>2268</v>
      </c>
      <c r="E22">
        <v>435.086311986</v>
      </c>
      <c r="F22">
        <v>21</v>
      </c>
      <c r="G22">
        <v>17</v>
      </c>
      <c r="H22">
        <f t="shared" si="0"/>
        <v>9</v>
      </c>
      <c r="J22">
        <v>132</v>
      </c>
      <c r="K22">
        <v>21</v>
      </c>
      <c r="L22">
        <v>8</v>
      </c>
      <c r="M22">
        <f t="shared" si="1"/>
        <v>-5</v>
      </c>
      <c r="O22">
        <v>2268</v>
      </c>
      <c r="P22">
        <v>21</v>
      </c>
      <c r="Q22">
        <v>22</v>
      </c>
    </row>
    <row r="23" spans="1:17" x14ac:dyDescent="0.25">
      <c r="A23">
        <v>856.56512100199996</v>
      </c>
      <c r="B23">
        <v>170</v>
      </c>
      <c r="C23">
        <v>571</v>
      </c>
      <c r="E23">
        <v>856.56512100199996</v>
      </c>
      <c r="F23">
        <v>22</v>
      </c>
      <c r="G23">
        <v>41</v>
      </c>
      <c r="H23">
        <f t="shared" si="0"/>
        <v>19</v>
      </c>
      <c r="J23">
        <v>170</v>
      </c>
      <c r="K23">
        <v>22</v>
      </c>
      <c r="L23">
        <v>22</v>
      </c>
      <c r="M23">
        <f t="shared" si="1"/>
        <v>36</v>
      </c>
      <c r="O23">
        <v>571</v>
      </c>
      <c r="P23">
        <v>22</v>
      </c>
      <c r="Q23">
        <v>5</v>
      </c>
    </row>
    <row r="24" spans="1:17" x14ac:dyDescent="0.25">
      <c r="A24">
        <v>514.90732783500005</v>
      </c>
      <c r="B24">
        <v>135</v>
      </c>
      <c r="C24">
        <v>4048</v>
      </c>
      <c r="E24">
        <v>514.90732783500005</v>
      </c>
      <c r="F24">
        <v>23</v>
      </c>
      <c r="G24">
        <v>26</v>
      </c>
      <c r="H24">
        <f t="shared" si="0"/>
        <v>16</v>
      </c>
      <c r="J24">
        <v>135</v>
      </c>
      <c r="K24">
        <v>23</v>
      </c>
      <c r="L24">
        <v>10</v>
      </c>
      <c r="M24">
        <f t="shared" si="1"/>
        <v>-7</v>
      </c>
      <c r="O24">
        <v>4048</v>
      </c>
      <c r="P24">
        <v>23</v>
      </c>
      <c r="Q24">
        <v>33</v>
      </c>
    </row>
    <row r="25" spans="1:17" x14ac:dyDescent="0.25">
      <c r="A25">
        <v>514.08498750599995</v>
      </c>
      <c r="B25">
        <v>131</v>
      </c>
      <c r="C25">
        <v>4765</v>
      </c>
      <c r="E25">
        <v>514.08498750599995</v>
      </c>
      <c r="F25">
        <v>24</v>
      </c>
      <c r="G25">
        <v>25</v>
      </c>
      <c r="H25">
        <f t="shared" si="0"/>
        <v>18</v>
      </c>
      <c r="J25">
        <v>131</v>
      </c>
      <c r="K25">
        <v>24</v>
      </c>
      <c r="L25">
        <v>7</v>
      </c>
      <c r="M25">
        <f t="shared" si="1"/>
        <v>-13</v>
      </c>
      <c r="O25">
        <v>4765</v>
      </c>
      <c r="P25">
        <v>24</v>
      </c>
      <c r="Q25">
        <v>38</v>
      </c>
    </row>
    <row r="26" spans="1:17" x14ac:dyDescent="0.25">
      <c r="A26">
        <v>218.50679087099999</v>
      </c>
      <c r="B26">
        <v>252</v>
      </c>
      <c r="C26">
        <v>1795</v>
      </c>
      <c r="E26">
        <v>218.50679087099999</v>
      </c>
      <c r="F26">
        <v>25</v>
      </c>
      <c r="G26">
        <v>7</v>
      </c>
      <c r="H26">
        <f t="shared" si="0"/>
        <v>-38</v>
      </c>
      <c r="J26">
        <v>252</v>
      </c>
      <c r="K26">
        <v>25</v>
      </c>
      <c r="L26">
        <v>45</v>
      </c>
      <c r="M26">
        <f t="shared" si="1"/>
        <v>-10</v>
      </c>
      <c r="O26">
        <v>1795</v>
      </c>
      <c r="P26">
        <v>25</v>
      </c>
      <c r="Q26">
        <v>17</v>
      </c>
    </row>
    <row r="27" spans="1:17" x14ac:dyDescent="0.25">
      <c r="A27">
        <v>1126.97772528</v>
      </c>
      <c r="B27">
        <v>141</v>
      </c>
      <c r="C27">
        <v>5221</v>
      </c>
      <c r="E27">
        <v>1126.97772528</v>
      </c>
      <c r="F27">
        <v>26</v>
      </c>
      <c r="G27">
        <v>44</v>
      </c>
      <c r="H27">
        <f t="shared" si="0"/>
        <v>31</v>
      </c>
      <c r="J27">
        <v>141</v>
      </c>
      <c r="K27">
        <v>26</v>
      </c>
      <c r="L27">
        <v>13</v>
      </c>
      <c r="M27">
        <f t="shared" si="1"/>
        <v>5</v>
      </c>
      <c r="O27">
        <v>5221</v>
      </c>
      <c r="P27">
        <v>26</v>
      </c>
      <c r="Q27">
        <v>39</v>
      </c>
    </row>
    <row r="28" spans="1:17" x14ac:dyDescent="0.25">
      <c r="A28">
        <v>157.312237557</v>
      </c>
      <c r="B28">
        <v>153</v>
      </c>
      <c r="C28">
        <v>2688</v>
      </c>
      <c r="E28">
        <v>157.312237557</v>
      </c>
      <c r="F28">
        <v>27</v>
      </c>
      <c r="G28">
        <v>4</v>
      </c>
      <c r="H28">
        <f t="shared" si="0"/>
        <v>-15</v>
      </c>
      <c r="J28">
        <v>153</v>
      </c>
      <c r="K28">
        <v>27</v>
      </c>
      <c r="L28">
        <v>19</v>
      </c>
      <c r="M28">
        <f t="shared" si="1"/>
        <v>-21</v>
      </c>
      <c r="O28">
        <v>2688</v>
      </c>
      <c r="P28">
        <v>27</v>
      </c>
      <c r="Q28">
        <v>25</v>
      </c>
    </row>
    <row r="29" spans="1:17" x14ac:dyDescent="0.25">
      <c r="A29">
        <v>642.08962784400001</v>
      </c>
      <c r="B29">
        <v>178</v>
      </c>
      <c r="C29">
        <v>4733</v>
      </c>
      <c r="E29">
        <v>642.08962784400001</v>
      </c>
      <c r="F29">
        <v>28</v>
      </c>
      <c r="G29">
        <v>34</v>
      </c>
      <c r="H29">
        <f t="shared" si="0"/>
        <v>10</v>
      </c>
      <c r="J29">
        <v>178</v>
      </c>
      <c r="K29">
        <v>28</v>
      </c>
      <c r="L29">
        <v>24</v>
      </c>
      <c r="M29">
        <f t="shared" si="1"/>
        <v>-2</v>
      </c>
      <c r="O29">
        <v>4733</v>
      </c>
      <c r="P29">
        <v>28</v>
      </c>
      <c r="Q29">
        <v>36</v>
      </c>
    </row>
    <row r="30" spans="1:17" x14ac:dyDescent="0.25">
      <c r="A30">
        <v>1189.7429994700001</v>
      </c>
      <c r="B30">
        <v>114</v>
      </c>
      <c r="C30">
        <v>7347</v>
      </c>
      <c r="E30">
        <v>1189.7429994700001</v>
      </c>
      <c r="F30">
        <v>29</v>
      </c>
      <c r="G30">
        <v>45</v>
      </c>
      <c r="H30">
        <f t="shared" si="0"/>
        <v>41</v>
      </c>
      <c r="J30">
        <v>114</v>
      </c>
      <c r="K30">
        <v>29</v>
      </c>
      <c r="L30">
        <v>4</v>
      </c>
      <c r="M30">
        <f t="shared" si="1"/>
        <v>3</v>
      </c>
      <c r="O30">
        <v>7347</v>
      </c>
      <c r="P30">
        <v>29</v>
      </c>
      <c r="Q30">
        <v>42</v>
      </c>
    </row>
    <row r="31" spans="1:17" x14ac:dyDescent="0.25">
      <c r="A31">
        <v>400.89585736999999</v>
      </c>
      <c r="B31">
        <v>181</v>
      </c>
      <c r="C31">
        <v>3306</v>
      </c>
      <c r="E31">
        <v>400.89585736999999</v>
      </c>
      <c r="F31">
        <v>30</v>
      </c>
      <c r="G31">
        <v>15</v>
      </c>
      <c r="H31">
        <f t="shared" si="0"/>
        <v>-12</v>
      </c>
      <c r="J31">
        <v>181</v>
      </c>
      <c r="K31">
        <v>30</v>
      </c>
      <c r="L31">
        <v>27</v>
      </c>
      <c r="M31">
        <f t="shared" si="1"/>
        <v>-13</v>
      </c>
      <c r="O31">
        <v>3306</v>
      </c>
      <c r="P31">
        <v>30</v>
      </c>
      <c r="Q31">
        <v>28</v>
      </c>
    </row>
    <row r="32" spans="1:17" x14ac:dyDescent="0.25">
      <c r="A32">
        <v>726.26140712699998</v>
      </c>
      <c r="B32">
        <v>175</v>
      </c>
      <c r="C32">
        <v>4072</v>
      </c>
      <c r="E32">
        <v>726.26140712699998</v>
      </c>
      <c r="F32">
        <v>31</v>
      </c>
      <c r="G32">
        <v>37</v>
      </c>
      <c r="H32">
        <f t="shared" si="0"/>
        <v>14</v>
      </c>
      <c r="J32">
        <v>175</v>
      </c>
      <c r="K32">
        <v>31</v>
      </c>
      <c r="L32">
        <v>23</v>
      </c>
      <c r="M32">
        <f t="shared" si="1"/>
        <v>3</v>
      </c>
      <c r="O32">
        <v>4072</v>
      </c>
      <c r="P32">
        <v>31</v>
      </c>
      <c r="Q32">
        <v>34</v>
      </c>
    </row>
    <row r="33" spans="1:17" x14ac:dyDescent="0.25">
      <c r="A33">
        <v>651.67820201999996</v>
      </c>
      <c r="B33">
        <v>193</v>
      </c>
      <c r="C33">
        <v>3521</v>
      </c>
      <c r="E33">
        <v>651.67820201999996</v>
      </c>
      <c r="F33">
        <v>32</v>
      </c>
      <c r="G33">
        <v>36</v>
      </c>
      <c r="H33">
        <f t="shared" si="0"/>
        <v>2</v>
      </c>
      <c r="J33">
        <v>193</v>
      </c>
      <c r="K33">
        <v>32</v>
      </c>
      <c r="L33">
        <v>34</v>
      </c>
      <c r="M33">
        <f t="shared" si="1"/>
        <v>6</v>
      </c>
      <c r="O33">
        <v>3521</v>
      </c>
      <c r="P33">
        <v>32</v>
      </c>
      <c r="Q33">
        <v>30</v>
      </c>
    </row>
    <row r="34" spans="1:17" x14ac:dyDescent="0.25">
      <c r="A34">
        <v>512.722098018</v>
      </c>
      <c r="B34">
        <v>255</v>
      </c>
      <c r="C34">
        <v>2256</v>
      </c>
      <c r="E34">
        <v>512.722098018</v>
      </c>
      <c r="F34">
        <v>33</v>
      </c>
      <c r="G34">
        <v>23</v>
      </c>
      <c r="H34">
        <f t="shared" si="0"/>
        <v>-24</v>
      </c>
      <c r="J34">
        <v>255</v>
      </c>
      <c r="K34">
        <v>33</v>
      </c>
      <c r="L34">
        <v>47</v>
      </c>
      <c r="M34">
        <f t="shared" si="1"/>
        <v>2</v>
      </c>
      <c r="O34">
        <v>2256</v>
      </c>
      <c r="P34">
        <v>33</v>
      </c>
      <c r="Q34">
        <v>21</v>
      </c>
    </row>
    <row r="35" spans="1:17" x14ac:dyDescent="0.25">
      <c r="A35">
        <v>302.77857494900002</v>
      </c>
      <c r="B35">
        <v>199</v>
      </c>
      <c r="C35">
        <v>2008</v>
      </c>
      <c r="E35">
        <v>302.77857494900002</v>
      </c>
      <c r="F35">
        <v>34</v>
      </c>
      <c r="G35">
        <v>11</v>
      </c>
      <c r="H35">
        <f t="shared" si="0"/>
        <v>-27</v>
      </c>
      <c r="J35">
        <v>199</v>
      </c>
      <c r="K35">
        <v>34</v>
      </c>
      <c r="L35">
        <v>38</v>
      </c>
      <c r="M35">
        <f t="shared" si="1"/>
        <v>-8</v>
      </c>
      <c r="O35">
        <v>2008</v>
      </c>
      <c r="P35">
        <v>34</v>
      </c>
      <c r="Q35">
        <v>19</v>
      </c>
    </row>
    <row r="36" spans="1:17" x14ac:dyDescent="0.25">
      <c r="A36">
        <v>297.29999185100002</v>
      </c>
      <c r="B36">
        <v>196</v>
      </c>
      <c r="C36">
        <v>3738</v>
      </c>
      <c r="E36">
        <v>297.29999185100002</v>
      </c>
      <c r="F36">
        <v>35</v>
      </c>
      <c r="G36">
        <v>10</v>
      </c>
      <c r="H36">
        <f t="shared" si="0"/>
        <v>-26</v>
      </c>
      <c r="J36">
        <v>196</v>
      </c>
      <c r="K36">
        <v>35</v>
      </c>
      <c r="L36">
        <v>36</v>
      </c>
      <c r="M36">
        <f t="shared" si="1"/>
        <v>-21</v>
      </c>
      <c r="O36">
        <v>3738</v>
      </c>
      <c r="P36">
        <v>35</v>
      </c>
      <c r="Q36">
        <v>31</v>
      </c>
    </row>
    <row r="37" spans="1:17" x14ac:dyDescent="0.25">
      <c r="A37">
        <v>99.864975071000003</v>
      </c>
      <c r="B37">
        <v>190</v>
      </c>
      <c r="C37">
        <v>2633</v>
      </c>
      <c r="E37">
        <v>99.864975071000003</v>
      </c>
      <c r="F37">
        <v>36</v>
      </c>
      <c r="G37">
        <v>2</v>
      </c>
      <c r="H37">
        <f t="shared" si="0"/>
        <v>-31</v>
      </c>
      <c r="J37">
        <v>190</v>
      </c>
      <c r="K37">
        <v>36</v>
      </c>
      <c r="L37">
        <v>33</v>
      </c>
      <c r="M37">
        <f t="shared" si="1"/>
        <v>-22</v>
      </c>
      <c r="O37">
        <v>2633</v>
      </c>
      <c r="P37">
        <v>36</v>
      </c>
      <c r="Q37">
        <v>24</v>
      </c>
    </row>
    <row r="38" spans="1:17" x14ac:dyDescent="0.25">
      <c r="A38">
        <v>3061.3671224300001</v>
      </c>
      <c r="B38">
        <v>141</v>
      </c>
      <c r="C38">
        <v>11604</v>
      </c>
      <c r="E38">
        <v>3061.3671224300001</v>
      </c>
      <c r="F38">
        <v>37</v>
      </c>
      <c r="G38">
        <v>49</v>
      </c>
      <c r="H38">
        <f t="shared" si="0"/>
        <v>35</v>
      </c>
      <c r="J38">
        <v>141</v>
      </c>
      <c r="K38">
        <v>37</v>
      </c>
      <c r="L38">
        <v>14</v>
      </c>
      <c r="M38">
        <f t="shared" si="1"/>
        <v>2</v>
      </c>
      <c r="O38">
        <v>11604</v>
      </c>
      <c r="P38">
        <v>37</v>
      </c>
      <c r="Q38">
        <v>47</v>
      </c>
    </row>
    <row r="39" spans="1:17" x14ac:dyDescent="0.25">
      <c r="A39">
        <v>173.718484249</v>
      </c>
      <c r="B39">
        <v>252</v>
      </c>
      <c r="C39">
        <v>716</v>
      </c>
      <c r="E39">
        <v>173.718484249</v>
      </c>
      <c r="F39">
        <v>38</v>
      </c>
      <c r="G39">
        <v>5</v>
      </c>
      <c r="H39">
        <f t="shared" si="0"/>
        <v>-41</v>
      </c>
      <c r="J39">
        <v>252</v>
      </c>
      <c r="K39">
        <v>38</v>
      </c>
      <c r="L39">
        <v>46</v>
      </c>
      <c r="M39">
        <f t="shared" si="1"/>
        <v>-3</v>
      </c>
      <c r="O39">
        <v>716</v>
      </c>
      <c r="P39">
        <v>38</v>
      </c>
      <c r="Q39">
        <v>8</v>
      </c>
    </row>
    <row r="40" spans="1:17" x14ac:dyDescent="0.25">
      <c r="A40">
        <v>549.69042436400002</v>
      </c>
      <c r="B40">
        <v>180</v>
      </c>
      <c r="C40">
        <v>755</v>
      </c>
      <c r="E40">
        <v>549.69042436400002</v>
      </c>
      <c r="F40">
        <v>39</v>
      </c>
      <c r="G40">
        <v>31</v>
      </c>
      <c r="H40">
        <f t="shared" si="0"/>
        <v>6</v>
      </c>
      <c r="J40">
        <v>180</v>
      </c>
      <c r="K40">
        <v>39</v>
      </c>
      <c r="L40">
        <v>25</v>
      </c>
      <c r="M40">
        <f t="shared" si="1"/>
        <v>22</v>
      </c>
      <c r="O40">
        <v>755</v>
      </c>
      <c r="P40">
        <v>39</v>
      </c>
      <c r="Q40">
        <v>9</v>
      </c>
    </row>
    <row r="41" spans="1:17" x14ac:dyDescent="0.25">
      <c r="A41">
        <v>478.22560708899999</v>
      </c>
      <c r="B41">
        <v>369</v>
      </c>
      <c r="C41">
        <v>346</v>
      </c>
      <c r="E41">
        <v>478.22560708899999</v>
      </c>
      <c r="F41">
        <v>40</v>
      </c>
      <c r="G41">
        <v>20</v>
      </c>
      <c r="H41">
        <f t="shared" si="0"/>
        <v>-29</v>
      </c>
      <c r="J41">
        <v>369</v>
      </c>
      <c r="K41">
        <v>40</v>
      </c>
      <c r="L41">
        <v>49</v>
      </c>
      <c r="M41">
        <f t="shared" si="1"/>
        <v>18</v>
      </c>
      <c r="O41">
        <v>346</v>
      </c>
      <c r="P41">
        <v>40</v>
      </c>
      <c r="Q41">
        <v>2</v>
      </c>
    </row>
    <row r="42" spans="1:17" x14ac:dyDescent="0.25">
      <c r="A42">
        <v>363.74896060600003</v>
      </c>
      <c r="B42">
        <v>183</v>
      </c>
      <c r="C42">
        <v>2364</v>
      </c>
      <c r="E42">
        <v>363.74896060600003</v>
      </c>
      <c r="F42">
        <v>41</v>
      </c>
      <c r="G42">
        <v>13</v>
      </c>
      <c r="H42">
        <f t="shared" si="0"/>
        <v>-15</v>
      </c>
      <c r="J42">
        <v>183</v>
      </c>
      <c r="K42">
        <v>41</v>
      </c>
      <c r="L42">
        <v>28</v>
      </c>
      <c r="M42">
        <f t="shared" si="1"/>
        <v>-10</v>
      </c>
      <c r="O42">
        <v>2364</v>
      </c>
      <c r="P42">
        <v>41</v>
      </c>
      <c r="Q42">
        <v>23</v>
      </c>
    </row>
    <row r="43" spans="1:17" x14ac:dyDescent="0.25">
      <c r="A43">
        <v>112.17773006100001</v>
      </c>
      <c r="B43">
        <v>277</v>
      </c>
      <c r="C43">
        <v>1076</v>
      </c>
      <c r="E43">
        <v>112.17773006100001</v>
      </c>
      <c r="F43">
        <v>42</v>
      </c>
      <c r="G43">
        <v>3</v>
      </c>
      <c r="H43">
        <f t="shared" si="0"/>
        <v>-45</v>
      </c>
      <c r="J43">
        <v>277</v>
      </c>
      <c r="K43">
        <v>42</v>
      </c>
      <c r="L43">
        <v>48</v>
      </c>
      <c r="M43">
        <f t="shared" si="1"/>
        <v>-11</v>
      </c>
      <c r="O43">
        <v>1076</v>
      </c>
      <c r="P43">
        <v>42</v>
      </c>
      <c r="Q43">
        <v>14</v>
      </c>
    </row>
    <row r="44" spans="1:17" x14ac:dyDescent="0.25">
      <c r="A44">
        <v>583.08905406199995</v>
      </c>
      <c r="B44">
        <v>150</v>
      </c>
      <c r="C44">
        <v>1963</v>
      </c>
      <c r="E44">
        <v>583.08905406199995</v>
      </c>
      <c r="F44">
        <v>43</v>
      </c>
      <c r="G44">
        <v>32</v>
      </c>
      <c r="H44">
        <f t="shared" si="0"/>
        <v>15</v>
      </c>
      <c r="J44">
        <v>150</v>
      </c>
      <c r="K44">
        <v>43</v>
      </c>
      <c r="L44">
        <v>17</v>
      </c>
      <c r="M44">
        <f t="shared" si="1"/>
        <v>14</v>
      </c>
      <c r="O44">
        <v>1963</v>
      </c>
      <c r="P44">
        <v>43</v>
      </c>
      <c r="Q44">
        <v>18</v>
      </c>
    </row>
    <row r="45" spans="1:17" x14ac:dyDescent="0.25">
      <c r="A45">
        <v>386.18880569499999</v>
      </c>
      <c r="B45">
        <v>196</v>
      </c>
      <c r="C45">
        <v>1127</v>
      </c>
      <c r="E45">
        <v>386.18880569499999</v>
      </c>
      <c r="F45">
        <v>44</v>
      </c>
      <c r="G45">
        <v>14</v>
      </c>
      <c r="H45">
        <f t="shared" si="0"/>
        <v>-23</v>
      </c>
      <c r="J45">
        <v>196</v>
      </c>
      <c r="K45">
        <v>44</v>
      </c>
      <c r="L45">
        <v>37</v>
      </c>
      <c r="M45">
        <f t="shared" si="1"/>
        <v>-1</v>
      </c>
      <c r="O45">
        <v>1127</v>
      </c>
      <c r="P45">
        <v>44</v>
      </c>
      <c r="Q45">
        <v>15</v>
      </c>
    </row>
    <row r="46" spans="1:17" x14ac:dyDescent="0.25">
      <c r="A46">
        <v>797.81671170699997</v>
      </c>
      <c r="B46">
        <v>180</v>
      </c>
      <c r="C46">
        <v>533</v>
      </c>
      <c r="E46">
        <v>797.81671170699997</v>
      </c>
      <c r="F46">
        <v>45</v>
      </c>
      <c r="G46">
        <v>40</v>
      </c>
      <c r="H46">
        <f t="shared" si="0"/>
        <v>14</v>
      </c>
      <c r="J46">
        <v>180</v>
      </c>
      <c r="K46">
        <v>45</v>
      </c>
      <c r="L46">
        <v>26</v>
      </c>
      <c r="M46">
        <f t="shared" si="1"/>
        <v>36</v>
      </c>
      <c r="O46">
        <v>533</v>
      </c>
      <c r="P46">
        <v>45</v>
      </c>
      <c r="Q46">
        <v>4</v>
      </c>
    </row>
    <row r="47" spans="1:17" x14ac:dyDescent="0.25">
      <c r="A47">
        <v>476.19599237300002</v>
      </c>
      <c r="B47">
        <v>184</v>
      </c>
      <c r="C47">
        <v>3418</v>
      </c>
      <c r="E47">
        <v>476.19599237300002</v>
      </c>
      <c r="F47">
        <v>46</v>
      </c>
      <c r="G47">
        <v>19</v>
      </c>
      <c r="H47">
        <f t="shared" si="0"/>
        <v>-11</v>
      </c>
      <c r="J47">
        <v>184</v>
      </c>
      <c r="K47">
        <v>46</v>
      </c>
      <c r="L47">
        <v>30</v>
      </c>
      <c r="M47">
        <f t="shared" si="1"/>
        <v>-10</v>
      </c>
      <c r="O47">
        <v>3418</v>
      </c>
      <c r="P47">
        <v>46</v>
      </c>
      <c r="Q47">
        <v>29</v>
      </c>
    </row>
    <row r="48" spans="1:17" x14ac:dyDescent="0.25">
      <c r="A48">
        <v>262.53855059300002</v>
      </c>
      <c r="B48">
        <v>201</v>
      </c>
      <c r="C48">
        <v>2185</v>
      </c>
      <c r="E48">
        <v>262.53855059300002</v>
      </c>
      <c r="F48">
        <v>47</v>
      </c>
      <c r="G48">
        <v>9</v>
      </c>
      <c r="H48">
        <f t="shared" si="0"/>
        <v>-32</v>
      </c>
      <c r="J48">
        <v>201</v>
      </c>
      <c r="K48">
        <v>47</v>
      </c>
      <c r="L48">
        <v>41</v>
      </c>
      <c r="M48">
        <f t="shared" si="1"/>
        <v>-11</v>
      </c>
      <c r="O48">
        <v>2185</v>
      </c>
      <c r="P48">
        <v>47</v>
      </c>
      <c r="Q48">
        <v>20</v>
      </c>
    </row>
    <row r="49" spans="1:18" x14ac:dyDescent="0.25">
      <c r="A49">
        <v>730.82886948099997</v>
      </c>
      <c r="B49">
        <v>200</v>
      </c>
      <c r="C49">
        <v>20411</v>
      </c>
      <c r="E49">
        <v>730.82886948099997</v>
      </c>
      <c r="F49">
        <v>48</v>
      </c>
      <c r="G49">
        <v>38</v>
      </c>
      <c r="H49">
        <f t="shared" si="0"/>
        <v>-1</v>
      </c>
      <c r="J49">
        <v>200</v>
      </c>
      <c r="K49">
        <v>48</v>
      </c>
      <c r="L49">
        <v>39</v>
      </c>
      <c r="M49">
        <f t="shared" si="1"/>
        <v>-12</v>
      </c>
      <c r="O49">
        <v>20411</v>
      </c>
      <c r="P49">
        <v>48</v>
      </c>
      <c r="Q49">
        <v>50</v>
      </c>
    </row>
    <row r="50" spans="1:18" x14ac:dyDescent="0.25">
      <c r="A50">
        <v>1493.1171383000001</v>
      </c>
      <c r="B50">
        <v>570</v>
      </c>
      <c r="C50">
        <v>325</v>
      </c>
      <c r="E50">
        <v>1493.1171383000001</v>
      </c>
      <c r="F50">
        <v>49</v>
      </c>
      <c r="G50">
        <v>46</v>
      </c>
      <c r="H50">
        <f t="shared" si="0"/>
        <v>-4</v>
      </c>
      <c r="J50">
        <v>570</v>
      </c>
      <c r="K50">
        <v>49</v>
      </c>
      <c r="L50">
        <v>50</v>
      </c>
      <c r="M50">
        <f t="shared" si="1"/>
        <v>45</v>
      </c>
      <c r="O50">
        <v>325</v>
      </c>
      <c r="P50">
        <v>49</v>
      </c>
      <c r="Q50">
        <v>1</v>
      </c>
    </row>
    <row r="51" spans="1:18" x14ac:dyDescent="0.25">
      <c r="A51">
        <v>768.61339282999995</v>
      </c>
      <c r="B51">
        <v>202</v>
      </c>
      <c r="C51">
        <v>816</v>
      </c>
      <c r="E51">
        <v>768.61339282999995</v>
      </c>
      <c r="F51">
        <v>50</v>
      </c>
      <c r="G51">
        <v>39</v>
      </c>
      <c r="H51">
        <f t="shared" si="0"/>
        <v>-3</v>
      </c>
      <c r="J51">
        <v>202</v>
      </c>
      <c r="K51">
        <v>50</v>
      </c>
      <c r="L51">
        <v>42</v>
      </c>
      <c r="M51">
        <f t="shared" si="1"/>
        <v>28</v>
      </c>
      <c r="O51">
        <v>816</v>
      </c>
      <c r="P51">
        <v>50</v>
      </c>
      <c r="Q51">
        <v>11</v>
      </c>
    </row>
    <row r="52" spans="1:18" s="6" customFormat="1" x14ac:dyDescent="0.25">
      <c r="G52" s="7" t="s">
        <v>18</v>
      </c>
      <c r="H52" s="6">
        <f>SUMSQ(H2:H51)</f>
        <v>27110</v>
      </c>
      <c r="L52" s="7" t="s">
        <v>17</v>
      </c>
      <c r="M52" s="6">
        <f t="shared" ref="M52" si="2">SUMSQ(M2:M51)</f>
        <v>16402</v>
      </c>
    </row>
    <row r="54" spans="1:18" x14ac:dyDescent="0.25">
      <c r="H54" s="9">
        <f>H52</f>
        <v>27110</v>
      </c>
    </row>
    <row r="55" spans="1:18" ht="19.5" x14ac:dyDescent="0.25">
      <c r="G55" s="8" t="s">
        <v>19</v>
      </c>
      <c r="H55" s="9">
        <v>50</v>
      </c>
    </row>
    <row r="56" spans="1:18" x14ac:dyDescent="0.25">
      <c r="G56" t="s">
        <v>20</v>
      </c>
      <c r="H56">
        <f>H55*(H55*H55-1)</f>
        <v>124950</v>
      </c>
    </row>
    <row r="57" spans="1:18" ht="19.5" x14ac:dyDescent="0.25">
      <c r="G57" s="8" t="s">
        <v>14</v>
      </c>
      <c r="H57">
        <f>1-6*(H54/H56)</f>
        <v>-0.30180072028811522</v>
      </c>
      <c r="L57" t="s">
        <v>28</v>
      </c>
      <c r="M57">
        <f>1-6*(M52/H56)</f>
        <v>0.21238895558223292</v>
      </c>
    </row>
    <row r="58" spans="1:18" ht="15.75" thickBot="1" x14ac:dyDescent="0.3"/>
    <row r="59" spans="1:18" x14ac:dyDescent="0.25">
      <c r="P59" s="11" t="s">
        <v>32</v>
      </c>
      <c r="Q59" s="16" t="s">
        <v>33</v>
      </c>
      <c r="R59" s="12" t="s">
        <v>31</v>
      </c>
    </row>
    <row r="60" spans="1:18" x14ac:dyDescent="0.25">
      <c r="H60">
        <f>SQRT(H55-2)</f>
        <v>6.9282032302755088</v>
      </c>
      <c r="P60" s="13"/>
      <c r="Q60" s="14" t="s">
        <v>34</v>
      </c>
      <c r="R60" s="15"/>
    </row>
    <row r="61" spans="1:18" ht="15.75" thickBot="1" x14ac:dyDescent="0.3">
      <c r="P61" s="27" t="s">
        <v>30</v>
      </c>
      <c r="Q61" s="28"/>
      <c r="R61" s="29"/>
    </row>
    <row r="62" spans="1:18" x14ac:dyDescent="0.25">
      <c r="H62">
        <f>SQRT(1-H57*H57)</f>
        <v>0.95337103230252118</v>
      </c>
    </row>
    <row r="64" spans="1:18" x14ac:dyDescent="0.25">
      <c r="M64">
        <f>(M57*H60)/H62</f>
        <v>1.5434430020239418</v>
      </c>
    </row>
    <row r="65" spans="7:13" x14ac:dyDescent="0.25">
      <c r="H65">
        <f>(H57*H60)/H62</f>
        <v>-2.1932035423288427</v>
      </c>
      <c r="J65" t="s">
        <v>22</v>
      </c>
    </row>
    <row r="66" spans="7:13" x14ac:dyDescent="0.25">
      <c r="L66" s="10" t="s">
        <v>29</v>
      </c>
      <c r="M66">
        <f>_xlfn.T.DIST.2T(M64,48)</f>
        <v>0.12929118749527549</v>
      </c>
    </row>
    <row r="67" spans="7:13" x14ac:dyDescent="0.25">
      <c r="G67" t="s">
        <v>23</v>
      </c>
    </row>
    <row r="69" spans="7:13" x14ac:dyDescent="0.25">
      <c r="G69" t="s">
        <v>21</v>
      </c>
      <c r="H69">
        <f>_xlfn.T.DIST.2T(-H65,48)</f>
        <v>3.3169916423885955E-2</v>
      </c>
    </row>
    <row r="70" spans="7:13" x14ac:dyDescent="0.25">
      <c r="G70" t="s">
        <v>24</v>
      </c>
    </row>
    <row r="71" spans="7:13" x14ac:dyDescent="0.25">
      <c r="G71" t="s">
        <v>25</v>
      </c>
    </row>
    <row r="73" spans="7:13" x14ac:dyDescent="0.25">
      <c r="G73" t="s">
        <v>26</v>
      </c>
    </row>
    <row r="74" spans="7:13" x14ac:dyDescent="0.25">
      <c r="G74" t="s">
        <v>27</v>
      </c>
    </row>
  </sheetData>
  <sortState ref="O2:Q56">
    <sortCondition ref="P2:P56"/>
  </sortState>
  <mergeCells count="1">
    <mergeCell ref="P61:R6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3</xdr:col>
                <xdr:colOff>266700</xdr:colOff>
                <xdr:row>53</xdr:row>
                <xdr:rowOff>57150</xdr:rowOff>
              </from>
              <to>
                <xdr:col>5</xdr:col>
                <xdr:colOff>581025</xdr:colOff>
                <xdr:row>56</xdr:row>
                <xdr:rowOff>9525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r:id="rId7">
            <anchor moveWithCells="1">
              <from>
                <xdr:col>6</xdr:col>
                <xdr:colOff>323850</xdr:colOff>
                <xdr:row>52</xdr:row>
                <xdr:rowOff>171450</xdr:rowOff>
              </from>
              <to>
                <xdr:col>6</xdr:col>
                <xdr:colOff>723900</xdr:colOff>
                <xdr:row>54</xdr:row>
                <xdr:rowOff>47625</xdr:rowOff>
              </to>
            </anchor>
          </objectPr>
        </oleObject>
      </mc:Choice>
      <mc:Fallback>
        <oleObject progId="Equation.3" shapeId="4098" r:id="rId6"/>
      </mc:Fallback>
    </mc:AlternateContent>
    <mc:AlternateContent xmlns:mc="http://schemas.openxmlformats.org/markup-compatibility/2006">
      <mc:Choice Requires="x14">
        <oleObject progId="Equation.3" shapeId="4099" r:id="rId8">
          <objectPr defaultSize="0" autoPict="0" r:id="rId9">
            <anchor moveWithCells="1" sizeWithCells="1">
              <from>
                <xdr:col>3</xdr:col>
                <xdr:colOff>304800</xdr:colOff>
                <xdr:row>58</xdr:row>
                <xdr:rowOff>133350</xdr:rowOff>
              </from>
              <to>
                <xdr:col>5</xdr:col>
                <xdr:colOff>419100</xdr:colOff>
                <xdr:row>62</xdr:row>
                <xdr:rowOff>9525</xdr:rowOff>
              </to>
            </anchor>
          </objectPr>
        </oleObject>
      </mc:Choice>
      <mc:Fallback>
        <oleObject progId="Equation.3" shapeId="4099" r:id="rId8"/>
      </mc:Fallback>
    </mc:AlternateContent>
    <mc:AlternateContent xmlns:mc="http://schemas.openxmlformats.org/markup-compatibility/2006">
      <mc:Choice Requires="x14">
        <oleObject progId="Equation.3" shapeId="4100" r:id="rId10">
          <objectPr defaultSize="0" autoPict="0" r:id="rId11">
            <anchor moveWithCells="1">
              <from>
                <xdr:col>6</xdr:col>
                <xdr:colOff>114300</xdr:colOff>
                <xdr:row>58</xdr:row>
                <xdr:rowOff>142875</xdr:rowOff>
              </from>
              <to>
                <xdr:col>6</xdr:col>
                <xdr:colOff>685800</xdr:colOff>
                <xdr:row>60</xdr:row>
                <xdr:rowOff>28575</xdr:rowOff>
              </to>
            </anchor>
          </objectPr>
        </oleObject>
      </mc:Choice>
      <mc:Fallback>
        <oleObject progId="Equation.3" shapeId="4100" r:id="rId10"/>
      </mc:Fallback>
    </mc:AlternateContent>
    <mc:AlternateContent xmlns:mc="http://schemas.openxmlformats.org/markup-compatibility/2006">
      <mc:Choice Requires="x14">
        <oleObject progId="Equation.3" shapeId="4101" r:id="rId12">
          <objectPr defaultSize="0" autoPict="0" r:id="rId13">
            <anchor moveWithCells="1">
              <from>
                <xdr:col>6</xdr:col>
                <xdr:colOff>38100</xdr:colOff>
                <xdr:row>61</xdr:row>
                <xdr:rowOff>0</xdr:rowOff>
              </from>
              <to>
                <xdr:col>6</xdr:col>
                <xdr:colOff>742950</xdr:colOff>
                <xdr:row>62</xdr:row>
                <xdr:rowOff>95250</xdr:rowOff>
              </to>
            </anchor>
          </objectPr>
        </oleObject>
      </mc:Choice>
      <mc:Fallback>
        <oleObject progId="Equation.3" shapeId="4101" r:id="rId12"/>
      </mc:Fallback>
    </mc:AlternateContent>
    <mc:AlternateContent xmlns:mc="http://schemas.openxmlformats.org/markup-compatibility/2006">
      <mc:Choice Requires="x14">
        <oleObject progId="Equation.3" shapeId="4102" r:id="rId14">
          <objectPr defaultSize="0" autoPict="0" r:id="rId15">
            <anchor moveWithCells="1">
              <from>
                <xdr:col>6</xdr:col>
                <xdr:colOff>152400</xdr:colOff>
                <xdr:row>63</xdr:row>
                <xdr:rowOff>171450</xdr:rowOff>
              </from>
              <to>
                <xdr:col>6</xdr:col>
                <xdr:colOff>561975</xdr:colOff>
                <xdr:row>65</xdr:row>
                <xdr:rowOff>28575</xdr:rowOff>
              </to>
            </anchor>
          </objectPr>
        </oleObject>
      </mc:Choice>
      <mc:Fallback>
        <oleObject progId="Equation.3" shapeId="4102" r:id="rId14"/>
      </mc:Fallback>
    </mc:AlternateContent>
    <mc:AlternateContent xmlns:mc="http://schemas.openxmlformats.org/markup-compatibility/2006">
      <mc:Choice Requires="x14">
        <oleObject progId="Equation.3" shapeId="4103" r:id="rId16">
          <objectPr defaultSize="0" r:id="rId17">
            <anchor moveWithCells="1" sizeWithCells="1">
              <from>
                <xdr:col>9</xdr:col>
                <xdr:colOff>704850</xdr:colOff>
                <xdr:row>52</xdr:row>
                <xdr:rowOff>76200</xdr:rowOff>
              </from>
              <to>
                <xdr:col>12</xdr:col>
                <xdr:colOff>257175</xdr:colOff>
                <xdr:row>55</xdr:row>
                <xdr:rowOff>28575</xdr:rowOff>
              </to>
            </anchor>
          </objectPr>
        </oleObject>
      </mc:Choice>
      <mc:Fallback>
        <oleObject progId="Equation.3" shapeId="4103" r:id="rId16"/>
      </mc:Fallback>
    </mc:AlternateContent>
    <mc:AlternateContent xmlns:mc="http://schemas.openxmlformats.org/markup-compatibility/2006">
      <mc:Choice Requires="x14">
        <oleObject progId="Equation.3" shapeId="4104" r:id="rId18">
          <objectPr defaultSize="0" autoPict="0" r:id="rId15">
            <anchor moveWithCells="1">
              <from>
                <xdr:col>11</xdr:col>
                <xdr:colOff>314325</xdr:colOff>
                <xdr:row>62</xdr:row>
                <xdr:rowOff>180975</xdr:rowOff>
              </from>
              <to>
                <xdr:col>11</xdr:col>
                <xdr:colOff>723900</xdr:colOff>
                <xdr:row>64</xdr:row>
                <xdr:rowOff>38100</xdr:rowOff>
              </to>
            </anchor>
          </objectPr>
        </oleObject>
      </mc:Choice>
      <mc:Fallback>
        <oleObject progId="Equation.3" shapeId="4104" r:id="rId1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:T84"/>
  <sheetViews>
    <sheetView tabSelected="1" workbookViewId="0">
      <selection activeCell="Q39" sqref="Q39"/>
    </sheetView>
  </sheetViews>
  <sheetFormatPr baseColWidth="10" defaultRowHeight="15" x14ac:dyDescent="0.25"/>
  <cols>
    <col min="18" max="19" width="12" bestFit="1" customWidth="1"/>
  </cols>
  <sheetData>
    <row r="8" spans="2:3" x14ac:dyDescent="0.25">
      <c r="B8" t="s">
        <v>41</v>
      </c>
    </row>
    <row r="9" spans="2:3" ht="15.75" thickBot="1" x14ac:dyDescent="0.3"/>
    <row r="10" spans="2:3" x14ac:dyDescent="0.25">
      <c r="B10" s="20" t="s">
        <v>42</v>
      </c>
      <c r="C10" s="20"/>
    </row>
    <row r="11" spans="2:3" x14ac:dyDescent="0.25">
      <c r="B11" s="17" t="s">
        <v>43</v>
      </c>
      <c r="C11" s="17">
        <v>0.9663181452957712</v>
      </c>
    </row>
    <row r="12" spans="2:3" x14ac:dyDescent="0.25">
      <c r="B12" s="17" t="s">
        <v>44</v>
      </c>
      <c r="C12" s="17">
        <v>0.93377075792785924</v>
      </c>
    </row>
    <row r="13" spans="2:3" x14ac:dyDescent="0.25">
      <c r="B13" s="17" t="s">
        <v>45</v>
      </c>
      <c r="C13" s="17">
        <v>0.93095249230776822</v>
      </c>
    </row>
    <row r="14" spans="2:3" x14ac:dyDescent="0.25">
      <c r="B14" s="17" t="s">
        <v>46</v>
      </c>
      <c r="C14" s="17">
        <v>1145.7684971476883</v>
      </c>
    </row>
    <row r="15" spans="2:3" ht="15.75" thickBot="1" x14ac:dyDescent="0.3">
      <c r="B15" s="18" t="s">
        <v>47</v>
      </c>
      <c r="C15" s="18">
        <v>50</v>
      </c>
    </row>
    <row r="17" spans="2:11" ht="15.75" thickBot="1" x14ac:dyDescent="0.3">
      <c r="B17" t="s">
        <v>48</v>
      </c>
    </row>
    <row r="18" spans="2:11" x14ac:dyDescent="0.25">
      <c r="B18" s="19"/>
      <c r="C18" s="19" t="s">
        <v>53</v>
      </c>
      <c r="D18" s="19" t="s">
        <v>54</v>
      </c>
      <c r="E18" s="19" t="s">
        <v>55</v>
      </c>
      <c r="F18" s="19" t="s">
        <v>56</v>
      </c>
      <c r="G18" s="19" t="s">
        <v>57</v>
      </c>
    </row>
    <row r="19" spans="2:11" x14ac:dyDescent="0.25">
      <c r="B19" s="17" t="s">
        <v>49</v>
      </c>
      <c r="C19" s="17">
        <v>2</v>
      </c>
      <c r="D19" s="17">
        <v>869925570.55152917</v>
      </c>
      <c r="E19" s="17">
        <v>434962785.27576458</v>
      </c>
      <c r="F19" s="17">
        <v>331.32815845004563</v>
      </c>
      <c r="G19" s="17">
        <v>1.9709243163375294E-28</v>
      </c>
    </row>
    <row r="20" spans="2:11" x14ac:dyDescent="0.25">
      <c r="B20" s="17" t="s">
        <v>50</v>
      </c>
      <c r="C20" s="17">
        <v>47</v>
      </c>
      <c r="D20" s="21">
        <v>61700916.10563539</v>
      </c>
      <c r="E20" s="17">
        <v>1312785.4490560722</v>
      </c>
      <c r="F20" s="17"/>
      <c r="G20" s="17"/>
    </row>
    <row r="21" spans="2:11" ht="15.75" thickBot="1" x14ac:dyDescent="0.3">
      <c r="B21" s="18" t="s">
        <v>51</v>
      </c>
      <c r="C21" s="18">
        <v>49</v>
      </c>
      <c r="D21" s="18">
        <v>931626486.65716457</v>
      </c>
      <c r="E21" s="18"/>
      <c r="F21" s="18"/>
      <c r="G21" s="18"/>
    </row>
    <row r="22" spans="2:11" ht="15.75" thickBot="1" x14ac:dyDescent="0.3"/>
    <row r="23" spans="2:11" x14ac:dyDescent="0.25">
      <c r="B23" s="19"/>
      <c r="C23" s="19" t="s">
        <v>58</v>
      </c>
      <c r="D23" s="19" t="s">
        <v>46</v>
      </c>
      <c r="E23" s="19" t="s">
        <v>59</v>
      </c>
      <c r="F23" s="19" t="s">
        <v>60</v>
      </c>
      <c r="G23" s="19" t="s">
        <v>61</v>
      </c>
      <c r="H23" s="19" t="s">
        <v>62</v>
      </c>
      <c r="I23" s="19" t="s">
        <v>63</v>
      </c>
      <c r="J23" s="19" t="s">
        <v>64</v>
      </c>
    </row>
    <row r="24" spans="2:11" x14ac:dyDescent="0.25">
      <c r="B24" s="17" t="s">
        <v>52</v>
      </c>
      <c r="C24" s="17">
        <v>-1998.8233444209541</v>
      </c>
      <c r="D24" s="17">
        <v>508.87869133841258</v>
      </c>
      <c r="E24" s="17">
        <v>-3.9278975096477446</v>
      </c>
      <c r="F24" s="17">
        <v>2.7932525925910022E-4</v>
      </c>
      <c r="G24" s="17">
        <v>-3022.5552243602237</v>
      </c>
      <c r="H24" s="17">
        <v>-975.09146448168451</v>
      </c>
      <c r="I24" s="17">
        <v>-3022.5552243602237</v>
      </c>
      <c r="J24" s="17">
        <v>-975.09146448168451</v>
      </c>
    </row>
    <row r="25" spans="2:11" x14ac:dyDescent="0.25">
      <c r="B25" s="17" t="s">
        <v>65</v>
      </c>
      <c r="C25" s="17">
        <v>6.7931630593331205</v>
      </c>
      <c r="D25" s="17">
        <v>2.269121255383193</v>
      </c>
      <c r="E25" s="17">
        <v>2.9937417593780991</v>
      </c>
      <c r="F25" s="17">
        <v>4.3838275028624763E-3</v>
      </c>
      <c r="G25" s="17">
        <v>2.2282798993134021</v>
      </c>
      <c r="H25" s="17">
        <v>11.35804621935284</v>
      </c>
      <c r="I25" s="17">
        <v>2.2282798993134021</v>
      </c>
      <c r="J25" s="17">
        <v>11.35804621935284</v>
      </c>
    </row>
    <row r="26" spans="2:11" ht="15.75" thickBot="1" x14ac:dyDescent="0.3">
      <c r="B26" s="18" t="s">
        <v>66</v>
      </c>
      <c r="C26" s="18">
        <v>0.97796935784985695</v>
      </c>
      <c r="D26" s="18">
        <v>3.8265632427242666E-2</v>
      </c>
      <c r="E26" s="18">
        <v>25.557381279646791</v>
      </c>
      <c r="F26" s="18">
        <v>3.2352631342827692E-29</v>
      </c>
      <c r="G26" s="18">
        <v>0.90098883481248138</v>
      </c>
      <c r="H26" s="18">
        <v>1.0549498808872326</v>
      </c>
      <c r="I26" s="18">
        <v>0.90098883481248138</v>
      </c>
      <c r="J26" s="18">
        <v>1.0549498808872326</v>
      </c>
    </row>
    <row r="30" spans="2:11" x14ac:dyDescent="0.25">
      <c r="B30" t="s">
        <v>67</v>
      </c>
    </row>
    <row r="31" spans="2:11" ht="15.75" thickBot="1" x14ac:dyDescent="0.3"/>
    <row r="32" spans="2:11" x14ac:dyDescent="0.25">
      <c r="B32" s="19" t="s">
        <v>68</v>
      </c>
      <c r="C32" s="19" t="s">
        <v>69</v>
      </c>
      <c r="D32" s="19" t="s">
        <v>50</v>
      </c>
      <c r="E32" s="22" t="s">
        <v>70</v>
      </c>
      <c r="F32" s="22" t="s">
        <v>71</v>
      </c>
      <c r="G32" s="23" t="s">
        <v>1</v>
      </c>
      <c r="H32" s="23" t="s">
        <v>2</v>
      </c>
      <c r="K32" t="s">
        <v>41</v>
      </c>
    </row>
    <row r="33" spans="2:20" ht="15.75" thickBot="1" x14ac:dyDescent="0.3">
      <c r="B33" s="17">
        <v>1</v>
      </c>
      <c r="C33" s="17">
        <v>268.10154576895968</v>
      </c>
      <c r="D33" s="17">
        <v>435.89857623104035</v>
      </c>
      <c r="E33">
        <f>D33*D33</f>
        <v>190007.5687602481</v>
      </c>
      <c r="F33">
        <f>E33/$E$84</f>
        <v>0.15397467392132774</v>
      </c>
      <c r="G33" s="2">
        <v>186</v>
      </c>
      <c r="H33" s="2">
        <v>1026</v>
      </c>
    </row>
    <row r="34" spans="2:20" x14ac:dyDescent="0.25">
      <c r="B34" s="17">
        <v>2</v>
      </c>
      <c r="C34" s="17">
        <v>-406.31600514719105</v>
      </c>
      <c r="D34" s="17">
        <v>932.31869064719103</v>
      </c>
      <c r="E34">
        <f t="shared" ref="E34:E82" si="0">D34*D34</f>
        <v>869218.14093009266</v>
      </c>
      <c r="F34">
        <f t="shared" ref="F34:F82" si="1">E34/$E$84</f>
        <v>0.7043802554259837</v>
      </c>
      <c r="G34" s="2">
        <v>123</v>
      </c>
      <c r="H34" s="2">
        <v>774</v>
      </c>
      <c r="K34" s="20" t="s">
        <v>42</v>
      </c>
      <c r="L34" s="20"/>
    </row>
    <row r="35" spans="2:20" x14ac:dyDescent="0.25">
      <c r="B35" s="17">
        <v>3</v>
      </c>
      <c r="C35" s="17">
        <v>47.43587913326337</v>
      </c>
      <c r="D35" s="17">
        <v>363.56491426673665</v>
      </c>
      <c r="E35">
        <f t="shared" si="0"/>
        <v>132179.44688577956</v>
      </c>
      <c r="F35">
        <f t="shared" si="1"/>
        <v>0.10711303431822719</v>
      </c>
      <c r="G35" s="2">
        <v>235</v>
      </c>
      <c r="H35" s="2">
        <v>460</v>
      </c>
      <c r="K35" s="17" t="s">
        <v>43</v>
      </c>
      <c r="L35" s="17">
        <v>0.62542139226748095</v>
      </c>
    </row>
    <row r="36" spans="2:20" x14ac:dyDescent="0.25">
      <c r="B36" s="17">
        <v>4</v>
      </c>
      <c r="C36" s="17">
        <v>4960.1880349501098</v>
      </c>
      <c r="D36" s="17">
        <v>205.78706204988976</v>
      </c>
      <c r="E36">
        <f t="shared" si="0"/>
        <v>42348.314907125176</v>
      </c>
      <c r="F36">
        <f t="shared" si="1"/>
        <v>3.4317411782527285E-2</v>
      </c>
      <c r="G36" s="2">
        <v>190</v>
      </c>
      <c r="H36" s="2">
        <v>5796</v>
      </c>
      <c r="K36" s="17" t="s">
        <v>44</v>
      </c>
      <c r="L36" s="17">
        <v>0.39115191790579429</v>
      </c>
    </row>
    <row r="37" spans="2:20" x14ac:dyDescent="0.25">
      <c r="B37" s="17">
        <v>5</v>
      </c>
      <c r="C37" s="17">
        <v>198.77096625285139</v>
      </c>
      <c r="D37" s="17">
        <v>500.22683644714857</v>
      </c>
      <c r="E37">
        <f t="shared" si="0"/>
        <v>250226.88790192234</v>
      </c>
      <c r="F37">
        <f t="shared" si="1"/>
        <v>0.20277404591004783</v>
      </c>
      <c r="G37" s="2">
        <v>184</v>
      </c>
      <c r="H37" s="2">
        <v>969</v>
      </c>
      <c r="K37" s="17" t="s">
        <v>45</v>
      </c>
      <c r="L37" s="17">
        <v>0.36524348888050895</v>
      </c>
    </row>
    <row r="38" spans="2:20" x14ac:dyDescent="0.25">
      <c r="B38" s="17">
        <v>6</v>
      </c>
      <c r="C38" s="17">
        <v>1998.3309213599077</v>
      </c>
      <c r="D38" s="17">
        <v>547.6590686400923</v>
      </c>
      <c r="E38">
        <f t="shared" si="0"/>
        <v>299930.45546373335</v>
      </c>
      <c r="F38">
        <f t="shared" si="1"/>
        <v>0.24305186567265538</v>
      </c>
      <c r="G38" s="2">
        <v>145</v>
      </c>
      <c r="H38" s="2">
        <v>3080</v>
      </c>
      <c r="K38" s="17" t="s">
        <v>46</v>
      </c>
      <c r="L38" s="17">
        <v>2.5657923276921659</v>
      </c>
    </row>
    <row r="39" spans="2:20" ht="15.75" thickBot="1" x14ac:dyDescent="0.3">
      <c r="B39" s="17">
        <v>7</v>
      </c>
      <c r="C39" s="17">
        <v>17593.898985447318</v>
      </c>
      <c r="D39" s="17">
        <v>5155.4701545526805</v>
      </c>
      <c r="E39">
        <f t="shared" si="0"/>
        <v>26578872.514483441</v>
      </c>
      <c r="F39">
        <f t="shared" si="1"/>
        <v>21.53847478453881</v>
      </c>
      <c r="G39" s="2">
        <v>240</v>
      </c>
      <c r="H39" s="2">
        <v>18367</v>
      </c>
      <c r="K39" s="18" t="s">
        <v>47</v>
      </c>
      <c r="L39" s="18">
        <v>50</v>
      </c>
    </row>
    <row r="40" spans="2:20" x14ac:dyDescent="0.25">
      <c r="B40" s="17">
        <v>8</v>
      </c>
      <c r="C40" s="17">
        <v>6146.1094577836147</v>
      </c>
      <c r="D40" s="17">
        <v>-235.08748578361519</v>
      </c>
      <c r="E40">
        <f t="shared" si="0"/>
        <v>55266.125972061476</v>
      </c>
      <c r="F40">
        <f t="shared" si="1"/>
        <v>4.4785498709162458E-2</v>
      </c>
      <c r="G40" s="2">
        <v>141</v>
      </c>
      <c r="H40" s="2">
        <v>7349</v>
      </c>
    </row>
    <row r="41" spans="2:20" ht="15.75" thickBot="1" x14ac:dyDescent="0.3">
      <c r="B41" s="17">
        <v>9</v>
      </c>
      <c r="C41" s="17">
        <v>10567.772036850896</v>
      </c>
      <c r="D41" s="17">
        <v>-1727.7144198508959</v>
      </c>
      <c r="E41">
        <f t="shared" si="0"/>
        <v>2984997.1165607176</v>
      </c>
      <c r="F41">
        <f t="shared" si="1"/>
        <v>2.4189244706271769</v>
      </c>
      <c r="G41" s="2">
        <v>136</v>
      </c>
      <c r="H41" s="2">
        <v>11905</v>
      </c>
      <c r="K41" t="s">
        <v>48</v>
      </c>
    </row>
    <row r="42" spans="2:20" x14ac:dyDescent="0.25">
      <c r="B42" s="17">
        <v>10</v>
      </c>
      <c r="C42" s="17">
        <v>9247.7983730905216</v>
      </c>
      <c r="D42" s="17">
        <v>-2380.7851900905216</v>
      </c>
      <c r="E42">
        <f t="shared" si="0"/>
        <v>5668138.1213543611</v>
      </c>
      <c r="F42">
        <f t="shared" si="1"/>
        <v>4.5932365993157998</v>
      </c>
      <c r="G42" s="2">
        <v>112</v>
      </c>
      <c r="H42" s="2">
        <v>10722</v>
      </c>
      <c r="K42" s="19"/>
      <c r="L42" s="19" t="s">
        <v>53</v>
      </c>
      <c r="M42" s="19" t="s">
        <v>54</v>
      </c>
      <c r="N42" s="19" t="s">
        <v>55</v>
      </c>
      <c r="O42" s="19" t="s">
        <v>56</v>
      </c>
      <c r="P42" s="19" t="s">
        <v>57</v>
      </c>
    </row>
    <row r="43" spans="2:20" x14ac:dyDescent="0.25">
      <c r="B43" s="17">
        <v>11</v>
      </c>
      <c r="C43" s="17">
        <v>3870.4184762847008</v>
      </c>
      <c r="D43" s="17">
        <v>-413.42751028470093</v>
      </c>
      <c r="E43">
        <f t="shared" si="0"/>
        <v>170922.3062602065</v>
      </c>
      <c r="F43">
        <f t="shared" si="1"/>
        <v>0.13850872648922918</v>
      </c>
      <c r="G43" s="2">
        <v>103</v>
      </c>
      <c r="H43" s="2">
        <v>5286</v>
      </c>
      <c r="K43" s="17" t="s">
        <v>49</v>
      </c>
      <c r="L43" s="17">
        <v>2</v>
      </c>
      <c r="M43" s="25">
        <v>198.78215018562014</v>
      </c>
      <c r="N43" s="17">
        <v>99.39107509281007</v>
      </c>
      <c r="O43" s="17">
        <v>15.097477254373443</v>
      </c>
      <c r="P43" s="17">
        <v>8.6289935545284918E-6</v>
      </c>
      <c r="R43" s="26" t="s">
        <v>73</v>
      </c>
      <c r="S43" s="26">
        <f>M43/2</f>
        <v>99.39107509281007</v>
      </c>
    </row>
    <row r="44" spans="2:20" x14ac:dyDescent="0.25">
      <c r="B44" s="17">
        <v>12</v>
      </c>
      <c r="C44" s="17">
        <v>10057.197552498805</v>
      </c>
      <c r="D44" s="17">
        <v>-1122.1526314988041</v>
      </c>
      <c r="E44">
        <f t="shared" si="0"/>
        <v>1259226.5283796908</v>
      </c>
      <c r="F44">
        <f t="shared" si="1"/>
        <v>1.0204277406706779</v>
      </c>
      <c r="G44" s="2">
        <v>156</v>
      </c>
      <c r="H44" s="2">
        <v>11244</v>
      </c>
      <c r="K44" s="17" t="s">
        <v>50</v>
      </c>
      <c r="L44" s="17">
        <v>47</v>
      </c>
      <c r="M44" s="17">
        <v>309.41464263566724</v>
      </c>
      <c r="N44" s="17">
        <v>6.5832902688439834</v>
      </c>
      <c r="O44" s="17"/>
      <c r="P44" s="17"/>
      <c r="R44" s="26" t="s">
        <v>30</v>
      </c>
      <c r="S44" s="26">
        <f>_xlfn.CHISQ.DIST.RT(S43,2)</f>
        <v>2.6151841075723144E-22</v>
      </c>
      <c r="T44" t="s">
        <v>74</v>
      </c>
    </row>
    <row r="45" spans="2:20" ht="15.75" thickBot="1" x14ac:dyDescent="0.3">
      <c r="B45" s="17">
        <v>13</v>
      </c>
      <c r="C45" s="17">
        <v>7814.2094476017755</v>
      </c>
      <c r="D45" s="17">
        <v>-15.170385601775706</v>
      </c>
      <c r="E45">
        <f t="shared" si="0"/>
        <v>230.14059930656364</v>
      </c>
      <c r="F45">
        <f t="shared" si="1"/>
        <v>1.8649690623114107E-4</v>
      </c>
      <c r="G45" s="2">
        <v>147</v>
      </c>
      <c r="H45" s="2">
        <v>9013</v>
      </c>
      <c r="K45" s="18" t="s">
        <v>51</v>
      </c>
      <c r="L45" s="18">
        <v>49</v>
      </c>
      <c r="M45" s="18">
        <v>508.19679282128737</v>
      </c>
      <c r="N45" s="18"/>
      <c r="O45" s="18"/>
      <c r="P45" s="18"/>
    </row>
    <row r="46" spans="2:20" ht="15.75" thickBot="1" x14ac:dyDescent="0.3">
      <c r="B46" s="17">
        <v>14</v>
      </c>
      <c r="C46" s="17">
        <v>3215.4728840901407</v>
      </c>
      <c r="D46" s="17">
        <v>541.51515290985935</v>
      </c>
      <c r="E46">
        <f t="shared" si="0"/>
        <v>293238.66083098837</v>
      </c>
      <c r="F46">
        <f t="shared" si="1"/>
        <v>0.23762909802582802</v>
      </c>
      <c r="G46" s="2">
        <v>116</v>
      </c>
      <c r="H46" s="2">
        <v>4526</v>
      </c>
    </row>
    <row r="47" spans="2:20" x14ac:dyDescent="0.25">
      <c r="B47" s="17">
        <v>15</v>
      </c>
      <c r="C47" s="17">
        <v>2900.0494346342402</v>
      </c>
      <c r="D47" s="17">
        <v>627.94348436575956</v>
      </c>
      <c r="E47">
        <f t="shared" si="0"/>
        <v>394313.01955741091</v>
      </c>
      <c r="F47">
        <f t="shared" si="1"/>
        <v>0.31953579010263417</v>
      </c>
      <c r="G47" s="2">
        <v>163</v>
      </c>
      <c r="H47" s="2">
        <v>3877</v>
      </c>
      <c r="K47" s="19"/>
      <c r="L47" s="19" t="s">
        <v>58</v>
      </c>
      <c r="M47" s="19" t="s">
        <v>46</v>
      </c>
      <c r="N47" s="19" t="s">
        <v>59</v>
      </c>
      <c r="O47" s="19" t="s">
        <v>60</v>
      </c>
      <c r="P47" s="19" t="s">
        <v>61</v>
      </c>
      <c r="Q47" s="19" t="s">
        <v>62</v>
      </c>
      <c r="R47" s="19" t="s">
        <v>63</v>
      </c>
      <c r="S47" s="19" t="s">
        <v>64</v>
      </c>
    </row>
    <row r="48" spans="2:20" x14ac:dyDescent="0.25">
      <c r="B48" s="17">
        <v>16</v>
      </c>
      <c r="C48" s="17">
        <v>1589.2677093226757</v>
      </c>
      <c r="D48" s="17">
        <v>518.73424367732423</v>
      </c>
      <c r="E48">
        <f t="shared" si="0"/>
        <v>269085.21556348557</v>
      </c>
      <c r="F48">
        <f t="shared" si="1"/>
        <v>0.21805609425863048</v>
      </c>
      <c r="G48" s="2">
        <v>113</v>
      </c>
      <c r="H48" s="2">
        <v>2884</v>
      </c>
      <c r="K48" s="17" t="s">
        <v>52</v>
      </c>
      <c r="L48" s="17">
        <v>-2.712865332686889</v>
      </c>
      <c r="M48" s="17">
        <v>1.139564445359182</v>
      </c>
      <c r="N48" s="17">
        <v>-2.380615983356531</v>
      </c>
      <c r="O48" s="17">
        <v>2.1389583208701709E-2</v>
      </c>
      <c r="P48" s="17">
        <v>-5.005373295421947</v>
      </c>
      <c r="Q48" s="17">
        <v>-0.42035736995183148</v>
      </c>
      <c r="R48" s="17">
        <v>-5.005373295421947</v>
      </c>
      <c r="S48" s="17">
        <v>-0.42035736995183148</v>
      </c>
    </row>
    <row r="49" spans="2:19" x14ac:dyDescent="0.25">
      <c r="B49" s="17">
        <v>17</v>
      </c>
      <c r="C49" s="17">
        <v>3669.3648192516175</v>
      </c>
      <c r="D49" s="17">
        <v>-513.36872625161732</v>
      </c>
      <c r="E49">
        <f t="shared" si="0"/>
        <v>263547.44909320801</v>
      </c>
      <c r="F49">
        <f t="shared" si="1"/>
        <v>0.21356850572688438</v>
      </c>
      <c r="G49" s="2">
        <v>151</v>
      </c>
      <c r="H49" s="2">
        <v>4747</v>
      </c>
      <c r="K49" s="17" t="s">
        <v>65</v>
      </c>
      <c r="L49" s="17">
        <v>9.5750370010655086E-3</v>
      </c>
      <c r="M49" s="17">
        <v>5.0813876644008934E-3</v>
      </c>
      <c r="N49" s="17">
        <v>1.8843350740873706</v>
      </c>
      <c r="O49" s="17">
        <v>6.571275913212693E-2</v>
      </c>
      <c r="P49" s="17">
        <v>-6.4739642937644386E-4</v>
      </c>
      <c r="Q49" s="17">
        <v>1.9797470431507459E-2</v>
      </c>
      <c r="R49" s="17">
        <v>-6.4739642937644386E-4</v>
      </c>
      <c r="S49" s="17">
        <v>1.9797470431507459E-2</v>
      </c>
    </row>
    <row r="50" spans="2:19" ht="15.75" thickBot="1" x14ac:dyDescent="0.3">
      <c r="B50" s="17">
        <v>18</v>
      </c>
      <c r="C50" s="17">
        <v>-13.364996618187433</v>
      </c>
      <c r="D50" s="17">
        <v>488.36420311818745</v>
      </c>
      <c r="E50">
        <f t="shared" si="0"/>
        <v>238499.59488726224</v>
      </c>
      <c r="F50">
        <f t="shared" si="1"/>
        <v>0.19327070807096103</v>
      </c>
      <c r="G50" s="2">
        <v>201</v>
      </c>
      <c r="H50" s="2">
        <v>634</v>
      </c>
      <c r="K50" s="18" t="s">
        <v>66</v>
      </c>
      <c r="L50" s="18">
        <v>4.6783531269875756E-4</v>
      </c>
      <c r="M50" s="18">
        <v>8.569066643089269E-5</v>
      </c>
      <c r="N50" s="18">
        <v>5.4595830816189839</v>
      </c>
      <c r="O50" s="18">
        <v>1.7517102935959758E-6</v>
      </c>
      <c r="P50" s="18">
        <v>2.954479273912274E-4</v>
      </c>
      <c r="Q50" s="18">
        <v>6.4022269800628772E-4</v>
      </c>
      <c r="R50" s="18">
        <v>2.954479273912274E-4</v>
      </c>
      <c r="S50" s="18">
        <v>6.4022269800628772E-4</v>
      </c>
    </row>
    <row r="51" spans="2:19" x14ac:dyDescent="0.25">
      <c r="B51" s="17">
        <v>19</v>
      </c>
      <c r="C51" s="17">
        <v>-9.1373845130929112</v>
      </c>
      <c r="D51" s="17">
        <v>530.13976481309294</v>
      </c>
      <c r="E51">
        <f t="shared" si="0"/>
        <v>281048.17023608147</v>
      </c>
      <c r="F51">
        <f t="shared" si="1"/>
        <v>0.22775040305310176</v>
      </c>
      <c r="G51" s="2">
        <v>195</v>
      </c>
      <c r="H51" s="2">
        <v>680</v>
      </c>
    </row>
    <row r="52" spans="2:19" x14ac:dyDescent="0.25">
      <c r="B52" s="17">
        <v>20</v>
      </c>
      <c r="C52" s="17">
        <v>405.79768432426545</v>
      </c>
      <c r="D52" s="17">
        <v>646.19926367573453</v>
      </c>
      <c r="E52">
        <f t="shared" si="0"/>
        <v>417573.48837506148</v>
      </c>
      <c r="F52">
        <f t="shared" si="1"/>
        <v>0.33838516081361958</v>
      </c>
      <c r="G52" s="2">
        <v>134</v>
      </c>
      <c r="H52" s="2">
        <v>1528</v>
      </c>
    </row>
    <row r="53" spans="2:19" x14ac:dyDescent="0.25">
      <c r="B53" s="17">
        <v>21</v>
      </c>
      <c r="C53" s="17">
        <v>1115.9086830144934</v>
      </c>
      <c r="D53" s="17">
        <v>435.08631198550665</v>
      </c>
      <c r="E53">
        <f t="shared" si="0"/>
        <v>189300.09887714963</v>
      </c>
      <c r="F53">
        <f t="shared" si="1"/>
        <v>0.15340136810372265</v>
      </c>
      <c r="G53" s="2">
        <v>132</v>
      </c>
      <c r="H53" s="2">
        <v>2268</v>
      </c>
    </row>
    <row r="54" spans="2:19" x14ac:dyDescent="0.25">
      <c r="B54" s="17">
        <v>22</v>
      </c>
      <c r="C54" s="17">
        <v>-285.56512100205521</v>
      </c>
      <c r="D54" s="17">
        <v>856.56512100205521</v>
      </c>
      <c r="E54">
        <f t="shared" si="0"/>
        <v>733703.8065172655</v>
      </c>
      <c r="F54">
        <f t="shared" si="1"/>
        <v>0.59456475918536134</v>
      </c>
      <c r="G54" s="2">
        <v>170</v>
      </c>
      <c r="H54" s="2">
        <v>571</v>
      </c>
      <c r="K54" s="17"/>
      <c r="L54" s="17"/>
    </row>
    <row r="55" spans="2:19" x14ac:dyDescent="0.25">
      <c r="B55" s="17">
        <v>23</v>
      </c>
      <c r="C55" s="17">
        <v>2877.0736291652383</v>
      </c>
      <c r="D55" s="17">
        <v>514.90732783476187</v>
      </c>
      <c r="E55">
        <f t="shared" si="0"/>
        <v>265129.55625793495</v>
      </c>
      <c r="F55">
        <f t="shared" si="1"/>
        <v>0.21485058325877895</v>
      </c>
      <c r="G55" s="2">
        <v>135</v>
      </c>
      <c r="H55" s="2">
        <v>4048</v>
      </c>
      <c r="K55" s="17"/>
      <c r="L55" s="17"/>
    </row>
    <row r="56" spans="2:19" x14ac:dyDescent="0.25">
      <c r="B56" s="17">
        <v>24</v>
      </c>
      <c r="C56" s="17">
        <v>3551.1050065062532</v>
      </c>
      <c r="D56" s="17">
        <v>-514.08498750625313</v>
      </c>
      <c r="E56">
        <f t="shared" si="0"/>
        <v>264283.37437930441</v>
      </c>
      <c r="F56">
        <f t="shared" si="1"/>
        <v>0.21416487068590417</v>
      </c>
      <c r="G56" s="2">
        <v>131</v>
      </c>
      <c r="H56" s="2">
        <v>4765</v>
      </c>
      <c r="K56" s="17"/>
      <c r="L56" s="17"/>
    </row>
    <row r="57" spans="2:19" ht="15.75" thickBot="1" x14ac:dyDescent="0.3">
      <c r="B57" s="17">
        <v>25</v>
      </c>
      <c r="C57" s="17">
        <v>1468.5087438714856</v>
      </c>
      <c r="D57" s="17">
        <v>-218.50679087148569</v>
      </c>
      <c r="E57">
        <f t="shared" si="0"/>
        <v>47745.217656955181</v>
      </c>
      <c r="F57">
        <f t="shared" si="1"/>
        <v>3.8690849885610071E-2</v>
      </c>
      <c r="G57" s="2">
        <v>252</v>
      </c>
      <c r="H57" s="2">
        <v>1795</v>
      </c>
      <c r="K57" s="18"/>
      <c r="L57" s="18"/>
    </row>
    <row r="58" spans="2:19" x14ac:dyDescent="0.25">
      <c r="B58" s="17">
        <v>26</v>
      </c>
      <c r="C58" s="17">
        <v>4064.9906642791193</v>
      </c>
      <c r="D58" s="17">
        <v>-1126.9777252791191</v>
      </c>
      <c r="E58">
        <f t="shared" si="0"/>
        <v>1270078.7932752976</v>
      </c>
      <c r="F58">
        <f t="shared" si="1"/>
        <v>1.0292219900761705</v>
      </c>
      <c r="G58" s="2">
        <v>141</v>
      </c>
      <c r="H58" s="2">
        <v>5221</v>
      </c>
    </row>
    <row r="59" spans="2:19" ht="15.75" thickBot="1" x14ac:dyDescent="0.3">
      <c r="B59" s="17">
        <v>27</v>
      </c>
      <c r="C59" s="17">
        <v>1669.3122375574287</v>
      </c>
      <c r="D59" s="17">
        <v>-157.31223755742872</v>
      </c>
      <c r="E59">
        <f t="shared" si="0"/>
        <v>24747.140085324885</v>
      </c>
      <c r="F59">
        <f t="shared" si="1"/>
        <v>2.0054110738774458E-2</v>
      </c>
      <c r="G59" s="2">
        <v>153</v>
      </c>
      <c r="H59" s="2">
        <v>2688</v>
      </c>
    </row>
    <row r="60" spans="2:19" x14ac:dyDescent="0.25">
      <c r="B60" s="17">
        <v>28</v>
      </c>
      <c r="C60" s="17">
        <v>3839.0886508437147</v>
      </c>
      <c r="D60" s="17">
        <v>-642.08962784371488</v>
      </c>
      <c r="E60">
        <f t="shared" si="0"/>
        <v>412279.0901844803</v>
      </c>
      <c r="F60">
        <f t="shared" si="1"/>
        <v>0.33409478838096646</v>
      </c>
      <c r="G60" s="2">
        <v>178</v>
      </c>
      <c r="H60" s="2">
        <v>4733</v>
      </c>
      <c r="K60" s="19"/>
      <c r="L60" s="19"/>
      <c r="M60" s="19"/>
      <c r="N60" s="19"/>
      <c r="O60" s="19"/>
      <c r="P60" s="19"/>
    </row>
    <row r="61" spans="2:19" x14ac:dyDescent="0.25">
      <c r="B61" s="17">
        <v>29</v>
      </c>
      <c r="C61" s="17">
        <v>5960.7381164659209</v>
      </c>
      <c r="D61" s="17">
        <v>-1189.7429994659205</v>
      </c>
      <c r="E61">
        <f t="shared" si="0"/>
        <v>1415488.4047781655</v>
      </c>
      <c r="F61">
        <f t="shared" si="1"/>
        <v>1.1470562303765242</v>
      </c>
      <c r="G61" s="2">
        <v>114</v>
      </c>
      <c r="H61" s="2">
        <v>7347</v>
      </c>
      <c r="K61" s="17"/>
      <c r="L61" s="17"/>
      <c r="M61" s="25"/>
      <c r="N61" s="17"/>
      <c r="O61" s="17"/>
      <c r="P61" s="17"/>
    </row>
    <row r="62" spans="2:19" x14ac:dyDescent="0.25">
      <c r="B62" s="17">
        <v>30</v>
      </c>
      <c r="C62" s="17">
        <v>2463.905866369968</v>
      </c>
      <c r="D62" s="17">
        <v>-400.89585736996787</v>
      </c>
      <c r="E62">
        <f t="shared" si="0"/>
        <v>160717.48845640162</v>
      </c>
      <c r="F62">
        <f t="shared" si="1"/>
        <v>0.13023914278780271</v>
      </c>
      <c r="G62" s="2">
        <v>181</v>
      </c>
      <c r="H62" s="2">
        <v>3306</v>
      </c>
      <c r="K62" s="17"/>
      <c r="L62" s="17"/>
      <c r="M62" s="17"/>
      <c r="N62" s="17"/>
      <c r="O62" s="17"/>
      <c r="P62" s="17"/>
    </row>
    <row r="63" spans="2:19" ht="15.75" thickBot="1" x14ac:dyDescent="0.3">
      <c r="B63" s="17">
        <v>31</v>
      </c>
      <c r="C63" s="17">
        <v>3172.2714161269596</v>
      </c>
      <c r="D63" s="17">
        <v>-726.26140712695951</v>
      </c>
      <c r="E63">
        <f t="shared" si="0"/>
        <v>527455.6314820312</v>
      </c>
      <c r="F63">
        <f t="shared" si="1"/>
        <v>0.42742933555394708</v>
      </c>
      <c r="G63" s="2">
        <v>175</v>
      </c>
      <c r="H63" s="2">
        <v>4072</v>
      </c>
      <c r="K63" s="18"/>
      <c r="L63" s="18"/>
      <c r="M63" s="18"/>
      <c r="N63" s="18"/>
      <c r="O63" s="18"/>
      <c r="P63" s="18"/>
    </row>
    <row r="64" spans="2:19" ht="15.75" thickBot="1" x14ac:dyDescent="0.3">
      <c r="B64" s="17">
        <v>32</v>
      </c>
      <c r="C64" s="17">
        <v>2755.6872350196845</v>
      </c>
      <c r="D64" s="17">
        <v>-651.6782020196847</v>
      </c>
      <c r="E64">
        <f t="shared" si="0"/>
        <v>424684.47898760898</v>
      </c>
      <c r="F64">
        <f t="shared" si="1"/>
        <v>0.34414762842461344</v>
      </c>
      <c r="G64" s="2">
        <v>193</v>
      </c>
      <c r="H64" s="2">
        <v>3521</v>
      </c>
    </row>
    <row r="65" spans="2:19" x14ac:dyDescent="0.25">
      <c r="B65" s="17">
        <v>33</v>
      </c>
      <c r="C65" s="17">
        <v>1939.7321070182688</v>
      </c>
      <c r="D65" s="17">
        <v>-512.72209801826875</v>
      </c>
      <c r="E65">
        <f t="shared" si="0"/>
        <v>262883.94979625521</v>
      </c>
      <c r="F65">
        <f t="shared" si="1"/>
        <v>0.2130308319459823</v>
      </c>
      <c r="G65" s="2">
        <v>255</v>
      </c>
      <c r="H65" s="2">
        <v>2256</v>
      </c>
      <c r="K65" s="19"/>
      <c r="L65" s="19"/>
      <c r="M65" s="19"/>
      <c r="N65" s="19"/>
      <c r="O65" s="19"/>
      <c r="P65" s="19"/>
      <c r="Q65" s="19"/>
      <c r="R65" s="19"/>
      <c r="S65" s="19"/>
    </row>
    <row r="66" spans="2:19" x14ac:dyDescent="0.25">
      <c r="B66" s="17">
        <v>34</v>
      </c>
      <c r="C66" s="17">
        <v>1316.7785749488496</v>
      </c>
      <c r="D66" s="17">
        <v>-302.77857494884961</v>
      </c>
      <c r="E66">
        <f t="shared" si="0"/>
        <v>91674.865448056138</v>
      </c>
      <c r="F66">
        <f t="shared" si="1"/>
        <v>7.4289711753309881E-2</v>
      </c>
      <c r="G66" s="2">
        <v>199</v>
      </c>
      <c r="H66" s="2">
        <v>2008</v>
      </c>
      <c r="K66" s="17"/>
      <c r="L66" s="17"/>
      <c r="M66" s="17"/>
      <c r="N66" s="17"/>
      <c r="O66" s="17"/>
      <c r="P66" s="17"/>
      <c r="Q66" s="17"/>
      <c r="R66" s="17"/>
      <c r="S66" s="17"/>
    </row>
    <row r="67" spans="2:19" x14ac:dyDescent="0.25">
      <c r="B67" s="17">
        <v>35</v>
      </c>
      <c r="C67" s="17">
        <v>2988.286074851103</v>
      </c>
      <c r="D67" s="17">
        <v>-297.29999185110319</v>
      </c>
      <c r="E67">
        <f t="shared" si="0"/>
        <v>88387.285154666024</v>
      </c>
      <c r="F67">
        <f t="shared" si="1"/>
        <v>7.1625585755762625E-2</v>
      </c>
      <c r="G67" s="2">
        <v>196</v>
      </c>
      <c r="H67" s="2">
        <v>3738</v>
      </c>
      <c r="K67" s="17"/>
      <c r="L67" s="17"/>
      <c r="M67" s="17"/>
      <c r="N67" s="17"/>
      <c r="O67" s="17"/>
      <c r="P67" s="17"/>
      <c r="Q67" s="17"/>
      <c r="R67" s="17"/>
      <c r="S67" s="17"/>
    </row>
    <row r="68" spans="2:19" ht="15.75" thickBot="1" x14ac:dyDescent="0.3">
      <c r="B68" s="17">
        <v>36</v>
      </c>
      <c r="C68" s="17">
        <v>1866.870956071012</v>
      </c>
      <c r="D68" s="17">
        <v>-99.864975071011941</v>
      </c>
      <c r="E68">
        <f t="shared" si="0"/>
        <v>9973.0132459338365</v>
      </c>
      <c r="F68">
        <f t="shared" si="1"/>
        <v>8.0817383885026014E-3</v>
      </c>
      <c r="G68" s="2">
        <v>190</v>
      </c>
      <c r="H68" s="2">
        <v>2633</v>
      </c>
      <c r="K68" s="18"/>
      <c r="L68" s="18"/>
      <c r="M68" s="18"/>
      <c r="N68" s="18"/>
      <c r="O68" s="18"/>
      <c r="P68" s="18"/>
      <c r="Q68" s="18"/>
      <c r="R68" s="18"/>
      <c r="S68" s="18"/>
    </row>
    <row r="69" spans="2:19" x14ac:dyDescent="0.25">
      <c r="B69" s="17">
        <v>37</v>
      </c>
      <c r="C69" s="17">
        <v>10307.369075434755</v>
      </c>
      <c r="D69" s="17">
        <v>-3061.3671224347554</v>
      </c>
      <c r="E69">
        <f t="shared" si="0"/>
        <v>9371968.658324454</v>
      </c>
      <c r="F69">
        <f t="shared" si="1"/>
        <v>7.594675452046066</v>
      </c>
      <c r="G69" s="2">
        <v>141</v>
      </c>
      <c r="H69" s="2">
        <v>11604</v>
      </c>
    </row>
    <row r="70" spans="2:19" x14ac:dyDescent="0.25">
      <c r="B70" s="17">
        <v>38</v>
      </c>
      <c r="C70" s="17">
        <v>413.27980675149001</v>
      </c>
      <c r="D70" s="17">
        <v>173.71848424850998</v>
      </c>
      <c r="E70">
        <f t="shared" si="0"/>
        <v>30178.111769599811</v>
      </c>
      <c r="F70">
        <f t="shared" si="1"/>
        <v>2.445515696876625E-2</v>
      </c>
      <c r="G70" s="2">
        <v>252</v>
      </c>
      <c r="H70" s="2">
        <v>716</v>
      </c>
    </row>
    <row r="71" spans="2:19" x14ac:dyDescent="0.25">
      <c r="B71" s="17">
        <v>39</v>
      </c>
      <c r="C71" s="17">
        <v>-37.68712856435036</v>
      </c>
      <c r="D71" s="17">
        <v>549.69042436435041</v>
      </c>
      <c r="E71">
        <f t="shared" si="0"/>
        <v>302159.56263785961</v>
      </c>
      <c r="F71">
        <f t="shared" si="1"/>
        <v>0.24485824661058983</v>
      </c>
      <c r="G71" s="2">
        <v>180</v>
      </c>
      <c r="H71" s="2">
        <v>755</v>
      </c>
    </row>
    <row r="72" spans="2:19" x14ac:dyDescent="0.25">
      <c r="B72" s="17">
        <v>40</v>
      </c>
      <c r="C72" s="17">
        <v>846.23122228901798</v>
      </c>
      <c r="D72" s="17">
        <v>-478.22560708901796</v>
      </c>
      <c r="E72">
        <f t="shared" si="0"/>
        <v>228699.73127565978</v>
      </c>
      <c r="F72">
        <f t="shared" si="1"/>
        <v>0.18532928334817042</v>
      </c>
      <c r="G72" s="2">
        <v>369</v>
      </c>
      <c r="H72" s="2">
        <v>346</v>
      </c>
    </row>
    <row r="73" spans="2:19" x14ac:dyDescent="0.25">
      <c r="B73" s="17">
        <v>41</v>
      </c>
      <c r="C73" s="17">
        <v>1556.2450573940689</v>
      </c>
      <c r="D73" s="17">
        <v>363.74896060593119</v>
      </c>
      <c r="E73">
        <f t="shared" si="0"/>
        <v>132313.30634189528</v>
      </c>
      <c r="F73">
        <f t="shared" si="1"/>
        <v>0.10722150876606727</v>
      </c>
      <c r="G73" s="2">
        <v>183</v>
      </c>
      <c r="H73" s="2">
        <v>2364</v>
      </c>
    </row>
    <row r="74" spans="2:19" x14ac:dyDescent="0.25">
      <c r="B74" s="17">
        <v>42</v>
      </c>
      <c r="C74" s="17">
        <v>935.17785206076633</v>
      </c>
      <c r="D74" s="17">
        <v>-112.17773006076629</v>
      </c>
      <c r="E74">
        <f t="shared" si="0"/>
        <v>12583.843121586149</v>
      </c>
      <c r="F74">
        <f t="shared" si="1"/>
        <v>1.0197452417109914E-2</v>
      </c>
      <c r="G74" s="2">
        <v>277</v>
      </c>
      <c r="H74" s="2">
        <v>1076</v>
      </c>
    </row>
    <row r="75" spans="2:19" x14ac:dyDescent="0.25">
      <c r="B75" s="17">
        <v>43</v>
      </c>
      <c r="C75" s="17">
        <v>939.90496393828312</v>
      </c>
      <c r="D75" s="17">
        <v>583.08905406171698</v>
      </c>
      <c r="E75">
        <f t="shared" si="0"/>
        <v>339992.8449665879</v>
      </c>
      <c r="F75">
        <f t="shared" si="1"/>
        <v>0.27551685325425429</v>
      </c>
      <c r="G75" s="2">
        <v>150</v>
      </c>
      <c r="H75" s="2">
        <v>1963</v>
      </c>
    </row>
    <row r="76" spans="2:19" x14ac:dyDescent="0.25">
      <c r="B76" s="17">
        <v>44</v>
      </c>
      <c r="C76" s="17">
        <v>434.80808150512644</v>
      </c>
      <c r="D76" s="17">
        <v>386.18880569487351</v>
      </c>
      <c r="E76">
        <f t="shared" si="0"/>
        <v>149141.79364403276</v>
      </c>
      <c r="F76">
        <f t="shared" si="1"/>
        <v>0.12085865418002367</v>
      </c>
      <c r="G76" s="2">
        <v>196</v>
      </c>
      <c r="H76" s="2">
        <v>1127</v>
      </c>
    </row>
    <row r="77" spans="2:19" x14ac:dyDescent="0.25">
      <c r="B77" s="17">
        <v>45</v>
      </c>
      <c r="C77" s="17">
        <v>-254.79632600701859</v>
      </c>
      <c r="D77" s="17">
        <v>797.81671170701861</v>
      </c>
      <c r="E77">
        <f t="shared" si="0"/>
        <v>636511.50547900004</v>
      </c>
      <c r="F77">
        <f t="shared" si="1"/>
        <v>0.51580393424731108</v>
      </c>
      <c r="G77" s="2">
        <v>180</v>
      </c>
      <c r="H77" s="2">
        <v>533</v>
      </c>
    </row>
    <row r="78" spans="2:19" x14ac:dyDescent="0.25">
      <c r="B78" s="17">
        <v>46</v>
      </c>
      <c r="C78" s="17">
        <v>2593.8179236271508</v>
      </c>
      <c r="D78" s="17">
        <v>476.1959923728491</v>
      </c>
      <c r="E78">
        <f t="shared" si="0"/>
        <v>226762.62315196256</v>
      </c>
      <c r="F78">
        <f t="shared" si="1"/>
        <v>0.18375952697665984</v>
      </c>
      <c r="G78" s="2">
        <v>184</v>
      </c>
      <c r="H78" s="2">
        <v>3418</v>
      </c>
    </row>
    <row r="79" spans="2:19" x14ac:dyDescent="0.25">
      <c r="B79" s="17">
        <v>47</v>
      </c>
      <c r="C79" s="17">
        <v>1503.4654774069409</v>
      </c>
      <c r="D79" s="17">
        <v>262.5385505930592</v>
      </c>
      <c r="E79">
        <f t="shared" si="0"/>
        <v>68926.490547504305</v>
      </c>
      <c r="F79">
        <f t="shared" si="1"/>
        <v>5.5855321847651622E-2</v>
      </c>
      <c r="G79" s="2">
        <v>201</v>
      </c>
      <c r="H79" s="2">
        <v>2185</v>
      </c>
    </row>
    <row r="80" spans="2:19" x14ac:dyDescent="0.25">
      <c r="B80" s="17">
        <v>48</v>
      </c>
      <c r="C80" s="17">
        <v>19321.1418305191</v>
      </c>
      <c r="D80" s="17">
        <v>730.82886948090163</v>
      </c>
      <c r="E80">
        <f t="shared" si="0"/>
        <v>534110.83646673278</v>
      </c>
      <c r="F80">
        <f t="shared" si="1"/>
        <v>0.43282245238652989</v>
      </c>
      <c r="G80" s="2">
        <v>200</v>
      </c>
      <c r="H80" s="2">
        <v>20411</v>
      </c>
    </row>
    <row r="81" spans="2:8" x14ac:dyDescent="0.25">
      <c r="B81" s="17">
        <v>49</v>
      </c>
      <c r="C81" s="17">
        <v>2191.1196407001285</v>
      </c>
      <c r="D81" s="17">
        <v>-1493.1171383001283</v>
      </c>
      <c r="E81">
        <f t="shared" si="0"/>
        <v>2229398.7886855644</v>
      </c>
      <c r="F81">
        <f t="shared" si="1"/>
        <v>1.806617250924371</v>
      </c>
      <c r="G81" s="2">
        <v>570</v>
      </c>
      <c r="H81" s="2">
        <v>325</v>
      </c>
    </row>
    <row r="82" spans="2:8" ht="15.75" thickBot="1" x14ac:dyDescent="0.3">
      <c r="B82" s="18">
        <v>50</v>
      </c>
      <c r="C82" s="18">
        <v>171.41858956981946</v>
      </c>
      <c r="D82" s="18">
        <v>768.61339283018049</v>
      </c>
      <c r="E82">
        <f t="shared" si="0"/>
        <v>590766.54763792129</v>
      </c>
      <c r="F82">
        <f t="shared" si="1"/>
        <v>0.47873401638518331</v>
      </c>
      <c r="G82" s="2">
        <v>202</v>
      </c>
      <c r="H82" s="2">
        <v>816</v>
      </c>
    </row>
    <row r="83" spans="2:8" x14ac:dyDescent="0.25">
      <c r="E83" s="24">
        <f>SUM(E33:E82)</f>
        <v>61700916.105635375</v>
      </c>
    </row>
    <row r="84" spans="2:8" x14ac:dyDescent="0.25">
      <c r="C84" t="s">
        <v>72</v>
      </c>
      <c r="E84" s="24">
        <f>E83/50</f>
        <v>1234018.3221127074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ORDENADO</vt:lpstr>
      <vt:lpstr>SPEARMAN (X2,VAE)(X3,VAE)</vt:lpstr>
      <vt:lpstr>B-P-G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Edison Achalma</cp:lastModifiedBy>
  <dcterms:created xsi:type="dcterms:W3CDTF">2017-12-29T16:32:23Z</dcterms:created>
  <dcterms:modified xsi:type="dcterms:W3CDTF">2020-01-06T16:46:04Z</dcterms:modified>
</cp:coreProperties>
</file>