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amen estadistica 2017-ii\"/>
    </mc:Choice>
  </mc:AlternateContent>
  <bookViews>
    <workbookView xWindow="0" yWindow="0" windowWidth="19200" windowHeight="8235"/>
  </bookViews>
  <sheets>
    <sheet name="datos-01 examn" sheetId="6" r:id="rId1"/>
    <sheet name="Hoja1" sheetId="1" r:id="rId2"/>
    <sheet name="Hoja2" sheetId="2" r:id="rId3"/>
    <sheet name="B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7" l="1"/>
  <c r="M12" i="7"/>
  <c r="M13" i="7" s="1"/>
  <c r="M14" i="7" s="1"/>
  <c r="I21" i="7"/>
  <c r="I20" i="7"/>
  <c r="I19" i="7"/>
  <c r="I18" i="7"/>
  <c r="I11" i="7"/>
  <c r="I12" i="7"/>
  <c r="I13" i="7" s="1"/>
  <c r="I14" i="7" s="1"/>
  <c r="I13" i="1" l="1"/>
  <c r="J13" i="1"/>
  <c r="K13" i="1"/>
  <c r="L13" i="1"/>
  <c r="Q13" i="1" s="1"/>
  <c r="M13" i="1"/>
  <c r="N13" i="1"/>
  <c r="S13" i="1" s="1"/>
  <c r="I14" i="1"/>
  <c r="J14" i="1"/>
  <c r="K14" i="1"/>
  <c r="L14" i="1"/>
  <c r="Q14" i="1" s="1"/>
  <c r="M14" i="1"/>
  <c r="N14" i="1"/>
  <c r="S14" i="1" s="1"/>
  <c r="I15" i="1"/>
  <c r="J15" i="1"/>
  <c r="K15" i="1"/>
  <c r="L15" i="1"/>
  <c r="Q15" i="1" s="1"/>
  <c r="M15" i="1"/>
  <c r="N15" i="1"/>
  <c r="S15" i="1" s="1"/>
  <c r="I16" i="1"/>
  <c r="J16" i="1"/>
  <c r="K16" i="1"/>
  <c r="L16" i="1"/>
  <c r="Q16" i="1" s="1"/>
  <c r="M16" i="1"/>
  <c r="N16" i="1"/>
  <c r="S16" i="1" s="1"/>
  <c r="I17" i="1"/>
  <c r="J17" i="1"/>
  <c r="K17" i="1"/>
  <c r="L17" i="1"/>
  <c r="Q17" i="1" s="1"/>
  <c r="M17" i="1"/>
  <c r="N17" i="1"/>
  <c r="S17" i="1" s="1"/>
  <c r="I18" i="1"/>
  <c r="J18" i="1"/>
  <c r="K18" i="1"/>
  <c r="L18" i="1"/>
  <c r="Q18" i="1" s="1"/>
  <c r="M18" i="1"/>
  <c r="N18" i="1"/>
  <c r="S18" i="1" s="1"/>
  <c r="I19" i="1"/>
  <c r="J19" i="1"/>
  <c r="K19" i="1"/>
  <c r="L19" i="1"/>
  <c r="Q19" i="1" s="1"/>
  <c r="M19" i="1"/>
  <c r="N19" i="1"/>
  <c r="S19" i="1" s="1"/>
  <c r="I20" i="1"/>
  <c r="J20" i="1"/>
  <c r="K20" i="1"/>
  <c r="L20" i="1"/>
  <c r="Q20" i="1" s="1"/>
  <c r="M20" i="1"/>
  <c r="N20" i="1"/>
  <c r="S20" i="1" s="1"/>
  <c r="I21" i="1"/>
  <c r="J21" i="1"/>
  <c r="K21" i="1"/>
  <c r="L21" i="1"/>
  <c r="Q21" i="1" s="1"/>
  <c r="M21" i="1"/>
  <c r="N21" i="1"/>
  <c r="S21" i="1" s="1"/>
  <c r="I22" i="1"/>
  <c r="J22" i="1"/>
  <c r="K22" i="1"/>
  <c r="L22" i="1"/>
  <c r="Q22" i="1" s="1"/>
  <c r="M22" i="1"/>
  <c r="N22" i="1"/>
  <c r="S22" i="1" s="1"/>
  <c r="I23" i="1"/>
  <c r="J23" i="1"/>
  <c r="K23" i="1"/>
  <c r="L23" i="1"/>
  <c r="Q23" i="1" s="1"/>
  <c r="M23" i="1"/>
  <c r="N23" i="1"/>
  <c r="S23" i="1" s="1"/>
  <c r="I24" i="1"/>
  <c r="J24" i="1"/>
  <c r="K24" i="1"/>
  <c r="L24" i="1"/>
  <c r="Q24" i="1" s="1"/>
  <c r="M24" i="1"/>
  <c r="N24" i="1"/>
  <c r="S24" i="1" s="1"/>
  <c r="I25" i="1"/>
  <c r="J25" i="1"/>
  <c r="K25" i="1"/>
  <c r="L25" i="1"/>
  <c r="Q25" i="1" s="1"/>
  <c r="M25" i="1"/>
  <c r="N25" i="1"/>
  <c r="S25" i="1" s="1"/>
  <c r="I26" i="1"/>
  <c r="J26" i="1"/>
  <c r="K26" i="1"/>
  <c r="L26" i="1"/>
  <c r="Q26" i="1" s="1"/>
  <c r="M26" i="1"/>
  <c r="N26" i="1"/>
  <c r="S26" i="1" s="1"/>
  <c r="I27" i="1"/>
  <c r="J27" i="1"/>
  <c r="K27" i="1"/>
  <c r="L27" i="1"/>
  <c r="Q27" i="1" s="1"/>
  <c r="M27" i="1"/>
  <c r="N27" i="1"/>
  <c r="S27" i="1" s="1"/>
  <c r="I28" i="1"/>
  <c r="J28" i="1"/>
  <c r="K28" i="1"/>
  <c r="L28" i="1"/>
  <c r="Q28" i="1" s="1"/>
  <c r="M28" i="1"/>
  <c r="N28" i="1"/>
  <c r="S28" i="1" s="1"/>
  <c r="I29" i="1"/>
  <c r="J29" i="1"/>
  <c r="K29" i="1"/>
  <c r="L29" i="1"/>
  <c r="Q29" i="1" s="1"/>
  <c r="M29" i="1"/>
  <c r="N29" i="1"/>
  <c r="S29" i="1" s="1"/>
  <c r="I30" i="1"/>
  <c r="J30" i="1"/>
  <c r="K30" i="1"/>
  <c r="L30" i="1"/>
  <c r="Q30" i="1" s="1"/>
  <c r="M30" i="1"/>
  <c r="N30" i="1"/>
  <c r="S30" i="1" s="1"/>
  <c r="I31" i="1"/>
  <c r="J31" i="1"/>
  <c r="K31" i="1"/>
  <c r="L31" i="1"/>
  <c r="Q31" i="1" s="1"/>
  <c r="M31" i="1"/>
  <c r="N31" i="1"/>
  <c r="S31" i="1" s="1"/>
  <c r="I32" i="1"/>
  <c r="J32" i="1"/>
  <c r="K32" i="1"/>
  <c r="L32" i="1"/>
  <c r="Q32" i="1" s="1"/>
  <c r="M32" i="1"/>
  <c r="N32" i="1"/>
  <c r="S32" i="1" s="1"/>
  <c r="I33" i="1"/>
  <c r="J33" i="1"/>
  <c r="K33" i="1"/>
  <c r="L33" i="1"/>
  <c r="Q33" i="1" s="1"/>
  <c r="M33" i="1"/>
  <c r="N33" i="1"/>
  <c r="S33" i="1" s="1"/>
  <c r="I34" i="1"/>
  <c r="J34" i="1"/>
  <c r="K34" i="1"/>
  <c r="L34" i="1"/>
  <c r="Q34" i="1" s="1"/>
  <c r="M34" i="1"/>
  <c r="N34" i="1"/>
  <c r="S34" i="1" s="1"/>
  <c r="J12" i="1"/>
  <c r="K12" i="1"/>
  <c r="L12" i="1"/>
  <c r="Q12" i="1" s="1"/>
  <c r="M12" i="1"/>
  <c r="N12" i="1"/>
  <c r="S12" i="1" s="1"/>
  <c r="I12" i="1"/>
  <c r="P12" i="1" s="1"/>
  <c r="L34" i="2"/>
  <c r="M33" i="2"/>
  <c r="L33" i="2"/>
  <c r="L32" i="2"/>
  <c r="L31" i="2"/>
  <c r="M28" i="2"/>
  <c r="N25" i="2"/>
  <c r="M25" i="2"/>
  <c r="L6" i="2"/>
  <c r="L22" i="2"/>
  <c r="L23" i="2"/>
  <c r="L8" i="2"/>
  <c r="M10" i="2" s="1"/>
  <c r="R12" i="1" l="1"/>
  <c r="R34" i="1"/>
  <c r="P34" i="1"/>
  <c r="R33" i="1"/>
  <c r="P33" i="1"/>
  <c r="R32" i="1"/>
  <c r="P32" i="1"/>
  <c r="R31" i="1"/>
  <c r="P31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</calcChain>
</file>

<file path=xl/sharedStrings.xml><?xml version="1.0" encoding="utf-8"?>
<sst xmlns="http://schemas.openxmlformats.org/spreadsheetml/2006/main" count="136" uniqueCount="62">
  <si>
    <t>Table 7.9</t>
  </si>
  <si>
    <t>Demand for Chickens, United States, 1960-1982</t>
  </si>
  <si>
    <t>YEAR</t>
  </si>
  <si>
    <t>Y</t>
  </si>
  <si>
    <t>Per Capita Consumption of Chickens, Pounds</t>
  </si>
  <si>
    <t>X2</t>
  </si>
  <si>
    <t>Real Disposable Income Per Capita, $</t>
  </si>
  <si>
    <t>X3</t>
  </si>
  <si>
    <t>Real Retail Price of Chicken Per Pound, Cents</t>
  </si>
  <si>
    <t>X4</t>
  </si>
  <si>
    <t>Real Retail Price of Pork Per Pound, Cents</t>
  </si>
  <si>
    <t>X5</t>
  </si>
  <si>
    <t>Real Retail Price of Beef Per Pound, Cents</t>
  </si>
  <si>
    <t>X6</t>
  </si>
  <si>
    <t>Composite Real Price of Chicken Substitutes Per Pound, Cents</t>
  </si>
  <si>
    <t>C</t>
  </si>
  <si>
    <t>LX2</t>
  </si>
  <si>
    <t>LX3</t>
  </si>
  <si>
    <t>LX4</t>
  </si>
  <si>
    <t>LX5</t>
  </si>
  <si>
    <t>LX6</t>
  </si>
  <si>
    <t>Siendo:</t>
  </si>
  <si>
    <t>Dependent Variable: LY</t>
  </si>
  <si>
    <t>Method: Least Squares</t>
  </si>
  <si>
    <t>Date: 03/08/18   Time: 13:10</t>
  </si>
  <si>
    <t>Sample: 1960 1982</t>
  </si>
  <si>
    <t>Included observations: 23</t>
  </si>
  <si>
    <t>Variable</t>
  </si>
  <si>
    <t>Coefficient</t>
  </si>
  <si>
    <t>Std. Error</t>
  </si>
  <si>
    <t>t-Statistic</t>
  </si>
  <si>
    <t xml:space="preserve">Prob.  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</si>
  <si>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</si>
  <si>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</si>
  <si>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</si>
  <si>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</si>
  <si>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</si>
  <si>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</si>
  <si>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</si>
  <si>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</si>
  <si>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</si>
  <si>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F-statistic</t>
  </si>
  <si>
    <t>Durbin-Watson stat</t>
  </si>
  <si>
    <t xml:space="preserve">    Prob(F-statistic)</t>
  </si>
  <si>
    <t>=</t>
  </si>
  <si>
    <t>p-valor</t>
  </si>
  <si>
    <t>t-studen =</t>
  </si>
  <si>
    <t>p-valor =</t>
  </si>
  <si>
    <t>lY</t>
  </si>
  <si>
    <t>lX2</t>
  </si>
  <si>
    <t>lX3</t>
  </si>
  <si>
    <t>lX4</t>
  </si>
  <si>
    <t>lX5</t>
  </si>
  <si>
    <t>lX6</t>
  </si>
  <si>
    <t>LY+LX3</t>
  </si>
  <si>
    <t>6+LX4</t>
  </si>
  <si>
    <t>LX6-LX3</t>
  </si>
  <si>
    <t>LX2+LX5</t>
  </si>
  <si>
    <t>Date: 03/17/18   Time: 12:54</t>
  </si>
  <si>
    <t>S =</t>
  </si>
  <si>
    <t xml:space="preserve">VAR= </t>
  </si>
  <si>
    <t>t-s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</si>
</sst>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4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justify" vertic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justify" vertical="center"/>
    </xf>
    <xf numFmtId="0" fontId="0" fillId="4" borderId="0" xfId="0" applyFill="1" applyBorder="1"/>
    <xf numFmtId="0" fontId="0" fillId="0" borderId="0" xfId="0" applyBorder="1"/>
    <xf numFmtId="0" fontId="0" fillId="4" borderId="1" xfId="0" applyFill="1" applyBorder="1"/>
    <xf numFmtId="0" fontId="0" fillId="4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4</xdr:row>
          <xdr:rowOff>0</xdr:rowOff>
        </xdr:from>
        <xdr:to>
          <xdr:col>20</xdr:col>
          <xdr:colOff>390525</xdr:colOff>
          <xdr:row>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9</xdr:row>
          <xdr:rowOff>0</xdr:rowOff>
        </xdr:from>
        <xdr:to>
          <xdr:col>11</xdr:col>
          <xdr:colOff>285750</xdr:colOff>
          <xdr:row>11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</xdr:row>
          <xdr:rowOff>0</xdr:rowOff>
        </xdr:from>
        <xdr:to>
          <xdr:col>13</xdr:col>
          <xdr:colOff>733425</xdr:colOff>
          <xdr:row>5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6</xdr:row>
          <xdr:rowOff>161925</xdr:rowOff>
        </xdr:from>
        <xdr:to>
          <xdr:col>10</xdr:col>
          <xdr:colOff>647700</xdr:colOff>
          <xdr:row>8</xdr:row>
          <xdr:rowOff>38100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14</xdr:row>
          <xdr:rowOff>142875</xdr:rowOff>
        </xdr:from>
        <xdr:to>
          <xdr:col>12</xdr:col>
          <xdr:colOff>38100</xdr:colOff>
          <xdr:row>16</xdr:row>
          <xdr:rowOff>171450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23</xdr:row>
          <xdr:rowOff>133350</xdr:rowOff>
        </xdr:from>
        <xdr:to>
          <xdr:col>11</xdr:col>
          <xdr:colOff>581025</xdr:colOff>
          <xdr:row>26</xdr:row>
          <xdr:rowOff>28575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371475</xdr:colOff>
          <xdr:row>19</xdr:row>
          <xdr:rowOff>85725</xdr:rowOff>
        </xdr:from>
        <xdr:to>
          <xdr:col>13</xdr:col>
          <xdr:colOff>342900</xdr:colOff>
          <xdr:row>20</xdr:row>
          <xdr:rowOff>133350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21</xdr:row>
          <xdr:rowOff>133350</xdr:rowOff>
        </xdr:from>
        <xdr:to>
          <xdr:col>10</xdr:col>
          <xdr:colOff>590550</xdr:colOff>
          <xdr:row>23</xdr:row>
          <xdr:rowOff>9525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30</xdr:row>
          <xdr:rowOff>142875</xdr:rowOff>
        </xdr:from>
        <xdr:to>
          <xdr:col>10</xdr:col>
          <xdr:colOff>714375</xdr:colOff>
          <xdr:row>32</xdr:row>
          <xdr:rowOff>19050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6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4.emf"/><Relationship Id="rId1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O23" sqref="O23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  <c r="B4" t="s">
        <v>4</v>
      </c>
    </row>
    <row r="5" spans="1:7" x14ac:dyDescent="0.25">
      <c r="A5" t="s">
        <v>5</v>
      </c>
      <c r="B5" t="s">
        <v>6</v>
      </c>
    </row>
    <row r="6" spans="1:7" x14ac:dyDescent="0.25">
      <c r="A6" t="s">
        <v>7</v>
      </c>
      <c r="B6" t="s">
        <v>8</v>
      </c>
    </row>
    <row r="7" spans="1:7" x14ac:dyDescent="0.25">
      <c r="A7" t="s">
        <v>9</v>
      </c>
      <c r="B7" t="s">
        <v>10</v>
      </c>
    </row>
    <row r="8" spans="1:7" x14ac:dyDescent="0.25">
      <c r="A8" t="s">
        <v>11</v>
      </c>
      <c r="B8" t="s">
        <v>12</v>
      </c>
    </row>
    <row r="9" spans="1:7" x14ac:dyDescent="0.25">
      <c r="A9" t="s">
        <v>13</v>
      </c>
      <c r="B9" t="s">
        <v>14</v>
      </c>
    </row>
    <row r="11" spans="1:7" x14ac:dyDescent="0.25">
      <c r="A11" s="1" t="s">
        <v>2</v>
      </c>
      <c r="B11" s="1" t="s">
        <v>3</v>
      </c>
      <c r="C11" s="1" t="s">
        <v>5</v>
      </c>
      <c r="D11" s="1" t="s">
        <v>7</v>
      </c>
      <c r="E11" s="1" t="s">
        <v>9</v>
      </c>
      <c r="F11" s="1" t="s">
        <v>11</v>
      </c>
      <c r="G11" s="1" t="s">
        <v>13</v>
      </c>
    </row>
    <row r="12" spans="1:7" x14ac:dyDescent="0.25">
      <c r="A12">
        <v>1960</v>
      </c>
      <c r="B12">
        <v>27.8</v>
      </c>
      <c r="C12">
        <v>397.5</v>
      </c>
      <c r="D12">
        <v>42.2</v>
      </c>
      <c r="E12">
        <v>50.7</v>
      </c>
      <c r="F12">
        <v>78.3</v>
      </c>
      <c r="G12">
        <v>65.8</v>
      </c>
    </row>
    <row r="13" spans="1:7" x14ac:dyDescent="0.25">
      <c r="A13">
        <v>1961</v>
      </c>
      <c r="B13">
        <v>29.9</v>
      </c>
      <c r="C13">
        <v>413.3</v>
      </c>
      <c r="D13">
        <v>38.1</v>
      </c>
      <c r="E13">
        <v>52</v>
      </c>
      <c r="F13">
        <v>79.2</v>
      </c>
      <c r="G13">
        <v>66.900000000000006</v>
      </c>
    </row>
    <row r="14" spans="1:7" x14ac:dyDescent="0.25">
      <c r="A14">
        <v>1962</v>
      </c>
      <c r="B14">
        <v>29.8</v>
      </c>
      <c r="C14">
        <v>439.2</v>
      </c>
      <c r="D14">
        <v>40.299999999999997</v>
      </c>
      <c r="E14">
        <v>54</v>
      </c>
      <c r="F14">
        <v>79.2</v>
      </c>
      <c r="G14">
        <v>67.8</v>
      </c>
    </row>
    <row r="15" spans="1:7" x14ac:dyDescent="0.25">
      <c r="A15">
        <v>1963</v>
      </c>
      <c r="B15">
        <v>30.8</v>
      </c>
      <c r="C15">
        <v>459.7</v>
      </c>
      <c r="D15">
        <v>39.5</v>
      </c>
      <c r="E15">
        <v>55.3</v>
      </c>
      <c r="F15">
        <v>79.2</v>
      </c>
      <c r="G15">
        <v>69.599999999999994</v>
      </c>
    </row>
    <row r="16" spans="1:7" x14ac:dyDescent="0.25">
      <c r="A16">
        <v>1964</v>
      </c>
      <c r="B16">
        <v>31.2</v>
      </c>
      <c r="C16">
        <v>492.9</v>
      </c>
      <c r="D16">
        <v>37.299999999999997</v>
      </c>
      <c r="E16">
        <v>54.7</v>
      </c>
      <c r="F16">
        <v>77.400000000000006</v>
      </c>
      <c r="G16">
        <v>68.7</v>
      </c>
    </row>
    <row r="17" spans="1:7" x14ac:dyDescent="0.25">
      <c r="A17">
        <v>1965</v>
      </c>
      <c r="B17">
        <v>33.299999999999997</v>
      </c>
      <c r="C17">
        <v>528.6</v>
      </c>
      <c r="D17">
        <v>38.1</v>
      </c>
      <c r="E17">
        <v>63.7</v>
      </c>
      <c r="F17">
        <v>80.2</v>
      </c>
      <c r="G17">
        <v>73.599999999999994</v>
      </c>
    </row>
    <row r="18" spans="1:7" x14ac:dyDescent="0.25">
      <c r="A18">
        <v>1966</v>
      </c>
      <c r="B18">
        <v>35.6</v>
      </c>
      <c r="C18">
        <v>560.29999999999995</v>
      </c>
      <c r="D18">
        <v>39.299999999999997</v>
      </c>
      <c r="E18">
        <v>69.8</v>
      </c>
      <c r="F18">
        <v>80.400000000000006</v>
      </c>
      <c r="G18">
        <v>76.3</v>
      </c>
    </row>
    <row r="19" spans="1:7" x14ac:dyDescent="0.25">
      <c r="A19">
        <v>1967</v>
      </c>
      <c r="B19">
        <v>36.4</v>
      </c>
      <c r="C19">
        <v>624.6</v>
      </c>
      <c r="D19">
        <v>37.799999999999997</v>
      </c>
      <c r="E19">
        <v>65.900000000000006</v>
      </c>
      <c r="F19">
        <v>83.9</v>
      </c>
      <c r="G19">
        <v>77.2</v>
      </c>
    </row>
    <row r="20" spans="1:7" x14ac:dyDescent="0.25">
      <c r="A20">
        <v>1968</v>
      </c>
      <c r="B20">
        <v>36.700000000000003</v>
      </c>
      <c r="C20">
        <v>666.4</v>
      </c>
      <c r="D20">
        <v>38.4</v>
      </c>
      <c r="E20">
        <v>64.5</v>
      </c>
      <c r="F20">
        <v>85.5</v>
      </c>
      <c r="G20">
        <v>78.099999999999994</v>
      </c>
    </row>
    <row r="21" spans="1:7" x14ac:dyDescent="0.25">
      <c r="A21">
        <v>1969</v>
      </c>
      <c r="B21">
        <v>38.4</v>
      </c>
      <c r="C21">
        <v>717.8</v>
      </c>
      <c r="D21">
        <v>40.1</v>
      </c>
      <c r="E21">
        <v>70</v>
      </c>
      <c r="F21">
        <v>93.7</v>
      </c>
      <c r="G21">
        <v>84.7</v>
      </c>
    </row>
    <row r="22" spans="1:7" x14ac:dyDescent="0.25">
      <c r="A22">
        <v>1970</v>
      </c>
      <c r="B22">
        <v>40.4</v>
      </c>
      <c r="C22">
        <v>768.2</v>
      </c>
      <c r="D22">
        <v>38.6</v>
      </c>
      <c r="E22">
        <v>73.2</v>
      </c>
      <c r="F22">
        <v>106.1</v>
      </c>
      <c r="G22">
        <v>93.3</v>
      </c>
    </row>
    <row r="23" spans="1:7" x14ac:dyDescent="0.25">
      <c r="A23">
        <v>1971</v>
      </c>
      <c r="B23">
        <v>40.299999999999997</v>
      </c>
      <c r="C23">
        <v>843.3</v>
      </c>
      <c r="D23">
        <v>39.799999999999997</v>
      </c>
      <c r="E23">
        <v>67.8</v>
      </c>
      <c r="F23">
        <v>104.8</v>
      </c>
      <c r="G23">
        <v>89.7</v>
      </c>
    </row>
    <row r="24" spans="1:7" x14ac:dyDescent="0.25">
      <c r="A24">
        <v>1972</v>
      </c>
      <c r="B24">
        <v>41.8</v>
      </c>
      <c r="C24">
        <v>911.6</v>
      </c>
      <c r="D24">
        <v>39.700000000000003</v>
      </c>
      <c r="E24">
        <v>79.099999999999994</v>
      </c>
      <c r="F24">
        <v>114</v>
      </c>
      <c r="G24">
        <v>100.7</v>
      </c>
    </row>
    <row r="25" spans="1:7" x14ac:dyDescent="0.25">
      <c r="A25">
        <v>1973</v>
      </c>
      <c r="B25">
        <v>40.4</v>
      </c>
      <c r="C25">
        <v>931.1</v>
      </c>
      <c r="D25">
        <v>52.1</v>
      </c>
      <c r="E25">
        <v>95.4</v>
      </c>
      <c r="F25">
        <v>124.1</v>
      </c>
      <c r="G25">
        <v>113.5</v>
      </c>
    </row>
    <row r="26" spans="1:7" x14ac:dyDescent="0.25">
      <c r="A26">
        <v>1974</v>
      </c>
      <c r="B26">
        <v>40.700000000000003</v>
      </c>
      <c r="C26">
        <v>1021.5</v>
      </c>
      <c r="D26">
        <v>48.9</v>
      </c>
      <c r="E26">
        <v>94.2</v>
      </c>
      <c r="F26">
        <v>127.6</v>
      </c>
      <c r="G26">
        <v>115.3</v>
      </c>
    </row>
    <row r="27" spans="1:7" x14ac:dyDescent="0.25">
      <c r="A27">
        <v>1975</v>
      </c>
      <c r="B27">
        <v>40.1</v>
      </c>
      <c r="C27">
        <v>1165.9000000000001</v>
      </c>
      <c r="D27">
        <v>58.3</v>
      </c>
      <c r="E27">
        <v>123.5</v>
      </c>
      <c r="F27">
        <v>142.9</v>
      </c>
      <c r="G27">
        <v>136.69999999999999</v>
      </c>
    </row>
    <row r="28" spans="1:7" x14ac:dyDescent="0.25">
      <c r="A28">
        <v>1976</v>
      </c>
      <c r="B28">
        <v>42.7</v>
      </c>
      <c r="C28">
        <v>1349.6</v>
      </c>
      <c r="D28">
        <v>57.9</v>
      </c>
      <c r="E28">
        <v>129.9</v>
      </c>
      <c r="F28">
        <v>143.6</v>
      </c>
      <c r="G28">
        <v>139.19999999999999</v>
      </c>
    </row>
    <row r="29" spans="1:7" x14ac:dyDescent="0.25">
      <c r="A29">
        <v>1977</v>
      </c>
      <c r="B29">
        <v>44.1</v>
      </c>
      <c r="C29">
        <v>1449.4</v>
      </c>
      <c r="D29">
        <v>56.5</v>
      </c>
      <c r="E29">
        <v>117.6</v>
      </c>
      <c r="F29">
        <v>139.19999999999999</v>
      </c>
      <c r="G29">
        <v>132</v>
      </c>
    </row>
    <row r="30" spans="1:7" x14ac:dyDescent="0.25">
      <c r="A30">
        <v>1978</v>
      </c>
      <c r="B30">
        <v>46.7</v>
      </c>
      <c r="C30">
        <v>1575.5</v>
      </c>
      <c r="D30">
        <v>63.7</v>
      </c>
      <c r="E30">
        <v>130.9</v>
      </c>
      <c r="F30">
        <v>165.5</v>
      </c>
      <c r="G30">
        <v>132.1</v>
      </c>
    </row>
    <row r="31" spans="1:7" x14ac:dyDescent="0.25">
      <c r="A31">
        <v>1979</v>
      </c>
      <c r="B31">
        <v>50.6</v>
      </c>
      <c r="C31">
        <v>1759.1</v>
      </c>
      <c r="D31">
        <v>61.6</v>
      </c>
      <c r="E31">
        <v>129.80000000000001</v>
      </c>
      <c r="F31">
        <v>203.3</v>
      </c>
      <c r="G31">
        <v>154.4</v>
      </c>
    </row>
    <row r="32" spans="1:7" x14ac:dyDescent="0.25">
      <c r="A32">
        <v>1980</v>
      </c>
      <c r="B32">
        <v>50.1</v>
      </c>
      <c r="C32">
        <v>1994.2</v>
      </c>
      <c r="D32">
        <v>58.9</v>
      </c>
      <c r="E32">
        <v>128</v>
      </c>
      <c r="F32">
        <v>219.6</v>
      </c>
      <c r="G32">
        <v>174.9</v>
      </c>
    </row>
    <row r="33" spans="1:7" x14ac:dyDescent="0.25">
      <c r="A33">
        <v>1981</v>
      </c>
      <c r="B33">
        <v>51.7</v>
      </c>
      <c r="C33">
        <v>2258.1</v>
      </c>
      <c r="D33">
        <v>66.400000000000006</v>
      </c>
      <c r="E33">
        <v>141</v>
      </c>
      <c r="F33">
        <v>221.6</v>
      </c>
      <c r="G33">
        <v>180.8</v>
      </c>
    </row>
    <row r="34" spans="1:7" x14ac:dyDescent="0.25">
      <c r="A34">
        <v>1982</v>
      </c>
      <c r="B34">
        <v>52.9</v>
      </c>
      <c r="C34">
        <v>2478.6999999999998</v>
      </c>
      <c r="D34">
        <v>70.400000000000006</v>
      </c>
      <c r="E34">
        <v>168.2</v>
      </c>
      <c r="F34">
        <v>232.6</v>
      </c>
      <c r="G34">
        <v>189.4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11:U34"/>
  <sheetViews>
    <sheetView topLeftCell="A31" workbookViewId="0">
      <selection sqref="A1:G34"/>
    </sheetView>
  </sheetViews>
  <sheetFormatPr baseColWidth="10" defaultRowHeight="15" x14ac:dyDescent="0.25"/>
  <sheetData>
    <row r="11" spans="9:21" x14ac:dyDescent="0.25">
      <c r="I11" s="1" t="s">
        <v>48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P11" s="1" t="s">
        <v>54</v>
      </c>
      <c r="Q11" s="1" t="s">
        <v>55</v>
      </c>
      <c r="R11" s="1" t="s">
        <v>57</v>
      </c>
      <c r="S11" s="1" t="s">
        <v>56</v>
      </c>
      <c r="T11" s="1" t="s">
        <v>52</v>
      </c>
      <c r="U11" s="1" t="s">
        <v>53</v>
      </c>
    </row>
    <row r="12" spans="9:21" x14ac:dyDescent="0.25">
      <c r="I12">
        <f>LN('datos-01 examn'!B12)</f>
        <v>3.3250360206965914</v>
      </c>
      <c r="J12">
        <f>LN('datos-01 examn'!C12)</f>
        <v>5.9851949340943866</v>
      </c>
      <c r="K12">
        <f>LN('datos-01 examn'!D12)</f>
        <v>3.7424202210419661</v>
      </c>
      <c r="L12">
        <f>LN('datos-01 examn'!E12)</f>
        <v>3.9259259105971376</v>
      </c>
      <c r="M12">
        <f>LN('datos-01 examn'!F12)</f>
        <v>4.3605476029967578</v>
      </c>
      <c r="N12">
        <f>LN('datos-01 examn'!G12)</f>
        <v>4.1866198383312714</v>
      </c>
      <c r="P12">
        <f>I12+K12</f>
        <v>7.067456241738558</v>
      </c>
      <c r="Q12">
        <f>6+L12</f>
        <v>9.9259259105971367</v>
      </c>
      <c r="R12">
        <f>J12+M12</f>
        <v>10.345742537091144</v>
      </c>
      <c r="S12">
        <f>N12-K12</f>
        <v>0.44419961728930524</v>
      </c>
    </row>
    <row r="13" spans="9:21" x14ac:dyDescent="0.25">
      <c r="I13">
        <f>LN('datos-01 examn'!B13)</f>
        <v>3.3978584803966405</v>
      </c>
      <c r="J13">
        <f>LN('datos-01 examn'!C13)</f>
        <v>6.0241737215176867</v>
      </c>
      <c r="K13">
        <f>LN('datos-01 examn'!D13)</f>
        <v>3.6402142821326553</v>
      </c>
      <c r="L13">
        <f>LN('datos-01 examn'!E13)</f>
        <v>3.9512437185814275</v>
      </c>
      <c r="M13">
        <f>LN('datos-01 examn'!F13)</f>
        <v>4.3719762988203801</v>
      </c>
      <c r="N13">
        <f>LN('datos-01 examn'!G13)</f>
        <v>4.203198967134183</v>
      </c>
      <c r="P13">
        <f t="shared" ref="P13:P34" si="0">I13+K13</f>
        <v>7.0380727625292963</v>
      </c>
      <c r="Q13">
        <f t="shared" ref="Q13:Q34" si="1">6+L13</f>
        <v>9.9512437185814271</v>
      </c>
      <c r="R13">
        <f t="shared" ref="R13:R34" si="2">J13+M13</f>
        <v>10.396150020338066</v>
      </c>
      <c r="S13">
        <f t="shared" ref="S13:S34" si="3">N13-K13</f>
        <v>0.56298468500152765</v>
      </c>
    </row>
    <row r="14" spans="9:21" x14ac:dyDescent="0.25">
      <c r="I14">
        <f>LN('datos-01 examn'!B14)</f>
        <v>3.3945083935113587</v>
      </c>
      <c r="J14">
        <f>LN('datos-01 examn'!C14)</f>
        <v>6.0849548901953208</v>
      </c>
      <c r="K14">
        <f>LN('datos-01 examn'!D14)</f>
        <v>3.6963514689526371</v>
      </c>
      <c r="L14">
        <f>LN('datos-01 examn'!E14)</f>
        <v>3.9889840465642745</v>
      </c>
      <c r="M14">
        <f>LN('datos-01 examn'!F14)</f>
        <v>4.3719762988203801</v>
      </c>
      <c r="N14">
        <f>LN('datos-01 examn'!G14)</f>
        <v>4.2165621949463494</v>
      </c>
      <c r="P14">
        <f t="shared" si="0"/>
        <v>7.0908598624639954</v>
      </c>
      <c r="Q14">
        <f t="shared" si="1"/>
        <v>9.9889840465642745</v>
      </c>
      <c r="R14">
        <f t="shared" si="2"/>
        <v>10.456931189015702</v>
      </c>
      <c r="S14">
        <f t="shared" si="3"/>
        <v>0.52021072599371232</v>
      </c>
    </row>
    <row r="15" spans="9:21" x14ac:dyDescent="0.25">
      <c r="I15">
        <f>LN('datos-01 examn'!B15)</f>
        <v>3.427514689979529</v>
      </c>
      <c r="J15">
        <f>LN('datos-01 examn'!C15)</f>
        <v>6.1305741028121821</v>
      </c>
      <c r="K15">
        <f>LN('datos-01 examn'!D15)</f>
        <v>3.6763006719070761</v>
      </c>
      <c r="L15">
        <f>LN('datos-01 examn'!E15)</f>
        <v>4.0127729085282891</v>
      </c>
      <c r="M15">
        <f>LN('datos-01 examn'!F15)</f>
        <v>4.3719762988203801</v>
      </c>
      <c r="N15">
        <f>LN('datos-01 examn'!G15)</f>
        <v>4.242764567340374</v>
      </c>
      <c r="P15">
        <f t="shared" si="0"/>
        <v>7.1038153618866051</v>
      </c>
      <c r="Q15">
        <f t="shared" si="1"/>
        <v>10.012772908528289</v>
      </c>
      <c r="R15">
        <f t="shared" si="2"/>
        <v>10.502550401632561</v>
      </c>
      <c r="S15">
        <f t="shared" si="3"/>
        <v>0.56646389543329789</v>
      </c>
    </row>
    <row r="16" spans="9:21" x14ac:dyDescent="0.25">
      <c r="I16">
        <f>LN('datos-01 examn'!B16)</f>
        <v>3.4404180948154366</v>
      </c>
      <c r="J16">
        <f>LN('datos-01 examn'!C16)</f>
        <v>6.2003063137113319</v>
      </c>
      <c r="K16">
        <f>LN('datos-01 examn'!D16)</f>
        <v>3.6189933266497696</v>
      </c>
      <c r="L16">
        <f>LN('datos-01 examn'!E16)</f>
        <v>4.0018637094279352</v>
      </c>
      <c r="M16">
        <f>LN('datos-01 examn'!F16)</f>
        <v>4.3489867805956814</v>
      </c>
      <c r="N16">
        <f>LN('datos-01 examn'!G16)</f>
        <v>4.2297491992283041</v>
      </c>
      <c r="P16">
        <f t="shared" si="0"/>
        <v>7.0594114214652066</v>
      </c>
      <c r="Q16">
        <f t="shared" si="1"/>
        <v>10.001863709427935</v>
      </c>
      <c r="R16">
        <f t="shared" si="2"/>
        <v>10.549293094307014</v>
      </c>
      <c r="S16">
        <f t="shared" si="3"/>
        <v>0.61075587257853448</v>
      </c>
    </row>
    <row r="17" spans="9:19" x14ac:dyDescent="0.25">
      <c r="I17">
        <f>LN('datos-01 examn'!B17)</f>
        <v>3.505557396986398</v>
      </c>
      <c r="J17">
        <f>LN('datos-01 examn'!C17)</f>
        <v>6.2702320021701885</v>
      </c>
      <c r="K17">
        <f>LN('datos-01 examn'!D17)</f>
        <v>3.6402142821326553</v>
      </c>
      <c r="L17">
        <f>LN('datos-01 examn'!E17)</f>
        <v>4.1541845625781173</v>
      </c>
      <c r="M17">
        <f>LN('datos-01 examn'!F17)</f>
        <v>4.3845235148724688</v>
      </c>
      <c r="N17">
        <f>LN('datos-01 examn'!G17)</f>
        <v>4.2986450257348308</v>
      </c>
      <c r="P17">
        <f t="shared" si="0"/>
        <v>7.1457716791190533</v>
      </c>
      <c r="Q17">
        <f t="shared" si="1"/>
        <v>10.154184562578116</v>
      </c>
      <c r="R17">
        <f t="shared" si="2"/>
        <v>10.654755517042657</v>
      </c>
      <c r="S17">
        <f t="shared" si="3"/>
        <v>0.65843074360217546</v>
      </c>
    </row>
    <row r="18" spans="9:19" x14ac:dyDescent="0.25">
      <c r="I18">
        <f>LN('datos-01 examn'!B18)</f>
        <v>3.572345637857985</v>
      </c>
      <c r="J18">
        <f>LN('datos-01 examn'!C18)</f>
        <v>6.3284723545712387</v>
      </c>
      <c r="K18">
        <f>LN('datos-01 examn'!D18)</f>
        <v>3.6712245188752153</v>
      </c>
      <c r="L18">
        <f>LN('datos-01 examn'!E18)</f>
        <v>4.2456340097683265</v>
      </c>
      <c r="M18">
        <f>LN('datos-01 examn'!F18)</f>
        <v>4.3870141761849206</v>
      </c>
      <c r="N18">
        <f>LN('datos-01 examn'!G18)</f>
        <v>4.334672938290411</v>
      </c>
      <c r="P18">
        <f t="shared" si="0"/>
        <v>7.2435701567332007</v>
      </c>
      <c r="Q18">
        <f t="shared" si="1"/>
        <v>10.245634009768327</v>
      </c>
      <c r="R18">
        <f t="shared" si="2"/>
        <v>10.715486530756159</v>
      </c>
      <c r="S18">
        <f t="shared" si="3"/>
        <v>0.66344841941519572</v>
      </c>
    </row>
    <row r="19" spans="9:19" x14ac:dyDescent="0.25">
      <c r="I19">
        <f>LN('datos-01 examn'!B19)</f>
        <v>3.5945687746426951</v>
      </c>
      <c r="J19">
        <f>LN('datos-01 examn'!C19)</f>
        <v>6.4371114448489779</v>
      </c>
      <c r="K19">
        <f>LN('datos-01 examn'!D19)</f>
        <v>3.6323091026255421</v>
      </c>
      <c r="L19">
        <f>LN('datos-01 examn'!E19)</f>
        <v>4.1881384415084613</v>
      </c>
      <c r="M19">
        <f>LN('datos-01 examn'!F19)</f>
        <v>4.4296256134731609</v>
      </c>
      <c r="N19">
        <f>LN('datos-01 examn'!G19)</f>
        <v>4.3463994570307305</v>
      </c>
      <c r="P19">
        <f t="shared" si="0"/>
        <v>7.2268778772682367</v>
      </c>
      <c r="Q19">
        <f t="shared" si="1"/>
        <v>10.18813844150846</v>
      </c>
      <c r="R19">
        <f t="shared" si="2"/>
        <v>10.866737058322139</v>
      </c>
      <c r="S19">
        <f t="shared" si="3"/>
        <v>0.71409035440518842</v>
      </c>
    </row>
    <row r="20" spans="9:19" x14ac:dyDescent="0.25">
      <c r="I20">
        <f>LN('datos-01 examn'!B20)</f>
        <v>3.6027767550605247</v>
      </c>
      <c r="J20">
        <f>LN('datos-01 examn'!C20)</f>
        <v>6.5018900908526325</v>
      </c>
      <c r="K20">
        <f>LN('datos-01 examn'!D20)</f>
        <v>3.648057459593681</v>
      </c>
      <c r="L20">
        <f>LN('datos-01 examn'!E20)</f>
        <v>4.1666652238017265</v>
      </c>
      <c r="M20">
        <f>LN('datos-01 examn'!F20)</f>
        <v>4.4485163759427149</v>
      </c>
      <c r="N20">
        <f>LN('datos-01 examn'!G20)</f>
        <v>4.3579900568456402</v>
      </c>
      <c r="P20">
        <f t="shared" si="0"/>
        <v>7.2508342146542057</v>
      </c>
      <c r="Q20">
        <f t="shared" si="1"/>
        <v>10.166665223801726</v>
      </c>
      <c r="R20">
        <f t="shared" si="2"/>
        <v>10.950406466795346</v>
      </c>
      <c r="S20">
        <f t="shared" si="3"/>
        <v>0.70993259725195923</v>
      </c>
    </row>
    <row r="21" spans="9:19" x14ac:dyDescent="0.25">
      <c r="I21">
        <f>LN('datos-01 examn'!B21)</f>
        <v>3.648057459593681</v>
      </c>
      <c r="J21">
        <f>LN('datos-01 examn'!C21)</f>
        <v>6.5761909787135071</v>
      </c>
      <c r="K21">
        <f>LN('datos-01 examn'!D21)</f>
        <v>3.6913763343125234</v>
      </c>
      <c r="L21">
        <f>LN('datos-01 examn'!E21)</f>
        <v>4.2484952420493594</v>
      </c>
      <c r="M21">
        <f>LN('datos-01 examn'!F21)</f>
        <v>4.5400981892443761</v>
      </c>
      <c r="N21">
        <f>LN('datos-01 examn'!G21)</f>
        <v>4.4391156016580089</v>
      </c>
      <c r="P21">
        <f t="shared" si="0"/>
        <v>7.3394337939062044</v>
      </c>
      <c r="Q21">
        <f t="shared" si="1"/>
        <v>10.248495242049358</v>
      </c>
      <c r="R21">
        <f t="shared" si="2"/>
        <v>11.116289167957884</v>
      </c>
      <c r="S21">
        <f t="shared" si="3"/>
        <v>0.74773926734548546</v>
      </c>
    </row>
    <row r="22" spans="9:19" x14ac:dyDescent="0.25">
      <c r="I22">
        <f>LN('datos-01 examn'!B22)</f>
        <v>3.6988297849671046</v>
      </c>
      <c r="J22">
        <f>LN('datos-01 examn'!C22)</f>
        <v>6.6440501159118046</v>
      </c>
      <c r="K22">
        <f>LN('datos-01 examn'!D22)</f>
        <v>3.6532522764707851</v>
      </c>
      <c r="L22">
        <f>LN('datos-01 examn'!E22)</f>
        <v>4.2931954209672663</v>
      </c>
      <c r="M22">
        <f>LN('datos-01 examn'!F22)</f>
        <v>4.664382045619937</v>
      </c>
      <c r="N22">
        <f>LN('datos-01 examn'!G22)</f>
        <v>4.535820107853298</v>
      </c>
      <c r="P22">
        <f t="shared" si="0"/>
        <v>7.3520820614378897</v>
      </c>
      <c r="Q22">
        <f t="shared" si="1"/>
        <v>10.293195420967265</v>
      </c>
      <c r="R22">
        <f t="shared" si="2"/>
        <v>11.308432161531741</v>
      </c>
      <c r="S22">
        <f t="shared" si="3"/>
        <v>0.88256783138251294</v>
      </c>
    </row>
    <row r="23" spans="9:19" x14ac:dyDescent="0.25">
      <c r="I23">
        <f>LN('datos-01 examn'!B23)</f>
        <v>3.6963514689526371</v>
      </c>
      <c r="J23">
        <f>LN('datos-01 examn'!C23)</f>
        <v>6.7373227665805961</v>
      </c>
      <c r="K23">
        <f>LN('datos-01 examn'!D23)</f>
        <v>3.6838669122903918</v>
      </c>
      <c r="L23">
        <f>LN('datos-01 examn'!E23)</f>
        <v>4.2165621949463494</v>
      </c>
      <c r="M23">
        <f>LN('datos-01 examn'!F23)</f>
        <v>4.6520537718869415</v>
      </c>
      <c r="N23">
        <f>LN('datos-01 examn'!G23)</f>
        <v>4.4964707690647501</v>
      </c>
      <c r="P23">
        <f t="shared" si="0"/>
        <v>7.3802183812430293</v>
      </c>
      <c r="Q23">
        <f t="shared" si="1"/>
        <v>10.216562194946349</v>
      </c>
      <c r="R23">
        <f t="shared" si="2"/>
        <v>11.389376538467538</v>
      </c>
      <c r="S23">
        <f t="shared" si="3"/>
        <v>0.81260385677435831</v>
      </c>
    </row>
    <row r="24" spans="9:19" x14ac:dyDescent="0.25">
      <c r="I24">
        <f>LN('datos-01 examn'!B24)</f>
        <v>3.7328963395307104</v>
      </c>
      <c r="J24">
        <f>LN('datos-01 examn'!C24)</f>
        <v>6.8152012973715292</v>
      </c>
      <c r="K24">
        <f>LN('datos-01 examn'!D24)</f>
        <v>3.6813511876931448</v>
      </c>
      <c r="L24">
        <f>LN('datos-01 examn'!E24)</f>
        <v>4.3707128747736084</v>
      </c>
      <c r="M24">
        <f>LN('datos-01 examn'!F24)</f>
        <v>4.7361984483944957</v>
      </c>
      <c r="N24">
        <f>LN('datos-01 examn'!G24)</f>
        <v>4.6121457997245168</v>
      </c>
      <c r="P24">
        <f t="shared" si="0"/>
        <v>7.4142475272238553</v>
      </c>
      <c r="Q24">
        <f t="shared" si="1"/>
        <v>10.370712874773609</v>
      </c>
      <c r="R24">
        <f t="shared" si="2"/>
        <v>11.551399745766025</v>
      </c>
      <c r="S24">
        <f t="shared" si="3"/>
        <v>0.93079461203137193</v>
      </c>
    </row>
    <row r="25" spans="9:19" x14ac:dyDescent="0.25">
      <c r="I25">
        <f>LN('datos-01 examn'!B25)</f>
        <v>3.6988297849671046</v>
      </c>
      <c r="J25">
        <f>LN('datos-01 examn'!C25)</f>
        <v>6.836366682894484</v>
      </c>
      <c r="K25">
        <f>LN('datos-01 examn'!D25)</f>
        <v>3.9531649487593215</v>
      </c>
      <c r="L25">
        <f>LN('datos-01 examn'!E25)</f>
        <v>4.558078578454241</v>
      </c>
      <c r="M25">
        <f>LN('datos-01 examn'!F25)</f>
        <v>4.8210876922105612</v>
      </c>
      <c r="N25">
        <f>LN('datos-01 examn'!G25)</f>
        <v>4.7318028369214575</v>
      </c>
      <c r="P25">
        <f t="shared" si="0"/>
        <v>7.6519947337264256</v>
      </c>
      <c r="Q25">
        <f t="shared" si="1"/>
        <v>10.558078578454241</v>
      </c>
      <c r="R25">
        <f t="shared" si="2"/>
        <v>11.657454375105045</v>
      </c>
      <c r="S25">
        <f t="shared" si="3"/>
        <v>0.77863788816213608</v>
      </c>
    </row>
    <row r="26" spans="9:19" x14ac:dyDescent="0.25">
      <c r="I26">
        <f>LN('datos-01 examn'!B26)</f>
        <v>3.7062280924485496</v>
      </c>
      <c r="J26">
        <f>LN('datos-01 examn'!C26)</f>
        <v>6.9290274142576767</v>
      </c>
      <c r="K26">
        <f>LN('datos-01 examn'!D26)</f>
        <v>3.8897773964808264</v>
      </c>
      <c r="L26">
        <f>LN('datos-01 examn'!E26)</f>
        <v>4.5454201815823172</v>
      </c>
      <c r="M26">
        <f>LN('datos-01 examn'!F26)</f>
        <v>4.8489003709106893</v>
      </c>
      <c r="N26">
        <f>LN('datos-01 examn'!G26)</f>
        <v>4.747537427275013</v>
      </c>
      <c r="P26">
        <f t="shared" si="0"/>
        <v>7.596005488929376</v>
      </c>
      <c r="Q26">
        <f t="shared" si="1"/>
        <v>10.545420181582317</v>
      </c>
      <c r="R26">
        <f t="shared" si="2"/>
        <v>11.777927785168366</v>
      </c>
      <c r="S26">
        <f t="shared" si="3"/>
        <v>0.85776003079418661</v>
      </c>
    </row>
    <row r="27" spans="9:19" x14ac:dyDescent="0.25">
      <c r="I27">
        <f>LN('datos-01 examn'!B27)</f>
        <v>3.6913763343125234</v>
      </c>
      <c r="J27">
        <f>LN('datos-01 examn'!C27)</f>
        <v>7.0612485999392458</v>
      </c>
      <c r="K27">
        <f>LN('datos-01 examn'!D27)</f>
        <v>4.0656020933564463</v>
      </c>
      <c r="L27">
        <f>LN('datos-01 examn'!E27)</f>
        <v>4.816241156068032</v>
      </c>
      <c r="M27">
        <f>LN('datos-01 examn'!F27)</f>
        <v>4.9621450849358215</v>
      </c>
      <c r="N27">
        <f>LN('datos-01 examn'!G27)</f>
        <v>4.9177887437299042</v>
      </c>
      <c r="P27">
        <f t="shared" si="0"/>
        <v>7.7569784276689697</v>
      </c>
      <c r="Q27">
        <f t="shared" si="1"/>
        <v>10.816241156068031</v>
      </c>
      <c r="R27">
        <f t="shared" si="2"/>
        <v>12.023393684875067</v>
      </c>
      <c r="S27">
        <f t="shared" si="3"/>
        <v>0.85218665037345787</v>
      </c>
    </row>
    <row r="28" spans="9:19" x14ac:dyDescent="0.25">
      <c r="I28">
        <f>LN('datos-01 examn'!B28)</f>
        <v>3.7541989202345789</v>
      </c>
      <c r="J28">
        <f>LN('datos-01 examn'!C28)</f>
        <v>7.2075635312317585</v>
      </c>
      <c r="K28">
        <f>LN('datos-01 examn'!D28)</f>
        <v>4.0587173845789497</v>
      </c>
      <c r="L28">
        <f>LN('datos-01 examn'!E28)</f>
        <v>4.8667649236765538</v>
      </c>
      <c r="M28">
        <f>LN('datos-01 examn'!F28)</f>
        <v>4.9670316566141235</v>
      </c>
      <c r="N28">
        <f>LN('datos-01 examn'!G28)</f>
        <v>4.9359117479003194</v>
      </c>
      <c r="P28">
        <f t="shared" si="0"/>
        <v>7.8129163048135286</v>
      </c>
      <c r="Q28">
        <f t="shared" si="1"/>
        <v>10.866764923676554</v>
      </c>
      <c r="R28">
        <f t="shared" si="2"/>
        <v>12.174595187845881</v>
      </c>
      <c r="S28">
        <f t="shared" si="3"/>
        <v>0.87719436332136969</v>
      </c>
    </row>
    <row r="29" spans="9:19" x14ac:dyDescent="0.25">
      <c r="I29">
        <f>LN('datos-01 examn'!B29)</f>
        <v>3.7864597824528001</v>
      </c>
      <c r="J29">
        <f>LN('datos-01 examn'!C29)</f>
        <v>7.2789049566751807</v>
      </c>
      <c r="K29">
        <f>LN('datos-01 examn'!D29)</f>
        <v>4.0342406381523954</v>
      </c>
      <c r="L29">
        <f>LN('datos-01 examn'!E29)</f>
        <v>4.7672890354645263</v>
      </c>
      <c r="M29">
        <f>LN('datos-01 examn'!F29)</f>
        <v>4.9359117479003194</v>
      </c>
      <c r="N29">
        <f>LN('datos-01 examn'!G29)</f>
        <v>4.8828019225863706</v>
      </c>
      <c r="P29">
        <f t="shared" si="0"/>
        <v>7.8207004206051955</v>
      </c>
      <c r="Q29">
        <f t="shared" si="1"/>
        <v>10.767289035464525</v>
      </c>
      <c r="R29">
        <f t="shared" si="2"/>
        <v>12.214816704575501</v>
      </c>
      <c r="S29">
        <f t="shared" si="3"/>
        <v>0.84856128443397516</v>
      </c>
    </row>
    <row r="30" spans="9:19" x14ac:dyDescent="0.25">
      <c r="I30">
        <f>LN('datos-01 examn'!B30)</f>
        <v>3.8437441646748516</v>
      </c>
      <c r="J30">
        <f>LN('datos-01 examn'!C30)</f>
        <v>7.3623279611973294</v>
      </c>
      <c r="K30">
        <f>LN('datos-01 examn'!D30)</f>
        <v>4.1541845625781173</v>
      </c>
      <c r="L30">
        <f>LN('datos-01 examn'!E30)</f>
        <v>4.8744336729158544</v>
      </c>
      <c r="M30">
        <f>LN('datos-01 examn'!F30)</f>
        <v>5.1089711948171175</v>
      </c>
      <c r="N30">
        <f>LN('datos-01 examn'!G30)</f>
        <v>4.8835592115282793</v>
      </c>
      <c r="P30">
        <f t="shared" si="0"/>
        <v>7.9979287272529689</v>
      </c>
      <c r="Q30">
        <f t="shared" si="1"/>
        <v>10.874433672915854</v>
      </c>
      <c r="R30">
        <f t="shared" si="2"/>
        <v>12.471299156014446</v>
      </c>
      <c r="S30">
        <f t="shared" si="3"/>
        <v>0.72937464895016202</v>
      </c>
    </row>
    <row r="31" spans="9:19" x14ac:dyDescent="0.25">
      <c r="I31">
        <f>LN('datos-01 examn'!B31)</f>
        <v>3.9239515762934198</v>
      </c>
      <c r="J31">
        <f>LN('datos-01 examn'!C31)</f>
        <v>7.4725575936048596</v>
      </c>
      <c r="K31">
        <f>LN('datos-01 examn'!D31)</f>
        <v>4.1206618705394744</v>
      </c>
      <c r="L31">
        <f>LN('datos-01 examn'!E31)</f>
        <v>4.8659948042699899</v>
      </c>
      <c r="M31">
        <f>LN('datos-01 examn'!F31)</f>
        <v>5.314682720634301</v>
      </c>
      <c r="N31">
        <f>LN('datos-01 examn'!G31)</f>
        <v>5.0395466375906759</v>
      </c>
      <c r="P31">
        <f t="shared" si="0"/>
        <v>8.0446134468328943</v>
      </c>
      <c r="Q31">
        <f t="shared" si="1"/>
        <v>10.86599480426999</v>
      </c>
      <c r="R31">
        <f t="shared" si="2"/>
        <v>12.78724031423916</v>
      </c>
      <c r="S31">
        <f t="shared" si="3"/>
        <v>0.91888476705120148</v>
      </c>
    </row>
    <row r="32" spans="9:19" x14ac:dyDescent="0.25">
      <c r="I32">
        <f>LN('datos-01 examn'!B32)</f>
        <v>3.9140210080908191</v>
      </c>
      <c r="J32">
        <f>LN('datos-01 examn'!C32)</f>
        <v>7.5979982463946927</v>
      </c>
      <c r="K32">
        <f>LN('datos-01 examn'!D32)</f>
        <v>4.0758410906575406</v>
      </c>
      <c r="L32">
        <f>LN('datos-01 examn'!E32)</f>
        <v>4.8520302639196169</v>
      </c>
      <c r="M32">
        <f>LN('datos-01 examn'!F32)</f>
        <v>5.3918077096353754</v>
      </c>
      <c r="N32">
        <f>LN('datos-01 examn'!G32)</f>
        <v>5.1642143820245563</v>
      </c>
      <c r="P32">
        <f t="shared" si="0"/>
        <v>7.9898620987483593</v>
      </c>
      <c r="Q32">
        <f t="shared" si="1"/>
        <v>10.852030263919616</v>
      </c>
      <c r="R32">
        <f t="shared" si="2"/>
        <v>12.989805956030068</v>
      </c>
      <c r="S32">
        <f t="shared" si="3"/>
        <v>1.0883732913670157</v>
      </c>
    </row>
    <row r="33" spans="9:19" x14ac:dyDescent="0.25">
      <c r="I33">
        <f>LN('datos-01 examn'!B33)</f>
        <v>3.9454577815143836</v>
      </c>
      <c r="J33">
        <f>LN('datos-01 examn'!C33)</f>
        <v>7.722279030708596</v>
      </c>
      <c r="K33">
        <f>LN('datos-01 examn'!D33)</f>
        <v>4.1956970564823886</v>
      </c>
      <c r="L33">
        <f>LN('datos-01 examn'!E33)</f>
        <v>4.9487598903781684</v>
      </c>
      <c r="M33">
        <f>LN('datos-01 examn'!F33)</f>
        <v>5.4008739548731288</v>
      </c>
      <c r="N33">
        <f>LN('datos-01 examn'!G33)</f>
        <v>5.1973914479580765</v>
      </c>
      <c r="P33">
        <f t="shared" si="0"/>
        <v>8.1411548379967726</v>
      </c>
      <c r="Q33">
        <f t="shared" si="1"/>
        <v>10.948759890378168</v>
      </c>
      <c r="R33">
        <f t="shared" si="2"/>
        <v>13.123152985581726</v>
      </c>
      <c r="S33">
        <f t="shared" si="3"/>
        <v>1.001694391475688</v>
      </c>
    </row>
    <row r="34" spans="9:19" x14ac:dyDescent="0.25">
      <c r="I34">
        <f>LN('datos-01 examn'!B34)</f>
        <v>3.9684033388642534</v>
      </c>
      <c r="J34">
        <f>LN('datos-01 examn'!C34)</f>
        <v>7.8154895081731715</v>
      </c>
      <c r="K34">
        <f>LN('datos-01 examn'!D34)</f>
        <v>4.2541932631639972</v>
      </c>
      <c r="L34">
        <f>LN('datos-01 examn'!E34)</f>
        <v>5.1251537475388478</v>
      </c>
      <c r="M34">
        <f>LN('datos-01 examn'!F34)</f>
        <v>5.4493202400845639</v>
      </c>
      <c r="N34">
        <f>LN('datos-01 examn'!G34)</f>
        <v>5.2438611807519777</v>
      </c>
      <c r="P34">
        <f t="shared" si="0"/>
        <v>8.2225966020282506</v>
      </c>
      <c r="Q34">
        <f t="shared" si="1"/>
        <v>11.125153747538848</v>
      </c>
      <c r="R34">
        <f t="shared" si="2"/>
        <v>13.264809748257736</v>
      </c>
      <c r="S34">
        <f t="shared" si="3"/>
        <v>0.98966791758798056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15</xdr:col>
                <xdr:colOff>0</xdr:colOff>
                <xdr:row>4</xdr:row>
                <xdr:rowOff>0</xdr:rowOff>
              </from>
              <to>
                <xdr:col>20</xdr:col>
                <xdr:colOff>390525</xdr:colOff>
                <xdr:row>5</xdr:row>
                <xdr:rowOff>38100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4"/>
  <sheetViews>
    <sheetView topLeftCell="A16" workbookViewId="0">
      <selection activeCell="L35" sqref="L35"/>
    </sheetView>
  </sheetViews>
  <sheetFormatPr baseColWidth="10" defaultRowHeight="15" x14ac:dyDescent="0.25"/>
  <sheetData>
    <row r="2" spans="2:15" ht="19.5" x14ac:dyDescent="0.2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J2" s="2"/>
      <c r="K2" s="3"/>
      <c r="L2" s="2"/>
      <c r="M2" s="2"/>
      <c r="N2" s="2"/>
      <c r="O2" s="2"/>
    </row>
    <row r="3" spans="2:15" ht="19.5" x14ac:dyDescent="0.25">
      <c r="B3" t="s">
        <v>15</v>
      </c>
      <c r="C3">
        <v>2.6182960222899999E-2</v>
      </c>
      <c r="D3">
        <v>-4.7434227947800002E-3</v>
      </c>
      <c r="E3">
        <v>-1.40781422404E-2</v>
      </c>
      <c r="F3">
        <v>1.4766620611399999E-2</v>
      </c>
      <c r="G3">
        <v>1.37008191405E-2</v>
      </c>
      <c r="H3">
        <v>-1.5238488030799999E-2</v>
      </c>
      <c r="J3" s="2"/>
      <c r="K3" s="3" t="s">
        <v>21</v>
      </c>
      <c r="L3" s="2"/>
      <c r="M3" s="2"/>
      <c r="N3" s="2"/>
      <c r="O3" s="2"/>
    </row>
    <row r="4" spans="2:15" ht="19.5" x14ac:dyDescent="0.25">
      <c r="B4" t="s">
        <v>16</v>
      </c>
      <c r="C4">
        <v>-4.7434227947800002E-3</v>
      </c>
      <c r="D4">
        <v>5.1549926606499997E-3</v>
      </c>
      <c r="E4">
        <v>4.2441807872399999E-3</v>
      </c>
      <c r="F4">
        <v>-4.7692109573499999E-3</v>
      </c>
      <c r="G4">
        <v>-5.10883960794E-3</v>
      </c>
      <c r="H4">
        <v>-2.4542823999699998E-4</v>
      </c>
      <c r="J4" s="2"/>
      <c r="K4" s="3"/>
      <c r="L4" s="2"/>
      <c r="M4" s="2"/>
      <c r="N4" s="2"/>
      <c r="O4" s="2"/>
    </row>
    <row r="5" spans="2:15" x14ac:dyDescent="0.25">
      <c r="B5" t="s">
        <v>17</v>
      </c>
      <c r="C5">
        <v>-1.40781422404E-2</v>
      </c>
      <c r="D5">
        <v>4.2441807872399999E-3</v>
      </c>
      <c r="E5">
        <v>1.0104993106E-2</v>
      </c>
      <c r="F5">
        <v>-8.6252181521199994E-3</v>
      </c>
      <c r="G5">
        <v>-8.3243531666700003E-3</v>
      </c>
      <c r="H5">
        <v>5.2405717184000004E-3</v>
      </c>
      <c r="J5" s="2"/>
      <c r="K5" s="2"/>
      <c r="L5" s="2"/>
      <c r="M5" s="2"/>
      <c r="N5" s="2"/>
      <c r="O5" s="2"/>
    </row>
    <row r="6" spans="2:15" x14ac:dyDescent="0.25">
      <c r="B6" t="s">
        <v>18</v>
      </c>
      <c r="C6">
        <v>1.4766620611399999E-2</v>
      </c>
      <c r="D6">
        <v>-4.7692109573499999E-3</v>
      </c>
      <c r="E6">
        <v>-8.6252181521199994E-3</v>
      </c>
      <c r="F6">
        <v>1.38934094298E-2</v>
      </c>
      <c r="G6">
        <v>1.09506260506E-2</v>
      </c>
      <c r="H6">
        <v>-1.3608913798399999E-2</v>
      </c>
      <c r="J6" s="2"/>
      <c r="K6" s="4" t="s">
        <v>44</v>
      </c>
      <c r="L6" s="2">
        <f>D4+G7-2*G4</f>
        <v>3.1516028583129997E-2</v>
      </c>
      <c r="M6" s="2"/>
      <c r="N6" s="2"/>
      <c r="O6" s="2"/>
    </row>
    <row r="7" spans="2:15" x14ac:dyDescent="0.25">
      <c r="B7" t="s">
        <v>19</v>
      </c>
      <c r="C7">
        <v>1.37008191405E-2</v>
      </c>
      <c r="D7">
        <v>-5.10883960794E-3</v>
      </c>
      <c r="E7">
        <v>-8.3243531666700003E-3</v>
      </c>
      <c r="F7">
        <v>1.09506260506E-2</v>
      </c>
      <c r="G7">
        <v>1.6143356706599998E-2</v>
      </c>
      <c r="H7">
        <v>-1.56457412562E-2</v>
      </c>
      <c r="J7" s="2"/>
      <c r="K7" s="2"/>
      <c r="L7" s="2"/>
      <c r="M7" s="2"/>
      <c r="N7" s="2"/>
      <c r="O7" s="2"/>
    </row>
    <row r="8" spans="2:15" x14ac:dyDescent="0.25">
      <c r="B8" t="s">
        <v>20</v>
      </c>
      <c r="C8">
        <v>-1.5238488030799999E-2</v>
      </c>
      <c r="D8">
        <v>-2.4542823999699998E-4</v>
      </c>
      <c r="E8">
        <v>5.2405717184000004E-3</v>
      </c>
      <c r="F8">
        <v>-1.3608913798399999E-2</v>
      </c>
      <c r="G8">
        <v>-1.56457412562E-2</v>
      </c>
      <c r="H8">
        <v>2.8449347293099999E-2</v>
      </c>
      <c r="J8" s="2"/>
      <c r="K8" s="2"/>
      <c r="L8" s="2">
        <f>SQRT(L6)</f>
        <v>0.17752754316761665</v>
      </c>
      <c r="M8" s="2"/>
      <c r="N8" s="2"/>
      <c r="O8" s="2"/>
    </row>
    <row r="9" spans="2:15" x14ac:dyDescent="0.25">
      <c r="J9" s="2"/>
      <c r="K9" s="2"/>
      <c r="L9" s="2"/>
      <c r="M9" s="2"/>
      <c r="N9" s="2"/>
      <c r="O9" s="2"/>
    </row>
    <row r="10" spans="2:15" x14ac:dyDescent="0.25">
      <c r="J10" s="2"/>
      <c r="K10" s="2"/>
      <c r="L10" s="2"/>
      <c r="M10" s="2">
        <f>(C19-C22)/L8</f>
        <v>3.4507321459498926E-2</v>
      </c>
      <c r="N10" s="2"/>
      <c r="O10" s="2"/>
    </row>
    <row r="11" spans="2:15" x14ac:dyDescent="0.25">
      <c r="B11" t="s">
        <v>22</v>
      </c>
      <c r="J11" s="2"/>
      <c r="K11" s="2"/>
      <c r="L11" s="2"/>
      <c r="M11" s="2"/>
      <c r="N11" s="2"/>
      <c r="O11" s="2"/>
    </row>
    <row r="12" spans="2:15" x14ac:dyDescent="0.25">
      <c r="B12" t="s">
        <v>23</v>
      </c>
      <c r="J12" s="2"/>
      <c r="K12" s="2"/>
      <c r="L12" s="2"/>
      <c r="M12" s="2"/>
      <c r="N12" s="2"/>
      <c r="O12" s="2"/>
    </row>
    <row r="13" spans="2:15" x14ac:dyDescent="0.25">
      <c r="B13" t="s">
        <v>24</v>
      </c>
      <c r="J13" s="2"/>
      <c r="K13" s="2"/>
      <c r="L13" s="2"/>
      <c r="M13" s="2"/>
      <c r="N13" s="2"/>
      <c r="O13" s="2"/>
    </row>
    <row r="14" spans="2:15" x14ac:dyDescent="0.25">
      <c r="B14" t="s">
        <v>25</v>
      </c>
    </row>
    <row r="15" spans="2:15" ht="19.5" x14ac:dyDescent="0.25">
      <c r="B15" t="s">
        <v>26</v>
      </c>
      <c r="J15" s="5"/>
      <c r="K15" s="6"/>
      <c r="L15" s="6"/>
      <c r="M15" s="6"/>
      <c r="N15" s="6"/>
      <c r="O15" s="6"/>
    </row>
    <row r="16" spans="2:15" x14ac:dyDescent="0.25">
      <c r="J16" s="7"/>
      <c r="K16" s="6"/>
      <c r="L16" s="6"/>
      <c r="M16" s="6"/>
      <c r="N16" s="6"/>
      <c r="O16" s="6"/>
    </row>
    <row r="17" spans="2:15" ht="19.5" x14ac:dyDescent="0.25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J17" s="5"/>
      <c r="K17" s="6"/>
      <c r="L17" s="6"/>
      <c r="M17" s="6"/>
      <c r="N17" s="6"/>
      <c r="O17" s="6"/>
    </row>
    <row r="18" spans="2:15" ht="19.5" x14ac:dyDescent="0.25">
      <c r="J18" s="5"/>
      <c r="K18" s="6"/>
      <c r="L18" s="6"/>
      <c r="M18" s="6"/>
      <c r="N18" s="6"/>
      <c r="O18" s="6"/>
    </row>
    <row r="19" spans="2:15" x14ac:dyDescent="0.25">
      <c r="B19" t="s">
        <v>16</v>
      </c>
      <c r="C19">
        <v>0.34646500000000002</v>
      </c>
      <c r="D19">
        <v>7.1798000000000001E-2</v>
      </c>
      <c r="E19">
        <v>4.8255299999999997</v>
      </c>
      <c r="F19">
        <v>2.0000000000000001E-4</v>
      </c>
      <c r="J19" s="6"/>
      <c r="K19" s="6"/>
      <c r="L19" s="6"/>
      <c r="M19" s="6"/>
      <c r="N19" s="6"/>
      <c r="O19" s="6"/>
    </row>
    <row r="20" spans="2:15" x14ac:dyDescent="0.25">
      <c r="B20" t="s">
        <v>17</v>
      </c>
      <c r="C20">
        <v>-0.58807399999999999</v>
      </c>
      <c r="D20">
        <v>0.100524</v>
      </c>
      <c r="E20">
        <v>-5.8501079999999996</v>
      </c>
      <c r="F20">
        <v>0</v>
      </c>
      <c r="J20" s="6"/>
      <c r="K20" s="6"/>
      <c r="L20" s="6"/>
      <c r="M20" s="6"/>
      <c r="N20" s="6"/>
      <c r="O20" s="6"/>
    </row>
    <row r="21" spans="2:15" x14ac:dyDescent="0.25">
      <c r="B21" t="s">
        <v>18</v>
      </c>
      <c r="C21">
        <v>0.36533300000000002</v>
      </c>
      <c r="D21">
        <v>0.11787</v>
      </c>
      <c r="E21">
        <v>3.0994510000000002</v>
      </c>
      <c r="F21">
        <v>6.4999999999999997E-3</v>
      </c>
      <c r="J21" s="6"/>
      <c r="K21" s="6"/>
      <c r="L21" s="6"/>
      <c r="M21" s="6"/>
      <c r="N21" s="6"/>
      <c r="O21" s="6"/>
    </row>
    <row r="22" spans="2:15" x14ac:dyDescent="0.25">
      <c r="B22" t="s">
        <v>19</v>
      </c>
      <c r="C22">
        <v>0.340339</v>
      </c>
      <c r="D22">
        <v>0.127057</v>
      </c>
      <c r="E22">
        <v>2.678642</v>
      </c>
      <c r="F22">
        <v>1.5900000000000001E-2</v>
      </c>
      <c r="J22" s="6"/>
      <c r="K22" s="9" t="s">
        <v>44</v>
      </c>
      <c r="L22" s="6">
        <f>E5+H8+2*H5</f>
        <v>4.9035483835899993E-2</v>
      </c>
      <c r="M22" s="6"/>
      <c r="N22" s="6"/>
      <c r="O22" s="6"/>
    </row>
    <row r="23" spans="2:15" x14ac:dyDescent="0.25">
      <c r="B23" t="s">
        <v>20</v>
      </c>
      <c r="C23">
        <v>-0.45319300000000001</v>
      </c>
      <c r="D23">
        <v>0.16866900000000001</v>
      </c>
      <c r="E23">
        <v>-2.686874</v>
      </c>
      <c r="F23">
        <v>1.5599999999999999E-2</v>
      </c>
      <c r="J23" s="6"/>
      <c r="K23" s="6"/>
      <c r="L23" s="6">
        <f>SQRT(L22)</f>
        <v>0.22143957152211977</v>
      </c>
      <c r="M23" s="6"/>
      <c r="N23" s="6"/>
      <c r="O23" s="6"/>
    </row>
    <row r="24" spans="2:15" x14ac:dyDescent="0.25">
      <c r="B24" t="s">
        <v>15</v>
      </c>
      <c r="C24">
        <v>2.4325389999999998</v>
      </c>
      <c r="D24">
        <v>0.16181100000000001</v>
      </c>
      <c r="E24">
        <v>15.033160000000001</v>
      </c>
      <c r="F24">
        <v>0</v>
      </c>
      <c r="J24" s="6"/>
      <c r="K24" s="6"/>
      <c r="L24" s="6"/>
      <c r="M24" s="6"/>
      <c r="N24" s="6"/>
      <c r="O24" s="6"/>
    </row>
    <row r="25" spans="2:15" x14ac:dyDescent="0.25">
      <c r="J25" s="6"/>
      <c r="K25" s="6"/>
      <c r="L25" s="6"/>
      <c r="M25" s="6">
        <f>((C20)+(C23)+1)/L23</f>
        <v>-0.18635783891894747</v>
      </c>
      <c r="N25" s="6">
        <f>-(M25)</f>
        <v>0.18635783891894747</v>
      </c>
      <c r="O25" s="6"/>
    </row>
    <row r="26" spans="2:15" x14ac:dyDescent="0.25">
      <c r="B26" t="s">
        <v>32</v>
      </c>
      <c r="C26">
        <v>0.98758500000000005</v>
      </c>
      <c r="D26" t="s">
        <v>33</v>
      </c>
      <c r="F26">
        <v>3.6638869999999999</v>
      </c>
      <c r="J26" s="8"/>
      <c r="K26" s="8"/>
      <c r="L26" s="8"/>
      <c r="M26" s="8"/>
      <c r="N26" s="8"/>
      <c r="O26" s="8"/>
    </row>
    <row r="27" spans="2:15" x14ac:dyDescent="0.25">
      <c r="B27" t="s">
        <v>34</v>
      </c>
      <c r="C27">
        <v>0.98393399999999998</v>
      </c>
      <c r="D27" t="s">
        <v>35</v>
      </c>
      <c r="F27">
        <v>0.18765899999999999</v>
      </c>
    </row>
    <row r="28" spans="2:15" x14ac:dyDescent="0.25">
      <c r="B28" t="s">
        <v>36</v>
      </c>
      <c r="C28">
        <v>2.3786000000000002E-2</v>
      </c>
      <c r="D28" t="s">
        <v>37</v>
      </c>
      <c r="F28">
        <v>-4.4199669999999998</v>
      </c>
      <c r="L28" t="s">
        <v>45</v>
      </c>
      <c r="M28">
        <f>_xlfn.T.DIST.2T(N25,17)</f>
        <v>0.85436988553092996</v>
      </c>
    </row>
    <row r="29" spans="2:15" x14ac:dyDescent="0.25">
      <c r="B29" t="s">
        <v>38</v>
      </c>
      <c r="C29">
        <v>9.6179999999999998E-3</v>
      </c>
      <c r="D29" t="s">
        <v>39</v>
      </c>
      <c r="F29">
        <v>-4.1237510000000004</v>
      </c>
    </row>
    <row r="30" spans="2:15" x14ac:dyDescent="0.25">
      <c r="B30" t="s">
        <v>40</v>
      </c>
      <c r="C30">
        <v>56.829619999999998</v>
      </c>
      <c r="D30" t="s">
        <v>41</v>
      </c>
      <c r="F30">
        <v>270.46980000000002</v>
      </c>
    </row>
    <row r="31" spans="2:15" x14ac:dyDescent="0.25">
      <c r="B31" t="s">
        <v>42</v>
      </c>
      <c r="C31">
        <v>2.1733479999999998</v>
      </c>
      <c r="D31" t="s">
        <v>43</v>
      </c>
      <c r="F31">
        <v>0</v>
      </c>
      <c r="L31">
        <f>(36*(F6)+C3)-2*(6)*C6</f>
        <v>0.34914625235890001</v>
      </c>
    </row>
    <row r="32" spans="2:15" x14ac:dyDescent="0.25">
      <c r="L32">
        <f>SQRT(L31)</f>
        <v>0.59088598930665126</v>
      </c>
    </row>
    <row r="33" spans="11:13" x14ac:dyDescent="0.25">
      <c r="K33" t="s">
        <v>46</v>
      </c>
      <c r="L33">
        <f>(6*C21-C24)/L32</f>
        <v>-0.40708529962311674</v>
      </c>
      <c r="M33">
        <f>-(L33)</f>
        <v>0.40708529962311674</v>
      </c>
    </row>
    <row r="34" spans="11:13" x14ac:dyDescent="0.25">
      <c r="K34" t="s">
        <v>47</v>
      </c>
      <c r="L34">
        <f>_xlfn.T.DIST.2T(M33,17)</f>
        <v>0.68902515539001907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10</xdr:col>
                <xdr:colOff>57150</xdr:colOff>
                <xdr:row>9</xdr:row>
                <xdr:rowOff>0</xdr:rowOff>
              </from>
              <to>
                <xdr:col>11</xdr:col>
                <xdr:colOff>285750</xdr:colOff>
                <xdr:row>11</xdr:row>
                <xdr:rowOff>85725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Equation.3" shapeId="2049" r:id="rId6">
          <objectPr defaultSize="0" autoPict="0" r:id="rId7">
            <anchor moveWithCells="1" sizeWithCells="1">
              <from>
                <xdr:col>10</xdr:col>
                <xdr:colOff>0</xdr:colOff>
                <xdr:row>4</xdr:row>
                <xdr:rowOff>0</xdr:rowOff>
              </from>
              <to>
                <xdr:col>13</xdr:col>
                <xdr:colOff>733425</xdr:colOff>
                <xdr:row>5</xdr:row>
                <xdr:rowOff>47625</xdr:rowOff>
              </to>
            </anchor>
          </objectPr>
        </oleObject>
      </mc:Choice>
      <mc:Fallback>
        <oleObject progId="Equation.3" shapeId="2049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r:id="rId9">
            <anchor moveWithCells="1">
              <from>
                <xdr:col>10</xdr:col>
                <xdr:colOff>171450</xdr:colOff>
                <xdr:row>6</xdr:row>
                <xdr:rowOff>161925</xdr:rowOff>
              </from>
              <to>
                <xdr:col>10</xdr:col>
                <xdr:colOff>647700</xdr:colOff>
                <xdr:row>8</xdr:row>
                <xdr:rowOff>38100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7" r:id="rId10">
          <objectPr defaultSize="0" autoPict="0" r:id="rId11">
            <anchor moveWithCells="1" sizeWithCells="1">
              <from>
                <xdr:col>10</xdr:col>
                <xdr:colOff>200025</xdr:colOff>
                <xdr:row>14</xdr:row>
                <xdr:rowOff>142875</xdr:rowOff>
              </from>
              <to>
                <xdr:col>12</xdr:col>
                <xdr:colOff>38100</xdr:colOff>
                <xdr:row>16</xdr:row>
                <xdr:rowOff>171450</xdr:rowOff>
              </to>
            </anchor>
          </objectPr>
        </oleObject>
      </mc:Choice>
      <mc:Fallback>
        <oleObject progId="Equation.3" shapeId="2057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10</xdr:col>
                <xdr:colOff>161925</xdr:colOff>
                <xdr:row>23</xdr:row>
                <xdr:rowOff>133350</xdr:rowOff>
              </from>
              <to>
                <xdr:col>11</xdr:col>
                <xdr:colOff>581025</xdr:colOff>
                <xdr:row>26</xdr:row>
                <xdr:rowOff>28575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5" r:id="rId14">
          <objectPr defaultSize="0" autoPict="0" r:id="rId15">
            <anchor moveWithCells="1" sizeWithCells="1">
              <from>
                <xdr:col>9</xdr:col>
                <xdr:colOff>371475</xdr:colOff>
                <xdr:row>19</xdr:row>
                <xdr:rowOff>85725</xdr:rowOff>
              </from>
              <to>
                <xdr:col>13</xdr:col>
                <xdr:colOff>342900</xdr:colOff>
                <xdr:row>20</xdr:row>
                <xdr:rowOff>133350</xdr:rowOff>
              </to>
            </anchor>
          </objectPr>
        </oleObject>
      </mc:Choice>
      <mc:Fallback>
        <oleObject progId="Equation.3" shapeId="2055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r:id="rId9">
            <anchor moveWithCells="1">
              <from>
                <xdr:col>10</xdr:col>
                <xdr:colOff>114300</xdr:colOff>
                <xdr:row>21</xdr:row>
                <xdr:rowOff>133350</xdr:rowOff>
              </from>
              <to>
                <xdr:col>10</xdr:col>
                <xdr:colOff>590550</xdr:colOff>
                <xdr:row>23</xdr:row>
                <xdr:rowOff>9525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7">
          <objectPr defaultSize="0" r:id="rId9">
            <anchor moveWithCells="1">
              <from>
                <xdr:col>10</xdr:col>
                <xdr:colOff>238125</xdr:colOff>
                <xdr:row>30</xdr:row>
                <xdr:rowOff>142875</xdr:rowOff>
              </from>
              <to>
                <xdr:col>10</xdr:col>
                <xdr:colOff>714375</xdr:colOff>
                <xdr:row>32</xdr:row>
                <xdr:rowOff>19050</xdr:rowOff>
              </to>
            </anchor>
          </objectPr>
        </oleObject>
      </mc:Choice>
      <mc:Fallback>
        <oleObject progId="Equation.3" shapeId="2059" r:id="rId1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"/>
    </sheetView>
  </sheetViews>
  <sheetFormatPr baseColWidth="10" defaultRowHeight="15" x14ac:dyDescent="0.25"/>
  <sheetData>
    <row r="1" spans="1:13" x14ac:dyDescent="0.25">
      <c r="A1" t="s">
        <v>22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t="s">
        <v>23</v>
      </c>
      <c r="G2" t="s">
        <v>15</v>
      </c>
      <c r="H2">
        <v>2.6183000000000001E-2</v>
      </c>
      <c r="I2">
        <v>-4.7429999999999998E-3</v>
      </c>
      <c r="J2">
        <v>-1.4078E-2</v>
      </c>
      <c r="K2">
        <v>1.4767000000000001E-2</v>
      </c>
      <c r="L2">
        <v>1.3701E-2</v>
      </c>
      <c r="M2">
        <v>-1.5238E-2</v>
      </c>
    </row>
    <row r="3" spans="1:13" x14ac:dyDescent="0.25">
      <c r="A3" t="s">
        <v>58</v>
      </c>
      <c r="G3" t="s">
        <v>16</v>
      </c>
      <c r="H3">
        <v>-4.7429999999999998E-3</v>
      </c>
      <c r="I3">
        <v>5.1549999999999999E-3</v>
      </c>
      <c r="J3">
        <v>4.2440000000000004E-3</v>
      </c>
      <c r="K3">
        <v>-4.7689999999999998E-3</v>
      </c>
      <c r="L3">
        <v>-5.1089999999999998E-3</v>
      </c>
      <c r="M3">
        <v>-2.4499999999999999E-4</v>
      </c>
    </row>
    <row r="4" spans="1:13" x14ac:dyDescent="0.25">
      <c r="A4" t="s">
        <v>25</v>
      </c>
      <c r="G4" t="s">
        <v>17</v>
      </c>
      <c r="H4">
        <v>-1.4078E-2</v>
      </c>
      <c r="I4">
        <v>4.2440000000000004E-3</v>
      </c>
      <c r="J4">
        <v>1.0104999999999999E-2</v>
      </c>
      <c r="K4">
        <v>-8.6250000000000007E-3</v>
      </c>
      <c r="L4">
        <v>-8.3239999999999998E-3</v>
      </c>
      <c r="M4">
        <v>5.241E-3</v>
      </c>
    </row>
    <row r="5" spans="1:13" x14ac:dyDescent="0.25">
      <c r="A5" t="s">
        <v>26</v>
      </c>
      <c r="G5" t="s">
        <v>18</v>
      </c>
      <c r="H5">
        <v>1.4767000000000001E-2</v>
      </c>
      <c r="I5">
        <v>-4.7689999999999998E-3</v>
      </c>
      <c r="J5">
        <v>-8.6250000000000007E-3</v>
      </c>
      <c r="K5">
        <v>1.3893000000000001E-2</v>
      </c>
      <c r="L5">
        <v>1.0951000000000001E-2</v>
      </c>
      <c r="M5">
        <v>-1.3609E-2</v>
      </c>
    </row>
    <row r="6" spans="1:13" x14ac:dyDescent="0.25">
      <c r="G6" t="s">
        <v>19</v>
      </c>
      <c r="H6">
        <v>1.3701E-2</v>
      </c>
      <c r="I6">
        <v>-5.1089999999999998E-3</v>
      </c>
      <c r="J6">
        <v>-8.3239999999999998E-3</v>
      </c>
      <c r="K6">
        <v>1.0951000000000001E-2</v>
      </c>
      <c r="L6">
        <v>1.6143000000000001E-2</v>
      </c>
      <c r="M6">
        <v>-1.5646E-2</v>
      </c>
    </row>
    <row r="7" spans="1:13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G7" t="s">
        <v>20</v>
      </c>
      <c r="H7">
        <v>-1.5238E-2</v>
      </c>
      <c r="I7">
        <v>-2.4499999999999999E-4</v>
      </c>
      <c r="J7">
        <v>5.241E-3</v>
      </c>
      <c r="K7">
        <v>-1.3609E-2</v>
      </c>
      <c r="L7">
        <v>-1.5646E-2</v>
      </c>
      <c r="M7">
        <v>2.8448999999999999E-2</v>
      </c>
    </row>
    <row r="9" spans="1:13" x14ac:dyDescent="0.25">
      <c r="A9" t="s">
        <v>15</v>
      </c>
      <c r="B9">
        <v>2.4325389999999998</v>
      </c>
      <c r="C9">
        <v>0.16181100000000001</v>
      </c>
      <c r="D9">
        <v>15.033160000000001</v>
      </c>
      <c r="E9">
        <v>0</v>
      </c>
    </row>
    <row r="10" spans="1:13" x14ac:dyDescent="0.25">
      <c r="A10" t="s">
        <v>16</v>
      </c>
      <c r="B10">
        <v>0.34646500000000002</v>
      </c>
      <c r="C10">
        <v>7.1798000000000001E-2</v>
      </c>
      <c r="D10">
        <v>4.8255299999999997</v>
      </c>
      <c r="E10">
        <v>2.0000000000000001E-4</v>
      </c>
    </row>
    <row r="11" spans="1:13" x14ac:dyDescent="0.25">
      <c r="A11" t="s">
        <v>17</v>
      </c>
      <c r="B11">
        <v>-0.58807399999999999</v>
      </c>
      <c r="C11">
        <v>0.100524</v>
      </c>
      <c r="D11">
        <v>-5.8501079999999996</v>
      </c>
      <c r="E11">
        <v>0</v>
      </c>
      <c r="H11" t="s">
        <v>60</v>
      </c>
      <c r="I11">
        <f>I3+L6-2*(L3)</f>
        <v>3.1516000000000002E-2</v>
      </c>
      <c r="L11" t="s">
        <v>60</v>
      </c>
      <c r="M11">
        <f>36*K5+H2-12*H5</f>
        <v>0.34912699999999997</v>
      </c>
    </row>
    <row r="12" spans="1:13" x14ac:dyDescent="0.25">
      <c r="A12" t="s">
        <v>18</v>
      </c>
      <c r="B12">
        <v>0.36533300000000002</v>
      </c>
      <c r="C12">
        <v>0.11787</v>
      </c>
      <c r="D12">
        <v>3.0994510000000002</v>
      </c>
      <c r="E12">
        <v>6.4999999999999997E-3</v>
      </c>
      <c r="H12" t="s">
        <v>59</v>
      </c>
      <c r="I12">
        <f>SQRT(I11)</f>
        <v>0.17752746266423119</v>
      </c>
      <c r="L12" t="s">
        <v>59</v>
      </c>
      <c r="M12">
        <f>SQRT(M11)</f>
        <v>0.59086969798763578</v>
      </c>
    </row>
    <row r="13" spans="1:13" x14ac:dyDescent="0.25">
      <c r="A13" t="s">
        <v>19</v>
      </c>
      <c r="B13">
        <v>0.340339</v>
      </c>
      <c r="C13">
        <v>0.127057</v>
      </c>
      <c r="D13">
        <v>2.678642</v>
      </c>
      <c r="E13">
        <v>1.5900000000000001E-2</v>
      </c>
      <c r="H13" t="s">
        <v>61</v>
      </c>
      <c r="I13">
        <f>(B10-B13)/I12</f>
        <v>3.4507337107535341E-2</v>
      </c>
      <c r="L13" t="s">
        <v>61</v>
      </c>
      <c r="M13">
        <f>(6*B12-B9)/M12</f>
        <v>-0.40709652368233873</v>
      </c>
    </row>
    <row r="14" spans="1:13" x14ac:dyDescent="0.25">
      <c r="A14" t="s">
        <v>20</v>
      </c>
      <c r="B14">
        <v>-0.45319300000000001</v>
      </c>
      <c r="C14">
        <v>0.16866900000000001</v>
      </c>
      <c r="D14">
        <v>-2.686874</v>
      </c>
      <c r="E14">
        <v>1.5599999999999999E-2</v>
      </c>
      <c r="H14" t="s">
        <v>47</v>
      </c>
      <c r="I14">
        <f>_xlfn.T.DIST.2T(I13,17)</f>
        <v>0.97287453184532469</v>
      </c>
      <c r="L14" t="s">
        <v>47</v>
      </c>
      <c r="M14">
        <f>_xlfn.T.DIST.2T(-M13,17)</f>
        <v>0.68901706837248944</v>
      </c>
    </row>
    <row r="16" spans="1:13" x14ac:dyDescent="0.25">
      <c r="A16" t="s">
        <v>32</v>
      </c>
      <c r="B16">
        <v>0.98758500000000005</v>
      </c>
      <c r="C16" t="s">
        <v>33</v>
      </c>
      <c r="E16">
        <v>3.6638869999999999</v>
      </c>
    </row>
    <row r="17" spans="1:9" x14ac:dyDescent="0.25">
      <c r="A17" t="s">
        <v>34</v>
      </c>
      <c r="B17">
        <v>0.98393399999999998</v>
      </c>
      <c r="C17" t="s">
        <v>35</v>
      </c>
      <c r="E17">
        <v>0.18765899999999999</v>
      </c>
    </row>
    <row r="18" spans="1:9" x14ac:dyDescent="0.25">
      <c r="A18" t="s">
        <v>36</v>
      </c>
      <c r="B18">
        <v>2.3786000000000002E-2</v>
      </c>
      <c r="C18" t="s">
        <v>37</v>
      </c>
      <c r="E18">
        <v>-4.4199669999999998</v>
      </c>
      <c r="H18" t="s">
        <v>60</v>
      </c>
      <c r="I18">
        <f>J4+M7+2*M4</f>
        <v>4.9035999999999996E-2</v>
      </c>
    </row>
    <row r="19" spans="1:9" x14ac:dyDescent="0.25">
      <c r="A19" t="s">
        <v>38</v>
      </c>
      <c r="B19">
        <v>9.6179999999999998E-3</v>
      </c>
      <c r="C19" t="s">
        <v>39</v>
      </c>
      <c r="E19">
        <v>-4.1237510000000004</v>
      </c>
      <c r="H19" t="s">
        <v>59</v>
      </c>
      <c r="I19">
        <f>SQRT(I18)</f>
        <v>0.22144073699299321</v>
      </c>
    </row>
    <row r="20" spans="1:9" x14ac:dyDescent="0.25">
      <c r="A20" t="s">
        <v>40</v>
      </c>
      <c r="B20">
        <v>56.829619999999998</v>
      </c>
      <c r="C20" t="s">
        <v>41</v>
      </c>
      <c r="E20">
        <v>270.46980000000002</v>
      </c>
      <c r="H20" t="s">
        <v>61</v>
      </c>
      <c r="I20">
        <f>(B11+B14+1)/I19</f>
        <v>-0.18635685809384614</v>
      </c>
    </row>
    <row r="21" spans="1:9" x14ac:dyDescent="0.25">
      <c r="A21" t="s">
        <v>42</v>
      </c>
      <c r="B21">
        <v>2.1733479999999998</v>
      </c>
      <c r="C21" t="s">
        <v>43</v>
      </c>
      <c r="E21">
        <v>0</v>
      </c>
      <c r="H21" t="s">
        <v>47</v>
      </c>
      <c r="I21">
        <f>_xlfn.T.DIST.2T(-I20,17)</f>
        <v>0.85437064266333795</v>
      </c>
    </row>
    <row r="24" spans="1:9" x14ac:dyDescent="0.25">
      <c r="H24" t="s">
        <v>60</v>
      </c>
    </row>
    <row r="25" spans="1:9" x14ac:dyDescent="0.25">
      <c r="H25" t="s">
        <v>59</v>
      </c>
    </row>
    <row r="26" spans="1:9" x14ac:dyDescent="0.25">
      <c r="H26" t="s">
        <v>61</v>
      </c>
    </row>
    <row r="27" spans="1:9" x14ac:dyDescent="0.25">
      <c r="H2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datos-01 examn</vt:lpstr>
      <vt:lpstr>Hoja1</vt:lpstr>
      <vt:lpstr>Hoja2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2017-12-29T16:29:29Z</dcterms:created>
  <dcterms:modified xsi:type="dcterms:W3CDTF">2018-03-17T19:00:05Z</dcterms:modified>
</cp:coreProperties>
</file>