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g3" sheetId="2" state="visible" r:id="rId3"/>
    <sheet name="Hoja1" sheetId="3" state="visible" r:id="rId4"/>
    <sheet name="Multicolinealidad" sheetId="4" state="visible" r:id="rId5"/>
    <sheet name="Autocorrelación" sheetId="5" state="visible" r:id="rId6"/>
    <sheet name="Hoja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<sst xmlns="http://schemas.openxmlformats.org/spreadsheetml/2006/main" count="107" uniqueCount="66">
  <si>
    <t xml:space="preserve">Año</t>
  </si>
  <si>
    <t xml:space="preserve">PBID</t>
  </si>
  <si>
    <t xml:space="preserve">IR</t>
  </si>
  <si>
    <t xml:space="preserve">IPYC</t>
  </si>
  <si>
    <t xml:space="preserve">IGV</t>
  </si>
  <si>
    <t xml:space="preserve">OG</t>
  </si>
  <si>
    <t xml:space="preserve">Impuesto</t>
  </si>
  <si>
    <t xml:space="preserve">vab</t>
  </si>
  <si>
    <t xml:space="preserve">PBI Dep</t>
  </si>
  <si>
    <t xml:space="preserve">l</t>
  </si>
  <si>
    <t xml:space="preserve">T</t>
  </si>
  <si>
    <t xml:space="preserve">PBI</t>
  </si>
  <si>
    <t xml:space="preserve">Paso 1: Realice una regresión lineal múltiple.</t>
  </si>
  <si>
    <t xml:space="preserve">Estadísticas de la regresión</t>
  </si>
  <si>
    <t xml:space="preserve">Coeficiente de correlación múltiple</t>
  </si>
  <si>
    <t xml:space="preserve">Coeficiente de determinación R^2</t>
  </si>
  <si>
    <t xml:space="preserve">R^2  ajustado</t>
  </si>
  <si>
    <t xml:space="preserve">Error típico</t>
  </si>
  <si>
    <t xml:space="preserve">Observaciones</t>
  </si>
  <si>
    <t xml:space="preserve">ANÁLISIS DE VARIANZA</t>
  </si>
  <si>
    <t xml:space="preserve">Grados de libertad</t>
  </si>
  <si>
    <t xml:space="preserve">Suma de cuadrados</t>
  </si>
  <si>
    <t xml:space="preserve">Promedio de los cuadrados</t>
  </si>
  <si>
    <t xml:space="preserve">F</t>
  </si>
  <si>
    <t xml:space="preserve">Valor crítico de F</t>
  </si>
  <si>
    <t xml:space="preserve">Regresión</t>
  </si>
  <si>
    <t xml:space="preserve">Residuos</t>
  </si>
  <si>
    <t xml:space="preserve">Total</t>
  </si>
  <si>
    <t xml:space="preserve">Coeficientes</t>
  </si>
  <si>
    <t xml:space="preserve">Estadístico t</t>
  </si>
  <si>
    <t xml:space="preserve">Probabilidad</t>
  </si>
  <si>
    <t xml:space="preserve">Inferior 95%</t>
  </si>
  <si>
    <t xml:space="preserve">Superior 95%</t>
  </si>
  <si>
    <t xml:space="preserve">Inferior 95.0%</t>
  </si>
  <si>
    <t xml:space="preserve">Superior 95.0%</t>
  </si>
  <si>
    <t xml:space="preserve">Intercepción</t>
  </si>
  <si>
    <t xml:space="preserve">Variable X 1</t>
  </si>
  <si>
    <t xml:space="preserve">Paso 2: Matriz de coorelaciones</t>
  </si>
  <si>
    <t xml:space="preserve">Factor de Inflación de Varianzas (VIF)</t>
  </si>
  <si>
    <t xml:space="preserve">IMPUESTO</t>
  </si>
  <si>
    <t xml:space="preserve">TIME</t>
  </si>
  <si>
    <t xml:space="preserve">R2</t>
  </si>
  <si>
    <t xml:space="preserve">VIF</t>
  </si>
  <si>
    <t xml:space="preserve">VIF&gt;10 Hay multicolinealidad en la variable</t>
  </si>
  <si>
    <t xml:space="preserve">Matriz de correlación</t>
  </si>
  <si>
    <t xml:space="preserve">Columna 1</t>
  </si>
  <si>
    <t xml:space="preserve">Columna 2</t>
  </si>
  <si>
    <t xml:space="preserve">Durwin Watson</t>
  </si>
  <si>
    <t xml:space="preserve">Podemos observar que tiene una relación alta y directa de 96.49% entre el Impuesto y PBI dep </t>
  </si>
  <si>
    <t xml:space="preserve">Años</t>
  </si>
  <si>
    <t xml:space="preserve">Recaudación 
Tributaria</t>
  </si>
  <si>
    <t xml:space="preserve">Unidad</t>
  </si>
  <si>
    <t xml:space="preserve">PBI departamental</t>
  </si>
  <si>
    <t xml:space="preserve">YEST</t>
  </si>
  <si>
    <t xml:space="preserve">E</t>
  </si>
  <si>
    <t xml:space="preserve">E*E</t>
  </si>
  <si>
    <t xml:space="preserve">X'</t>
  </si>
  <si>
    <t xml:space="preserve">x'x</t>
  </si>
  <si>
    <t xml:space="preserve">INV</t>
  </si>
  <si>
    <t xml:space="preserve">X'Y</t>
  </si>
  <si>
    <t xml:space="preserve">BETAS</t>
  </si>
  <si>
    <t xml:space="preserve">S(B)</t>
  </si>
  <si>
    <t xml:space="preserve">t- Student</t>
  </si>
  <si>
    <t xml:space="preserve">B</t>
  </si>
  <si>
    <t xml:space="preserve">VAR-COV(B)</t>
  </si>
  <si>
    <t xml:space="preserve">Resumen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</si>
</sst>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#,##0.0"/>
    <numFmt numFmtId="167" formatCode="#,##0"/>
    <numFmt numFmtId="168" formatCode="General"/>
    <numFmt numFmtId="169" formatCode="0.0000000"/>
    <numFmt numFmtId="170" formatCode="0.00"/>
    <numFmt numFmtId="171" formatCode="0.0000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9"/>
      <color rgb="FF000000"/>
      <name val="Calibri"/>
      <family val="2"/>
    </font>
    <font>
      <i val="true"/>
      <sz val="11"/>
      <color rgb="FF000000"/>
      <name val="Calibri"/>
      <family val="2"/>
      <charset val="1"/>
    </font>
    <font>
      <b val="true"/>
      <sz val="9"/>
      <color rgb="FF222222"/>
      <name val="Quattrocento Sans"/>
      <family val="2"/>
      <charset val="1"/>
    </font>
    <font>
      <sz val="14"/>
      <color rgb="FF757575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C9E7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FFFFCC"/>
      <rgbColor rgb="FFC9E7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331"/>
      <rgbColor rgb="FF4F81BD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g3!$A$1:$A$1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rgbClr val="4f81bd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lang="es-PE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Linear (PBI Dep)</c:name>
            <c:spPr>
              <a:ln w="19080">
                <a:solidFill>
                  <a:srgbClr val="000000">
                    <a:alpha val="0"/>
                  </a:srgbClr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Hoja1!$A$2:$A$14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xVal>
          <c:yVal>
            <c:numRef>
              <c:f>Hoja1!$C$2:$C$14</c:f>
              <c:numCache>
                <c:formatCode>General</c:formatCode>
                <c:ptCount val="13"/>
                <c:pt idx="0">
                  <c:v>2975676</c:v>
                </c:pt>
                <c:pt idx="1">
                  <c:v>3401175</c:v>
                </c:pt>
                <c:pt idx="2">
                  <c:v>3750401</c:v>
                </c:pt>
                <c:pt idx="3">
                  <c:v>3922514</c:v>
                </c:pt>
                <c:pt idx="4">
                  <c:v>4111349</c:v>
                </c:pt>
                <c:pt idx="5">
                  <c:v>4482971</c:v>
                </c:pt>
                <c:pt idx="6">
                  <c:v>4906299</c:v>
                </c:pt>
                <c:pt idx="7">
                  <c:v>4879476</c:v>
                </c:pt>
                <c:pt idx="8">
                  <c:v>5162331</c:v>
                </c:pt>
                <c:pt idx="9">
                  <c:v>5177917</c:v>
                </c:pt>
                <c:pt idx="10">
                  <c:v>5451854</c:v>
                </c:pt>
                <c:pt idx="11">
                  <c:v>5759773</c:v>
                </c:pt>
                <c:pt idx="12">
                  <c:v>5925434</c:v>
                </c:pt>
              </c:numCache>
            </c:numRef>
          </c:yVal>
          <c:smooth val="1"/>
        </c:ser>
        <c:axId val="245099"/>
        <c:axId val="28830676"/>
      </c:scatterChart>
      <c:valAx>
        <c:axId val="245099"/>
        <c:scaling>
          <c:orientation val="minMax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8830676"/>
        <c:crosses val="autoZero"/>
        <c:crossBetween val="midCat"/>
      </c:valAx>
      <c:valAx>
        <c:axId val="2883067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45099"/>
        <c:crosses val="autoZero"/>
        <c:crossBetween val="midCat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lang="es-PE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>
                <a:solidFill>
                  <a:srgbClr val="000000">
                    <a:alpha val="0"/>
                  </a:srgbClr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Hoja1!$A$2:$A$14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xVal>
          <c:yVal>
            <c:numRef>
              <c:f>Hoja1!$G$2:$G$14</c:f>
              <c:numCache>
                <c:formatCode>General</c:formatCode>
                <c:ptCount val="13"/>
                <c:pt idx="0">
                  <c:v>6.4735856422393</c:v>
                </c:pt>
                <c:pt idx="1">
                  <c:v>6.53162897817767</c:v>
                </c:pt>
                <c:pt idx="2">
                  <c:v>6.57407770580147</c:v>
                </c:pt>
                <c:pt idx="3">
                  <c:v>6.59356450231937</c:v>
                </c:pt>
                <c:pt idx="4">
                  <c:v>6.61398434429212</c:v>
                </c:pt>
                <c:pt idx="5">
                  <c:v>6.65156592945675</c:v>
                </c:pt>
                <c:pt idx="6">
                  <c:v>6.69075401148007</c:v>
                </c:pt>
                <c:pt idx="7">
                  <c:v>6.68837318623892</c:v>
                </c:pt>
                <c:pt idx="8">
                  <c:v>6.71284584733394</c:v>
                </c:pt>
                <c:pt idx="9">
                  <c:v>6.71415508458265</c:v>
                </c:pt>
                <c:pt idx="10">
                  <c:v>6.73654421696393</c:v>
                </c:pt>
                <c:pt idx="11">
                  <c:v>6.76040536766105</c:v>
                </c:pt>
                <c:pt idx="12">
                  <c:v>6.7727201651298</c:v>
                </c:pt>
              </c:numCache>
            </c:numRef>
          </c:yVal>
          <c:smooth val="1"/>
        </c:ser>
        <c:axId val="58275755"/>
        <c:axId val="3189700"/>
      </c:scatterChart>
      <c:valAx>
        <c:axId val="58275755"/>
        <c:scaling>
          <c:orientation val="minMax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189700"/>
        <c:crosses val="autoZero"/>
        <c:crossBetween val="midCat"/>
      </c:valAx>
      <c:valAx>
        <c:axId val="318970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8275755"/>
        <c:crosses val="autoZero"/>
        <c:crossBetween val="midCat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g3!$A$1:$A$1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lang="es-PE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Hoja1!$R$4:$R$15</c:f>
              <c:strCach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strCache>
            </c:strRef>
          </c:cat>
          <c:val>
            <c:numRef>
              <c:f>Hoja1!$S$4:$S$15</c:f>
              <c:numCache>
                <c:formatCode>General</c:formatCode>
                <c:ptCount val="12"/>
                <c:pt idx="0">
                  <c:v>1.49608838923679</c:v>
                </c:pt>
                <c:pt idx="1">
                  <c:v>1.1714106212813</c:v>
                </c:pt>
                <c:pt idx="2">
                  <c:v>1.33833744709397</c:v>
                </c:pt>
                <c:pt idx="3">
                  <c:v>0.951275792913365</c:v>
                </c:pt>
                <c:pt idx="4">
                  <c:v>4.02165685531757</c:v>
                </c:pt>
                <c:pt idx="5">
                  <c:v>2.09740059703189</c:v>
                </c:pt>
                <c:pt idx="6">
                  <c:v>2.42467825013107</c:v>
                </c:pt>
                <c:pt idx="7">
                  <c:v>0.659870210391878</c:v>
                </c:pt>
                <c:pt idx="8">
                  <c:v>0.60126087093219</c:v>
                </c:pt>
                <c:pt idx="9">
                  <c:v>-0.0537343966890788</c:v>
                </c:pt>
                <c:pt idx="10">
                  <c:v>0.990964655881185</c:v>
                </c:pt>
                <c:pt idx="11">
                  <c:v>0.374799266929849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0244896"/>
        <c:axId val="43308604"/>
      </c:lineChart>
      <c:catAx>
        <c:axId val="6024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3308604"/>
        <c:crosses val="autoZero"/>
        <c:auto val="1"/>
        <c:lblAlgn val="ctr"/>
        <c:lblOffset val="100"/>
        <c:noMultiLvlLbl val="0"/>
      </c:catAx>
      <c:valAx>
        <c:axId val="43308604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024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g3!$A$1:$A$1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lang="es-PE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Hoja1!$U$4:$U$15</c:f>
              <c:strCach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strCache>
            </c:strRef>
          </c:cat>
          <c:val>
            <c:numRef>
              <c:f>Hoja1!$V$4:$V$15</c:f>
              <c:numCache>
                <c:formatCode>General</c:formatCode>
                <c:ptCount val="12"/>
                <c:pt idx="0">
                  <c:v>0.896618028185767</c:v>
                </c:pt>
                <c:pt idx="1">
                  <c:v>0.649894961358477</c:v>
                </c:pt>
                <c:pt idx="2">
                  <c:v>0.29641871285913</c:v>
                </c:pt>
                <c:pt idx="3">
                  <c:v>0.309693519576101</c:v>
                </c:pt>
                <c:pt idx="4">
                  <c:v>0.568214002457784</c:v>
                </c:pt>
                <c:pt idx="5">
                  <c:v>0.58915573323528</c:v>
                </c:pt>
                <c:pt idx="6">
                  <c:v>-0.03558381068966</c:v>
                </c:pt>
                <c:pt idx="7">
                  <c:v>0.365898558791106</c:v>
                </c:pt>
                <c:pt idx="8">
                  <c:v>0.0195034606557083</c:v>
                </c:pt>
                <c:pt idx="9">
                  <c:v>0.333461650784432</c:v>
                </c:pt>
                <c:pt idx="10">
                  <c:v>0.354204617807423</c:v>
                </c:pt>
                <c:pt idx="11">
                  <c:v>0.182160636811143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1994403"/>
        <c:axId val="25427740"/>
      </c:lineChart>
      <c:catAx>
        <c:axId val="419944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5427740"/>
        <c:crosses val="autoZero"/>
        <c:auto val="1"/>
        <c:lblAlgn val="ctr"/>
        <c:lblOffset val="100"/>
        <c:noMultiLvlLbl val="0"/>
      </c:catAx>
      <c:valAx>
        <c:axId val="25427740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199440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MX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lang="es-MX" sz="1400" spc="-1" strike="noStrike">
                <a:solidFill>
                  <a:srgbClr val="757575"/>
                </a:solidFill>
                <a:latin typeface="Calibri"/>
                <a:ea typeface="Calibri"/>
              </a:rPr>
              <a:t>Campo: PBI Dep y campo: Impuesto parece estar muy correlacionado.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g3!$A$1:$A$1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rgbClr val="ed73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331"/>
              </a:solidFill>
            </c:spPr>
          </c:marker>
          <c:dLbls>
            <c:txPr>
              <a:bodyPr wrap="square"/>
              <a:lstStyle/>
              <a:p>
                <a:pPr>
                  <a:defRPr b="0" lang="es-PE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Linear (Impuesto)</c:name>
            <c:spPr>
              <a:ln w="19080">
                <a:solidFill>
                  <a:srgbClr val="000000">
                    <a:alpha val="0"/>
                  </a:srgbClr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Autocorrelación!$C$2:$C$14</c:f>
              <c:numCache>
                <c:formatCode>General</c:formatCode>
                <c:ptCount val="13"/>
                <c:pt idx="0">
                  <c:v>2975676</c:v>
                </c:pt>
                <c:pt idx="1">
                  <c:v>3401175</c:v>
                </c:pt>
                <c:pt idx="2">
                  <c:v>3750401</c:v>
                </c:pt>
                <c:pt idx="3">
                  <c:v>3922514</c:v>
                </c:pt>
                <c:pt idx="4">
                  <c:v>4111349</c:v>
                </c:pt>
                <c:pt idx="5">
                  <c:v>4482971</c:v>
                </c:pt>
                <c:pt idx="6">
                  <c:v>4906299</c:v>
                </c:pt>
                <c:pt idx="7">
                  <c:v>4879476</c:v>
                </c:pt>
                <c:pt idx="8">
                  <c:v>5162331</c:v>
                </c:pt>
                <c:pt idx="9">
                  <c:v>5177917</c:v>
                </c:pt>
                <c:pt idx="10">
                  <c:v>5451854</c:v>
                </c:pt>
                <c:pt idx="11">
                  <c:v>5759773</c:v>
                </c:pt>
                <c:pt idx="12">
                  <c:v>5925434</c:v>
                </c:pt>
              </c:numCache>
            </c:numRef>
          </c:xVal>
          <c:yVal>
            <c:numRef>
              <c:f>Autocorrelación!$B$2:$B$14</c:f>
              <c:numCache>
                <c:formatCode>General</c:formatCode>
                <c:ptCount val="13"/>
                <c:pt idx="0">
                  <c:v>25020.43873</c:v>
                </c:pt>
                <c:pt idx="1">
                  <c:v>29113.69315</c:v>
                </c:pt>
                <c:pt idx="2">
                  <c:v>32839.02167</c:v>
                </c:pt>
                <c:pt idx="3">
                  <c:v>37742.85527</c:v>
                </c:pt>
                <c:pt idx="4">
                  <c:v>41722.76414</c:v>
                </c:pt>
                <c:pt idx="5">
                  <c:v>64001.27461</c:v>
                </c:pt>
                <c:pt idx="6">
                  <c:v>80722.32313</c:v>
                </c:pt>
                <c:pt idx="7">
                  <c:v>106162.82336</c:v>
                </c:pt>
                <c:pt idx="8">
                  <c:v>114587.52918</c:v>
                </c:pt>
                <c:pt idx="9">
                  <c:v>122901.15612</c:v>
                </c:pt>
                <c:pt idx="10">
                  <c:v>122129.65382</c:v>
                </c:pt>
                <c:pt idx="11">
                  <c:v>137160.71032</c:v>
                </c:pt>
                <c:pt idx="12">
                  <c:v>143378.49747</c:v>
                </c:pt>
              </c:numCache>
            </c:numRef>
          </c:yVal>
          <c:smooth val="1"/>
        </c:ser>
        <c:axId val="73651633"/>
        <c:axId val="11999552"/>
      </c:scatterChart>
      <c:valAx>
        <c:axId val="73651633"/>
        <c:scaling>
          <c:orientation val="minMax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lang="es-MX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PBI Dep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1999552"/>
        <c:crosses val="autoZero"/>
        <c:crossBetween val="midCat"/>
      </c:valAx>
      <c:valAx>
        <c:axId val="1199955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MX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lang="es-MX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Impuesto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s-PE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3651633"/>
        <c:crosses val="autoZero"/>
        <c:crossBetween val="midCat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Relationship Id="rId3" Type="http://schemas.openxmlformats.org/officeDocument/2006/relationships/chart" Target="../charts/chart53.xml"/><Relationship Id="rId4" Type="http://schemas.openxmlformats.org/officeDocument/2006/relationships/chart" Target="../charts/chart5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666720</xdr:colOff>
      <xdr:row>17</xdr:row>
      <xdr:rowOff>57240</xdr:rowOff>
    </xdr:from>
    <xdr:to>
      <xdr:col>7</xdr:col>
      <xdr:colOff>1048680</xdr:colOff>
      <xdr:row>32</xdr:row>
      <xdr:rowOff>74880</xdr:rowOff>
    </xdr:to>
    <xdr:graphicFrame>
      <xdr:nvGraphicFramePr>
        <xdr:cNvPr id="0" name="Chart 1"/>
        <xdr:cNvGraphicFramePr/>
      </xdr:nvGraphicFramePr>
      <xdr:xfrm>
        <a:off x="2198520" y="3124440"/>
        <a:ext cx="4341600" cy="273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657360</xdr:colOff>
      <xdr:row>32</xdr:row>
      <xdr:rowOff>85680</xdr:rowOff>
    </xdr:from>
    <xdr:to>
      <xdr:col>7</xdr:col>
      <xdr:colOff>1039320</xdr:colOff>
      <xdr:row>47</xdr:row>
      <xdr:rowOff>112320</xdr:rowOff>
    </xdr:to>
    <xdr:graphicFrame>
      <xdr:nvGraphicFramePr>
        <xdr:cNvPr id="1" name="Chart 2"/>
        <xdr:cNvGraphicFramePr/>
      </xdr:nvGraphicFramePr>
      <xdr:xfrm>
        <a:off x="2189160" y="5867280"/>
        <a:ext cx="434160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266760</xdr:colOff>
      <xdr:row>3</xdr:row>
      <xdr:rowOff>114480</xdr:rowOff>
    </xdr:from>
    <xdr:to>
      <xdr:col>15</xdr:col>
      <xdr:colOff>3960</xdr:colOff>
      <xdr:row>18</xdr:row>
      <xdr:rowOff>160200</xdr:rowOff>
    </xdr:to>
    <xdr:graphicFrame>
      <xdr:nvGraphicFramePr>
        <xdr:cNvPr id="2" name="Chart 3"/>
        <xdr:cNvGraphicFramePr/>
      </xdr:nvGraphicFramePr>
      <xdr:xfrm>
        <a:off x="7835400" y="657360"/>
        <a:ext cx="4331880" cy="275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247680</xdr:colOff>
      <xdr:row>19</xdr:row>
      <xdr:rowOff>47520</xdr:rowOff>
    </xdr:from>
    <xdr:to>
      <xdr:col>14</xdr:col>
      <xdr:colOff>760320</xdr:colOff>
      <xdr:row>34</xdr:row>
      <xdr:rowOff>93240</xdr:rowOff>
    </xdr:to>
    <xdr:graphicFrame>
      <xdr:nvGraphicFramePr>
        <xdr:cNvPr id="3" name="Chart 4"/>
        <xdr:cNvGraphicFramePr/>
      </xdr:nvGraphicFramePr>
      <xdr:xfrm>
        <a:off x="7816320" y="3476520"/>
        <a:ext cx="4341600" cy="2760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638280</xdr:colOff>
      <xdr:row>12</xdr:row>
      <xdr:rowOff>28440</xdr:rowOff>
    </xdr:from>
    <xdr:to>
      <xdr:col>10</xdr:col>
      <xdr:colOff>388800</xdr:colOff>
      <xdr:row>27</xdr:row>
      <xdr:rowOff>46080</xdr:rowOff>
    </xdr:to>
    <xdr:graphicFrame>
      <xdr:nvGraphicFramePr>
        <xdr:cNvPr id="4" name="Chart 5"/>
        <xdr:cNvGraphicFramePr/>
      </xdr:nvGraphicFramePr>
      <xdr:xfrm>
        <a:off x="3660840" y="2200320"/>
        <a:ext cx="4284360" cy="273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171360</xdr:colOff>
      <xdr:row>40</xdr:row>
      <xdr:rowOff>162000</xdr:rowOff>
    </xdr:from>
    <xdr:to>
      <xdr:col>10</xdr:col>
      <xdr:colOff>703080</xdr:colOff>
      <xdr:row>42</xdr:row>
      <xdr:rowOff>131760</xdr:rowOff>
    </xdr:to>
    <xdr:sp>
      <xdr:nvSpPr>
        <xdr:cNvPr id="5" name="2 Llamada rectangular 1"/>
        <xdr:cNvSpPr/>
      </xdr:nvSpPr>
      <xdr:spPr>
        <a:xfrm>
          <a:off x="7692840" y="8229600"/>
          <a:ext cx="1377720" cy="351000"/>
        </a:xfrm>
        <a:prstGeom prst="wedgeRectCallout">
          <a:avLst>
            <a:gd name="adj1" fmla="val -31684"/>
            <a:gd name="adj2" fmla="val -84952"/>
          </a:avLst>
        </a:prstGeom>
        <a:solidFill>
          <a:srgbClr val="ffc000"/>
        </a:solidFill>
        <a:ln w="0">
          <a:solidFill>
            <a:srgbClr val="ffffff"/>
          </a:solidFill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ffffff"/>
              </a:solidFill>
              <a:latin typeface="Calibri"/>
            </a:rPr>
            <a:t>RELACIÓN DIRECTA </a:t>
          </a:r>
          <a:endParaRPr b="0" lang="es-PE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4.4453125" defaultRowHeight="13.8" zeroHeight="false" outlineLevelRow="0" outlineLevelCol="0"/>
  <cols>
    <col collapsed="false" customWidth="true" hidden="false" outlineLevel="0" max="3" min="1" style="1" width="10.85"/>
    <col collapsed="false" customWidth="true" hidden="false" outlineLevel="0" max="4" min="4" style="1" width="21.43"/>
    <col collapsed="false" customWidth="true" hidden="false" outlineLevel="0" max="6" min="5" style="1" width="10.85"/>
    <col collapsed="false" customWidth="true" hidden="false" outlineLevel="0" max="26" min="7" style="1" width="10.71"/>
    <col collapsed="false" customWidth="false" hidden="false" outlineLevel="0" max="1024" min="27" style="1" width="14.43"/>
  </cols>
  <sheetData>
    <row r="1" customFormat="false" ht="4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5" t="n">
        <v>2007</v>
      </c>
      <c r="B2" s="5" t="n">
        <v>2975676</v>
      </c>
      <c r="C2" s="6" t="n">
        <v>11313.4265</v>
      </c>
      <c r="D2" s="6" t="n">
        <v>10696.4016</v>
      </c>
      <c r="E2" s="7" t="n">
        <v>10686.08441</v>
      </c>
      <c r="F2" s="6" t="n">
        <v>3010.61063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5" t="n">
        <v>2008</v>
      </c>
      <c r="B3" s="5" t="n">
        <v>3401175</v>
      </c>
      <c r="C3" s="6" t="n">
        <v>15564.11197</v>
      </c>
      <c r="D3" s="6" t="n">
        <v>10034.92347</v>
      </c>
      <c r="E3" s="7" t="n">
        <v>10022.12246</v>
      </c>
      <c r="F3" s="6" t="n">
        <v>3514.65771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5" t="n">
        <v>2009</v>
      </c>
      <c r="B4" s="5" t="n">
        <v>3750401</v>
      </c>
      <c r="C4" s="6" t="n">
        <v>16804.256</v>
      </c>
      <c r="D4" s="6" t="n">
        <v>10464.82313</v>
      </c>
      <c r="E4" s="7" t="n">
        <v>10447.83607</v>
      </c>
      <c r="F4" s="6" t="n">
        <v>5569.94254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5" t="n">
        <v>2010</v>
      </c>
      <c r="B5" s="5" t="n">
        <v>3922514</v>
      </c>
      <c r="C5" s="6" t="n">
        <v>19394.12123</v>
      </c>
      <c r="D5" s="6" t="n">
        <v>12332.05214</v>
      </c>
      <c r="E5" s="7" t="n">
        <v>12311.56116</v>
      </c>
      <c r="F5" s="6" t="n">
        <v>6016.6819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5" t="n">
        <v>2011</v>
      </c>
      <c r="B6" s="5" t="n">
        <v>4111349</v>
      </c>
      <c r="C6" s="6" t="n">
        <v>22410.34415</v>
      </c>
      <c r="D6" s="6" t="n">
        <v>11568.40341</v>
      </c>
      <c r="E6" s="7" t="n">
        <v>11550.08737</v>
      </c>
      <c r="F6" s="6" t="n">
        <v>7744.01658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5" t="n">
        <v>2012</v>
      </c>
      <c r="B7" s="5" t="n">
        <v>4482971</v>
      </c>
      <c r="C7" s="6" t="n">
        <v>29425.32925</v>
      </c>
      <c r="D7" s="6" t="n">
        <v>18051.76301</v>
      </c>
      <c r="E7" s="7" t="n">
        <v>18027.039</v>
      </c>
      <c r="F7" s="6" t="n">
        <v>16524.18235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5" t="n">
        <v>2013</v>
      </c>
      <c r="B8" s="5" t="n">
        <v>4906299</v>
      </c>
      <c r="C8" s="6" t="n">
        <v>38204.58464</v>
      </c>
      <c r="D8" s="6" t="n">
        <v>24118.87841</v>
      </c>
      <c r="E8" s="7" t="n">
        <v>23914.97441</v>
      </c>
      <c r="F8" s="6" t="n">
        <v>18398.86008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5" t="n">
        <v>2014</v>
      </c>
      <c r="B9" s="5" t="n">
        <v>4879476</v>
      </c>
      <c r="C9" s="6" t="n">
        <v>52753.61961</v>
      </c>
      <c r="D9" s="6" t="n">
        <v>32560.83865</v>
      </c>
      <c r="E9" s="7" t="n">
        <v>32525.18464</v>
      </c>
      <c r="F9" s="6" t="n">
        <v>20848.3651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5" t="n">
        <v>2015</v>
      </c>
      <c r="B10" s="5" t="n">
        <v>5162331</v>
      </c>
      <c r="C10" s="6" t="n">
        <v>53684.90216</v>
      </c>
      <c r="D10" s="6" t="n">
        <v>39314.70116</v>
      </c>
      <c r="E10" s="7" t="n">
        <v>39272.51517</v>
      </c>
      <c r="F10" s="6" t="n">
        <v>21587.92586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5" t="n">
        <v>2016</v>
      </c>
      <c r="B11" s="5" t="n">
        <v>5177917</v>
      </c>
      <c r="C11" s="6" t="n">
        <v>58538.23359</v>
      </c>
      <c r="D11" s="6" t="n">
        <v>44131.29551</v>
      </c>
      <c r="E11" s="7" t="n">
        <v>44115.94954</v>
      </c>
      <c r="F11" s="6" t="n">
        <v>20231.62702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5" t="n">
        <v>2017</v>
      </c>
      <c r="B12" s="5" t="n">
        <v>5451854</v>
      </c>
      <c r="C12" s="6" t="n">
        <v>55934.27571</v>
      </c>
      <c r="D12" s="6" t="n">
        <v>46351.88243</v>
      </c>
      <c r="E12" s="7" t="n">
        <v>46339.91743</v>
      </c>
      <c r="F12" s="6" t="n">
        <v>19843.49568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5" t="n">
        <v>2018</v>
      </c>
      <c r="B13" s="5" t="n">
        <v>5759773</v>
      </c>
      <c r="C13" s="6" t="n">
        <v>65930.25938</v>
      </c>
      <c r="D13" s="6" t="n">
        <v>50166.34166</v>
      </c>
      <c r="E13" s="7" t="n">
        <v>50144.8467</v>
      </c>
      <c r="F13" s="6" t="n">
        <v>21064.10928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5" t="n">
        <v>2019</v>
      </c>
      <c r="B14" s="5" t="n">
        <v>5925434</v>
      </c>
      <c r="C14" s="6" t="n">
        <v>68365.11713</v>
      </c>
      <c r="D14" s="6" t="n">
        <v>52920.7288</v>
      </c>
      <c r="E14" s="7" t="n">
        <v>52868.94777</v>
      </c>
      <c r="F14" s="6" t="n">
        <v>22092.65154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/>
      <c r="B15" s="4"/>
      <c r="C15" s="4"/>
      <c r="D15" s="4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4"/>
      <c r="B16" s="4"/>
      <c r="C16" s="4"/>
      <c r="D16" s="4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4"/>
      <c r="B17" s="4"/>
      <c r="C17" s="4"/>
      <c r="D17" s="4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4"/>
      <c r="B18" s="4"/>
      <c r="C18" s="4"/>
      <c r="D18" s="4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4"/>
      <c r="B19" s="4"/>
      <c r="C19" s="4"/>
      <c r="D19" s="4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/>
      <c r="B20" s="4"/>
      <c r="C20" s="4"/>
      <c r="D20" s="4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4"/>
      <c r="B21" s="4"/>
      <c r="C21" s="4"/>
      <c r="D21" s="4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4"/>
      <c r="B22" s="4"/>
      <c r="C22" s="4"/>
      <c r="D22" s="4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/>
      <c r="B23" s="4"/>
      <c r="C23" s="4"/>
      <c r="D23" s="4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/>
      <c r="B24" s="4"/>
      <c r="C24" s="4"/>
      <c r="D24" s="4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/>
      <c r="B25" s="4"/>
      <c r="C25" s="4"/>
      <c r="D25" s="4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/>
      <c r="B26" s="4"/>
      <c r="C26" s="4"/>
      <c r="D26" s="4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4"/>
      <c r="C27" s="4"/>
      <c r="D27" s="4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4"/>
      <c r="B28" s="4"/>
      <c r="C28" s="4"/>
      <c r="D28" s="4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4"/>
      <c r="C29" s="4"/>
      <c r="D29" s="4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/>
      <c r="B30" s="4"/>
      <c r="C30" s="4"/>
      <c r="D30" s="4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4"/>
      <c r="C31" s="4"/>
      <c r="D31" s="4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4"/>
      <c r="C32" s="4"/>
      <c r="D32" s="4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4"/>
      <c r="C33" s="4"/>
      <c r="D33" s="4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4"/>
      <c r="C34" s="4"/>
      <c r="D34" s="4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4"/>
      <c r="C35" s="4"/>
      <c r="D35" s="4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4"/>
      <c r="B36" s="4"/>
      <c r="C36" s="4"/>
      <c r="D36" s="4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/>
      <c r="B37" s="4"/>
      <c r="C37" s="4"/>
      <c r="D37" s="4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4"/>
      <c r="C38" s="4"/>
      <c r="D38" s="4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/>
      <c r="B39" s="4"/>
      <c r="C39" s="4"/>
      <c r="D39" s="4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4"/>
      <c r="C40" s="4"/>
      <c r="D40" s="4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4"/>
      <c r="C41" s="4"/>
      <c r="D41" s="4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4"/>
      <c r="B42" s="4"/>
      <c r="C42" s="4"/>
      <c r="D42" s="4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4"/>
      <c r="B43" s="4"/>
      <c r="C43" s="4"/>
      <c r="D43" s="4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/>
      <c r="B44" s="4"/>
      <c r="C44" s="4"/>
      <c r="D44" s="4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4"/>
      <c r="B45" s="4"/>
      <c r="C45" s="4"/>
      <c r="D45" s="4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4"/>
      <c r="B46" s="4"/>
      <c r="C46" s="4"/>
      <c r="D46" s="4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/>
      <c r="B47" s="4"/>
      <c r="C47" s="4"/>
      <c r="D47" s="4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4"/>
      <c r="B48" s="4"/>
      <c r="C48" s="4"/>
      <c r="D48" s="4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4"/>
      <c r="B49" s="4"/>
      <c r="C49" s="4"/>
      <c r="D49" s="4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4"/>
      <c r="B50" s="4"/>
      <c r="C50" s="4"/>
      <c r="D50" s="4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4"/>
      <c r="B51" s="4"/>
      <c r="C51" s="4"/>
      <c r="D51" s="4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4"/>
      <c r="B52" s="4"/>
      <c r="C52" s="4"/>
      <c r="D52" s="4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4"/>
      <c r="B53" s="4"/>
      <c r="C53" s="4"/>
      <c r="D53" s="4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4"/>
      <c r="B54" s="4"/>
      <c r="C54" s="4"/>
      <c r="D54" s="4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4"/>
      <c r="B55" s="4"/>
      <c r="C55" s="4"/>
      <c r="D55" s="4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4"/>
      <c r="B56" s="4"/>
      <c r="C56" s="4"/>
      <c r="D56" s="4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4"/>
      <c r="B57" s="4"/>
      <c r="C57" s="4"/>
      <c r="D57" s="4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4"/>
      <c r="B58" s="4"/>
      <c r="C58" s="4"/>
      <c r="D58" s="4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4"/>
      <c r="B59" s="4"/>
      <c r="C59" s="4"/>
      <c r="D59" s="4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4"/>
      <c r="B60" s="4"/>
      <c r="C60" s="4"/>
      <c r="D60" s="4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4"/>
      <c r="B61" s="4"/>
      <c r="C61" s="4"/>
      <c r="D61" s="4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4"/>
      <c r="B62" s="4"/>
      <c r="C62" s="4"/>
      <c r="D62" s="4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4"/>
      <c r="B63" s="4"/>
      <c r="C63" s="4"/>
      <c r="D63" s="4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4"/>
      <c r="B64" s="4"/>
      <c r="C64" s="4"/>
      <c r="D64" s="4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4"/>
      <c r="B65" s="4"/>
      <c r="C65" s="4"/>
      <c r="D65" s="4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4"/>
      <c r="B66" s="4"/>
      <c r="C66" s="4"/>
      <c r="D66" s="4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4"/>
      <c r="B67" s="4"/>
      <c r="C67" s="4"/>
      <c r="D67" s="4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4"/>
      <c r="B68" s="4"/>
      <c r="C68" s="4"/>
      <c r="D68" s="4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4"/>
      <c r="B69" s="4"/>
      <c r="C69" s="4"/>
      <c r="D69" s="4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4"/>
      <c r="B70" s="4"/>
      <c r="C70" s="4"/>
      <c r="D70" s="4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4"/>
      <c r="B71" s="4"/>
      <c r="C71" s="4"/>
      <c r="D71" s="4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4"/>
      <c r="B72" s="4"/>
      <c r="C72" s="4"/>
      <c r="D72" s="4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4"/>
      <c r="B73" s="4"/>
      <c r="C73" s="4"/>
      <c r="D73" s="4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4"/>
      <c r="B74" s="4"/>
      <c r="C74" s="4"/>
      <c r="D74" s="4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4"/>
      <c r="B75" s="4"/>
      <c r="C75" s="4"/>
      <c r="D75" s="4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4"/>
      <c r="B76" s="4"/>
      <c r="C76" s="4"/>
      <c r="D76" s="4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4"/>
      <c r="B77" s="4"/>
      <c r="C77" s="4"/>
      <c r="D77" s="4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4"/>
      <c r="B78" s="4"/>
      <c r="C78" s="4"/>
      <c r="D78" s="4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4"/>
      <c r="B79" s="4"/>
      <c r="C79" s="4"/>
      <c r="D79" s="4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4"/>
      <c r="B80" s="4"/>
      <c r="C80" s="4"/>
      <c r="D80" s="4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4"/>
      <c r="B81" s="4"/>
      <c r="C81" s="4"/>
      <c r="D81" s="4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4"/>
      <c r="B82" s="4"/>
      <c r="C82" s="4"/>
      <c r="D82" s="4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4"/>
      <c r="B83" s="4"/>
      <c r="C83" s="4"/>
      <c r="D83" s="4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4"/>
      <c r="B84" s="4"/>
      <c r="C84" s="4"/>
      <c r="D84" s="4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4"/>
      <c r="B85" s="4"/>
      <c r="C85" s="4"/>
      <c r="D85" s="4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4"/>
      <c r="B86" s="4"/>
      <c r="C86" s="4"/>
      <c r="D86" s="4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4"/>
      <c r="B87" s="4"/>
      <c r="C87" s="4"/>
      <c r="D87" s="4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4"/>
      <c r="B88" s="4"/>
      <c r="C88" s="4"/>
      <c r="D88" s="4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4"/>
      <c r="B89" s="4"/>
      <c r="C89" s="4"/>
      <c r="D89" s="4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4"/>
      <c r="B90" s="4"/>
      <c r="C90" s="4"/>
      <c r="D90" s="4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4"/>
      <c r="B91" s="4"/>
      <c r="C91" s="4"/>
      <c r="D91" s="4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4"/>
      <c r="B92" s="4"/>
      <c r="C92" s="4"/>
      <c r="D92" s="4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4"/>
      <c r="B93" s="4"/>
      <c r="C93" s="4"/>
      <c r="D93" s="4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4"/>
      <c r="B94" s="4"/>
      <c r="C94" s="4"/>
      <c r="D94" s="4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4"/>
      <c r="B95" s="4"/>
      <c r="C95" s="4"/>
      <c r="D95" s="4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4"/>
      <c r="B96" s="4"/>
      <c r="C96" s="4"/>
      <c r="D96" s="4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4"/>
      <c r="B97" s="4"/>
      <c r="C97" s="4"/>
      <c r="D97" s="4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4"/>
      <c r="B98" s="4"/>
      <c r="C98" s="4"/>
      <c r="D98" s="4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4"/>
      <c r="B99" s="4"/>
      <c r="C99" s="4"/>
      <c r="D99" s="4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4"/>
      <c r="B100" s="4"/>
      <c r="C100" s="4"/>
      <c r="D100" s="4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4"/>
      <c r="B101" s="4"/>
      <c r="C101" s="4"/>
      <c r="D101" s="4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4"/>
      <c r="B102" s="4"/>
      <c r="C102" s="4"/>
      <c r="D102" s="4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4"/>
      <c r="B103" s="4"/>
      <c r="C103" s="4"/>
      <c r="D103" s="4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4"/>
      <c r="B104" s="4"/>
      <c r="C104" s="4"/>
      <c r="D104" s="4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4"/>
      <c r="B105" s="4"/>
      <c r="C105" s="4"/>
      <c r="D105" s="4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4"/>
      <c r="B106" s="4"/>
      <c r="C106" s="4"/>
      <c r="D106" s="4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4"/>
      <c r="B107" s="4"/>
      <c r="C107" s="4"/>
      <c r="D107" s="4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4"/>
      <c r="B108" s="4"/>
      <c r="C108" s="4"/>
      <c r="D108" s="4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4"/>
      <c r="B109" s="4"/>
      <c r="C109" s="4"/>
      <c r="D109" s="4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4"/>
      <c r="D110" s="4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4"/>
      <c r="B111" s="4"/>
      <c r="C111" s="4"/>
      <c r="D111" s="4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4"/>
      <c r="B112" s="4"/>
      <c r="C112" s="4"/>
      <c r="D112" s="4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4"/>
      <c r="B113" s="4"/>
      <c r="C113" s="4"/>
      <c r="D113" s="4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4"/>
      <c r="B114" s="4"/>
      <c r="C114" s="4"/>
      <c r="D114" s="4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4"/>
      <c r="B115" s="4"/>
      <c r="C115" s="4"/>
      <c r="D115" s="4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4"/>
      <c r="B116" s="4"/>
      <c r="C116" s="4"/>
      <c r="D116" s="4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4"/>
      <c r="B117" s="4"/>
      <c r="C117" s="4"/>
      <c r="D117" s="4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4"/>
      <c r="B118" s="4"/>
      <c r="C118" s="4"/>
      <c r="D118" s="4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4"/>
      <c r="B119" s="4"/>
      <c r="C119" s="4"/>
      <c r="D119" s="4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4"/>
      <c r="B120" s="4"/>
      <c r="C120" s="4"/>
      <c r="D120" s="4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4"/>
      <c r="B121" s="4"/>
      <c r="C121" s="4"/>
      <c r="D121" s="4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4"/>
      <c r="B122" s="4"/>
      <c r="C122" s="4"/>
      <c r="D122" s="4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4"/>
      <c r="B123" s="4"/>
      <c r="C123" s="4"/>
      <c r="D123" s="4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4"/>
      <c r="B124" s="4"/>
      <c r="C124" s="4"/>
      <c r="D124" s="4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4"/>
      <c r="B125" s="4"/>
      <c r="C125" s="4"/>
      <c r="D125" s="4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4"/>
      <c r="B126" s="4"/>
      <c r="C126" s="4"/>
      <c r="D126" s="4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4"/>
      <c r="B127" s="4"/>
      <c r="C127" s="4"/>
      <c r="D127" s="4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4"/>
      <c r="B128" s="4"/>
      <c r="C128" s="4"/>
      <c r="D128" s="4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4"/>
      <c r="B129" s="4"/>
      <c r="C129" s="4"/>
      <c r="D129" s="4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4"/>
      <c r="B130" s="4"/>
      <c r="C130" s="4"/>
      <c r="D130" s="4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4"/>
      <c r="B131" s="4"/>
      <c r="C131" s="4"/>
      <c r="D131" s="4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4"/>
      <c r="B132" s="4"/>
      <c r="C132" s="4"/>
      <c r="D132" s="4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4"/>
      <c r="B133" s="4"/>
      <c r="C133" s="4"/>
      <c r="D133" s="4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4"/>
      <c r="B134" s="4"/>
      <c r="C134" s="4"/>
      <c r="D134" s="4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4"/>
      <c r="B135" s="4"/>
      <c r="C135" s="4"/>
      <c r="D135" s="4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4"/>
      <c r="B136" s="4"/>
      <c r="C136" s="4"/>
      <c r="D136" s="4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4"/>
      <c r="B137" s="4"/>
      <c r="C137" s="4"/>
      <c r="D137" s="4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4"/>
      <c r="B138" s="4"/>
      <c r="C138" s="4"/>
      <c r="D138" s="4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4"/>
      <c r="B139" s="4"/>
      <c r="C139" s="4"/>
      <c r="D139" s="4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4"/>
      <c r="B140" s="4"/>
      <c r="C140" s="4"/>
      <c r="D140" s="4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4"/>
      <c r="B141" s="4"/>
      <c r="C141" s="4"/>
      <c r="D141" s="4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4"/>
      <c r="B142" s="4"/>
      <c r="C142" s="4"/>
      <c r="D142" s="4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4"/>
      <c r="B143" s="4"/>
      <c r="C143" s="4"/>
      <c r="D143" s="4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4"/>
      <c r="B144" s="4"/>
      <c r="C144" s="4"/>
      <c r="D144" s="4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4"/>
      <c r="B145" s="4"/>
      <c r="C145" s="4"/>
      <c r="D145" s="4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4"/>
      <c r="B146" s="4"/>
      <c r="C146" s="4"/>
      <c r="D146" s="4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4"/>
      <c r="B147" s="4"/>
      <c r="C147" s="4"/>
      <c r="D147" s="4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4"/>
      <c r="B148" s="4"/>
      <c r="C148" s="4"/>
      <c r="D148" s="4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4"/>
      <c r="B149" s="4"/>
      <c r="C149" s="4"/>
      <c r="D149" s="4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4"/>
      <c r="B150" s="4"/>
      <c r="C150" s="4"/>
      <c r="D150" s="4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4"/>
      <c r="B151" s="4"/>
      <c r="C151" s="4"/>
      <c r="D151" s="4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4"/>
      <c r="B152" s="4"/>
      <c r="C152" s="4"/>
      <c r="D152" s="4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4"/>
      <c r="B153" s="4"/>
      <c r="C153" s="4"/>
      <c r="D153" s="4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4"/>
      <c r="B154" s="4"/>
      <c r="C154" s="4"/>
      <c r="D154" s="4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4"/>
      <c r="B155" s="4"/>
      <c r="C155" s="4"/>
      <c r="D155" s="4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4"/>
      <c r="B156" s="4"/>
      <c r="C156" s="4"/>
      <c r="D156" s="4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4"/>
      <c r="B157" s="4"/>
      <c r="C157" s="4"/>
      <c r="D157" s="4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4"/>
      <c r="B158" s="4"/>
      <c r="C158" s="4"/>
      <c r="D158" s="4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4"/>
      <c r="B159" s="4"/>
      <c r="C159" s="4"/>
      <c r="D159" s="4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4"/>
      <c r="B160" s="4"/>
      <c r="C160" s="4"/>
      <c r="D160" s="4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4"/>
      <c r="B161" s="4"/>
      <c r="C161" s="4"/>
      <c r="D161" s="4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4"/>
      <c r="B162" s="4"/>
      <c r="C162" s="4"/>
      <c r="D162" s="4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4"/>
      <c r="B163" s="4"/>
      <c r="C163" s="4"/>
      <c r="D163" s="4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4"/>
      <c r="B164" s="4"/>
      <c r="C164" s="4"/>
      <c r="D164" s="4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4"/>
      <c r="B165" s="4"/>
      <c r="C165" s="4"/>
      <c r="D165" s="4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4"/>
      <c r="B166" s="4"/>
      <c r="C166" s="4"/>
      <c r="D166" s="4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4"/>
      <c r="B167" s="4"/>
      <c r="C167" s="4"/>
      <c r="D167" s="4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4"/>
      <c r="B168" s="4"/>
      <c r="C168" s="4"/>
      <c r="D168" s="4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4"/>
      <c r="B169" s="4"/>
      <c r="C169" s="4"/>
      <c r="D169" s="4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4"/>
      <c r="B170" s="4"/>
      <c r="C170" s="4"/>
      <c r="D170" s="4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4"/>
      <c r="B171" s="4"/>
      <c r="C171" s="4"/>
      <c r="D171" s="4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4"/>
      <c r="B172" s="4"/>
      <c r="C172" s="4"/>
      <c r="D172" s="4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4"/>
      <c r="B173" s="4"/>
      <c r="C173" s="4"/>
      <c r="D173" s="4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4"/>
      <c r="B174" s="4"/>
      <c r="C174" s="4"/>
      <c r="D174" s="4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4"/>
      <c r="B175" s="4"/>
      <c r="C175" s="4"/>
      <c r="D175" s="4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4"/>
      <c r="B176" s="4"/>
      <c r="C176" s="4"/>
      <c r="D176" s="4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4"/>
      <c r="B177" s="4"/>
      <c r="C177" s="4"/>
      <c r="D177" s="4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 r="C178" s="4"/>
      <c r="D178" s="4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4"/>
      <c r="B179" s="4"/>
      <c r="C179" s="4"/>
      <c r="D179" s="4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4"/>
      <c r="B180" s="4"/>
      <c r="C180" s="4"/>
      <c r="D180" s="4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4"/>
      <c r="B181" s="4"/>
      <c r="C181" s="4"/>
      <c r="D181" s="4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4"/>
      <c r="B182" s="4"/>
      <c r="C182" s="4"/>
      <c r="D182" s="4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4"/>
      <c r="B183" s="4"/>
      <c r="C183" s="4"/>
      <c r="D183" s="4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4"/>
      <c r="B184" s="4"/>
      <c r="C184" s="4"/>
      <c r="D184" s="4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4"/>
      <c r="B185" s="4"/>
      <c r="C185" s="4"/>
      <c r="D185" s="4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4"/>
      <c r="B186" s="4"/>
      <c r="C186" s="4"/>
      <c r="D186" s="4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4"/>
      <c r="B187" s="4"/>
      <c r="C187" s="4"/>
      <c r="D187" s="4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4"/>
      <c r="B188" s="4"/>
      <c r="C188" s="4"/>
      <c r="D188" s="4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4"/>
      <c r="B189" s="4"/>
      <c r="C189" s="4"/>
      <c r="D189" s="4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4"/>
      <c r="B190" s="4"/>
      <c r="C190" s="4"/>
      <c r="D190" s="4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4"/>
      <c r="B191" s="4"/>
      <c r="C191" s="4"/>
      <c r="D191" s="4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4"/>
      <c r="B192" s="4"/>
      <c r="C192" s="4"/>
      <c r="D192" s="4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4"/>
      <c r="B193" s="4"/>
      <c r="C193" s="4"/>
      <c r="D193" s="4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4"/>
      <c r="B194" s="4"/>
      <c r="C194" s="4"/>
      <c r="D194" s="4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4"/>
      <c r="B195" s="4"/>
      <c r="C195" s="4"/>
      <c r="D195" s="4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4"/>
      <c r="B196" s="4"/>
      <c r="C196" s="4"/>
      <c r="D196" s="4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4"/>
      <c r="B197" s="4"/>
      <c r="C197" s="4"/>
      <c r="D197" s="4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4"/>
      <c r="B198" s="4"/>
      <c r="C198" s="4"/>
      <c r="D198" s="4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4"/>
      <c r="B199" s="4"/>
      <c r="C199" s="4"/>
      <c r="D199" s="4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4"/>
      <c r="B200" s="4"/>
      <c r="C200" s="4"/>
      <c r="D200" s="4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4"/>
      <c r="B201" s="4"/>
      <c r="C201" s="4"/>
      <c r="D201" s="4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4"/>
      <c r="B202" s="4"/>
      <c r="C202" s="4"/>
      <c r="D202" s="4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4"/>
      <c r="B203" s="4"/>
      <c r="C203" s="4"/>
      <c r="D203" s="4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4"/>
      <c r="B204" s="4"/>
      <c r="C204" s="4"/>
      <c r="D204" s="4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4"/>
      <c r="B205" s="4"/>
      <c r="C205" s="4"/>
      <c r="D205" s="4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4"/>
      <c r="B206" s="4"/>
      <c r="C206" s="4"/>
      <c r="D206" s="4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4"/>
      <c r="B207" s="4"/>
      <c r="C207" s="4"/>
      <c r="D207" s="4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4"/>
      <c r="B208" s="4"/>
      <c r="C208" s="4"/>
      <c r="D208" s="4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4"/>
      <c r="B209" s="4"/>
      <c r="C209" s="4"/>
      <c r="D209" s="4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4"/>
      <c r="B210" s="4"/>
      <c r="C210" s="4"/>
      <c r="D210" s="4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4"/>
      <c r="B211" s="4"/>
      <c r="C211" s="4"/>
      <c r="D211" s="4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4"/>
      <c r="B212" s="4"/>
      <c r="C212" s="4"/>
      <c r="D212" s="4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4"/>
      <c r="B213" s="4"/>
      <c r="C213" s="4"/>
      <c r="D213" s="4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4"/>
      <c r="B214" s="4"/>
      <c r="C214" s="4"/>
      <c r="D214" s="4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4"/>
      <c r="B215" s="4"/>
      <c r="C215" s="4"/>
      <c r="D215" s="4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4"/>
      <c r="B216" s="4"/>
      <c r="C216" s="4"/>
      <c r="D216" s="4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4"/>
      <c r="B217" s="4"/>
      <c r="C217" s="4"/>
      <c r="D217" s="4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4"/>
      <c r="B218" s="4"/>
      <c r="C218" s="4"/>
      <c r="D218" s="4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4"/>
      <c r="B219" s="4"/>
      <c r="C219" s="4"/>
      <c r="D219" s="4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4"/>
      <c r="B220" s="4"/>
      <c r="C220" s="4"/>
      <c r="D220" s="4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4"/>
      <c r="B221" s="4"/>
      <c r="C221" s="4"/>
      <c r="D221" s="4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4"/>
      <c r="B222" s="4"/>
      <c r="C222" s="4"/>
      <c r="D222" s="4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4"/>
      <c r="B223" s="4"/>
      <c r="C223" s="4"/>
      <c r="D223" s="4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4"/>
      <c r="B224" s="4"/>
      <c r="C224" s="4"/>
      <c r="D224" s="4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4"/>
      <c r="B225" s="4"/>
      <c r="C225" s="4"/>
      <c r="D225" s="4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4"/>
      <c r="B226" s="4"/>
      <c r="C226" s="4"/>
      <c r="D226" s="4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4"/>
      <c r="B227" s="4"/>
      <c r="C227" s="4"/>
      <c r="D227" s="4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4"/>
      <c r="B228" s="4"/>
      <c r="C228" s="4"/>
      <c r="D228" s="4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4"/>
      <c r="B229" s="4"/>
      <c r="C229" s="4"/>
      <c r="D229" s="4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4"/>
      <c r="B230" s="4"/>
      <c r="C230" s="4"/>
      <c r="D230" s="4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4"/>
      <c r="B231" s="4"/>
      <c r="C231" s="4"/>
      <c r="D231" s="4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4"/>
      <c r="B232" s="4"/>
      <c r="C232" s="4"/>
      <c r="D232" s="4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4"/>
      <c r="B233" s="4"/>
      <c r="C233" s="4"/>
      <c r="D233" s="4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4"/>
      <c r="B234" s="4"/>
      <c r="C234" s="4"/>
      <c r="D234" s="4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4"/>
      <c r="B235" s="4"/>
      <c r="C235" s="4"/>
      <c r="D235" s="4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4"/>
      <c r="B236" s="4"/>
      <c r="C236" s="4"/>
      <c r="D236" s="4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4"/>
      <c r="B237" s="4"/>
      <c r="C237" s="4"/>
      <c r="D237" s="4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4"/>
      <c r="B238" s="4"/>
      <c r="C238" s="4"/>
      <c r="D238" s="4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4"/>
      <c r="B239" s="4"/>
      <c r="C239" s="4"/>
      <c r="D239" s="4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4"/>
      <c r="B240" s="4"/>
      <c r="C240" s="4"/>
      <c r="D240" s="4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4"/>
      <c r="B241" s="4"/>
      <c r="C241" s="4"/>
      <c r="D241" s="4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4"/>
      <c r="B242" s="4"/>
      <c r="C242" s="4"/>
      <c r="D242" s="4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4"/>
      <c r="B243" s="4"/>
      <c r="C243" s="4"/>
      <c r="D243" s="4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4"/>
      <c r="B244" s="4"/>
      <c r="C244" s="4"/>
      <c r="D244" s="4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4"/>
      <c r="B245" s="4"/>
      <c r="C245" s="4"/>
      <c r="D245" s="4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4"/>
      <c r="B246" s="4"/>
      <c r="C246" s="4"/>
      <c r="D246" s="4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4"/>
      <c r="B247" s="4"/>
      <c r="C247" s="4"/>
      <c r="D247" s="4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4"/>
      <c r="B248" s="4"/>
      <c r="C248" s="4"/>
      <c r="D248" s="4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4"/>
      <c r="B249" s="4"/>
      <c r="C249" s="4"/>
      <c r="D249" s="4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4"/>
      <c r="B250" s="4"/>
      <c r="C250" s="4"/>
      <c r="D250" s="4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4"/>
      <c r="B251" s="4"/>
      <c r="C251" s="4"/>
      <c r="D251" s="4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4"/>
      <c r="B252" s="4"/>
      <c r="C252" s="4"/>
      <c r="D252" s="4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4"/>
      <c r="B253" s="4"/>
      <c r="C253" s="4"/>
      <c r="D253" s="4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4"/>
      <c r="B254" s="4"/>
      <c r="C254" s="4"/>
      <c r="D254" s="4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4"/>
      <c r="B255" s="4"/>
      <c r="C255" s="4"/>
      <c r="D255" s="4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4"/>
      <c r="B256" s="4"/>
      <c r="C256" s="4"/>
      <c r="D256" s="4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4"/>
      <c r="B257" s="4"/>
      <c r="C257" s="4"/>
      <c r="D257" s="4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4"/>
      <c r="B258" s="4"/>
      <c r="C258" s="4"/>
      <c r="D258" s="4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4"/>
      <c r="B259" s="4"/>
      <c r="C259" s="4"/>
      <c r="D259" s="4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4"/>
      <c r="B260" s="4"/>
      <c r="C260" s="4"/>
      <c r="D260" s="4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4"/>
      <c r="B261" s="4"/>
      <c r="C261" s="4"/>
      <c r="D261" s="4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4"/>
      <c r="B262" s="4"/>
      <c r="C262" s="4"/>
      <c r="D262" s="4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4"/>
      <c r="B263" s="4"/>
      <c r="C263" s="4"/>
      <c r="D263" s="4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4"/>
      <c r="B264" s="4"/>
      <c r="C264" s="4"/>
      <c r="D264" s="4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4"/>
      <c r="B265" s="4"/>
      <c r="C265" s="4"/>
      <c r="D265" s="4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4"/>
      <c r="B266" s="4"/>
      <c r="C266" s="4"/>
      <c r="D266" s="4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4"/>
      <c r="B267" s="4"/>
      <c r="C267" s="4"/>
      <c r="D267" s="4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4"/>
      <c r="B268" s="4"/>
      <c r="C268" s="4"/>
      <c r="D268" s="4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4"/>
      <c r="B269" s="4"/>
      <c r="C269" s="4"/>
      <c r="D269" s="4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4"/>
      <c r="B270" s="4"/>
      <c r="C270" s="4"/>
      <c r="D270" s="4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4"/>
      <c r="B271" s="4"/>
      <c r="C271" s="4"/>
      <c r="D271" s="4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4"/>
      <c r="B272" s="4"/>
      <c r="C272" s="4"/>
      <c r="D272" s="4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4"/>
      <c r="B273" s="4"/>
      <c r="C273" s="4"/>
      <c r="D273" s="4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4"/>
      <c r="B274" s="4"/>
      <c r="C274" s="4"/>
      <c r="D274" s="4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4"/>
      <c r="B275" s="4"/>
      <c r="C275" s="4"/>
      <c r="D275" s="4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4"/>
      <c r="B276" s="4"/>
      <c r="C276" s="4"/>
      <c r="D276" s="4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4"/>
      <c r="B277" s="4"/>
      <c r="C277" s="4"/>
      <c r="D277" s="4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4"/>
      <c r="B278" s="4"/>
      <c r="C278" s="4"/>
      <c r="D278" s="4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4"/>
      <c r="B279" s="4"/>
      <c r="C279" s="4"/>
      <c r="D279" s="4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4"/>
      <c r="B280" s="4"/>
      <c r="C280" s="4"/>
      <c r="D280" s="4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4"/>
      <c r="B281" s="4"/>
      <c r="C281" s="4"/>
      <c r="D281" s="4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4"/>
      <c r="B282" s="4"/>
      <c r="C282" s="4"/>
      <c r="D282" s="4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4"/>
      <c r="B283" s="4"/>
      <c r="C283" s="4"/>
      <c r="D283" s="4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4"/>
      <c r="B284" s="4"/>
      <c r="C284" s="4"/>
      <c r="D284" s="4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4"/>
      <c r="B285" s="4"/>
      <c r="C285" s="4"/>
      <c r="D285" s="4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4"/>
      <c r="B286" s="4"/>
      <c r="C286" s="4"/>
      <c r="D286" s="4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4"/>
      <c r="B287" s="4"/>
      <c r="C287" s="4"/>
      <c r="D287" s="4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4"/>
      <c r="B288" s="4"/>
      <c r="C288" s="4"/>
      <c r="D288" s="4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4"/>
      <c r="B289" s="4"/>
      <c r="C289" s="4"/>
      <c r="D289" s="4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4"/>
      <c r="B290" s="4"/>
      <c r="C290" s="4"/>
      <c r="D290" s="4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4"/>
      <c r="B291" s="4"/>
      <c r="C291" s="4"/>
      <c r="D291" s="4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4"/>
      <c r="B292" s="4"/>
      <c r="C292" s="4"/>
      <c r="D292" s="4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4"/>
      <c r="B293" s="4"/>
      <c r="C293" s="4"/>
      <c r="D293" s="4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4"/>
      <c r="B294" s="4"/>
      <c r="C294" s="4"/>
      <c r="D294" s="4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4"/>
      <c r="B295" s="4"/>
      <c r="C295" s="4"/>
      <c r="D295" s="4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4"/>
      <c r="B296" s="4"/>
      <c r="C296" s="4"/>
      <c r="D296" s="4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4"/>
      <c r="B297" s="4"/>
      <c r="C297" s="4"/>
      <c r="D297" s="4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4"/>
      <c r="B298" s="4"/>
      <c r="C298" s="4"/>
      <c r="D298" s="4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4"/>
      <c r="B299" s="4"/>
      <c r="C299" s="4"/>
      <c r="D299" s="4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4"/>
      <c r="B300" s="4"/>
      <c r="C300" s="4"/>
      <c r="D300" s="4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4"/>
      <c r="B301" s="4"/>
      <c r="C301" s="4"/>
      <c r="D301" s="4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4"/>
      <c r="B302" s="4"/>
      <c r="C302" s="4"/>
      <c r="D302" s="4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4"/>
      <c r="B303" s="4"/>
      <c r="C303" s="4"/>
      <c r="D303" s="4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4"/>
      <c r="B304" s="4"/>
      <c r="C304" s="4"/>
      <c r="D304" s="4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4"/>
      <c r="B305" s="4"/>
      <c r="C305" s="4"/>
      <c r="D305" s="4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4"/>
      <c r="B306" s="4"/>
      <c r="C306" s="4"/>
      <c r="D306" s="4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4"/>
      <c r="B307" s="4"/>
      <c r="C307" s="4"/>
      <c r="D307" s="4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4"/>
      <c r="B308" s="4"/>
      <c r="C308" s="4"/>
      <c r="D308" s="4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4"/>
      <c r="B309" s="4"/>
      <c r="C309" s="4"/>
      <c r="D309" s="4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4"/>
      <c r="B310" s="4"/>
      <c r="C310" s="4"/>
      <c r="D310" s="4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4"/>
      <c r="B311" s="4"/>
      <c r="C311" s="4"/>
      <c r="D311" s="4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4"/>
      <c r="B312" s="4"/>
      <c r="C312" s="4"/>
      <c r="D312" s="4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4"/>
      <c r="B313" s="4"/>
      <c r="C313" s="4"/>
      <c r="D313" s="4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4"/>
      <c r="B314" s="4"/>
      <c r="C314" s="4"/>
      <c r="D314" s="4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4"/>
      <c r="B315" s="4"/>
      <c r="C315" s="4"/>
      <c r="D315" s="4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4"/>
      <c r="B316" s="4"/>
      <c r="C316" s="4"/>
      <c r="D316" s="4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4"/>
      <c r="B317" s="4"/>
      <c r="C317" s="4"/>
      <c r="D317" s="4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4"/>
      <c r="B318" s="4"/>
      <c r="C318" s="4"/>
      <c r="D318" s="4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4"/>
      <c r="B319" s="4"/>
      <c r="C319" s="4"/>
      <c r="D319" s="4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4"/>
      <c r="B320" s="4"/>
      <c r="C320" s="4"/>
      <c r="D320" s="4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4"/>
      <c r="B321" s="4"/>
      <c r="C321" s="4"/>
      <c r="D321" s="4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4"/>
      <c r="B322" s="4"/>
      <c r="C322" s="4"/>
      <c r="D322" s="4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4"/>
      <c r="B323" s="4"/>
      <c r="C323" s="4"/>
      <c r="D323" s="4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4"/>
      <c r="B324" s="4"/>
      <c r="C324" s="4"/>
      <c r="D324" s="4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4"/>
      <c r="B325" s="4"/>
      <c r="C325" s="4"/>
      <c r="D325" s="4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4"/>
      <c r="B326" s="4"/>
      <c r="C326" s="4"/>
      <c r="D326" s="4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4"/>
      <c r="B327" s="4"/>
      <c r="C327" s="4"/>
      <c r="D327" s="4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4"/>
      <c r="B328" s="4"/>
      <c r="C328" s="4"/>
      <c r="D328" s="4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4"/>
      <c r="B329" s="4"/>
      <c r="C329" s="4"/>
      <c r="D329" s="4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4"/>
      <c r="B330" s="4"/>
      <c r="C330" s="4"/>
      <c r="D330" s="4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4"/>
      <c r="B331" s="4"/>
      <c r="C331" s="4"/>
      <c r="D331" s="4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4"/>
      <c r="B332" s="4"/>
      <c r="C332" s="4"/>
      <c r="D332" s="4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4"/>
      <c r="B333" s="4"/>
      <c r="C333" s="4"/>
      <c r="D333" s="4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4"/>
      <c r="B334" s="4"/>
      <c r="C334" s="4"/>
      <c r="D334" s="4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4"/>
      <c r="B335" s="4"/>
      <c r="C335" s="4"/>
      <c r="D335" s="4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4"/>
      <c r="B336" s="4"/>
      <c r="C336" s="4"/>
      <c r="D336" s="4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4"/>
      <c r="B337" s="4"/>
      <c r="C337" s="4"/>
      <c r="D337" s="4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4"/>
      <c r="B338" s="4"/>
      <c r="C338" s="4"/>
      <c r="D338" s="4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4"/>
      <c r="B339" s="4"/>
      <c r="C339" s="4"/>
      <c r="D339" s="4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4"/>
      <c r="B340" s="4"/>
      <c r="C340" s="4"/>
      <c r="D340" s="4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4"/>
      <c r="B341" s="4"/>
      <c r="C341" s="4"/>
      <c r="D341" s="4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4"/>
      <c r="B342" s="4"/>
      <c r="C342" s="4"/>
      <c r="D342" s="4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4"/>
      <c r="B343" s="4"/>
      <c r="C343" s="4"/>
      <c r="D343" s="4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4"/>
      <c r="B344" s="4"/>
      <c r="C344" s="4"/>
      <c r="D344" s="4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4"/>
      <c r="B345" s="4"/>
      <c r="C345" s="4"/>
      <c r="D345" s="4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4"/>
      <c r="B346" s="4"/>
      <c r="C346" s="4"/>
      <c r="D346" s="4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4"/>
      <c r="B347" s="4"/>
      <c r="C347" s="4"/>
      <c r="D347" s="4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4"/>
      <c r="B348" s="4"/>
      <c r="C348" s="4"/>
      <c r="D348" s="4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4"/>
      <c r="B349" s="4"/>
      <c r="C349" s="4"/>
      <c r="D349" s="4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4"/>
      <c r="B350" s="4"/>
      <c r="C350" s="4"/>
      <c r="D350" s="4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4"/>
      <c r="B351" s="4"/>
      <c r="C351" s="4"/>
      <c r="D351" s="4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4"/>
      <c r="B352" s="4"/>
      <c r="C352" s="4"/>
      <c r="D352" s="4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4"/>
      <c r="B353" s="4"/>
      <c r="C353" s="4"/>
      <c r="D353" s="4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4"/>
      <c r="B354" s="4"/>
      <c r="C354" s="4"/>
      <c r="D354" s="4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4"/>
      <c r="B355" s="4"/>
      <c r="C355" s="4"/>
      <c r="D355" s="4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4"/>
      <c r="B356" s="4"/>
      <c r="C356" s="4"/>
      <c r="D356" s="4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4"/>
      <c r="B357" s="4"/>
      <c r="C357" s="4"/>
      <c r="D357" s="4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4"/>
      <c r="B358" s="4"/>
      <c r="C358" s="4"/>
      <c r="D358" s="4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4"/>
      <c r="B359" s="4"/>
      <c r="C359" s="4"/>
      <c r="D359" s="4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4"/>
      <c r="B360" s="4"/>
      <c r="C360" s="4"/>
      <c r="D360" s="4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4"/>
      <c r="B361" s="4"/>
      <c r="C361" s="4"/>
      <c r="D361" s="4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4"/>
      <c r="B362" s="4"/>
      <c r="C362" s="4"/>
      <c r="D362" s="4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4"/>
      <c r="B363" s="4"/>
      <c r="C363" s="4"/>
      <c r="D363" s="4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4"/>
      <c r="B364" s="4"/>
      <c r="C364" s="4"/>
      <c r="D364" s="4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4"/>
      <c r="B365" s="4"/>
      <c r="C365" s="4"/>
      <c r="D365" s="4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4"/>
      <c r="B366" s="4"/>
      <c r="C366" s="4"/>
      <c r="D366" s="4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4"/>
      <c r="B367" s="4"/>
      <c r="C367" s="4"/>
      <c r="D367" s="4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4"/>
      <c r="B368" s="4"/>
      <c r="C368" s="4"/>
      <c r="D368" s="4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4"/>
      <c r="B369" s="4"/>
      <c r="C369" s="4"/>
      <c r="D369" s="4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4"/>
      <c r="B370" s="4"/>
      <c r="C370" s="4"/>
      <c r="D370" s="4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4"/>
      <c r="B371" s="4"/>
      <c r="C371" s="4"/>
      <c r="D371" s="4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4"/>
      <c r="B372" s="4"/>
      <c r="C372" s="4"/>
      <c r="D372" s="4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4"/>
      <c r="B373" s="4"/>
      <c r="C373" s="4"/>
      <c r="D373" s="4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4"/>
      <c r="B374" s="4"/>
      <c r="C374" s="4"/>
      <c r="D374" s="4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4"/>
      <c r="B375" s="4"/>
      <c r="C375" s="4"/>
      <c r="D375" s="4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4"/>
      <c r="B376" s="4"/>
      <c r="C376" s="4"/>
      <c r="D376" s="4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4"/>
      <c r="B377" s="4"/>
      <c r="C377" s="4"/>
      <c r="D377" s="4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4"/>
      <c r="B378" s="4"/>
      <c r="C378" s="4"/>
      <c r="D378" s="4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4"/>
      <c r="B379" s="4"/>
      <c r="C379" s="4"/>
      <c r="D379" s="4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4"/>
      <c r="B380" s="4"/>
      <c r="C380" s="4"/>
      <c r="D380" s="4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4"/>
      <c r="B381" s="4"/>
      <c r="C381" s="4"/>
      <c r="D381" s="4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4"/>
      <c r="B382" s="4"/>
      <c r="C382" s="4"/>
      <c r="D382" s="4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4"/>
      <c r="B383" s="4"/>
      <c r="C383" s="4"/>
      <c r="D383" s="4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4"/>
      <c r="B384" s="4"/>
      <c r="C384" s="4"/>
      <c r="D384" s="4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4"/>
      <c r="B385" s="4"/>
      <c r="C385" s="4"/>
      <c r="D385" s="4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4"/>
      <c r="B386" s="4"/>
      <c r="C386" s="4"/>
      <c r="D386" s="4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4"/>
      <c r="B387" s="4"/>
      <c r="C387" s="4"/>
      <c r="D387" s="4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4"/>
      <c r="B388" s="4"/>
      <c r="C388" s="4"/>
      <c r="D388" s="4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4"/>
      <c r="B389" s="4"/>
      <c r="C389" s="4"/>
      <c r="D389" s="4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4"/>
      <c r="B390" s="4"/>
      <c r="C390" s="4"/>
      <c r="D390" s="4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4"/>
      <c r="B391" s="4"/>
      <c r="C391" s="4"/>
      <c r="D391" s="4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4"/>
      <c r="B392" s="4"/>
      <c r="C392" s="4"/>
      <c r="D392" s="4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4"/>
      <c r="B393" s="4"/>
      <c r="C393" s="4"/>
      <c r="D393" s="4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4"/>
      <c r="B394" s="4"/>
      <c r="C394" s="4"/>
      <c r="D394" s="4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4"/>
      <c r="B395" s="4"/>
      <c r="C395" s="4"/>
      <c r="D395" s="4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4"/>
      <c r="B396" s="4"/>
      <c r="C396" s="4"/>
      <c r="D396" s="4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4"/>
      <c r="B397" s="4"/>
      <c r="C397" s="4"/>
      <c r="D397" s="4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4"/>
      <c r="B398" s="4"/>
      <c r="C398" s="4"/>
      <c r="D398" s="4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4"/>
      <c r="B399" s="4"/>
      <c r="C399" s="4"/>
      <c r="D399" s="4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4"/>
      <c r="B400" s="4"/>
      <c r="C400" s="4"/>
      <c r="D400" s="4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4"/>
      <c r="B401" s="4"/>
      <c r="C401" s="4"/>
      <c r="D401" s="4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4"/>
      <c r="B402" s="4"/>
      <c r="C402" s="4"/>
      <c r="D402" s="4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4"/>
      <c r="B403" s="4"/>
      <c r="C403" s="4"/>
      <c r="D403" s="4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4"/>
      <c r="B404" s="4"/>
      <c r="C404" s="4"/>
      <c r="D404" s="4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4"/>
      <c r="B405" s="4"/>
      <c r="C405" s="4"/>
      <c r="D405" s="4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4"/>
      <c r="B406" s="4"/>
      <c r="C406" s="4"/>
      <c r="D406" s="4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4"/>
      <c r="B407" s="4"/>
      <c r="C407" s="4"/>
      <c r="D407" s="4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4"/>
      <c r="B408" s="4"/>
      <c r="C408" s="4"/>
      <c r="D408" s="4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4"/>
      <c r="B409" s="4"/>
      <c r="C409" s="4"/>
      <c r="D409" s="4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4"/>
      <c r="B410" s="4"/>
      <c r="C410" s="4"/>
      <c r="D410" s="4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4"/>
      <c r="B411" s="4"/>
      <c r="C411" s="4"/>
      <c r="D411" s="4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4"/>
      <c r="B412" s="4"/>
      <c r="C412" s="4"/>
      <c r="D412" s="4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4"/>
      <c r="B413" s="4"/>
      <c r="C413" s="4"/>
      <c r="D413" s="4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4"/>
      <c r="B414" s="4"/>
      <c r="C414" s="4"/>
      <c r="D414" s="4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4"/>
      <c r="B415" s="4"/>
      <c r="C415" s="4"/>
      <c r="D415" s="4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4"/>
      <c r="B416" s="4"/>
      <c r="C416" s="4"/>
      <c r="D416" s="4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4"/>
      <c r="B417" s="4"/>
      <c r="C417" s="4"/>
      <c r="D417" s="4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4"/>
      <c r="B418" s="4"/>
      <c r="C418" s="4"/>
      <c r="D418" s="4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4"/>
      <c r="B419" s="4"/>
      <c r="C419" s="4"/>
      <c r="D419" s="4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4"/>
      <c r="B420" s="4"/>
      <c r="C420" s="4"/>
      <c r="D420" s="4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4"/>
      <c r="B421" s="4"/>
      <c r="C421" s="4"/>
      <c r="D421" s="4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4"/>
      <c r="B422" s="4"/>
      <c r="C422" s="4"/>
      <c r="D422" s="4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4"/>
      <c r="B423" s="4"/>
      <c r="C423" s="4"/>
      <c r="D423" s="4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4"/>
      <c r="B424" s="4"/>
      <c r="C424" s="4"/>
      <c r="D424" s="4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4"/>
      <c r="B425" s="4"/>
      <c r="C425" s="4"/>
      <c r="D425" s="4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4"/>
      <c r="B426" s="4"/>
      <c r="C426" s="4"/>
      <c r="D426" s="4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4"/>
      <c r="B427" s="4"/>
      <c r="C427" s="4"/>
      <c r="D427" s="4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4"/>
      <c r="B428" s="4"/>
      <c r="C428" s="4"/>
      <c r="D428" s="4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4"/>
      <c r="B429" s="4"/>
      <c r="C429" s="4"/>
      <c r="D429" s="4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4"/>
      <c r="B430" s="4"/>
      <c r="C430" s="4"/>
      <c r="D430" s="4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4"/>
      <c r="B431" s="4"/>
      <c r="C431" s="4"/>
      <c r="D431" s="4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4"/>
      <c r="B432" s="4"/>
      <c r="C432" s="4"/>
      <c r="D432" s="4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4"/>
      <c r="B433" s="4"/>
      <c r="C433" s="4"/>
      <c r="D433" s="4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4"/>
      <c r="B434" s="4"/>
      <c r="C434" s="4"/>
      <c r="D434" s="4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4"/>
      <c r="B435" s="4"/>
      <c r="C435" s="4"/>
      <c r="D435" s="4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4"/>
      <c r="B436" s="4"/>
      <c r="C436" s="4"/>
      <c r="D436" s="4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4"/>
      <c r="B437" s="4"/>
      <c r="C437" s="4"/>
      <c r="D437" s="4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4"/>
      <c r="B438" s="4"/>
      <c r="C438" s="4"/>
      <c r="D438" s="4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4"/>
      <c r="B439" s="4"/>
      <c r="C439" s="4"/>
      <c r="D439" s="4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4"/>
      <c r="B440" s="4"/>
      <c r="C440" s="4"/>
      <c r="D440" s="4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4"/>
      <c r="B441" s="4"/>
      <c r="C441" s="4"/>
      <c r="D441" s="4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4"/>
      <c r="B442" s="4"/>
      <c r="C442" s="4"/>
      <c r="D442" s="4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4"/>
      <c r="B443" s="4"/>
      <c r="C443" s="4"/>
      <c r="D443" s="4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4"/>
      <c r="B444" s="4"/>
      <c r="C444" s="4"/>
      <c r="D444" s="4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4"/>
      <c r="B445" s="4"/>
      <c r="C445" s="4"/>
      <c r="D445" s="4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4"/>
      <c r="B446" s="4"/>
      <c r="C446" s="4"/>
      <c r="D446" s="4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4"/>
      <c r="B447" s="4"/>
      <c r="C447" s="4"/>
      <c r="D447" s="4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4"/>
      <c r="B448" s="4"/>
      <c r="C448" s="4"/>
      <c r="D448" s="4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4"/>
      <c r="B449" s="4"/>
      <c r="C449" s="4"/>
      <c r="D449" s="4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4"/>
      <c r="B450" s="4"/>
      <c r="C450" s="4"/>
      <c r="D450" s="4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4"/>
      <c r="B451" s="4"/>
      <c r="C451" s="4"/>
      <c r="D451" s="4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4"/>
      <c r="B452" s="4"/>
      <c r="C452" s="4"/>
      <c r="D452" s="4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4"/>
      <c r="B453" s="4"/>
      <c r="C453" s="4"/>
      <c r="D453" s="4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4"/>
      <c r="B454" s="4"/>
      <c r="C454" s="4"/>
      <c r="D454" s="4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4"/>
      <c r="B455" s="4"/>
      <c r="C455" s="4"/>
      <c r="D455" s="4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4"/>
      <c r="B456" s="4"/>
      <c r="C456" s="4"/>
      <c r="D456" s="4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4"/>
      <c r="B457" s="4"/>
      <c r="C457" s="4"/>
      <c r="D457" s="4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4"/>
      <c r="B458" s="4"/>
      <c r="C458" s="4"/>
      <c r="D458" s="4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4"/>
      <c r="B459" s="4"/>
      <c r="C459" s="4"/>
      <c r="D459" s="4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4"/>
      <c r="B460" s="4"/>
      <c r="C460" s="4"/>
      <c r="D460" s="4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4"/>
      <c r="B461" s="4"/>
      <c r="C461" s="4"/>
      <c r="D461" s="4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4"/>
      <c r="B462" s="4"/>
      <c r="C462" s="4"/>
      <c r="D462" s="4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4"/>
      <c r="B463" s="4"/>
      <c r="C463" s="4"/>
      <c r="D463" s="4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4"/>
      <c r="B464" s="4"/>
      <c r="C464" s="4"/>
      <c r="D464" s="4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4"/>
      <c r="B465" s="4"/>
      <c r="C465" s="4"/>
      <c r="D465" s="4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4"/>
      <c r="B466" s="4"/>
      <c r="C466" s="4"/>
      <c r="D466" s="4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4"/>
      <c r="B467" s="4"/>
      <c r="C467" s="4"/>
      <c r="D467" s="4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4"/>
      <c r="B468" s="4"/>
      <c r="C468" s="4"/>
      <c r="D468" s="4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4"/>
      <c r="B469" s="4"/>
      <c r="C469" s="4"/>
      <c r="D469" s="4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4"/>
      <c r="B470" s="4"/>
      <c r="C470" s="4"/>
      <c r="D470" s="4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4"/>
      <c r="B471" s="4"/>
      <c r="C471" s="4"/>
      <c r="D471" s="4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4"/>
      <c r="B472" s="4"/>
      <c r="C472" s="4"/>
      <c r="D472" s="4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4"/>
      <c r="B473" s="4"/>
      <c r="C473" s="4"/>
      <c r="D473" s="4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4"/>
      <c r="B474" s="4"/>
      <c r="C474" s="4"/>
      <c r="D474" s="4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4"/>
      <c r="B475" s="4"/>
      <c r="C475" s="4"/>
      <c r="D475" s="4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4"/>
      <c r="B476" s="4"/>
      <c r="C476" s="4"/>
      <c r="D476" s="4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4"/>
      <c r="B477" s="4"/>
      <c r="C477" s="4"/>
      <c r="D477" s="4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4"/>
      <c r="B478" s="4"/>
      <c r="C478" s="4"/>
      <c r="D478" s="4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4"/>
      <c r="B479" s="4"/>
      <c r="C479" s="4"/>
      <c r="D479" s="4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4"/>
      <c r="B480" s="4"/>
      <c r="C480" s="4"/>
      <c r="D480" s="4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4"/>
      <c r="B481" s="4"/>
      <c r="C481" s="4"/>
      <c r="D481" s="4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4"/>
      <c r="B482" s="4"/>
      <c r="C482" s="4"/>
      <c r="D482" s="4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4"/>
      <c r="B483" s="4"/>
      <c r="C483" s="4"/>
      <c r="D483" s="4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4"/>
      <c r="B484" s="4"/>
      <c r="C484" s="4"/>
      <c r="D484" s="4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4"/>
      <c r="B485" s="4"/>
      <c r="C485" s="4"/>
      <c r="D485" s="4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4"/>
      <c r="B486" s="4"/>
      <c r="C486" s="4"/>
      <c r="D486" s="4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4"/>
      <c r="B487" s="4"/>
      <c r="C487" s="4"/>
      <c r="D487" s="4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4"/>
      <c r="B488" s="4"/>
      <c r="C488" s="4"/>
      <c r="D488" s="4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4"/>
      <c r="B489" s="4"/>
      <c r="C489" s="4"/>
      <c r="D489" s="4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4"/>
      <c r="B490" s="4"/>
      <c r="C490" s="4"/>
      <c r="D490" s="4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4"/>
      <c r="B491" s="4"/>
      <c r="C491" s="4"/>
      <c r="D491" s="4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4"/>
      <c r="B492" s="4"/>
      <c r="C492" s="4"/>
      <c r="D492" s="4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4"/>
      <c r="B493" s="4"/>
      <c r="C493" s="4"/>
      <c r="D493" s="4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4"/>
      <c r="B494" s="4"/>
      <c r="C494" s="4"/>
      <c r="D494" s="4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4"/>
      <c r="B495" s="4"/>
      <c r="C495" s="4"/>
      <c r="D495" s="4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4"/>
      <c r="B496" s="4"/>
      <c r="C496" s="4"/>
      <c r="D496" s="4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4"/>
      <c r="B497" s="4"/>
      <c r="C497" s="4"/>
      <c r="D497" s="4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4"/>
      <c r="B498" s="4"/>
      <c r="C498" s="4"/>
      <c r="D498" s="4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4"/>
      <c r="B499" s="4"/>
      <c r="C499" s="4"/>
      <c r="D499" s="4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4"/>
      <c r="B500" s="4"/>
      <c r="C500" s="4"/>
      <c r="D500" s="4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4"/>
      <c r="B501" s="4"/>
      <c r="C501" s="4"/>
      <c r="D501" s="4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4"/>
      <c r="B502" s="4"/>
      <c r="C502" s="4"/>
      <c r="D502" s="4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4"/>
      <c r="B503" s="4"/>
      <c r="C503" s="4"/>
      <c r="D503" s="4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4"/>
      <c r="B504" s="4"/>
      <c r="C504" s="4"/>
      <c r="D504" s="4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4"/>
      <c r="B505" s="4"/>
      <c r="C505" s="4"/>
      <c r="D505" s="4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4"/>
      <c r="B506" s="4"/>
      <c r="C506" s="4"/>
      <c r="D506" s="4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4"/>
      <c r="B507" s="4"/>
      <c r="C507" s="4"/>
      <c r="D507" s="4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4"/>
      <c r="B508" s="4"/>
      <c r="C508" s="4"/>
      <c r="D508" s="4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4"/>
      <c r="B509" s="4"/>
      <c r="C509" s="4"/>
      <c r="D509" s="4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4"/>
      <c r="B510" s="4"/>
      <c r="C510" s="4"/>
      <c r="D510" s="4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4"/>
      <c r="B511" s="4"/>
      <c r="C511" s="4"/>
      <c r="D511" s="4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4"/>
      <c r="B512" s="4"/>
      <c r="C512" s="4"/>
      <c r="D512" s="4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4"/>
      <c r="B513" s="4"/>
      <c r="C513" s="4"/>
      <c r="D513" s="4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4"/>
      <c r="B514" s="4"/>
      <c r="C514" s="4"/>
      <c r="D514" s="4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4"/>
      <c r="B515" s="4"/>
      <c r="C515" s="4"/>
      <c r="D515" s="4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4"/>
      <c r="B516" s="4"/>
      <c r="C516" s="4"/>
      <c r="D516" s="4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4"/>
      <c r="B517" s="4"/>
      <c r="C517" s="4"/>
      <c r="D517" s="4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4"/>
      <c r="B518" s="4"/>
      <c r="C518" s="4"/>
      <c r="D518" s="4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4"/>
      <c r="B519" s="4"/>
      <c r="C519" s="4"/>
      <c r="D519" s="4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4"/>
      <c r="B520" s="4"/>
      <c r="C520" s="4"/>
      <c r="D520" s="4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4"/>
      <c r="B521" s="4"/>
      <c r="C521" s="4"/>
      <c r="D521" s="4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4"/>
      <c r="B522" s="4"/>
      <c r="C522" s="4"/>
      <c r="D522" s="4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4"/>
      <c r="B523" s="4"/>
      <c r="C523" s="4"/>
      <c r="D523" s="4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4"/>
      <c r="B524" s="4"/>
      <c r="C524" s="4"/>
      <c r="D524" s="4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4"/>
      <c r="B525" s="4"/>
      <c r="C525" s="4"/>
      <c r="D525" s="4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4"/>
      <c r="B526" s="4"/>
      <c r="C526" s="4"/>
      <c r="D526" s="4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4"/>
      <c r="B527" s="4"/>
      <c r="C527" s="4"/>
      <c r="D527" s="4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4"/>
      <c r="B528" s="4"/>
      <c r="C528" s="4"/>
      <c r="D528" s="4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4"/>
      <c r="B529" s="4"/>
      <c r="C529" s="4"/>
      <c r="D529" s="4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4"/>
      <c r="B530" s="4"/>
      <c r="C530" s="4"/>
      <c r="D530" s="4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4"/>
      <c r="B531" s="4"/>
      <c r="C531" s="4"/>
      <c r="D531" s="4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4"/>
      <c r="B532" s="4"/>
      <c r="C532" s="4"/>
      <c r="D532" s="4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4"/>
      <c r="B533" s="4"/>
      <c r="C533" s="4"/>
      <c r="D533" s="4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4"/>
      <c r="B534" s="4"/>
      <c r="C534" s="4"/>
      <c r="D534" s="4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4"/>
      <c r="B535" s="4"/>
      <c r="C535" s="4"/>
      <c r="D535" s="4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4"/>
      <c r="B536" s="4"/>
      <c r="C536" s="4"/>
      <c r="D536" s="4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4"/>
      <c r="B537" s="4"/>
      <c r="C537" s="4"/>
      <c r="D537" s="4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4"/>
      <c r="B538" s="4"/>
      <c r="C538" s="4"/>
      <c r="D538" s="4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4"/>
      <c r="B539" s="4"/>
      <c r="C539" s="4"/>
      <c r="D539" s="4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4"/>
      <c r="B540" s="4"/>
      <c r="C540" s="4"/>
      <c r="D540" s="4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4"/>
      <c r="B541" s="4"/>
      <c r="C541" s="4"/>
      <c r="D541" s="4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4"/>
      <c r="B542" s="4"/>
      <c r="C542" s="4"/>
      <c r="D542" s="4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4"/>
      <c r="B543" s="4"/>
      <c r="C543" s="4"/>
      <c r="D543" s="4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4"/>
      <c r="B544" s="4"/>
      <c r="C544" s="4"/>
      <c r="D544" s="4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4"/>
      <c r="B545" s="4"/>
      <c r="C545" s="4"/>
      <c r="D545" s="4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4"/>
      <c r="B546" s="4"/>
      <c r="C546" s="4"/>
      <c r="D546" s="4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4"/>
      <c r="B547" s="4"/>
      <c r="C547" s="4"/>
      <c r="D547" s="4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4"/>
      <c r="B548" s="4"/>
      <c r="C548" s="4"/>
      <c r="D548" s="4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4"/>
      <c r="B549" s="4"/>
      <c r="C549" s="4"/>
      <c r="D549" s="4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4"/>
      <c r="B550" s="4"/>
      <c r="C550" s="4"/>
      <c r="D550" s="4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4"/>
      <c r="B551" s="4"/>
      <c r="C551" s="4"/>
      <c r="D551" s="4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4"/>
      <c r="B552" s="4"/>
      <c r="C552" s="4"/>
      <c r="D552" s="4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4"/>
      <c r="B553" s="4"/>
      <c r="C553" s="4"/>
      <c r="D553" s="4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4"/>
      <c r="B554" s="4"/>
      <c r="C554" s="4"/>
      <c r="D554" s="4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4"/>
      <c r="B555" s="4"/>
      <c r="C555" s="4"/>
      <c r="D555" s="4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4"/>
      <c r="B556" s="4"/>
      <c r="C556" s="4"/>
      <c r="D556" s="4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4"/>
      <c r="B557" s="4"/>
      <c r="C557" s="4"/>
      <c r="D557" s="4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4"/>
      <c r="B558" s="4"/>
      <c r="C558" s="4"/>
      <c r="D558" s="4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4"/>
      <c r="B559" s="4"/>
      <c r="C559" s="4"/>
      <c r="D559" s="4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4"/>
      <c r="B560" s="4"/>
      <c r="C560" s="4"/>
      <c r="D560" s="4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4"/>
      <c r="B561" s="4"/>
      <c r="C561" s="4"/>
      <c r="D561" s="4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4"/>
      <c r="B562" s="4"/>
      <c r="C562" s="4"/>
      <c r="D562" s="4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4"/>
      <c r="B563" s="4"/>
      <c r="C563" s="4"/>
      <c r="D563" s="4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4"/>
      <c r="B564" s="4"/>
      <c r="C564" s="4"/>
      <c r="D564" s="4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4"/>
      <c r="B565" s="4"/>
      <c r="C565" s="4"/>
      <c r="D565" s="4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4"/>
      <c r="B566" s="4"/>
      <c r="C566" s="4"/>
      <c r="D566" s="4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4"/>
      <c r="B567" s="4"/>
      <c r="C567" s="4"/>
      <c r="D567" s="4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4"/>
      <c r="B568" s="4"/>
      <c r="C568" s="4"/>
      <c r="D568" s="4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4"/>
      <c r="B569" s="4"/>
      <c r="C569" s="4"/>
      <c r="D569" s="4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4"/>
      <c r="B570" s="4"/>
      <c r="C570" s="4"/>
      <c r="D570" s="4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4"/>
      <c r="B571" s="4"/>
      <c r="C571" s="4"/>
      <c r="D571" s="4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4"/>
      <c r="B572" s="4"/>
      <c r="C572" s="4"/>
      <c r="D572" s="4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4"/>
      <c r="B573" s="4"/>
      <c r="C573" s="4"/>
      <c r="D573" s="4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4"/>
      <c r="B574" s="4"/>
      <c r="C574" s="4"/>
      <c r="D574" s="4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4"/>
      <c r="B575" s="4"/>
      <c r="C575" s="4"/>
      <c r="D575" s="4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4"/>
      <c r="B576" s="4"/>
      <c r="C576" s="4"/>
      <c r="D576" s="4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4"/>
      <c r="B577" s="4"/>
      <c r="C577" s="4"/>
      <c r="D577" s="4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4"/>
      <c r="B578" s="4"/>
      <c r="C578" s="4"/>
      <c r="D578" s="4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4"/>
      <c r="B579" s="4"/>
      <c r="C579" s="4"/>
      <c r="D579" s="4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4"/>
      <c r="B580" s="4"/>
      <c r="C580" s="4"/>
      <c r="D580" s="4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4"/>
      <c r="B581" s="4"/>
      <c r="C581" s="4"/>
      <c r="D581" s="4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4"/>
      <c r="B582" s="4"/>
      <c r="C582" s="4"/>
      <c r="D582" s="4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4"/>
      <c r="B583" s="4"/>
      <c r="C583" s="4"/>
      <c r="D583" s="4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4"/>
      <c r="B584" s="4"/>
      <c r="C584" s="4"/>
      <c r="D584" s="4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4"/>
      <c r="B585" s="4"/>
      <c r="C585" s="4"/>
      <c r="D585" s="4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4"/>
      <c r="B586" s="4"/>
      <c r="C586" s="4"/>
      <c r="D586" s="4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4"/>
      <c r="B587" s="4"/>
      <c r="C587" s="4"/>
      <c r="D587" s="4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4"/>
      <c r="B588" s="4"/>
      <c r="C588" s="4"/>
      <c r="D588" s="4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4"/>
      <c r="B589" s="4"/>
      <c r="C589" s="4"/>
      <c r="D589" s="4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4"/>
      <c r="B590" s="4"/>
      <c r="C590" s="4"/>
      <c r="D590" s="4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4"/>
      <c r="B591" s="4"/>
      <c r="C591" s="4"/>
      <c r="D591" s="4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4"/>
      <c r="B592" s="4"/>
      <c r="C592" s="4"/>
      <c r="D592" s="4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4"/>
      <c r="B593" s="4"/>
      <c r="C593" s="4"/>
      <c r="D593" s="4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4"/>
      <c r="B594" s="4"/>
      <c r="C594" s="4"/>
      <c r="D594" s="4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4"/>
      <c r="B595" s="4"/>
      <c r="C595" s="4"/>
      <c r="D595" s="4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4"/>
      <c r="B596" s="4"/>
      <c r="C596" s="4"/>
      <c r="D596" s="4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4"/>
      <c r="B597" s="4"/>
      <c r="C597" s="4"/>
      <c r="D597" s="4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4"/>
      <c r="B598" s="4"/>
      <c r="C598" s="4"/>
      <c r="D598" s="4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4"/>
      <c r="B599" s="4"/>
      <c r="C599" s="4"/>
      <c r="D599" s="4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4"/>
      <c r="B600" s="4"/>
      <c r="C600" s="4"/>
      <c r="D600" s="4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4"/>
      <c r="B601" s="4"/>
      <c r="C601" s="4"/>
      <c r="D601" s="4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4"/>
      <c r="B602" s="4"/>
      <c r="C602" s="4"/>
      <c r="D602" s="4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4"/>
      <c r="B603" s="4"/>
      <c r="C603" s="4"/>
      <c r="D603" s="4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4"/>
      <c r="B604" s="4"/>
      <c r="C604" s="4"/>
      <c r="D604" s="4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4"/>
      <c r="B605" s="4"/>
      <c r="C605" s="4"/>
      <c r="D605" s="4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4"/>
      <c r="B606" s="4"/>
      <c r="C606" s="4"/>
      <c r="D606" s="4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4"/>
      <c r="B607" s="4"/>
      <c r="C607" s="4"/>
      <c r="D607" s="4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4"/>
      <c r="B608" s="4"/>
      <c r="C608" s="4"/>
      <c r="D608" s="4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4"/>
      <c r="B609" s="4"/>
      <c r="C609" s="4"/>
      <c r="D609" s="4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4"/>
      <c r="B610" s="4"/>
      <c r="C610" s="4"/>
      <c r="D610" s="4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4"/>
      <c r="B611" s="4"/>
      <c r="C611" s="4"/>
      <c r="D611" s="4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4"/>
      <c r="B612" s="4"/>
      <c r="C612" s="4"/>
      <c r="D612" s="4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4"/>
      <c r="B613" s="4"/>
      <c r="C613" s="4"/>
      <c r="D613" s="4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4"/>
      <c r="B614" s="4"/>
      <c r="C614" s="4"/>
      <c r="D614" s="4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4"/>
      <c r="B615" s="4"/>
      <c r="C615" s="4"/>
      <c r="D615" s="4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4"/>
      <c r="B616" s="4"/>
      <c r="C616" s="4"/>
      <c r="D616" s="4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4"/>
      <c r="B617" s="4"/>
      <c r="C617" s="4"/>
      <c r="D617" s="4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4"/>
      <c r="B618" s="4"/>
      <c r="C618" s="4"/>
      <c r="D618" s="4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4"/>
      <c r="B619" s="4"/>
      <c r="C619" s="4"/>
      <c r="D619" s="4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4"/>
      <c r="B620" s="4"/>
      <c r="C620" s="4"/>
      <c r="D620" s="4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4"/>
      <c r="B621" s="4"/>
      <c r="C621" s="4"/>
      <c r="D621" s="4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4"/>
      <c r="B622" s="4"/>
      <c r="C622" s="4"/>
      <c r="D622" s="4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4"/>
      <c r="B623" s="4"/>
      <c r="C623" s="4"/>
      <c r="D623" s="4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4"/>
      <c r="B624" s="4"/>
      <c r="C624" s="4"/>
      <c r="D624" s="4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4"/>
      <c r="B625" s="4"/>
      <c r="C625" s="4"/>
      <c r="D625" s="4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4"/>
      <c r="B626" s="4"/>
      <c r="C626" s="4"/>
      <c r="D626" s="4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4"/>
      <c r="B627" s="4"/>
      <c r="C627" s="4"/>
      <c r="D627" s="4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4"/>
      <c r="B628" s="4"/>
      <c r="C628" s="4"/>
      <c r="D628" s="4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4"/>
      <c r="B629" s="4"/>
      <c r="C629" s="4"/>
      <c r="D629" s="4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4"/>
      <c r="B630" s="4"/>
      <c r="C630" s="4"/>
      <c r="D630" s="4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4"/>
      <c r="B631" s="4"/>
      <c r="C631" s="4"/>
      <c r="D631" s="4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4"/>
      <c r="B632" s="4"/>
      <c r="C632" s="4"/>
      <c r="D632" s="4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4"/>
      <c r="B633" s="4"/>
      <c r="C633" s="4"/>
      <c r="D633" s="4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4"/>
      <c r="B634" s="4"/>
      <c r="C634" s="4"/>
      <c r="D634" s="4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4"/>
      <c r="B635" s="4"/>
      <c r="C635" s="4"/>
      <c r="D635" s="4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4"/>
      <c r="B636" s="4"/>
      <c r="C636" s="4"/>
      <c r="D636" s="4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4"/>
      <c r="B637" s="4"/>
      <c r="C637" s="4"/>
      <c r="D637" s="4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4"/>
      <c r="B638" s="4"/>
      <c r="C638" s="4"/>
      <c r="D638" s="4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4"/>
      <c r="B639" s="4"/>
      <c r="C639" s="4"/>
      <c r="D639" s="4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4"/>
      <c r="B640" s="4"/>
      <c r="C640" s="4"/>
      <c r="D640" s="4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4"/>
      <c r="B641" s="4"/>
      <c r="C641" s="4"/>
      <c r="D641" s="4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4"/>
      <c r="B642" s="4"/>
      <c r="C642" s="4"/>
      <c r="D642" s="4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4"/>
      <c r="B643" s="4"/>
      <c r="C643" s="4"/>
      <c r="D643" s="4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4"/>
      <c r="B644" s="4"/>
      <c r="C644" s="4"/>
      <c r="D644" s="4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4"/>
      <c r="B645" s="4"/>
      <c r="C645" s="4"/>
      <c r="D645" s="4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4"/>
      <c r="B646" s="4"/>
      <c r="C646" s="4"/>
      <c r="D646" s="4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4"/>
      <c r="B647" s="4"/>
      <c r="C647" s="4"/>
      <c r="D647" s="4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4"/>
      <c r="B648" s="4"/>
      <c r="C648" s="4"/>
      <c r="D648" s="4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4"/>
      <c r="B649" s="4"/>
      <c r="C649" s="4"/>
      <c r="D649" s="4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4"/>
      <c r="B650" s="4"/>
      <c r="C650" s="4"/>
      <c r="D650" s="4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4"/>
      <c r="B651" s="4"/>
      <c r="C651" s="4"/>
      <c r="D651" s="4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4"/>
      <c r="B652" s="4"/>
      <c r="C652" s="4"/>
      <c r="D652" s="4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4"/>
      <c r="B653" s="4"/>
      <c r="C653" s="4"/>
      <c r="D653" s="4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4"/>
      <c r="B654" s="4"/>
      <c r="C654" s="4"/>
      <c r="D654" s="4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4"/>
      <c r="B655" s="4"/>
      <c r="C655" s="4"/>
      <c r="D655" s="4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4"/>
      <c r="B656" s="4"/>
      <c r="C656" s="4"/>
      <c r="D656" s="4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4"/>
      <c r="B657" s="4"/>
      <c r="C657" s="4"/>
      <c r="D657" s="4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4"/>
      <c r="B658" s="4"/>
      <c r="C658" s="4"/>
      <c r="D658" s="4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4"/>
      <c r="B659" s="4"/>
      <c r="C659" s="4"/>
      <c r="D659" s="4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4"/>
      <c r="B660" s="4"/>
      <c r="C660" s="4"/>
      <c r="D660" s="4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4"/>
      <c r="B661" s="4"/>
      <c r="C661" s="4"/>
      <c r="D661" s="4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4"/>
      <c r="B662" s="4"/>
      <c r="C662" s="4"/>
      <c r="D662" s="4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4"/>
      <c r="B663" s="4"/>
      <c r="C663" s="4"/>
      <c r="D663" s="4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4"/>
      <c r="B664" s="4"/>
      <c r="C664" s="4"/>
      <c r="D664" s="4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4"/>
      <c r="B665" s="4"/>
      <c r="C665" s="4"/>
      <c r="D665" s="4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4"/>
      <c r="B666" s="4"/>
      <c r="C666" s="4"/>
      <c r="D666" s="4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4"/>
      <c r="B667" s="4"/>
      <c r="C667" s="4"/>
      <c r="D667" s="4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4"/>
      <c r="B668" s="4"/>
      <c r="C668" s="4"/>
      <c r="D668" s="4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4"/>
      <c r="B669" s="4"/>
      <c r="C669" s="4"/>
      <c r="D669" s="4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4"/>
      <c r="B670" s="4"/>
      <c r="C670" s="4"/>
      <c r="D670" s="4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4"/>
      <c r="B671" s="4"/>
      <c r="C671" s="4"/>
      <c r="D671" s="4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4"/>
      <c r="B672" s="4"/>
      <c r="C672" s="4"/>
      <c r="D672" s="4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4"/>
      <c r="B673" s="4"/>
      <c r="C673" s="4"/>
      <c r="D673" s="4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4"/>
      <c r="B674" s="4"/>
      <c r="C674" s="4"/>
      <c r="D674" s="4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4"/>
      <c r="B675" s="4"/>
      <c r="C675" s="4"/>
      <c r="D675" s="4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4"/>
      <c r="B676" s="4"/>
      <c r="C676" s="4"/>
      <c r="D676" s="4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4"/>
      <c r="B677" s="4"/>
      <c r="C677" s="4"/>
      <c r="D677" s="4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4"/>
      <c r="B678" s="4"/>
      <c r="C678" s="4"/>
      <c r="D678" s="4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4"/>
      <c r="B679" s="4"/>
      <c r="C679" s="4"/>
      <c r="D679" s="4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4"/>
      <c r="B680" s="4"/>
      <c r="C680" s="4"/>
      <c r="D680" s="4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4"/>
      <c r="B681" s="4"/>
      <c r="C681" s="4"/>
      <c r="D681" s="4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4"/>
      <c r="B682" s="4"/>
      <c r="C682" s="4"/>
      <c r="D682" s="4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4"/>
      <c r="B683" s="4"/>
      <c r="C683" s="4"/>
      <c r="D683" s="4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4"/>
      <c r="B684" s="4"/>
      <c r="C684" s="4"/>
      <c r="D684" s="4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4"/>
      <c r="B685" s="4"/>
      <c r="C685" s="4"/>
      <c r="D685" s="4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4"/>
      <c r="B686" s="4"/>
      <c r="C686" s="4"/>
      <c r="D686" s="4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4"/>
      <c r="B687" s="4"/>
      <c r="C687" s="4"/>
      <c r="D687" s="4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4"/>
      <c r="B688" s="4"/>
      <c r="C688" s="4"/>
      <c r="D688" s="4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4"/>
      <c r="B689" s="4"/>
      <c r="C689" s="4"/>
      <c r="D689" s="4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4"/>
      <c r="B690" s="4"/>
      <c r="C690" s="4"/>
      <c r="D690" s="4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4"/>
      <c r="B691" s="4"/>
      <c r="C691" s="4"/>
      <c r="D691" s="4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4"/>
      <c r="B692" s="4"/>
      <c r="C692" s="4"/>
      <c r="D692" s="4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4"/>
      <c r="B693" s="4"/>
      <c r="C693" s="4"/>
      <c r="D693" s="4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4"/>
      <c r="B694" s="4"/>
      <c r="C694" s="4"/>
      <c r="D694" s="4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4"/>
      <c r="B695" s="4"/>
      <c r="C695" s="4"/>
      <c r="D695" s="4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4"/>
      <c r="B696" s="4"/>
      <c r="C696" s="4"/>
      <c r="D696" s="4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4"/>
      <c r="B697" s="4"/>
      <c r="C697" s="4"/>
      <c r="D697" s="4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4"/>
      <c r="B698" s="4"/>
      <c r="C698" s="4"/>
      <c r="D698" s="4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4"/>
      <c r="B699" s="4"/>
      <c r="C699" s="4"/>
      <c r="D699" s="4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4"/>
      <c r="B700" s="4"/>
      <c r="C700" s="4"/>
      <c r="D700" s="4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4"/>
      <c r="B701" s="4"/>
      <c r="C701" s="4"/>
      <c r="D701" s="4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4"/>
      <c r="B702" s="4"/>
      <c r="C702" s="4"/>
      <c r="D702" s="4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4"/>
      <c r="B703" s="4"/>
      <c r="C703" s="4"/>
      <c r="D703" s="4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4"/>
      <c r="B704" s="4"/>
      <c r="C704" s="4"/>
      <c r="D704" s="4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4"/>
      <c r="B705" s="4"/>
      <c r="C705" s="4"/>
      <c r="D705" s="4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4"/>
      <c r="B706" s="4"/>
      <c r="C706" s="4"/>
      <c r="D706" s="4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4"/>
      <c r="B707" s="4"/>
      <c r="C707" s="4"/>
      <c r="D707" s="4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4"/>
      <c r="B708" s="4"/>
      <c r="C708" s="4"/>
      <c r="D708" s="4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4"/>
      <c r="B709" s="4"/>
      <c r="C709" s="4"/>
      <c r="D709" s="4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4"/>
      <c r="B710" s="4"/>
      <c r="C710" s="4"/>
      <c r="D710" s="4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4"/>
      <c r="B711" s="4"/>
      <c r="C711" s="4"/>
      <c r="D711" s="4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4"/>
      <c r="B712" s="4"/>
      <c r="C712" s="4"/>
      <c r="D712" s="4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4"/>
      <c r="B713" s="4"/>
      <c r="C713" s="4"/>
      <c r="D713" s="4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4"/>
      <c r="B714" s="4"/>
      <c r="C714" s="4"/>
      <c r="D714" s="4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4"/>
      <c r="B715" s="4"/>
      <c r="C715" s="4"/>
      <c r="D715" s="4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4"/>
      <c r="B716" s="4"/>
      <c r="C716" s="4"/>
      <c r="D716" s="4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4"/>
      <c r="B717" s="4"/>
      <c r="C717" s="4"/>
      <c r="D717" s="4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4"/>
      <c r="B718" s="4"/>
      <c r="C718" s="4"/>
      <c r="D718" s="4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4"/>
      <c r="B719" s="4"/>
      <c r="C719" s="4"/>
      <c r="D719" s="4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4"/>
      <c r="B720" s="4"/>
      <c r="C720" s="4"/>
      <c r="D720" s="4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4"/>
      <c r="B721" s="4"/>
      <c r="C721" s="4"/>
      <c r="D721" s="4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4"/>
      <c r="B722" s="4"/>
      <c r="C722" s="4"/>
      <c r="D722" s="4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4"/>
      <c r="B723" s="4"/>
      <c r="C723" s="4"/>
      <c r="D723" s="4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4"/>
      <c r="B724" s="4"/>
      <c r="C724" s="4"/>
      <c r="D724" s="4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4"/>
      <c r="B725" s="4"/>
      <c r="C725" s="4"/>
      <c r="D725" s="4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4"/>
      <c r="B726" s="4"/>
      <c r="C726" s="4"/>
      <c r="D726" s="4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4"/>
      <c r="B727" s="4"/>
      <c r="C727" s="4"/>
      <c r="D727" s="4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4"/>
      <c r="B728" s="4"/>
      <c r="C728" s="4"/>
      <c r="D728" s="4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4"/>
      <c r="B729" s="4"/>
      <c r="C729" s="4"/>
      <c r="D729" s="4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4"/>
      <c r="B730" s="4"/>
      <c r="C730" s="4"/>
      <c r="D730" s="4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4"/>
      <c r="B731" s="4"/>
      <c r="C731" s="4"/>
      <c r="D731" s="4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4"/>
      <c r="B732" s="4"/>
      <c r="C732" s="4"/>
      <c r="D732" s="4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4"/>
      <c r="B733" s="4"/>
      <c r="C733" s="4"/>
      <c r="D733" s="4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4"/>
      <c r="B734" s="4"/>
      <c r="C734" s="4"/>
      <c r="D734" s="4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4"/>
      <c r="B735" s="4"/>
      <c r="C735" s="4"/>
      <c r="D735" s="4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4"/>
      <c r="B736" s="4"/>
      <c r="C736" s="4"/>
      <c r="D736" s="4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4"/>
      <c r="B737" s="4"/>
      <c r="C737" s="4"/>
      <c r="D737" s="4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4"/>
      <c r="B738" s="4"/>
      <c r="C738" s="4"/>
      <c r="D738" s="4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4"/>
      <c r="B739" s="4"/>
      <c r="C739" s="4"/>
      <c r="D739" s="4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4"/>
      <c r="B740" s="4"/>
      <c r="C740" s="4"/>
      <c r="D740" s="4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4"/>
      <c r="B741" s="4"/>
      <c r="C741" s="4"/>
      <c r="D741" s="4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4"/>
      <c r="B742" s="4"/>
      <c r="C742" s="4"/>
      <c r="D742" s="4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4"/>
      <c r="B743" s="4"/>
      <c r="C743" s="4"/>
      <c r="D743" s="4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4"/>
      <c r="B744" s="4"/>
      <c r="C744" s="4"/>
      <c r="D744" s="4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4"/>
      <c r="B745" s="4"/>
      <c r="C745" s="4"/>
      <c r="D745" s="4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4"/>
      <c r="B746" s="4"/>
      <c r="C746" s="4"/>
      <c r="D746" s="4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4"/>
      <c r="B747" s="4"/>
      <c r="C747" s="4"/>
      <c r="D747" s="4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4"/>
      <c r="B748" s="4"/>
      <c r="C748" s="4"/>
      <c r="D748" s="4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4"/>
      <c r="B749" s="4"/>
      <c r="C749" s="4"/>
      <c r="D749" s="4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4"/>
      <c r="B750" s="4"/>
      <c r="C750" s="4"/>
      <c r="D750" s="4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4"/>
      <c r="B751" s="4"/>
      <c r="C751" s="4"/>
      <c r="D751" s="4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4"/>
      <c r="B752" s="4"/>
      <c r="C752" s="4"/>
      <c r="D752" s="4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4"/>
      <c r="B753" s="4"/>
      <c r="C753" s="4"/>
      <c r="D753" s="4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4"/>
      <c r="B754" s="4"/>
      <c r="C754" s="4"/>
      <c r="D754" s="4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4"/>
      <c r="B755" s="4"/>
      <c r="C755" s="4"/>
      <c r="D755" s="4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4"/>
      <c r="B756" s="4"/>
      <c r="C756" s="4"/>
      <c r="D756" s="4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4"/>
      <c r="B757" s="4"/>
      <c r="C757" s="4"/>
      <c r="D757" s="4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4"/>
      <c r="B758" s="4"/>
      <c r="C758" s="4"/>
      <c r="D758" s="4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4"/>
      <c r="B759" s="4"/>
      <c r="C759" s="4"/>
      <c r="D759" s="4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4"/>
      <c r="B760" s="4"/>
      <c r="C760" s="4"/>
      <c r="D760" s="4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4"/>
      <c r="B761" s="4"/>
      <c r="C761" s="4"/>
      <c r="D761" s="4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4"/>
      <c r="B762" s="4"/>
      <c r="C762" s="4"/>
      <c r="D762" s="4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4"/>
      <c r="B763" s="4"/>
      <c r="C763" s="4"/>
      <c r="D763" s="4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4"/>
      <c r="B764" s="4"/>
      <c r="C764" s="4"/>
      <c r="D764" s="4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4"/>
      <c r="B765" s="4"/>
      <c r="C765" s="4"/>
      <c r="D765" s="4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4"/>
      <c r="B766" s="4"/>
      <c r="C766" s="4"/>
      <c r="D766" s="4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4"/>
      <c r="B767" s="4"/>
      <c r="C767" s="4"/>
      <c r="D767" s="4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4"/>
      <c r="B768" s="4"/>
      <c r="C768" s="4"/>
      <c r="D768" s="4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4"/>
      <c r="B769" s="4"/>
      <c r="C769" s="4"/>
      <c r="D769" s="4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4"/>
      <c r="B770" s="4"/>
      <c r="C770" s="4"/>
      <c r="D770" s="4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4"/>
      <c r="B771" s="4"/>
      <c r="C771" s="4"/>
      <c r="D771" s="4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4"/>
      <c r="B772" s="4"/>
      <c r="C772" s="4"/>
      <c r="D772" s="4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4"/>
      <c r="B773" s="4"/>
      <c r="C773" s="4"/>
      <c r="D773" s="4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4"/>
      <c r="B774" s="4"/>
      <c r="C774" s="4"/>
      <c r="D774" s="4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4"/>
      <c r="B775" s="4"/>
      <c r="C775" s="4"/>
      <c r="D775" s="4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4"/>
      <c r="B776" s="4"/>
      <c r="C776" s="4"/>
      <c r="D776" s="4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4"/>
      <c r="B777" s="4"/>
      <c r="C777" s="4"/>
      <c r="D777" s="4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4"/>
      <c r="B778" s="4"/>
      <c r="C778" s="4"/>
      <c r="D778" s="4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4"/>
      <c r="B779" s="4"/>
      <c r="C779" s="4"/>
      <c r="D779" s="4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4"/>
      <c r="B780" s="4"/>
      <c r="C780" s="4"/>
      <c r="D780" s="4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4"/>
      <c r="B781" s="4"/>
      <c r="C781" s="4"/>
      <c r="D781" s="4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4"/>
      <c r="B782" s="4"/>
      <c r="C782" s="4"/>
      <c r="D782" s="4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4"/>
      <c r="B783" s="4"/>
      <c r="C783" s="4"/>
      <c r="D783" s="4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4"/>
      <c r="B784" s="4"/>
      <c r="C784" s="4"/>
      <c r="D784" s="4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4"/>
      <c r="B785" s="4"/>
      <c r="C785" s="4"/>
      <c r="D785" s="4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4"/>
      <c r="B786" s="4"/>
      <c r="C786" s="4"/>
      <c r="D786" s="4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4"/>
      <c r="B787" s="4"/>
      <c r="C787" s="4"/>
      <c r="D787" s="4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4"/>
      <c r="B788" s="4"/>
      <c r="C788" s="4"/>
      <c r="D788" s="4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4"/>
      <c r="B789" s="4"/>
      <c r="C789" s="4"/>
      <c r="D789" s="4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4"/>
      <c r="B790" s="4"/>
      <c r="C790" s="4"/>
      <c r="D790" s="4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4"/>
      <c r="B791" s="4"/>
      <c r="C791" s="4"/>
      <c r="D791" s="4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4"/>
      <c r="B792" s="4"/>
      <c r="C792" s="4"/>
      <c r="D792" s="4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4"/>
      <c r="B793" s="4"/>
      <c r="C793" s="4"/>
      <c r="D793" s="4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4"/>
      <c r="B794" s="4"/>
      <c r="C794" s="4"/>
      <c r="D794" s="4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4"/>
      <c r="B795" s="4"/>
      <c r="C795" s="4"/>
      <c r="D795" s="4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4"/>
      <c r="B796" s="4"/>
      <c r="C796" s="4"/>
      <c r="D796" s="4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4"/>
      <c r="B797" s="4"/>
      <c r="C797" s="4"/>
      <c r="D797" s="4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4"/>
      <c r="B798" s="4"/>
      <c r="C798" s="4"/>
      <c r="D798" s="4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4"/>
      <c r="B799" s="4"/>
      <c r="C799" s="4"/>
      <c r="D799" s="4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4"/>
      <c r="B800" s="4"/>
      <c r="C800" s="4"/>
      <c r="D800" s="4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4"/>
      <c r="B801" s="4"/>
      <c r="C801" s="4"/>
      <c r="D801" s="4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4"/>
      <c r="B802" s="4"/>
      <c r="C802" s="4"/>
      <c r="D802" s="4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4"/>
      <c r="B803" s="4"/>
      <c r="C803" s="4"/>
      <c r="D803" s="4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4"/>
      <c r="B804" s="4"/>
      <c r="C804" s="4"/>
      <c r="D804" s="4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4"/>
      <c r="B805" s="4"/>
      <c r="C805" s="4"/>
      <c r="D805" s="4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4"/>
      <c r="B806" s="4"/>
      <c r="C806" s="4"/>
      <c r="D806" s="4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4"/>
      <c r="B807" s="4"/>
      <c r="C807" s="4"/>
      <c r="D807" s="4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4"/>
      <c r="B808" s="4"/>
      <c r="C808" s="4"/>
      <c r="D808" s="4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4"/>
      <c r="B809" s="4"/>
      <c r="C809" s="4"/>
      <c r="D809" s="4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4"/>
      <c r="B810" s="4"/>
      <c r="C810" s="4"/>
      <c r="D810" s="4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4"/>
      <c r="B811" s="4"/>
      <c r="C811" s="4"/>
      <c r="D811" s="4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4"/>
      <c r="B812" s="4"/>
      <c r="C812" s="4"/>
      <c r="D812" s="4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4"/>
      <c r="B813" s="4"/>
      <c r="C813" s="4"/>
      <c r="D813" s="4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4"/>
      <c r="B814" s="4"/>
      <c r="C814" s="4"/>
      <c r="D814" s="4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4"/>
      <c r="B815" s="4"/>
      <c r="C815" s="4"/>
      <c r="D815" s="4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4"/>
      <c r="B816" s="4"/>
      <c r="C816" s="4"/>
      <c r="D816" s="4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4"/>
      <c r="B817" s="4"/>
      <c r="C817" s="4"/>
      <c r="D817" s="4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4"/>
      <c r="B818" s="4"/>
      <c r="C818" s="4"/>
      <c r="D818" s="4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4"/>
      <c r="B819" s="4"/>
      <c r="C819" s="4"/>
      <c r="D819" s="4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4"/>
      <c r="B820" s="4"/>
      <c r="C820" s="4"/>
      <c r="D820" s="4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4"/>
      <c r="B821" s="4"/>
      <c r="C821" s="4"/>
      <c r="D821" s="4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4"/>
      <c r="B822" s="4"/>
      <c r="C822" s="4"/>
      <c r="D822" s="4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4"/>
      <c r="B823" s="4"/>
      <c r="C823" s="4"/>
      <c r="D823" s="4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4"/>
      <c r="B824" s="4"/>
      <c r="C824" s="4"/>
      <c r="D824" s="4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4"/>
      <c r="B825" s="4"/>
      <c r="C825" s="4"/>
      <c r="D825" s="4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4"/>
      <c r="B826" s="4"/>
      <c r="C826" s="4"/>
      <c r="D826" s="4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4"/>
      <c r="B827" s="4"/>
      <c r="C827" s="4"/>
      <c r="D827" s="4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4"/>
      <c r="B828" s="4"/>
      <c r="C828" s="4"/>
      <c r="D828" s="4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4"/>
      <c r="B829" s="4"/>
      <c r="C829" s="4"/>
      <c r="D829" s="4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4"/>
      <c r="B830" s="4"/>
      <c r="C830" s="4"/>
      <c r="D830" s="4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4"/>
      <c r="B831" s="4"/>
      <c r="C831" s="4"/>
      <c r="D831" s="4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4"/>
      <c r="B832" s="4"/>
      <c r="C832" s="4"/>
      <c r="D832" s="4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4"/>
      <c r="B833" s="4"/>
      <c r="C833" s="4"/>
      <c r="D833" s="4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4"/>
      <c r="B834" s="4"/>
      <c r="C834" s="4"/>
      <c r="D834" s="4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4"/>
      <c r="B835" s="4"/>
      <c r="C835" s="4"/>
      <c r="D835" s="4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4"/>
      <c r="B836" s="4"/>
      <c r="C836" s="4"/>
      <c r="D836" s="4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4"/>
      <c r="B837" s="4"/>
      <c r="C837" s="4"/>
      <c r="D837" s="4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4"/>
      <c r="B838" s="4"/>
      <c r="C838" s="4"/>
      <c r="D838" s="4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4"/>
      <c r="B839" s="4"/>
      <c r="C839" s="4"/>
      <c r="D839" s="4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4"/>
      <c r="B840" s="4"/>
      <c r="C840" s="4"/>
      <c r="D840" s="4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4"/>
      <c r="B841" s="4"/>
      <c r="C841" s="4"/>
      <c r="D841" s="4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4"/>
      <c r="B842" s="4"/>
      <c r="C842" s="4"/>
      <c r="D842" s="4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4"/>
      <c r="B843" s="4"/>
      <c r="C843" s="4"/>
      <c r="D843" s="4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4"/>
      <c r="B844" s="4"/>
      <c r="C844" s="4"/>
      <c r="D844" s="4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4"/>
      <c r="B845" s="4"/>
      <c r="C845" s="4"/>
      <c r="D845" s="4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4"/>
      <c r="B846" s="4"/>
      <c r="C846" s="4"/>
      <c r="D846" s="4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4"/>
      <c r="B847" s="4"/>
      <c r="C847" s="4"/>
      <c r="D847" s="4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4"/>
      <c r="B848" s="4"/>
      <c r="C848" s="4"/>
      <c r="D848" s="4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4"/>
      <c r="B849" s="4"/>
      <c r="C849" s="4"/>
      <c r="D849" s="4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4"/>
      <c r="B850" s="4"/>
      <c r="C850" s="4"/>
      <c r="D850" s="4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4"/>
      <c r="B851" s="4"/>
      <c r="C851" s="4"/>
      <c r="D851" s="4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4"/>
      <c r="B852" s="4"/>
      <c r="C852" s="4"/>
      <c r="D852" s="4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4"/>
      <c r="B853" s="4"/>
      <c r="C853" s="4"/>
      <c r="D853" s="4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4"/>
      <c r="B854" s="4"/>
      <c r="C854" s="4"/>
      <c r="D854" s="4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4"/>
      <c r="B855" s="4"/>
      <c r="C855" s="4"/>
      <c r="D855" s="4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4"/>
      <c r="B856" s="4"/>
      <c r="C856" s="4"/>
      <c r="D856" s="4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4"/>
      <c r="B857" s="4"/>
      <c r="C857" s="4"/>
      <c r="D857" s="4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4"/>
      <c r="B858" s="4"/>
      <c r="C858" s="4"/>
      <c r="D858" s="4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4"/>
      <c r="B859" s="4"/>
      <c r="C859" s="4"/>
      <c r="D859" s="4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4"/>
      <c r="B860" s="4"/>
      <c r="C860" s="4"/>
      <c r="D860" s="4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4"/>
      <c r="B861" s="4"/>
      <c r="C861" s="4"/>
      <c r="D861" s="4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4"/>
      <c r="B862" s="4"/>
      <c r="C862" s="4"/>
      <c r="D862" s="4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4"/>
      <c r="B863" s="4"/>
      <c r="C863" s="4"/>
      <c r="D863" s="4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4"/>
      <c r="B864" s="4"/>
      <c r="C864" s="4"/>
      <c r="D864" s="4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4"/>
      <c r="B865" s="4"/>
      <c r="C865" s="4"/>
      <c r="D865" s="4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4"/>
      <c r="B866" s="4"/>
      <c r="C866" s="4"/>
      <c r="D866" s="4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4"/>
      <c r="B867" s="4"/>
      <c r="C867" s="4"/>
      <c r="D867" s="4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4"/>
      <c r="B868" s="4"/>
      <c r="C868" s="4"/>
      <c r="D868" s="4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4"/>
      <c r="B869" s="4"/>
      <c r="C869" s="4"/>
      <c r="D869" s="4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4"/>
      <c r="B870" s="4"/>
      <c r="C870" s="4"/>
      <c r="D870" s="4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4"/>
      <c r="B871" s="4"/>
      <c r="C871" s="4"/>
      <c r="D871" s="4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4"/>
      <c r="B872" s="4"/>
      <c r="C872" s="4"/>
      <c r="D872" s="4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4"/>
      <c r="B873" s="4"/>
      <c r="C873" s="4"/>
      <c r="D873" s="4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4"/>
      <c r="B874" s="4"/>
      <c r="C874" s="4"/>
      <c r="D874" s="4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4"/>
      <c r="B875" s="4"/>
      <c r="C875" s="4"/>
      <c r="D875" s="4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4"/>
      <c r="B876" s="4"/>
      <c r="C876" s="4"/>
      <c r="D876" s="4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4"/>
      <c r="B877" s="4"/>
      <c r="C877" s="4"/>
      <c r="D877" s="4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4"/>
      <c r="B878" s="4"/>
      <c r="C878" s="4"/>
      <c r="D878" s="4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4"/>
      <c r="B879" s="4"/>
      <c r="C879" s="4"/>
      <c r="D879" s="4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4"/>
      <c r="B880" s="4"/>
      <c r="C880" s="4"/>
      <c r="D880" s="4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4"/>
      <c r="B881" s="4"/>
      <c r="C881" s="4"/>
      <c r="D881" s="4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4"/>
      <c r="B882" s="4"/>
      <c r="C882" s="4"/>
      <c r="D882" s="4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4"/>
      <c r="B883" s="4"/>
      <c r="C883" s="4"/>
      <c r="D883" s="4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4"/>
      <c r="B884" s="4"/>
      <c r="C884" s="4"/>
      <c r="D884" s="4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4"/>
      <c r="B885" s="4"/>
      <c r="C885" s="4"/>
      <c r="D885" s="4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4"/>
      <c r="B886" s="4"/>
      <c r="C886" s="4"/>
      <c r="D886" s="4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4"/>
      <c r="B887" s="4"/>
      <c r="C887" s="4"/>
      <c r="D887" s="4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4"/>
      <c r="B888" s="4"/>
      <c r="C888" s="4"/>
      <c r="D888" s="4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4"/>
      <c r="B889" s="4"/>
      <c r="C889" s="4"/>
      <c r="D889" s="4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4"/>
      <c r="B890" s="4"/>
      <c r="C890" s="4"/>
      <c r="D890" s="4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4"/>
      <c r="B891" s="4"/>
      <c r="C891" s="4"/>
      <c r="D891" s="4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4"/>
      <c r="B892" s="4"/>
      <c r="C892" s="4"/>
      <c r="D892" s="4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4"/>
      <c r="B893" s="4"/>
      <c r="C893" s="4"/>
      <c r="D893" s="4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4"/>
      <c r="B894" s="4"/>
      <c r="C894" s="4"/>
      <c r="D894" s="4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4"/>
      <c r="B895" s="4"/>
      <c r="C895" s="4"/>
      <c r="D895" s="4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4"/>
      <c r="B896" s="4"/>
      <c r="C896" s="4"/>
      <c r="D896" s="4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4"/>
      <c r="B897" s="4"/>
      <c r="C897" s="4"/>
      <c r="D897" s="4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4"/>
      <c r="B898" s="4"/>
      <c r="C898" s="4"/>
      <c r="D898" s="4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4"/>
      <c r="B899" s="4"/>
      <c r="C899" s="4"/>
      <c r="D899" s="4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4"/>
      <c r="B900" s="4"/>
      <c r="C900" s="4"/>
      <c r="D900" s="4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4"/>
      <c r="B901" s="4"/>
      <c r="C901" s="4"/>
      <c r="D901" s="4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4"/>
      <c r="B902" s="4"/>
      <c r="C902" s="4"/>
      <c r="D902" s="4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4"/>
      <c r="B903" s="4"/>
      <c r="C903" s="4"/>
      <c r="D903" s="4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4"/>
      <c r="B904" s="4"/>
      <c r="C904" s="4"/>
      <c r="D904" s="4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4"/>
      <c r="B905" s="4"/>
      <c r="C905" s="4"/>
      <c r="D905" s="4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4"/>
      <c r="B906" s="4"/>
      <c r="C906" s="4"/>
      <c r="D906" s="4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4"/>
      <c r="B907" s="4"/>
      <c r="C907" s="4"/>
      <c r="D907" s="4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4"/>
      <c r="B908" s="4"/>
      <c r="C908" s="4"/>
      <c r="D908" s="4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4"/>
      <c r="B909" s="4"/>
      <c r="C909" s="4"/>
      <c r="D909" s="4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4"/>
      <c r="B910" s="4"/>
      <c r="C910" s="4"/>
      <c r="D910" s="4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4"/>
      <c r="B911" s="4"/>
      <c r="C911" s="4"/>
      <c r="D911" s="4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4"/>
      <c r="B912" s="4"/>
      <c r="C912" s="4"/>
      <c r="D912" s="4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4"/>
      <c r="B913" s="4"/>
      <c r="C913" s="4"/>
      <c r="D913" s="4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4"/>
      <c r="B914" s="4"/>
      <c r="C914" s="4"/>
      <c r="D914" s="4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4"/>
      <c r="B915" s="4"/>
      <c r="C915" s="4"/>
      <c r="D915" s="4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4"/>
      <c r="B916" s="4"/>
      <c r="C916" s="4"/>
      <c r="D916" s="4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4"/>
      <c r="B917" s="4"/>
      <c r="C917" s="4"/>
      <c r="D917" s="4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4"/>
      <c r="B918" s="4"/>
      <c r="C918" s="4"/>
      <c r="D918" s="4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4"/>
      <c r="B919" s="4"/>
      <c r="C919" s="4"/>
      <c r="D919" s="4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4"/>
      <c r="B920" s="4"/>
      <c r="C920" s="4"/>
      <c r="D920" s="4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4"/>
      <c r="B921" s="4"/>
      <c r="C921" s="4"/>
      <c r="D921" s="4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4"/>
      <c r="B922" s="4"/>
      <c r="C922" s="4"/>
      <c r="D922" s="4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4"/>
      <c r="B923" s="4"/>
      <c r="C923" s="4"/>
      <c r="D923" s="4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4"/>
      <c r="B924" s="4"/>
      <c r="C924" s="4"/>
      <c r="D924" s="4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4"/>
      <c r="B925" s="4"/>
      <c r="C925" s="4"/>
      <c r="D925" s="4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4"/>
      <c r="B926" s="4"/>
      <c r="C926" s="4"/>
      <c r="D926" s="4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4"/>
      <c r="B927" s="4"/>
      <c r="C927" s="4"/>
      <c r="D927" s="4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4"/>
      <c r="B928" s="4"/>
      <c r="C928" s="4"/>
      <c r="D928" s="4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4"/>
      <c r="B929" s="4"/>
      <c r="C929" s="4"/>
      <c r="D929" s="4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4"/>
      <c r="B930" s="4"/>
      <c r="C930" s="4"/>
      <c r="D930" s="4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4"/>
      <c r="B931" s="4"/>
      <c r="C931" s="4"/>
      <c r="D931" s="4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4"/>
      <c r="B932" s="4"/>
      <c r="C932" s="4"/>
      <c r="D932" s="4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4"/>
      <c r="B933" s="4"/>
      <c r="C933" s="4"/>
      <c r="D933" s="4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4"/>
      <c r="B934" s="4"/>
      <c r="C934" s="4"/>
      <c r="D934" s="4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4"/>
      <c r="B935" s="4"/>
      <c r="C935" s="4"/>
      <c r="D935" s="4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4"/>
      <c r="B936" s="4"/>
      <c r="C936" s="4"/>
      <c r="D936" s="4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4"/>
      <c r="B937" s="4"/>
      <c r="C937" s="4"/>
      <c r="D937" s="4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4"/>
      <c r="B938" s="4"/>
      <c r="C938" s="4"/>
      <c r="D938" s="4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4"/>
      <c r="B939" s="4"/>
      <c r="C939" s="4"/>
      <c r="D939" s="4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4"/>
      <c r="B940" s="4"/>
      <c r="C940" s="4"/>
      <c r="D940" s="4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4"/>
      <c r="B941" s="4"/>
      <c r="C941" s="4"/>
      <c r="D941" s="4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4"/>
      <c r="B942" s="4"/>
      <c r="C942" s="4"/>
      <c r="D942" s="4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4"/>
      <c r="B943" s="4"/>
      <c r="C943" s="4"/>
      <c r="D943" s="4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4"/>
      <c r="B944" s="4"/>
      <c r="C944" s="4"/>
      <c r="D944" s="4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4"/>
      <c r="B945" s="4"/>
      <c r="C945" s="4"/>
      <c r="D945" s="4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4"/>
      <c r="B946" s="4"/>
      <c r="C946" s="4"/>
      <c r="D946" s="4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4"/>
      <c r="B947" s="4"/>
      <c r="C947" s="4"/>
      <c r="D947" s="4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4"/>
      <c r="B948" s="4"/>
      <c r="C948" s="4"/>
      <c r="D948" s="4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4"/>
      <c r="B949" s="4"/>
      <c r="C949" s="4"/>
      <c r="D949" s="4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4"/>
      <c r="B950" s="4"/>
      <c r="C950" s="4"/>
      <c r="D950" s="4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4"/>
      <c r="B951" s="4"/>
      <c r="C951" s="4"/>
      <c r="D951" s="4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4"/>
      <c r="B952" s="4"/>
      <c r="C952" s="4"/>
      <c r="D952" s="4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4"/>
      <c r="B953" s="4"/>
      <c r="C953" s="4"/>
      <c r="D953" s="4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4"/>
      <c r="B954" s="4"/>
      <c r="C954" s="4"/>
      <c r="D954" s="4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4"/>
      <c r="B955" s="4"/>
      <c r="C955" s="4"/>
      <c r="D955" s="4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4"/>
      <c r="B956" s="4"/>
      <c r="C956" s="4"/>
      <c r="D956" s="4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4"/>
      <c r="B957" s="4"/>
      <c r="C957" s="4"/>
      <c r="D957" s="4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4"/>
      <c r="B958" s="4"/>
      <c r="C958" s="4"/>
      <c r="D958" s="4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4"/>
      <c r="B959" s="4"/>
      <c r="C959" s="4"/>
      <c r="D959" s="4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4"/>
      <c r="B960" s="4"/>
      <c r="C960" s="4"/>
      <c r="D960" s="4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4"/>
      <c r="B961" s="4"/>
      <c r="C961" s="4"/>
      <c r="D961" s="4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4"/>
      <c r="B962" s="4"/>
      <c r="C962" s="4"/>
      <c r="D962" s="4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4"/>
      <c r="B963" s="4"/>
      <c r="C963" s="4"/>
      <c r="D963" s="4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4"/>
      <c r="B964" s="4"/>
      <c r="C964" s="4"/>
      <c r="D964" s="4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4"/>
      <c r="B965" s="4"/>
      <c r="C965" s="4"/>
      <c r="D965" s="4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4"/>
      <c r="B966" s="4"/>
      <c r="C966" s="4"/>
      <c r="D966" s="4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4"/>
      <c r="B967" s="4"/>
      <c r="C967" s="4"/>
      <c r="D967" s="4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4"/>
      <c r="B968" s="4"/>
      <c r="C968" s="4"/>
      <c r="D968" s="4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4"/>
      <c r="B969" s="4"/>
      <c r="C969" s="4"/>
      <c r="D969" s="4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4"/>
      <c r="B970" s="4"/>
      <c r="C970" s="4"/>
      <c r="D970" s="4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4"/>
      <c r="B971" s="4"/>
      <c r="C971" s="4"/>
      <c r="D971" s="4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4"/>
      <c r="B972" s="4"/>
      <c r="C972" s="4"/>
      <c r="D972" s="4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4"/>
      <c r="B973" s="4"/>
      <c r="C973" s="4"/>
      <c r="D973" s="4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4"/>
      <c r="B974" s="4"/>
      <c r="C974" s="4"/>
      <c r="D974" s="4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4"/>
      <c r="B975" s="4"/>
      <c r="C975" s="4"/>
      <c r="D975" s="4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4"/>
      <c r="B976" s="4"/>
      <c r="C976" s="4"/>
      <c r="D976" s="4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4"/>
      <c r="B977" s="4"/>
      <c r="C977" s="4"/>
      <c r="D977" s="4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4"/>
      <c r="B978" s="4"/>
      <c r="C978" s="4"/>
      <c r="D978" s="4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4"/>
      <c r="B979" s="4"/>
      <c r="C979" s="4"/>
      <c r="D979" s="4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4"/>
      <c r="B980" s="4"/>
      <c r="C980" s="4"/>
      <c r="D980" s="4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4"/>
      <c r="B981" s="4"/>
      <c r="C981" s="4"/>
      <c r="D981" s="4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4"/>
      <c r="B982" s="4"/>
      <c r="C982" s="4"/>
      <c r="D982" s="4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4"/>
      <c r="B983" s="4"/>
      <c r="C983" s="4"/>
      <c r="D983" s="4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4"/>
      <c r="B984" s="4"/>
      <c r="C984" s="4"/>
      <c r="D984" s="4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4"/>
      <c r="B985" s="4"/>
      <c r="C985" s="4"/>
      <c r="D985" s="4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4"/>
      <c r="B986" s="4"/>
      <c r="C986" s="4"/>
      <c r="D986" s="4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4"/>
      <c r="B987" s="4"/>
      <c r="C987" s="4"/>
      <c r="D987" s="4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4"/>
      <c r="B988" s="4"/>
      <c r="C988" s="4"/>
      <c r="D988" s="4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4"/>
      <c r="B989" s="4"/>
      <c r="C989" s="4"/>
      <c r="D989" s="4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4"/>
      <c r="B990" s="4"/>
      <c r="C990" s="4"/>
      <c r="D990" s="4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4"/>
      <c r="B991" s="4"/>
      <c r="C991" s="4"/>
      <c r="D991" s="4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4"/>
      <c r="B992" s="4"/>
      <c r="C992" s="4"/>
      <c r="D992" s="4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4"/>
      <c r="B993" s="4"/>
      <c r="C993" s="4"/>
      <c r="D993" s="4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4"/>
      <c r="B994" s="4"/>
      <c r="C994" s="4"/>
      <c r="D994" s="4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4"/>
      <c r="B995" s="4"/>
      <c r="C995" s="4"/>
      <c r="D995" s="4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4"/>
      <c r="B996" s="4"/>
      <c r="C996" s="4"/>
      <c r="D996" s="4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4"/>
      <c r="B997" s="4"/>
      <c r="C997" s="4"/>
      <c r="D997" s="4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4"/>
      <c r="B998" s="4"/>
      <c r="C998" s="4"/>
      <c r="D998" s="4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4"/>
      <c r="B999" s="4"/>
      <c r="C999" s="4"/>
      <c r="D999" s="4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4"/>
      <c r="B1000" s="4"/>
      <c r="C1000" s="4"/>
      <c r="D1000" s="4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4.515625" defaultRowHeight="15" zeroHeight="false" outlineLevelRow="0" outlineLevelCol="0"/>
  <cols>
    <col collapsed="false" customWidth="true" hidden="false" outlineLevel="0" max="25" min="1" style="0" width="10.71"/>
  </cols>
  <sheetData>
    <row r="1" customFormat="false" ht="15" hidden="false" customHeight="false" outlineLevel="0" collapsed="false">
      <c r="A1" s="9" t="s">
        <v>0</v>
      </c>
      <c r="B1" s="9" t="s">
        <v>6</v>
      </c>
      <c r="C1" s="10" t="s">
        <v>7</v>
      </c>
    </row>
    <row r="2" customFormat="false" ht="15" hidden="false" customHeight="false" outlineLevel="0" collapsed="false">
      <c r="A2" s="11" t="n">
        <v>2007</v>
      </c>
      <c r="B2" s="12" t="n">
        <v>25020.43873</v>
      </c>
      <c r="C2" s="13" t="n">
        <v>2975676</v>
      </c>
    </row>
    <row r="3" customFormat="false" ht="15" hidden="false" customHeight="false" outlineLevel="0" collapsed="false">
      <c r="A3" s="11" t="n">
        <v>2008</v>
      </c>
      <c r="B3" s="12" t="n">
        <v>29113.69315</v>
      </c>
      <c r="C3" s="13" t="n">
        <v>3401175</v>
      </c>
    </row>
    <row r="4" customFormat="false" ht="15" hidden="false" customHeight="false" outlineLevel="0" collapsed="false">
      <c r="A4" s="11" t="n">
        <v>2009</v>
      </c>
      <c r="B4" s="12" t="n">
        <v>32839.02167</v>
      </c>
      <c r="C4" s="13" t="n">
        <v>3750401</v>
      </c>
    </row>
    <row r="5" customFormat="false" ht="15" hidden="false" customHeight="false" outlineLevel="0" collapsed="false">
      <c r="A5" s="11" t="n">
        <v>2010</v>
      </c>
      <c r="B5" s="12" t="n">
        <v>37742.85527</v>
      </c>
      <c r="C5" s="13" t="n">
        <v>3922514</v>
      </c>
    </row>
    <row r="6" customFormat="false" ht="15" hidden="false" customHeight="false" outlineLevel="0" collapsed="false">
      <c r="A6" s="11" t="n">
        <v>2011</v>
      </c>
      <c r="B6" s="12" t="n">
        <v>41722.76414</v>
      </c>
      <c r="C6" s="13" t="n">
        <v>4111349</v>
      </c>
    </row>
    <row r="7" customFormat="false" ht="15" hidden="false" customHeight="false" outlineLevel="0" collapsed="false">
      <c r="A7" s="11" t="n">
        <v>2012</v>
      </c>
      <c r="B7" s="12" t="n">
        <v>64001.27461</v>
      </c>
      <c r="C7" s="13" t="n">
        <v>4482971</v>
      </c>
    </row>
    <row r="8" customFormat="false" ht="15" hidden="false" customHeight="false" outlineLevel="0" collapsed="false">
      <c r="A8" s="11" t="n">
        <v>2013</v>
      </c>
      <c r="B8" s="12" t="n">
        <v>80722.32313</v>
      </c>
      <c r="C8" s="13" t="n">
        <v>4906299</v>
      </c>
    </row>
    <row r="9" customFormat="false" ht="15" hidden="false" customHeight="false" outlineLevel="0" collapsed="false">
      <c r="A9" s="11" t="n">
        <v>2014</v>
      </c>
      <c r="B9" s="12" t="n">
        <v>106162.82336</v>
      </c>
      <c r="C9" s="13" t="n">
        <v>4879476</v>
      </c>
    </row>
    <row r="10" customFormat="false" ht="15" hidden="false" customHeight="false" outlineLevel="0" collapsed="false">
      <c r="A10" s="11" t="n">
        <v>2015</v>
      </c>
      <c r="B10" s="12" t="n">
        <v>114587.52918</v>
      </c>
      <c r="C10" s="13" t="n">
        <v>5162331</v>
      </c>
    </row>
    <row r="11" customFormat="false" ht="15" hidden="false" customHeight="false" outlineLevel="0" collapsed="false">
      <c r="A11" s="11" t="n">
        <v>2016</v>
      </c>
      <c r="B11" s="12" t="n">
        <v>122901.15612</v>
      </c>
      <c r="C11" s="13" t="n">
        <v>5177917</v>
      </c>
    </row>
    <row r="12" customFormat="false" ht="15" hidden="false" customHeight="false" outlineLevel="0" collapsed="false">
      <c r="A12" s="11" t="n">
        <v>2017</v>
      </c>
      <c r="B12" s="12" t="n">
        <v>122129.65382</v>
      </c>
      <c r="C12" s="13" t="n">
        <v>5451854</v>
      </c>
    </row>
    <row r="13" customFormat="false" ht="15" hidden="false" customHeight="false" outlineLevel="0" collapsed="false">
      <c r="A13" s="11" t="n">
        <v>2018</v>
      </c>
      <c r="B13" s="12" t="n">
        <v>137160.71032</v>
      </c>
      <c r="C13" s="13" t="n">
        <v>5759773</v>
      </c>
    </row>
    <row r="14" customFormat="false" ht="15" hidden="false" customHeight="false" outlineLevel="0" collapsed="false">
      <c r="A14" s="11" t="n">
        <v>2019</v>
      </c>
      <c r="B14" s="12" t="n">
        <v>143378.49747</v>
      </c>
      <c r="C14" s="13" t="n">
        <v>5925434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6" min="1" style="0" width="10.85"/>
    <col collapsed="false" customWidth="true" hidden="false" outlineLevel="0" max="7" min="7" style="0" width="12.71"/>
    <col collapsed="false" customWidth="true" hidden="false" outlineLevel="0" max="8" min="8" style="0" width="18.58"/>
    <col collapsed="false" customWidth="true" hidden="false" outlineLevel="0" max="22" min="9" style="0" width="10.85"/>
    <col collapsed="false" customWidth="true" hidden="false" outlineLevel="0" max="26" min="23" style="0" width="10.71"/>
  </cols>
  <sheetData>
    <row r="1" customFormat="false" ht="14.25" hidden="false" customHeight="true" outlineLevel="0" collapsed="false">
      <c r="A1" s="14" t="s">
        <v>0</v>
      </c>
      <c r="B1" s="14" t="s">
        <v>6</v>
      </c>
      <c r="C1" s="14" t="s">
        <v>8</v>
      </c>
      <c r="D1" s="14" t="s">
        <v>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4.25" hidden="false" customHeight="true" outlineLevel="0" collapsed="false">
      <c r="A2" s="15" t="n">
        <v>2007</v>
      </c>
      <c r="B2" s="16" t="n">
        <v>25020.43873</v>
      </c>
      <c r="C2" s="17" t="n">
        <v>2975676</v>
      </c>
      <c r="D2" s="14" t="n">
        <f aca="false">LOG(B2)</f>
        <v>4.39829492071901</v>
      </c>
      <c r="E2" s="14" t="e">
        <f aca="false">(D2-D1)/D1</f>
        <v>#VALUE!</v>
      </c>
      <c r="F2" s="18" t="e">
        <f aca="false">E2*100</f>
        <v>#VALUE!</v>
      </c>
      <c r="G2" s="14" t="n">
        <f aca="false">LOG(C2)</f>
        <v>6.4735856422393</v>
      </c>
      <c r="H2" s="14"/>
      <c r="I2" s="18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4.25" hidden="false" customHeight="true" outlineLevel="0" collapsed="false">
      <c r="A3" s="15" t="n">
        <v>2008</v>
      </c>
      <c r="B3" s="16" t="n">
        <v>29113.69315</v>
      </c>
      <c r="C3" s="17" t="n">
        <v>3401175</v>
      </c>
      <c r="D3" s="14" t="n">
        <f aca="false">LOG(B3)</f>
        <v>4.46409730035228</v>
      </c>
      <c r="E3" s="19" t="n">
        <f aca="false">(D3-D2)/D2</f>
        <v>0.0149608838923677</v>
      </c>
      <c r="F3" s="20" t="n">
        <f aca="false">E3*100</f>
        <v>1.49608838923677</v>
      </c>
      <c r="G3" s="14" t="n">
        <f aca="false">LOG(C3)</f>
        <v>6.53162897817767</v>
      </c>
      <c r="H3" s="14" t="n">
        <f aca="false">(G3-G2)/G2</f>
        <v>0.00896618028185781</v>
      </c>
      <c r="I3" s="20" t="n">
        <f aca="false">H3*100</f>
        <v>0.896618028185781</v>
      </c>
      <c r="J3" s="14"/>
      <c r="K3" s="14"/>
      <c r="L3" s="14"/>
      <c r="M3" s="14"/>
      <c r="N3" s="14"/>
      <c r="O3" s="14"/>
      <c r="P3" s="14"/>
      <c r="Q3" s="14"/>
      <c r="R3" s="14" t="s">
        <v>0</v>
      </c>
      <c r="S3" s="14" t="s">
        <v>10</v>
      </c>
      <c r="T3" s="14"/>
      <c r="U3" s="14" t="s">
        <v>0</v>
      </c>
      <c r="V3" s="14" t="s">
        <v>11</v>
      </c>
      <c r="W3" s="14"/>
      <c r="X3" s="14"/>
      <c r="Y3" s="14"/>
      <c r="Z3" s="14"/>
    </row>
    <row r="4" customFormat="false" ht="14.25" hidden="false" customHeight="true" outlineLevel="0" collapsed="false">
      <c r="A4" s="15" t="n">
        <v>2009</v>
      </c>
      <c r="B4" s="16" t="n">
        <v>32839.02167</v>
      </c>
      <c r="C4" s="17" t="n">
        <v>3750401</v>
      </c>
      <c r="D4" s="14" t="n">
        <f aca="false">LOG(B4)</f>
        <v>4.51639021027294</v>
      </c>
      <c r="E4" s="19" t="n">
        <f aca="false">(D4-D3)/D3</f>
        <v>0.011714106212813</v>
      </c>
      <c r="F4" s="20" t="n">
        <f aca="false">E4*100</f>
        <v>1.1714106212813</v>
      </c>
      <c r="G4" s="14" t="n">
        <f aca="false">LOG(C4)</f>
        <v>6.57407770580147</v>
      </c>
      <c r="H4" s="14" t="n">
        <f aca="false">(G4-G3)/G3</f>
        <v>0.00649894961358463</v>
      </c>
      <c r="I4" s="20" t="n">
        <f aca="false">H4*100</f>
        <v>0.649894961358463</v>
      </c>
      <c r="J4" s="14"/>
      <c r="K4" s="14"/>
      <c r="L4" s="14"/>
      <c r="M4" s="14"/>
      <c r="N4" s="14"/>
      <c r="O4" s="14"/>
      <c r="P4" s="14"/>
      <c r="Q4" s="14"/>
      <c r="R4" s="15" t="n">
        <v>2008</v>
      </c>
      <c r="S4" s="20" t="n">
        <v>1.49608838923679</v>
      </c>
      <c r="T4" s="14"/>
      <c r="U4" s="15" t="n">
        <v>2008</v>
      </c>
      <c r="V4" s="20" t="n">
        <v>0.896618028185767</v>
      </c>
      <c r="W4" s="14"/>
      <c r="X4" s="14"/>
      <c r="Y4" s="14"/>
      <c r="Z4" s="14"/>
    </row>
    <row r="5" customFormat="false" ht="14.25" hidden="false" customHeight="true" outlineLevel="0" collapsed="false">
      <c r="A5" s="15" t="n">
        <v>2010</v>
      </c>
      <c r="B5" s="16" t="n">
        <v>37742.85527</v>
      </c>
      <c r="C5" s="17" t="n">
        <v>3922514</v>
      </c>
      <c r="D5" s="14" t="n">
        <f aca="false">LOG(B5)</f>
        <v>4.57683475171391</v>
      </c>
      <c r="E5" s="19" t="n">
        <f aca="false">(D5-D4)/D4</f>
        <v>0.0133833744709397</v>
      </c>
      <c r="F5" s="20" t="n">
        <f aca="false">E5*100</f>
        <v>1.33833744709397</v>
      </c>
      <c r="G5" s="14" t="n">
        <f aca="false">LOG(C5)</f>
        <v>6.59356450231937</v>
      </c>
      <c r="H5" s="14" t="n">
        <f aca="false">(G5-G4)/G4</f>
        <v>0.0029641871285913</v>
      </c>
      <c r="I5" s="20" t="n">
        <f aca="false">H5*100</f>
        <v>0.29641871285913</v>
      </c>
      <c r="J5" s="14"/>
      <c r="K5" s="14"/>
      <c r="L5" s="14"/>
      <c r="M5" s="14"/>
      <c r="N5" s="14"/>
      <c r="O5" s="14"/>
      <c r="P5" s="14"/>
      <c r="Q5" s="14"/>
      <c r="R5" s="15" t="n">
        <v>2009</v>
      </c>
      <c r="S5" s="20" t="n">
        <v>1.1714106212813</v>
      </c>
      <c r="T5" s="14"/>
      <c r="U5" s="15" t="n">
        <v>2009</v>
      </c>
      <c r="V5" s="20" t="n">
        <v>0.649894961358477</v>
      </c>
      <c r="W5" s="14"/>
      <c r="X5" s="14"/>
      <c r="Y5" s="14"/>
      <c r="Z5" s="14"/>
    </row>
    <row r="6" customFormat="false" ht="14.25" hidden="false" customHeight="true" outlineLevel="0" collapsed="false">
      <c r="A6" s="15" t="n">
        <v>2011</v>
      </c>
      <c r="B6" s="16" t="n">
        <v>41722.76414</v>
      </c>
      <c r="C6" s="17" t="n">
        <v>4111349</v>
      </c>
      <c r="D6" s="14" t="n">
        <f aca="false">LOG(B6)</f>
        <v>4.62037307278861</v>
      </c>
      <c r="E6" s="19" t="n">
        <f aca="false">(D6-D5)/D5</f>
        <v>0.00951275792913365</v>
      </c>
      <c r="F6" s="20" t="n">
        <f aca="false">E6*100</f>
        <v>0.951275792913365</v>
      </c>
      <c r="G6" s="14" t="n">
        <f aca="false">LOG(C6)</f>
        <v>6.61398434429212</v>
      </c>
      <c r="H6" s="14" t="n">
        <f aca="false">(G6-G5)/G5</f>
        <v>0.00309693519576114</v>
      </c>
      <c r="I6" s="20" t="n">
        <f aca="false">H6*100</f>
        <v>0.309693519576114</v>
      </c>
      <c r="J6" s="14"/>
      <c r="K6" s="14"/>
      <c r="L6" s="14"/>
      <c r="M6" s="14"/>
      <c r="N6" s="14"/>
      <c r="O6" s="14"/>
      <c r="P6" s="14"/>
      <c r="Q6" s="14"/>
      <c r="R6" s="15" t="n">
        <v>2010</v>
      </c>
      <c r="S6" s="20" t="n">
        <v>1.33833744709397</v>
      </c>
      <c r="T6" s="14"/>
      <c r="U6" s="15" t="n">
        <v>2010</v>
      </c>
      <c r="V6" s="20" t="n">
        <v>0.29641871285913</v>
      </c>
      <c r="W6" s="14"/>
      <c r="X6" s="14"/>
      <c r="Y6" s="14"/>
      <c r="Z6" s="14"/>
    </row>
    <row r="7" customFormat="false" ht="13.5" hidden="false" customHeight="true" outlineLevel="0" collapsed="false">
      <c r="A7" s="15" t="n">
        <v>2012</v>
      </c>
      <c r="B7" s="16" t="n">
        <v>64001.27461</v>
      </c>
      <c r="C7" s="17" t="n">
        <v>4482971</v>
      </c>
      <c r="D7" s="14" t="n">
        <f aca="false">LOG(B7)</f>
        <v>4.80618862321166</v>
      </c>
      <c r="E7" s="19" t="n">
        <f aca="false">(D7-D6)/D6</f>
        <v>0.0402165685531759</v>
      </c>
      <c r="F7" s="20" t="n">
        <f aca="false">E7*100</f>
        <v>4.02165685531759</v>
      </c>
      <c r="G7" s="14" t="n">
        <f aca="false">LOG(C7)</f>
        <v>6.65156592945675</v>
      </c>
      <c r="H7" s="14" t="n">
        <f aca="false">(G7-G6)/G6</f>
        <v>0.00568214002457771</v>
      </c>
      <c r="I7" s="20" t="n">
        <f aca="false">H7*100</f>
        <v>0.568214002457771</v>
      </c>
      <c r="J7" s="14"/>
      <c r="K7" s="14"/>
      <c r="L7" s="14"/>
      <c r="M7" s="14"/>
      <c r="N7" s="14"/>
      <c r="O7" s="14"/>
      <c r="P7" s="14"/>
      <c r="Q7" s="14"/>
      <c r="R7" s="15" t="n">
        <v>2011</v>
      </c>
      <c r="S7" s="20" t="n">
        <v>0.951275792913365</v>
      </c>
      <c r="T7" s="14"/>
      <c r="U7" s="15" t="n">
        <v>2011</v>
      </c>
      <c r="V7" s="20" t="n">
        <v>0.309693519576101</v>
      </c>
      <c r="W7" s="14"/>
      <c r="X7" s="14"/>
      <c r="Y7" s="14"/>
      <c r="Z7" s="14"/>
    </row>
    <row r="8" customFormat="false" ht="14.25" hidden="false" customHeight="true" outlineLevel="0" collapsed="false">
      <c r="A8" s="15" t="n">
        <v>2013</v>
      </c>
      <c r="B8" s="16" t="n">
        <v>80722.32313</v>
      </c>
      <c r="C8" s="17" t="n">
        <v>4906299</v>
      </c>
      <c r="D8" s="14" t="n">
        <f aca="false">LOG(B8)</f>
        <v>4.90699365208938</v>
      </c>
      <c r="E8" s="19" t="n">
        <f aca="false">(D8-D7)/D7</f>
        <v>0.0209740059703189</v>
      </c>
      <c r="F8" s="20" t="n">
        <f aca="false">E8*100</f>
        <v>2.09740059703189</v>
      </c>
      <c r="G8" s="14" t="n">
        <f aca="false">LOG(C8)</f>
        <v>6.69075401148007</v>
      </c>
      <c r="H8" s="14" t="n">
        <f aca="false">(G8-G7)/G7</f>
        <v>0.0058915573323528</v>
      </c>
      <c r="I8" s="20" t="n">
        <f aca="false">H8*100</f>
        <v>0.58915573323528</v>
      </c>
      <c r="J8" s="14"/>
      <c r="K8" s="14"/>
      <c r="L8" s="14"/>
      <c r="M8" s="14"/>
      <c r="N8" s="14"/>
      <c r="O8" s="14"/>
      <c r="P8" s="14"/>
      <c r="Q8" s="14"/>
      <c r="R8" s="15" t="n">
        <v>2012</v>
      </c>
      <c r="S8" s="20" t="n">
        <v>4.02165685531757</v>
      </c>
      <c r="T8" s="14"/>
      <c r="U8" s="15" t="n">
        <v>2012</v>
      </c>
      <c r="V8" s="20" t="n">
        <v>0.568214002457784</v>
      </c>
      <c r="W8" s="14"/>
      <c r="X8" s="14"/>
      <c r="Y8" s="14"/>
      <c r="Z8" s="14"/>
    </row>
    <row r="9" customFormat="false" ht="14.25" hidden="false" customHeight="true" outlineLevel="0" collapsed="false">
      <c r="A9" s="15" t="n">
        <v>2014</v>
      </c>
      <c r="B9" s="16" t="n">
        <v>106162.82336</v>
      </c>
      <c r="C9" s="17" t="n">
        <v>4879476</v>
      </c>
      <c r="D9" s="14" t="n">
        <f aca="false">LOG(B9)</f>
        <v>5.0259724599069</v>
      </c>
      <c r="E9" s="19" t="n">
        <f aca="false">(D9-D8)/D8</f>
        <v>0.0242467825013105</v>
      </c>
      <c r="F9" s="20" t="n">
        <f aca="false">E9*100</f>
        <v>2.42467825013105</v>
      </c>
      <c r="G9" s="14" t="n">
        <f aca="false">LOG(C9)</f>
        <v>6.68837318623892</v>
      </c>
      <c r="H9" s="14" t="n">
        <f aca="false">(G9-G8)/G8</f>
        <v>-0.000355838106896468</v>
      </c>
      <c r="I9" s="20" t="n">
        <f aca="false">H9*100</f>
        <v>-0.0355838106896468</v>
      </c>
      <c r="J9" s="14"/>
      <c r="K9" s="14"/>
      <c r="L9" s="14"/>
      <c r="M9" s="14"/>
      <c r="N9" s="14"/>
      <c r="O9" s="14"/>
      <c r="P9" s="14"/>
      <c r="Q9" s="14"/>
      <c r="R9" s="15" t="n">
        <v>2013</v>
      </c>
      <c r="S9" s="20" t="n">
        <v>2.09740059703189</v>
      </c>
      <c r="T9" s="14"/>
      <c r="U9" s="15" t="n">
        <v>2013</v>
      </c>
      <c r="V9" s="20" t="n">
        <v>0.58915573323528</v>
      </c>
      <c r="W9" s="14"/>
      <c r="X9" s="14"/>
      <c r="Y9" s="14"/>
      <c r="Z9" s="14"/>
    </row>
    <row r="10" customFormat="false" ht="14.25" hidden="false" customHeight="true" outlineLevel="0" collapsed="false">
      <c r="A10" s="15" t="n">
        <v>2015</v>
      </c>
      <c r="B10" s="16" t="n">
        <v>114587.52918</v>
      </c>
      <c r="C10" s="17" t="n">
        <v>5162331</v>
      </c>
      <c r="D10" s="14" t="n">
        <f aca="false">LOG(B10)</f>
        <v>5.05913735495233</v>
      </c>
      <c r="E10" s="19" t="n">
        <f aca="false">(D10-D9)/D9</f>
        <v>0.00659870210391878</v>
      </c>
      <c r="F10" s="20" t="n">
        <f aca="false">E10*100</f>
        <v>0.659870210391878</v>
      </c>
      <c r="G10" s="14" t="n">
        <f aca="false">LOG(C10)</f>
        <v>6.71284584733394</v>
      </c>
      <c r="H10" s="14" t="n">
        <f aca="false">(G10-G9)/G9</f>
        <v>0.00365898558791093</v>
      </c>
      <c r="I10" s="20" t="n">
        <f aca="false">H10*100</f>
        <v>0.365898558791093</v>
      </c>
      <c r="J10" s="14"/>
      <c r="K10" s="14"/>
      <c r="L10" s="14"/>
      <c r="M10" s="14"/>
      <c r="N10" s="14"/>
      <c r="O10" s="14"/>
      <c r="P10" s="14"/>
      <c r="Q10" s="14"/>
      <c r="R10" s="15" t="n">
        <v>2014</v>
      </c>
      <c r="S10" s="20" t="n">
        <v>2.42467825013107</v>
      </c>
      <c r="T10" s="14"/>
      <c r="U10" s="15" t="n">
        <v>2014</v>
      </c>
      <c r="V10" s="20" t="n">
        <v>-0.03558381068966</v>
      </c>
      <c r="W10" s="14"/>
      <c r="X10" s="14"/>
      <c r="Y10" s="14"/>
      <c r="Z10" s="14"/>
    </row>
    <row r="11" customFormat="false" ht="14.25" hidden="false" customHeight="true" outlineLevel="0" collapsed="false">
      <c r="A11" s="15" t="n">
        <v>2016</v>
      </c>
      <c r="B11" s="16" t="n">
        <v>122901.15612</v>
      </c>
      <c r="C11" s="17" t="n">
        <v>5177917</v>
      </c>
      <c r="D11" s="14" t="n">
        <f aca="false">LOG(B11)</f>
        <v>5.08955596827437</v>
      </c>
      <c r="E11" s="19" t="n">
        <f aca="false">(D11-D10)/D10</f>
        <v>0.00601260870932207</v>
      </c>
      <c r="F11" s="20" t="n">
        <f aca="false">E11*100</f>
        <v>0.601260870932207</v>
      </c>
      <c r="G11" s="14" t="n">
        <f aca="false">LOG(C11)</f>
        <v>6.71415508458265</v>
      </c>
      <c r="H11" s="14" t="n">
        <f aca="false">(G11-G10)/G10</f>
        <v>0.000195034606557083</v>
      </c>
      <c r="I11" s="20" t="n">
        <f aca="false">H11*100</f>
        <v>0.0195034606557083</v>
      </c>
      <c r="J11" s="14"/>
      <c r="K11" s="14"/>
      <c r="L11" s="14"/>
      <c r="M11" s="14"/>
      <c r="N11" s="14"/>
      <c r="O11" s="14"/>
      <c r="P11" s="14"/>
      <c r="Q11" s="14"/>
      <c r="R11" s="15" t="n">
        <v>2015</v>
      </c>
      <c r="S11" s="20" t="n">
        <v>0.659870210391878</v>
      </c>
      <c r="T11" s="14"/>
      <c r="U11" s="15" t="n">
        <v>2015</v>
      </c>
      <c r="V11" s="20" t="n">
        <v>0.365898558791106</v>
      </c>
      <c r="W11" s="14"/>
      <c r="X11" s="14"/>
      <c r="Y11" s="14"/>
      <c r="Z11" s="14"/>
    </row>
    <row r="12" customFormat="false" ht="14.25" hidden="false" customHeight="true" outlineLevel="0" collapsed="false">
      <c r="A12" s="15" t="n">
        <v>2017</v>
      </c>
      <c r="B12" s="16" t="n">
        <v>122129.65382</v>
      </c>
      <c r="C12" s="17" t="n">
        <v>5451854</v>
      </c>
      <c r="D12" s="14" t="n">
        <f aca="false">LOG(B12)</f>
        <v>5.08682112608066</v>
      </c>
      <c r="E12" s="19" t="n">
        <f aca="false">(D12-D11)/D11</f>
        <v>-0.000537343966890788</v>
      </c>
      <c r="F12" s="20" t="n">
        <f aca="false">E12*100</f>
        <v>-0.0537343966890788</v>
      </c>
      <c r="G12" s="14" t="n">
        <f aca="false">LOG(C12)</f>
        <v>6.73654421696393</v>
      </c>
      <c r="H12" s="14" t="n">
        <f aca="false">(G12-G11)/G11</f>
        <v>0.00333461650784432</v>
      </c>
      <c r="I12" s="20" t="n">
        <f aca="false">H12*100</f>
        <v>0.333461650784432</v>
      </c>
      <c r="J12" s="14"/>
      <c r="K12" s="14"/>
      <c r="L12" s="14"/>
      <c r="M12" s="14"/>
      <c r="N12" s="14"/>
      <c r="O12" s="14"/>
      <c r="P12" s="14"/>
      <c r="Q12" s="14"/>
      <c r="R12" s="15" t="n">
        <v>2016</v>
      </c>
      <c r="S12" s="20" t="n">
        <v>0.60126087093219</v>
      </c>
      <c r="T12" s="14"/>
      <c r="U12" s="15" t="n">
        <v>2016</v>
      </c>
      <c r="V12" s="20" t="n">
        <v>0.0195034606557083</v>
      </c>
      <c r="W12" s="14"/>
      <c r="X12" s="14"/>
      <c r="Y12" s="14"/>
      <c r="Z12" s="14"/>
    </row>
    <row r="13" customFormat="false" ht="14.25" hidden="false" customHeight="true" outlineLevel="0" collapsed="false">
      <c r="A13" s="15" t="n">
        <v>2018</v>
      </c>
      <c r="B13" s="16" t="n">
        <v>137160.71032</v>
      </c>
      <c r="C13" s="17" t="n">
        <v>5759773</v>
      </c>
      <c r="D13" s="14" t="n">
        <f aca="false">LOG(B13)</f>
        <v>5.13722972554802</v>
      </c>
      <c r="E13" s="19" t="n">
        <f aca="false">(D13-D12)/D12</f>
        <v>0.00990964655881185</v>
      </c>
      <c r="F13" s="20" t="n">
        <f aca="false">E13*100</f>
        <v>0.990964655881185</v>
      </c>
      <c r="G13" s="14" t="n">
        <f aca="false">LOG(C13)</f>
        <v>6.76040536766105</v>
      </c>
      <c r="H13" s="14" t="n">
        <f aca="false">(G13-G12)/G12</f>
        <v>0.00354204617807436</v>
      </c>
      <c r="I13" s="20" t="n">
        <f aca="false">H13*100</f>
        <v>0.354204617807436</v>
      </c>
      <c r="J13" s="14"/>
      <c r="K13" s="14"/>
      <c r="L13" s="14"/>
      <c r="M13" s="14"/>
      <c r="N13" s="14"/>
      <c r="O13" s="14"/>
      <c r="P13" s="14"/>
      <c r="Q13" s="14"/>
      <c r="R13" s="15" t="n">
        <v>2017</v>
      </c>
      <c r="S13" s="20" t="n">
        <v>-0.0537343966890788</v>
      </c>
      <c r="T13" s="14"/>
      <c r="U13" s="15" t="n">
        <v>2017</v>
      </c>
      <c r="V13" s="20" t="n">
        <v>0.333461650784432</v>
      </c>
      <c r="W13" s="14"/>
      <c r="X13" s="14"/>
      <c r="Y13" s="14"/>
      <c r="Z13" s="14"/>
    </row>
    <row r="14" customFormat="false" ht="14.25" hidden="false" customHeight="true" outlineLevel="0" collapsed="false">
      <c r="A14" s="15" t="n">
        <v>2019</v>
      </c>
      <c r="B14" s="16" t="n">
        <v>143378.49747</v>
      </c>
      <c r="C14" s="17" t="n">
        <v>5925434</v>
      </c>
      <c r="D14" s="14" t="n">
        <f aca="false">LOG(B14)</f>
        <v>5.15648402489988</v>
      </c>
      <c r="E14" s="19" t="n">
        <f aca="false">(D14-D13)/D13</f>
        <v>0.00374799266929832</v>
      </c>
      <c r="F14" s="20" t="n">
        <f aca="false">E14*100</f>
        <v>0.374799266929832</v>
      </c>
      <c r="G14" s="14" t="n">
        <f aca="false">LOG(C14)</f>
        <v>6.7727201651298</v>
      </c>
      <c r="H14" s="14" t="n">
        <f aca="false">(G14-G13)/G13</f>
        <v>0.00182160636811143</v>
      </c>
      <c r="I14" s="20" t="n">
        <f aca="false">H14*100</f>
        <v>0.182160636811143</v>
      </c>
      <c r="J14" s="14"/>
      <c r="K14" s="14"/>
      <c r="L14" s="14"/>
      <c r="M14" s="14"/>
      <c r="N14" s="14"/>
      <c r="O14" s="14"/>
      <c r="P14" s="14"/>
      <c r="Q14" s="14"/>
      <c r="R14" s="15" t="n">
        <v>2018</v>
      </c>
      <c r="S14" s="20" t="n">
        <v>0.990964655881185</v>
      </c>
      <c r="T14" s="14"/>
      <c r="U14" s="15" t="n">
        <v>2018</v>
      </c>
      <c r="V14" s="20" t="n">
        <v>0.354204617807423</v>
      </c>
      <c r="W14" s="14"/>
      <c r="X14" s="14"/>
      <c r="Y14" s="14"/>
      <c r="Z14" s="14"/>
    </row>
    <row r="15" customFormat="false" ht="14.25" hidden="false" customHeight="true" outlineLevel="0" collapsed="fals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 t="n">
        <v>2019</v>
      </c>
      <c r="S15" s="20" t="n">
        <v>0.374799266929849</v>
      </c>
      <c r="T15" s="14"/>
      <c r="U15" s="15" t="n">
        <v>2019</v>
      </c>
      <c r="V15" s="20" t="n">
        <v>0.182160636811143</v>
      </c>
      <c r="W15" s="14"/>
      <c r="X15" s="14"/>
      <c r="Y15" s="14"/>
      <c r="Z15" s="14"/>
    </row>
    <row r="16" customFormat="false" ht="14.25" hidden="false" customHeight="tru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4.25" hidden="false" customHeight="true" outlineLevel="0" collapsed="fals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4.25" hidden="false" customHeight="tru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4.25" hidden="false" customHeight="tru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4.25" hidden="false" customHeight="tru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4.25" hidden="false" customHeight="tru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4.25" hidden="false" customHeight="tru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4.25" hidden="false" customHeight="tru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4.25" hidden="false" customHeight="tru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4.25" hidden="false" customHeight="tru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4.25" hidden="false" customHeight="tru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4.25" hidden="false" customHeight="tru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4.25" hidden="false" customHeight="tru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4.25" hidden="false" customHeight="tru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4.25" hidden="false" customHeight="tru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4.25" hidden="false" customHeight="true" outlineLevel="0" collapsed="fals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4.25" hidden="false" customHeight="tru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4.25" hidden="false" customHeight="tru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4.25" hidden="false" customHeight="tru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4.25" hidden="false" customHeight="tru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4.25" hidden="false" customHeight="tru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4.25" hidden="false" customHeight="tru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4.25" hidden="false" customHeight="tru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4.25" hidden="false" customHeight="tru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4.25" hidden="false" customHeight="tru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4.25" hidden="false" customHeight="tru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4.25" hidden="false" customHeight="tru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4.25" hidden="false" customHeight="tru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4.25" hidden="false" customHeight="tru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4.25" hidden="false" customHeight="tru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4.25" hidden="false" customHeight="tru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4.25" hidden="false" customHeight="true" outlineLevel="0" collapsed="fals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4.25" hidden="false" customHeight="tru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4.25" hidden="false" customHeight="true" outlineLevel="0" collapsed="fals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4.25" hidden="false" customHeight="tru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4.25" hidden="false" customHeight="true" outlineLevel="0" collapsed="fals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4.25" hidden="false" customHeight="true" outlineLevel="0" collapsed="fals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4.25" hidden="false" customHeight="tru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4.25" hidden="false" customHeight="tru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4.25" hidden="false" customHeight="tru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4.25" hidden="false" customHeight="tru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4.25" hidden="false" customHeight="tru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4.25" hidden="false" customHeight="tru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4.25" hidden="false" customHeight="tru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4.25" hidden="false" customHeight="tru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4.25" hidden="false" customHeight="tru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4.25" hidden="false" customHeight="tru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4.25" hidden="false" customHeight="tru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4.25" hidden="false" customHeight="tru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4.25" hidden="false" customHeight="tru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4.25" hidden="false" customHeight="tru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4.25" hidden="false" customHeight="tru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4.25" hidden="false" customHeight="tru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4.25" hidden="false" customHeight="tru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4.25" hidden="false" customHeight="tru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4.25" hidden="false" customHeight="tru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4.25" hidden="false" customHeight="tru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4.25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4.25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4.25" hidden="false" customHeight="tru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4.25" hidden="false" customHeight="tru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4.25" hidden="false" customHeight="tru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4.25" hidden="false" customHeight="tru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4.25" hidden="false" customHeight="tru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4.2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4.25" hidden="false" customHeight="tru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4.25" hidden="false" customHeight="tru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4.25" hidden="false" customHeight="tru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4.2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4.25" hidden="false" customHeight="tru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4.25" hidden="false" customHeight="tru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4.2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4.25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4.2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4.2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4.25" hidden="false" customHeight="tru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4.25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4.25" hidden="false" customHeight="tru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4.25" hidden="false" customHeight="tru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4.2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4.2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4.2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4.2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4.2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4.2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4.2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4.2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4.2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4.2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4.2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4.2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4.2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4.2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4.2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4.2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4.2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4.2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4.2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4.2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4.2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4.2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4.2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4.2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4.2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4.2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4.2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4.2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4.2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4.2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4.2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4.2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4.2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4.2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4.2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4.2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4.2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4.2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4.2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4.2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4.2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4.2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4.2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4.2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4.2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4.2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4.2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4.2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4.2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4.2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4.2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4.2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4.2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4.2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4.2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4.2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4.2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4.2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4.2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4.2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4.2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4.2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4.2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4.2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4.2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4.2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4.2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4.2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4.2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4.2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4.2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4.2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4.2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4.2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4.2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4.2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4.2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4.2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4.2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4.2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4.2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4.2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4.2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4.2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4.2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4.2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4.2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4.2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4.2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4.2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4.2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4.2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4.2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4.2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4.2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4.2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4.2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4.2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4.2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4.2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4.2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4.2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4.2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4.2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4.2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4.2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4.2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4.2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4.2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4.2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4.2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4.2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4.2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4.2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4.2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4.2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4.2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4.2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4.2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4.2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4.2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4.2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4.2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4.2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4.2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4.2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4.2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4.2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4.2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4.2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4.2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4.2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4.2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4.2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4.2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4.2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4.2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4.2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4.2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4.2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4.2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4.2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4.2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4.2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4.2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4.2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4.2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4.2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4.2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4.2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4.2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4.2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4.2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4.2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4.2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4.2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4.2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4.2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4.2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4.2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4.2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4.2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4.2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4.2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4.2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4.2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4.2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4.2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4.2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4.2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4.2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4.2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4.2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4.2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4.2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4.2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4.2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4.2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4.2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4.2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4.2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4.2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4.2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4.2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4.2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4.2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4.2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4.2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4.2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4.2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4.2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4.2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4.2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4.2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4.2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4.2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4.2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4.2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4.2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4.2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4.2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4.2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4.2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4.2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4.2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4.2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4.2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4.2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4.2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4.2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4.2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4.2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4.2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4.2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4.2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4.2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4.2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4.2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4.2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4.2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4.2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4.2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4.2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4.2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4.2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4.2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4.2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4.2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4.2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4.2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4.2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4.2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4.2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4.2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4.2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4.2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4.2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4.2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4.2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4.2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4.2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4.2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4.2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4.2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4.2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4.2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4.2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4.2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4.2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4.2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4.2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4.2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4.2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4.2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4.2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4.2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4.2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4.2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4.2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4.2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4.2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4.2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4.2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4.2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4.2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4.2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4.2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4.2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4.2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4.2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4.2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4.2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4.2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4.2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4.2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4.2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4.2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4.2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4.2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4.2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4.2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4.2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4.2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4.2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4.2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4.2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4.2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4.2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4.2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4.2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4.2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4.2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4.2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4.2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4.2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4.2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4.2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4.2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4.2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4.2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4.2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4.2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4.2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4.2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4.2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4.2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4.2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4.2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4.2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4.2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4.2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4.2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4.2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4.2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4.2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4.2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4.2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4.2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4.2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4.2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4.2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4.2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4.2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4.2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4.2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4.2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4.2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4.2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4.2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4.2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4.2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4.2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4.2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4.2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4.2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4.2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4.2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4.2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4.2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4.2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4.2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4.2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4.2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4.2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4.2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4.2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4.2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4.2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4.2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4.2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4.2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4.2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4.2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4.2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4.2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4.2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4.2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4.2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4.2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4.2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4.2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4.2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4.2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4.2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4.2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4.2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4.2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4.2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4.2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4.2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4.2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4.2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4.2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4.2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4.2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4.2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4.2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4.2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4.2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4.2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4.2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4.2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4.2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4.2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4.2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4.2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4.2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4.2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4.2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4.2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4.2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4.2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4.2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4.2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4.2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4.2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4.2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4.2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4.2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4.2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4.2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4.2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4.2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4.2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4.2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4.2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4.2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4.2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4.2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4.2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4.2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4.2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4.2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4.2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4.2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4.2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4.2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4.2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4.2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4.2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4.2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4.2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4.2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4.2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4.2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4.2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4.2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4.2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4.2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4.2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4.2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4.2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4.2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4.2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4.2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4.2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4.2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4.2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4.2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4.2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4.2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4.2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4.2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4.2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4.2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4.2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4.2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4.2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4.2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4.2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4.2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4.2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4.2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4.2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4.2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4.2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4.2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4.2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4.2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4.2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4.2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4.2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4.2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4.2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4.2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4.2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4.2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4.2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4.2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4.2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4.2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4.2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4.2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4.2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4.2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4.2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4.2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4.2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4.2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4.2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4.2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4.2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4.2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4.2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4.2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4.2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4.2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4.2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4.2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4.2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4.2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4.2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4.2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4.2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4.2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4.2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4.2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4.2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4.2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4.2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4.2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4.2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4.2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4.2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4.2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4.2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4.2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4.2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4.2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4.2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4.2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4.2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4.2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4.2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4.2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4.2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4.2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4.2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4.2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4.2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4.2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4.2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4.2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4.2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4.2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4.2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4.2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4.2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4.2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4.2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4.2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4.2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4.2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4.2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4.2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4.2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4.2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4.2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4.2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4.2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4.2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4.2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4.2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4.2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4.2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4.2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4.2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4.2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4.2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4.2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4.2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4.2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4.2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4.2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4.2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4.2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4.2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4.2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4.2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4.2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4.2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4.2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4.2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4.2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4.2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4.2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4.2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4.2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4.2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4.2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4.2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4.2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4.2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4.2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4.2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4.2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4.2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4.2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4.2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4.2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4.2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4.2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4.2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4.2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4.2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4.2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4.2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4.2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4.2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4.2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4.2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4.2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4.2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4.2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4.2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4.2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4.2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4.2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4.2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4.2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4.2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4.2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4.2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4.2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4.2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4.2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4.2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4.2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4.2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4.2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4.2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4.2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4.2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4.2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4.2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4.2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4.2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4.2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4.2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4.2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4.2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4.2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4.2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4.2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4.2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4.2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4.2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4.2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4.2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4.2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4.2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4.2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4.2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4.2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4.2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4.2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4.2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4.2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4.2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4.2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4.2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4.2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4.2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4.2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4.2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4.2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4.2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4.2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4.2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4.2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4.2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4.2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4.2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4.2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4.2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4.2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4.2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4.2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4.2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4.2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4.2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4.2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4.2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4.2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4.2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4.2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4.2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4.2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4.2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4.2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4.2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4.2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4.2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4.2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4.2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4.2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4.2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4.2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4.2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4.2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4.2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4.2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4.2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4.2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4.2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4.2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4.2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4.2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4.2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4.2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4.2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4.2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4.2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4.2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4.2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4.2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4.2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4.2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4.2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4.2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4.2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4.2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4.2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4.2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4.2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4.2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4.2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4.2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4.2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4.2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4.2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4.2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4.2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4.2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4.2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4.2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4.2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4.2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4.2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4.2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4.2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4.2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4.2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4.2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4.2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4.2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4.2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4.2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4.2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4.2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4.2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4.2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4.2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4.2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4.2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4.2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4.2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4.2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4.2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4.2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4.2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4.2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4.2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4.2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4.2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4.2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4.2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4.2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4.2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4.2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4.2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4.2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4.2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4.2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4.2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4.2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4.2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4.2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4.2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4.2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4.2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4.2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4.2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4.2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4.2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4.2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4.2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4.2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4.2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4.2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4.2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4.2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4.2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4.2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4.2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4.2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4.2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4.2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4.2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4.2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4.2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4.2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4.2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4.2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4.2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4.2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4.2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4.2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4.2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4.2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4.2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4.2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4.2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4.2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4.2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4.2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4.2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4.2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4.2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4.2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4.2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4.2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4.2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4.2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4.2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4.2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4.2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4.2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4.2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4.2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4.2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4.2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4.2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4.2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4.2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4.2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4.2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4.2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4.2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4.2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4.2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4.2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4.2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4.2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4.2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4.2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4.2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4.2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4.2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4.2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4.2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4.2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4.2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4.2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4.2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4.2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4.2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4.2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4.2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4.2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4.2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4.2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4.2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4.2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4.2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4.2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4.2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4.2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4.2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4.2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4.2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4.2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4.2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4.2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4.2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4.2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4.2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4.2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4.2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4.2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4.2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4.2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4.2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4.2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4.2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4.2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4.2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4.2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4.2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4.2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4.2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4.2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4.2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4.2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4.2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4.2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4.2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4.2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4.2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4.2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4.2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4.2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4.2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4.2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4.2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4.2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4.2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4.2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4.2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4.2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4.2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4.2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4.2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4.25" hidden="false" customHeight="tru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4.25" hidden="false" customHeight="tru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4.25" hidden="false" customHeight="tru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4.25" hidden="false" customHeight="tru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4.25" hidden="false" customHeight="tru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4.25" hidden="false" customHeight="tru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4.25" hidden="false" customHeight="tru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4.25" hidden="false" customHeight="tru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4.25" hidden="false" customHeight="tru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4.25" hidden="false" customHeight="tru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4.25" hidden="false" customHeight="tru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4.25" hidden="false" customHeight="tru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4.25" hidden="false" customHeight="tru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4" min="1" style="0" width="10.85"/>
    <col collapsed="false" customWidth="true" hidden="false" outlineLevel="0" max="5" min="5" style="0" width="41.41"/>
    <col collapsed="false" customWidth="true" hidden="false" outlineLevel="0" max="6" min="6" style="0" width="16.87"/>
    <col collapsed="false" customWidth="true" hidden="false" outlineLevel="0" max="7" min="7" style="0" width="18.12"/>
    <col collapsed="false" customWidth="true" hidden="false" outlineLevel="0" max="8" min="8" style="0" width="24.29"/>
    <col collapsed="false" customWidth="true" hidden="false" outlineLevel="0" max="9" min="9" style="0" width="12.14"/>
    <col collapsed="false" customWidth="true" hidden="false" outlineLevel="0" max="10" min="10" style="0" width="15.15"/>
    <col collapsed="false" customWidth="true" hidden="false" outlineLevel="0" max="11" min="11" style="0" width="12.29"/>
    <col collapsed="false" customWidth="true" hidden="false" outlineLevel="0" max="12" min="12" style="0" width="13.14"/>
    <col collapsed="false" customWidth="true" hidden="false" outlineLevel="0" max="13" min="13" style="0" width="13.86"/>
    <col collapsed="false" customWidth="true" hidden="false" outlineLevel="0" max="26" min="14" style="0" width="10.71"/>
  </cols>
  <sheetData>
    <row r="1" customFormat="false" ht="14.25" hidden="false" customHeight="true" outlineLevel="0" collapsed="false">
      <c r="A1" s="14" t="s">
        <v>0</v>
      </c>
      <c r="B1" s="14" t="s">
        <v>6</v>
      </c>
      <c r="C1" s="14" t="s">
        <v>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4.25" hidden="false" customHeight="true" outlineLevel="0" collapsed="false">
      <c r="A2" s="21" t="n">
        <v>2007</v>
      </c>
      <c r="B2" s="22" t="n">
        <v>25020.43873</v>
      </c>
      <c r="C2" s="23" t="n">
        <v>2975676</v>
      </c>
      <c r="D2" s="14"/>
      <c r="E2" s="9" t="s">
        <v>12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4.25" hidden="false" customHeight="true" outlineLevel="0" collapsed="false">
      <c r="A3" s="21" t="n">
        <v>2008</v>
      </c>
      <c r="B3" s="22" t="n">
        <v>29113.69315</v>
      </c>
      <c r="C3" s="23" t="n">
        <v>3401175</v>
      </c>
      <c r="D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4.25" hidden="false" customHeight="true" outlineLevel="0" collapsed="false">
      <c r="A4" s="21" t="n">
        <v>2009</v>
      </c>
      <c r="B4" s="22" t="n">
        <v>32839.02167</v>
      </c>
      <c r="C4" s="23" t="n">
        <v>3750401</v>
      </c>
      <c r="D4" s="14"/>
      <c r="E4" s="24" t="s">
        <v>13</v>
      </c>
      <c r="F4" s="2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4.25" hidden="false" customHeight="true" outlineLevel="0" collapsed="false">
      <c r="A5" s="21" t="n">
        <v>2010</v>
      </c>
      <c r="B5" s="22" t="n">
        <v>37742.85527</v>
      </c>
      <c r="C5" s="23" t="n">
        <v>3922514</v>
      </c>
      <c r="D5" s="14"/>
      <c r="E5" s="9" t="s">
        <v>14</v>
      </c>
      <c r="F5" s="9" t="n">
        <v>0.96487762426474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4.25" hidden="false" customHeight="true" outlineLevel="0" collapsed="false">
      <c r="A6" s="21" t="n">
        <v>2011</v>
      </c>
      <c r="B6" s="22" t="n">
        <v>41722.76414</v>
      </c>
      <c r="C6" s="23" t="n">
        <v>4111349</v>
      </c>
      <c r="D6" s="14"/>
      <c r="E6" s="9" t="s">
        <v>15</v>
      </c>
      <c r="F6" s="9" t="n">
        <v>0.930988829806769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4.25" hidden="false" customHeight="true" outlineLevel="0" collapsed="false">
      <c r="A7" s="21" t="n">
        <v>2012</v>
      </c>
      <c r="B7" s="22" t="n">
        <v>64001.27461</v>
      </c>
      <c r="C7" s="23" t="n">
        <v>4482971</v>
      </c>
      <c r="D7" s="14"/>
      <c r="E7" s="9" t="s">
        <v>16</v>
      </c>
      <c r="F7" s="9" t="n">
        <v>0.924715087061929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4.25" hidden="false" customHeight="true" outlineLevel="0" collapsed="false">
      <c r="A8" s="21" t="n">
        <v>2013</v>
      </c>
      <c r="B8" s="22" t="n">
        <v>80722.32313</v>
      </c>
      <c r="C8" s="23" t="n">
        <v>4906299</v>
      </c>
      <c r="D8" s="14"/>
      <c r="E8" s="9" t="s">
        <v>17</v>
      </c>
      <c r="F8" s="9" t="n">
        <v>252440.945832047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4.25" hidden="false" customHeight="true" outlineLevel="0" collapsed="false">
      <c r="A9" s="21" t="n">
        <v>2014</v>
      </c>
      <c r="B9" s="22" t="n">
        <v>106162.82336</v>
      </c>
      <c r="C9" s="23" t="n">
        <v>4879476</v>
      </c>
      <c r="D9" s="14"/>
      <c r="E9" s="25" t="s">
        <v>18</v>
      </c>
      <c r="F9" s="25" t="n">
        <v>13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4.25" hidden="false" customHeight="true" outlineLevel="0" collapsed="false">
      <c r="A10" s="21" t="n">
        <v>2015</v>
      </c>
      <c r="B10" s="22" t="n">
        <v>114587.52918</v>
      </c>
      <c r="C10" s="23" t="n">
        <v>5162331</v>
      </c>
      <c r="D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4.25" hidden="false" customHeight="true" outlineLevel="0" collapsed="false">
      <c r="A11" s="21" t="n">
        <v>2016</v>
      </c>
      <c r="B11" s="22" t="n">
        <v>122901.15612</v>
      </c>
      <c r="C11" s="23" t="n">
        <v>5177917</v>
      </c>
      <c r="D11" s="14"/>
      <c r="E11" s="10" t="s">
        <v>19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4.25" hidden="false" customHeight="true" outlineLevel="0" collapsed="false">
      <c r="A12" s="21" t="n">
        <v>2017</v>
      </c>
      <c r="B12" s="22" t="n">
        <v>122129.65382</v>
      </c>
      <c r="C12" s="23" t="n">
        <v>5451854</v>
      </c>
      <c r="D12" s="14"/>
      <c r="E12" s="24"/>
      <c r="F12" s="24" t="s">
        <v>20</v>
      </c>
      <c r="G12" s="24" t="s">
        <v>21</v>
      </c>
      <c r="H12" s="24" t="s">
        <v>22</v>
      </c>
      <c r="I12" s="24" t="s">
        <v>23</v>
      </c>
      <c r="J12" s="24" t="s">
        <v>24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4.25" hidden="false" customHeight="true" outlineLevel="0" collapsed="false">
      <c r="A13" s="21" t="n">
        <v>2018</v>
      </c>
      <c r="B13" s="22" t="n">
        <v>137160.71032</v>
      </c>
      <c r="C13" s="23" t="n">
        <v>5759773</v>
      </c>
      <c r="D13" s="14"/>
      <c r="E13" s="9" t="s">
        <v>25</v>
      </c>
      <c r="F13" s="9" t="n">
        <v>1</v>
      </c>
      <c r="G13" s="9" t="n">
        <v>9456650991417.33</v>
      </c>
      <c r="H13" s="9" t="n">
        <v>9456650991417.33</v>
      </c>
      <c r="I13" s="9" t="n">
        <v>148.394485982487</v>
      </c>
      <c r="J13" s="9" t="n">
        <v>9.966070423489E-008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4.25" hidden="false" customHeight="true" outlineLevel="0" collapsed="false">
      <c r="A14" s="21" t="n">
        <v>2019</v>
      </c>
      <c r="B14" s="22" t="n">
        <v>143378.49747</v>
      </c>
      <c r="C14" s="23" t="n">
        <v>5925434</v>
      </c>
      <c r="D14" s="14"/>
      <c r="E14" s="9" t="s">
        <v>26</v>
      </c>
      <c r="F14" s="9" t="n">
        <v>11</v>
      </c>
      <c r="G14" s="9" t="n">
        <v>700990742458.365</v>
      </c>
      <c r="H14" s="9" t="n">
        <v>63726431132.5786</v>
      </c>
      <c r="I14" s="9"/>
      <c r="J14" s="9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4.25" hidden="false" customHeight="true" outlineLevel="0" collapsed="false">
      <c r="A15" s="14"/>
      <c r="B15" s="14"/>
      <c r="C15" s="14"/>
      <c r="D15" s="14"/>
      <c r="E15" s="25" t="s">
        <v>27</v>
      </c>
      <c r="F15" s="25" t="n">
        <v>12</v>
      </c>
      <c r="G15" s="25" t="n">
        <v>10157641733875.7</v>
      </c>
      <c r="H15" s="25"/>
      <c r="I15" s="25"/>
      <c r="J15" s="2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4.25" hidden="false" customHeight="true" outlineLevel="0" collapsed="false">
      <c r="A16" s="14"/>
      <c r="B16" s="14"/>
      <c r="C16" s="14"/>
      <c r="D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4.25" hidden="false" customHeight="true" outlineLevel="0" collapsed="false">
      <c r="A17" s="14"/>
      <c r="B17" s="14"/>
      <c r="C17" s="14"/>
      <c r="D17" s="14"/>
      <c r="E17" s="24"/>
      <c r="F17" s="24" t="s">
        <v>28</v>
      </c>
      <c r="G17" s="24" t="s">
        <v>17</v>
      </c>
      <c r="H17" s="24" t="s">
        <v>29</v>
      </c>
      <c r="I17" s="24" t="s">
        <v>30</v>
      </c>
      <c r="J17" s="24" t="s">
        <v>31</v>
      </c>
      <c r="K17" s="24" t="s">
        <v>32</v>
      </c>
      <c r="L17" s="24" t="s">
        <v>33</v>
      </c>
      <c r="M17" s="24" t="s">
        <v>34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4.25" hidden="false" customHeight="true" outlineLevel="0" collapsed="false">
      <c r="A18" s="14"/>
      <c r="B18" s="14"/>
      <c r="C18" s="14"/>
      <c r="D18" s="14"/>
      <c r="E18" s="9" t="s">
        <v>35</v>
      </c>
      <c r="F18" s="9" t="n">
        <v>2996909.68283767</v>
      </c>
      <c r="G18" s="9" t="n">
        <v>149661.7026117</v>
      </c>
      <c r="H18" s="9" t="n">
        <v>20.0245595936672</v>
      </c>
      <c r="I18" s="9" t="n">
        <v>5.27442135852767E-010</v>
      </c>
      <c r="J18" s="9" t="n">
        <v>2667506.49635527</v>
      </c>
      <c r="K18" s="9" t="n">
        <v>3326312.86932007</v>
      </c>
      <c r="L18" s="9" t="n">
        <v>2667506.49635527</v>
      </c>
      <c r="M18" s="9" t="n">
        <v>3326312.86932007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4.25" hidden="false" customHeight="true" outlineLevel="0" collapsed="false">
      <c r="A19" s="14"/>
      <c r="B19" s="14"/>
      <c r="C19" s="14"/>
      <c r="D19" s="14"/>
      <c r="E19" s="25" t="s">
        <v>36</v>
      </c>
      <c r="F19" s="25" t="n">
        <v>19.8086865265487</v>
      </c>
      <c r="G19" s="25" t="n">
        <v>1.62609830611046</v>
      </c>
      <c r="H19" s="25" t="n">
        <v>12.181727545077</v>
      </c>
      <c r="I19" s="25" t="n">
        <v>9.96607042348903E-008</v>
      </c>
      <c r="J19" s="25" t="n">
        <v>16.2296682859495</v>
      </c>
      <c r="K19" s="25" t="n">
        <v>23.387704767148</v>
      </c>
      <c r="L19" s="25" t="n">
        <v>16.2296682859495</v>
      </c>
      <c r="M19" s="25" t="n">
        <v>23.387704767148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4.25" hidden="false" customHeight="true" outlineLevel="0" collapsed="false">
      <c r="A20" s="14"/>
      <c r="B20" s="14"/>
      <c r="C20" s="14"/>
      <c r="D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4.25" hidden="false" customHeight="tru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4.25" hidden="false" customHeight="true" outlineLevel="0" collapsed="false">
      <c r="A22" s="14"/>
      <c r="B22" s="14"/>
      <c r="C22" s="14"/>
      <c r="D22" s="14"/>
      <c r="E22" s="26" t="s">
        <v>37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4.25" hidden="false" customHeight="tru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4.25" hidden="false" customHeight="true" outlineLevel="0" collapsed="false">
      <c r="A24" s="14"/>
      <c r="B24" s="14"/>
      <c r="C24" s="14"/>
      <c r="D24" s="14"/>
      <c r="E24" s="24"/>
      <c r="F24" s="24" t="s">
        <v>6</v>
      </c>
      <c r="G24" s="27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4.25" hidden="false" customHeight="true" outlineLevel="0" collapsed="false">
      <c r="A25" s="14"/>
      <c r="B25" s="14"/>
      <c r="C25" s="14"/>
      <c r="D25" s="14"/>
      <c r="E25" s="25" t="s">
        <v>6</v>
      </c>
      <c r="F25" s="25" t="n">
        <v>1</v>
      </c>
      <c r="G25" s="9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4.25" hidden="false" customHeight="true" outlineLevel="0" collapsed="false">
      <c r="A26" s="14"/>
      <c r="B26" s="14"/>
      <c r="C26" s="14"/>
      <c r="D26" s="14"/>
      <c r="E26" s="9"/>
      <c r="F26" s="9"/>
      <c r="G26" s="9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4.25" hidden="false" customHeight="tru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4.25" hidden="false" customHeight="tru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4.25" hidden="false" customHeight="true" outlineLevel="0" collapsed="false">
      <c r="A29" s="14"/>
      <c r="B29" s="14"/>
      <c r="C29" s="14"/>
      <c r="D29" s="14"/>
      <c r="E29" s="14" t="s">
        <v>38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4.25" hidden="false" customHeight="tru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4.25" hidden="false" customHeight="true" outlineLevel="0" collapsed="false">
      <c r="A31" s="14"/>
      <c r="B31" s="14"/>
      <c r="C31" s="14"/>
      <c r="D31" s="14"/>
      <c r="E31" s="14"/>
      <c r="F31" s="14" t="s">
        <v>39</v>
      </c>
      <c r="G31" s="14" t="s">
        <v>40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4.25" hidden="false" customHeight="true" outlineLevel="0" collapsed="false">
      <c r="A32" s="14"/>
      <c r="B32" s="14"/>
      <c r="C32" s="14"/>
      <c r="D32" s="14"/>
      <c r="E32" s="14" t="s">
        <v>41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4.25" hidden="false" customHeight="true" outlineLevel="0" collapsed="false">
      <c r="A33" s="14"/>
      <c r="B33" s="14"/>
      <c r="C33" s="14"/>
      <c r="D33" s="14"/>
      <c r="E33" s="14" t="s">
        <v>42</v>
      </c>
      <c r="F33" s="14" t="n">
        <f aca="false">1/(1-F32)</f>
        <v>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4.25" hidden="false" customHeight="tru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4.25" hidden="false" customHeight="true" outlineLevel="0" collapsed="false">
      <c r="A35" s="14"/>
      <c r="B35" s="14"/>
      <c r="C35" s="14"/>
      <c r="D35" s="14"/>
      <c r="E35" s="14" t="s">
        <v>43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4.25" hidden="false" customHeight="tru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4.25" hidden="false" customHeight="tru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4.25" hidden="false" customHeight="tru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4.25" hidden="false" customHeight="tru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4.25" hidden="false" customHeight="tru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4.25" hidden="false" customHeight="tru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4.25" hidden="false" customHeight="tru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4.25" hidden="false" customHeight="tru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4.25" hidden="false" customHeight="tru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4.25" hidden="false" customHeight="tru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4.25" hidden="false" customHeight="tru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4.25" hidden="false" customHeight="true" outlineLevel="0" collapsed="fals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4.25" hidden="false" customHeight="tru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4.25" hidden="false" customHeight="true" outlineLevel="0" collapsed="fals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4.25" hidden="false" customHeight="tru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4.25" hidden="false" customHeight="true" outlineLevel="0" collapsed="fals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4.25" hidden="false" customHeight="true" outlineLevel="0" collapsed="fals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4.25" hidden="false" customHeight="tru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4.25" hidden="false" customHeight="tru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4.25" hidden="false" customHeight="tru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4.25" hidden="false" customHeight="tru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4.25" hidden="false" customHeight="tru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4.25" hidden="false" customHeight="tru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4.25" hidden="false" customHeight="tru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4.25" hidden="false" customHeight="tru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4.25" hidden="false" customHeight="tru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4.25" hidden="false" customHeight="tru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4.25" hidden="false" customHeight="tru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4.25" hidden="false" customHeight="tru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4.25" hidden="false" customHeight="tru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4.25" hidden="false" customHeight="tru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4.25" hidden="false" customHeight="tru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4.25" hidden="false" customHeight="tru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4.25" hidden="false" customHeight="tru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4.25" hidden="false" customHeight="tru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4.25" hidden="false" customHeight="tru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4.25" hidden="false" customHeight="tru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4.25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4.25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4.25" hidden="false" customHeight="tru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4.25" hidden="false" customHeight="tru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4.25" hidden="false" customHeight="tru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4.25" hidden="false" customHeight="tru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4.25" hidden="false" customHeight="tru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4.2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4.25" hidden="false" customHeight="tru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4.25" hidden="false" customHeight="tru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4.25" hidden="false" customHeight="tru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4.2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4.25" hidden="false" customHeight="tru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4.25" hidden="false" customHeight="tru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4.2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4.25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4.2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4.2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4.25" hidden="false" customHeight="tru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4.25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4.25" hidden="false" customHeight="tru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4.25" hidden="false" customHeight="tru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4.2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4.2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4.2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4.2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4.2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4.2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4.2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4.2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4.2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4.2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4.2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4.2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4.2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4.2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4.2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4.2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4.2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4.2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4.2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4.2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4.2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4.2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4.2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4.2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4.2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4.2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4.2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4.2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4.2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4.2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4.2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4.2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4.2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4.2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4.2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4.2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4.2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4.2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4.2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4.2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4.2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4.2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4.2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4.2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4.2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4.2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4.2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4.2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4.2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4.2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4.2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4.2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4.2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4.2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4.2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4.2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4.2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4.2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4.2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4.2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4.2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4.2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4.2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4.2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4.2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4.2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4.2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4.2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4.2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4.2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4.2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4.2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4.2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4.2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4.2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4.2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4.2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4.2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4.2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4.2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4.2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4.2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4.2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4.2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4.2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4.2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4.2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4.2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4.2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4.2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4.2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4.2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4.2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4.2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4.2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4.2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4.2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4.2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4.2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4.2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4.2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4.2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4.2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4.2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4.2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4.2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4.2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4.2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4.2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4.2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4.2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4.2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4.2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4.2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4.2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4.2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4.2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4.2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4.2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4.2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4.2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4.2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4.2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4.2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4.2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4.2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4.2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4.2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4.2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4.2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4.2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4.2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4.2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4.2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4.2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4.2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4.2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4.2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4.2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4.2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4.2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4.2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4.2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4.2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4.2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4.2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4.2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4.2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4.2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4.2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4.2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4.2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4.2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4.2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4.2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4.2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4.2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4.2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4.2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4.2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4.2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4.2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4.2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4.2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4.2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4.2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4.2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4.2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4.2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4.2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4.2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4.2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4.2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4.2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4.2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4.2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4.2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4.2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4.2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4.2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4.2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4.2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4.2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4.2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4.2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4.2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4.2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4.2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4.2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4.2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4.2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4.2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4.2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4.2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4.2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4.2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4.2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4.2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4.2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4.2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4.2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4.2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4.2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4.2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4.2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4.2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4.2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4.2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4.2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4.2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4.2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4.2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4.2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4.2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4.2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4.2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4.2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4.2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4.2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4.2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4.2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4.2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4.2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4.2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4.2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4.2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4.2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4.2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4.2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4.2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4.2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4.2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4.2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4.2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4.2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4.2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4.2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4.2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4.2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4.2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4.2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4.2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4.2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4.2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4.2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4.2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4.2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4.2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4.2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4.2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4.2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4.2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4.2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4.2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4.2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4.2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4.2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4.2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4.2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4.2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4.2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4.2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4.2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4.2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4.2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4.2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4.2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4.2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4.2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4.2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4.2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4.2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4.2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4.2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4.2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4.2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4.2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4.2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4.2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4.2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4.2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4.2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4.2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4.2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4.2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4.2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4.2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4.2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4.2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4.2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4.2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4.2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4.2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4.2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4.2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4.2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4.2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4.2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4.2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4.2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4.2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4.2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4.2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4.2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4.2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4.2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4.2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4.2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4.2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4.2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4.2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4.2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4.2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4.2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4.2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4.2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4.2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4.2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4.2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4.2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4.2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4.2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4.2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4.2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4.2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4.2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4.2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4.2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4.2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4.2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4.2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4.2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4.2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4.2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4.2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4.2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4.2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4.2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4.2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4.2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4.2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4.2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4.2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4.2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4.2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4.2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4.2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4.2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4.2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4.2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4.2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4.2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4.2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4.2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4.2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4.2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4.2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4.2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4.2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4.2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4.2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4.2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4.2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4.2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4.2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4.2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4.2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4.2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4.2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4.2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4.2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4.2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4.2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4.2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4.2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4.2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4.2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4.2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4.2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4.2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4.2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4.2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4.2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4.2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4.2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4.2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4.2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4.2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4.2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4.2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4.2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4.2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4.2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4.2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4.2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4.2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4.2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4.2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4.2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4.2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4.2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4.2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4.2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4.2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4.2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4.2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4.2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4.2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4.2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4.2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4.2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4.2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4.2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4.2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4.2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4.2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4.2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4.2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4.2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4.2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4.2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4.2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4.2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4.2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4.2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4.2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4.2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4.2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4.2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4.2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4.2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4.2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4.2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4.2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4.2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4.2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4.2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4.2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4.2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4.2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4.2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4.2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4.2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4.2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4.2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4.2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4.2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4.2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4.2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4.2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4.2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4.2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4.2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4.2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4.2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4.2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4.2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4.2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4.2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4.2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4.2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4.2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4.2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4.2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4.2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4.2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4.2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4.2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4.2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4.2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4.2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4.2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4.2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4.2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4.2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4.2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4.2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4.2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4.2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4.2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4.2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4.2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4.2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4.2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4.2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4.2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4.2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4.2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4.2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4.2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4.2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4.2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4.2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4.2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4.2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4.2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4.2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4.2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4.2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4.2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4.2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4.2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4.2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4.2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4.2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4.2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4.2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4.2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4.2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4.2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4.2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4.2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4.2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4.2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4.2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4.2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4.2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4.2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4.2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4.2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4.2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4.2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4.2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4.2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4.2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4.2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4.2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4.2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4.2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4.2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4.2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4.2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4.2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4.2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4.2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4.2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4.2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4.2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4.2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4.2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4.2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4.2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4.2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4.2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4.2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4.2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4.2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4.2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4.2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4.2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4.2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4.2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4.2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4.2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4.2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4.2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4.2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4.2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4.2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4.2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4.2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4.2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4.2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4.2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4.2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4.2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4.2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4.2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4.2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4.2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4.2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4.2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4.2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4.2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4.2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4.2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4.2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4.2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4.2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4.2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4.2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4.2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4.2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4.2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4.2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4.2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4.2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4.2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4.2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4.2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4.2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4.2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4.2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4.2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4.2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4.2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4.2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4.2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4.2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4.2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4.2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4.2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4.2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4.2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4.2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4.2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4.2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4.2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4.2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4.2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4.2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4.2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4.2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4.2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4.2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4.2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4.2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4.2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4.2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4.2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4.2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4.2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4.2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4.2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4.2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4.2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4.2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4.2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4.2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4.2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4.2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4.2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4.2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4.2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4.2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4.2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4.2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4.2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4.2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4.2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4.2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4.2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4.2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4.2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4.2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4.2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4.2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4.2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4.2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4.2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4.2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4.2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4.2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4.2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4.2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4.2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4.2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4.2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4.2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4.2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4.2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4.2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4.2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4.2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4.2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4.2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4.2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4.2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4.2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4.2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4.2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4.2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4.2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4.2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4.2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4.2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4.2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4.2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4.2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4.2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4.2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4.2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4.2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4.2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4.2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4.2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4.2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4.2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4.2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4.2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4.2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4.2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4.2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4.2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4.2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4.2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4.2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4.2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4.2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4.2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4.2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4.2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4.2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4.2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4.2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4.2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4.2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4.2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4.2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4.2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4.2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4.2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4.2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4.2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4.2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4.2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4.2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4.2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4.2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4.2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4.2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4.2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4.2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4.2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4.2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4.2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4.2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4.2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4.2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4.2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4.2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4.2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4.2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4.2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4.2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4.2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4.2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4.2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4.2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4.2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4.2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4.2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4.2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4.2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4.2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4.2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4.2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4.2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4.2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4.2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4.2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4.2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4.2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4.2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4.2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4.2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4.2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4.2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4.2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4.2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4.2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4.2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4.2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4.2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4.2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4.2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4.2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4.2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4.2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4.2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4.2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4.2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4.2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4.2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4.2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4.2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4.2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4.2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4.2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4.2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4.2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4.2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4.2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4.2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4.2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4.2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4.2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4.2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4.2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4.2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4.2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4.2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4.2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4.2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4.2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4.2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4.2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4.2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4.2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4.2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4.2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4.2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4.2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4.2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4.2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4.2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4.2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4.2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4.2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4.2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4.2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4.2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4.2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4.2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4.2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4.2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4.2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4.2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4.2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4.2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4.2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4.2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4.2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4.2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4.2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4.2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4.2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4.2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4.2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4.2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4.2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4.2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4.2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4.2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4.2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4.2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4.2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4.2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4.2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4.2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4.2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4.2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4.2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4.2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4.2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4.2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4.2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4.2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4.2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4.2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4.2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4.2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4.2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4.2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4.2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4.2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4.2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4.2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4.2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4.2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4.2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4.2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4.2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4.2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4.2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4.2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4.2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4.2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4.2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4.2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4.2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4.2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4.2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4.2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4.2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4.2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4.2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4.2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4.2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4.2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4.2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4.2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4.2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4.2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4.2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4.2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4.2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4.2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4.2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4.2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4.2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4.2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4.2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4.25" hidden="false" customHeight="tru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4.25" hidden="false" customHeight="tru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4.25" hidden="false" customHeight="tru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4.25" hidden="false" customHeight="tru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4.25" hidden="false" customHeight="tru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4.25" hidden="false" customHeight="tru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4.25" hidden="false" customHeight="tru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4.25" hidden="false" customHeight="tru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4.25" hidden="false" customHeight="tru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4.25" hidden="false" customHeight="tru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4.25" hidden="false" customHeight="tru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4.25" hidden="false" customHeight="tru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4.25" hidden="false" customHeight="tru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E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ColWidth="14.515625" defaultRowHeight="15" zeroHeight="false" outlineLevelRow="0" outlineLevelCol="0"/>
  <cols>
    <col collapsed="false" customWidth="true" hidden="false" outlineLevel="0" max="26" min="1" style="0" width="10.71"/>
  </cols>
  <sheetData>
    <row r="1" customFormat="false" ht="14.25" hidden="false" customHeight="true" outlineLevel="0" collapsed="false">
      <c r="A1" s="14" t="s">
        <v>0</v>
      </c>
      <c r="B1" s="14" t="s">
        <v>6</v>
      </c>
      <c r="C1" s="14" t="s">
        <v>8</v>
      </c>
      <c r="E1" s="14" t="s">
        <v>44</v>
      </c>
    </row>
    <row r="2" customFormat="false" ht="14.25" hidden="false" customHeight="true" outlineLevel="0" collapsed="false">
      <c r="A2" s="21" t="n">
        <v>2007</v>
      </c>
      <c r="B2" s="22" t="n">
        <v>25020.43873</v>
      </c>
      <c r="C2" s="23" t="n">
        <v>2975676</v>
      </c>
      <c r="E2" s="24"/>
      <c r="F2" s="24" t="s">
        <v>45</v>
      </c>
      <c r="G2" s="24" t="s">
        <v>46</v>
      </c>
      <c r="J2" s="9" t="s">
        <v>47</v>
      </c>
    </row>
    <row r="3" customFormat="false" ht="14.25" hidden="false" customHeight="true" outlineLevel="0" collapsed="false">
      <c r="A3" s="21" t="n">
        <v>2008</v>
      </c>
      <c r="B3" s="22" t="n">
        <v>29113.69315</v>
      </c>
      <c r="C3" s="23" t="n">
        <v>3401175</v>
      </c>
      <c r="E3" s="9" t="s">
        <v>45</v>
      </c>
      <c r="F3" s="9" t="n">
        <v>1</v>
      </c>
      <c r="G3" s="9"/>
      <c r="I3" s="28" t="n">
        <f aca="false">SQRT(0.931)</f>
        <v>0.964883412646315</v>
      </c>
      <c r="J3" s="29" t="n">
        <f aca="false">2*(1-F4)</f>
        <v>0.07024475147052</v>
      </c>
    </row>
    <row r="4" customFormat="false" ht="14.25" hidden="false" customHeight="true" outlineLevel="0" collapsed="false">
      <c r="A4" s="21" t="n">
        <v>2009</v>
      </c>
      <c r="B4" s="22" t="n">
        <v>32839.02167</v>
      </c>
      <c r="C4" s="23" t="n">
        <v>3750401</v>
      </c>
      <c r="E4" s="25" t="s">
        <v>46</v>
      </c>
      <c r="F4" s="25" t="n">
        <v>0.96487762426474</v>
      </c>
      <c r="G4" s="25" t="n">
        <v>1</v>
      </c>
    </row>
    <row r="5" customFormat="false" ht="14.25" hidden="false" customHeight="true" outlineLevel="0" collapsed="false">
      <c r="A5" s="21" t="n">
        <v>2010</v>
      </c>
      <c r="B5" s="22" t="n">
        <v>37742.85527</v>
      </c>
      <c r="C5" s="23" t="n">
        <v>3922514</v>
      </c>
      <c r="F5" s="30" t="n">
        <f aca="false">F4*100</f>
        <v>96.487762426474</v>
      </c>
    </row>
    <row r="6" customFormat="false" ht="14.25" hidden="false" customHeight="true" outlineLevel="0" collapsed="false">
      <c r="A6" s="21" t="n">
        <v>2011</v>
      </c>
      <c r="B6" s="22" t="n">
        <v>41722.76414</v>
      </c>
      <c r="C6" s="23" t="n">
        <v>4111349</v>
      </c>
      <c r="E6" s="9" t="s">
        <v>48</v>
      </c>
    </row>
    <row r="7" customFormat="false" ht="14.25" hidden="false" customHeight="true" outlineLevel="0" collapsed="false">
      <c r="A7" s="21" t="n">
        <v>2012</v>
      </c>
      <c r="B7" s="22" t="n">
        <v>64001.27461</v>
      </c>
      <c r="C7" s="23" t="n">
        <v>4482971</v>
      </c>
    </row>
    <row r="8" customFormat="false" ht="14.25" hidden="false" customHeight="true" outlineLevel="0" collapsed="false">
      <c r="A8" s="21" t="n">
        <v>2013</v>
      </c>
      <c r="B8" s="22" t="n">
        <v>80722.32313</v>
      </c>
      <c r="C8" s="23" t="n">
        <v>4906299</v>
      </c>
    </row>
    <row r="9" customFormat="false" ht="14.25" hidden="false" customHeight="true" outlineLevel="0" collapsed="false">
      <c r="A9" s="21" t="n">
        <v>2014</v>
      </c>
      <c r="B9" s="22" t="n">
        <v>106162.82336</v>
      </c>
      <c r="C9" s="23" t="n">
        <v>4879476</v>
      </c>
    </row>
    <row r="10" customFormat="false" ht="14.25" hidden="false" customHeight="true" outlineLevel="0" collapsed="false">
      <c r="A10" s="21" t="n">
        <v>2015</v>
      </c>
      <c r="B10" s="22" t="n">
        <v>114587.52918</v>
      </c>
      <c r="C10" s="23" t="n">
        <v>5162331</v>
      </c>
    </row>
    <row r="11" customFormat="false" ht="14.25" hidden="false" customHeight="true" outlineLevel="0" collapsed="false">
      <c r="A11" s="21" t="n">
        <v>2016</v>
      </c>
      <c r="B11" s="22" t="n">
        <v>122901.15612</v>
      </c>
      <c r="C11" s="23" t="n">
        <v>5177917</v>
      </c>
    </row>
    <row r="12" customFormat="false" ht="14.25" hidden="false" customHeight="true" outlineLevel="0" collapsed="false">
      <c r="A12" s="21" t="n">
        <v>2017</v>
      </c>
      <c r="B12" s="22" t="n">
        <v>122129.65382</v>
      </c>
      <c r="C12" s="23" t="n">
        <v>5451854</v>
      </c>
    </row>
    <row r="13" customFormat="false" ht="14.25" hidden="false" customHeight="true" outlineLevel="0" collapsed="false">
      <c r="A13" s="21" t="n">
        <v>2018</v>
      </c>
      <c r="B13" s="22" t="n">
        <v>137160.71032</v>
      </c>
      <c r="C13" s="23" t="n">
        <v>5759773</v>
      </c>
    </row>
    <row r="14" customFormat="false" ht="14.25" hidden="false" customHeight="true" outlineLevel="0" collapsed="false">
      <c r="A14" s="21" t="n">
        <v>2019</v>
      </c>
      <c r="B14" s="22" t="n">
        <v>143378.49747</v>
      </c>
      <c r="C14" s="23" t="n">
        <v>5925434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0.75" defaultRowHeight="15" zeroHeight="false" outlineLevelRow="0" outlineLevelCol="0"/>
  <cols>
    <col collapsed="false" customWidth="true" hidden="false" outlineLevel="0" max="4" min="4" style="0" width="20.71"/>
    <col collapsed="false" customWidth="true" hidden="false" outlineLevel="0" max="11" min="10" style="0" width="11.99"/>
    <col collapsed="false" customWidth="true" hidden="false" outlineLevel="0" max="16" min="15" style="0" width="12.71"/>
  </cols>
  <sheetData>
    <row r="2" customFormat="false" ht="45" hidden="false" customHeight="false" outlineLevel="0" collapsed="false">
      <c r="A2" s="31" t="s">
        <v>49</v>
      </c>
      <c r="B2" s="32" t="s">
        <v>50</v>
      </c>
      <c r="C2" s="32" t="s">
        <v>51</v>
      </c>
      <c r="D2" s="31" t="s">
        <v>52</v>
      </c>
      <c r="E2" s="33" t="s">
        <v>53</v>
      </c>
      <c r="F2" s="33" t="s">
        <v>54</v>
      </c>
      <c r="G2" s="34" t="s">
        <v>55</v>
      </c>
    </row>
    <row r="3" customFormat="false" ht="15" hidden="false" customHeight="false" outlineLevel="0" collapsed="false">
      <c r="A3" s="0" t="n">
        <v>1</v>
      </c>
      <c r="B3" s="0" t="n">
        <v>23630</v>
      </c>
      <c r="C3" s="0" t="n">
        <v>1</v>
      </c>
      <c r="D3" s="0" t="n">
        <v>900000</v>
      </c>
      <c r="E3" s="0" t="n">
        <f aca="false">$J$13+D3*$J$14</f>
        <v>10506.963757389</v>
      </c>
      <c r="F3" s="0" t="n">
        <f aca="false">B3-E3</f>
        <v>13123.036242611</v>
      </c>
      <c r="G3" s="0" t="n">
        <f aca="false">F3*F3</f>
        <v>172214080.224882</v>
      </c>
    </row>
    <row r="4" customFormat="false" ht="15" hidden="false" customHeight="false" outlineLevel="0" collapsed="false">
      <c r="A4" s="0" t="n">
        <v>2</v>
      </c>
      <c r="B4" s="0" t="n">
        <v>24130</v>
      </c>
      <c r="C4" s="0" t="n">
        <v>1</v>
      </c>
      <c r="D4" s="0" t="n">
        <v>1050000</v>
      </c>
      <c r="E4" s="0" t="n">
        <f aca="false">$J$13+D4*$J$14</f>
        <v>14182.9639477452</v>
      </c>
      <c r="F4" s="0" t="n">
        <f aca="false">B4-E4</f>
        <v>9947.03605225477</v>
      </c>
      <c r="G4" s="0" t="n">
        <f aca="false">F4*F4</f>
        <v>98943526.2248562</v>
      </c>
      <c r="I4" s="35" t="s">
        <v>56</v>
      </c>
      <c r="J4" s="36" t="n">
        <v>1</v>
      </c>
      <c r="K4" s="36" t="n">
        <v>1</v>
      </c>
      <c r="L4" s="36" t="n">
        <v>1</v>
      </c>
      <c r="M4" s="36" t="n">
        <v>1</v>
      </c>
      <c r="N4" s="36" t="n">
        <v>1</v>
      </c>
      <c r="O4" s="36" t="n">
        <v>1</v>
      </c>
      <c r="P4" s="36" t="n">
        <v>1</v>
      </c>
      <c r="Q4" s="36" t="n">
        <v>1</v>
      </c>
      <c r="R4" s="36" t="n">
        <v>1</v>
      </c>
      <c r="S4" s="36" t="n">
        <v>1</v>
      </c>
      <c r="T4" s="36" t="n">
        <v>1</v>
      </c>
      <c r="U4" s="36" t="n">
        <v>1</v>
      </c>
      <c r="V4" s="36" t="n">
        <v>1</v>
      </c>
      <c r="W4" s="36" t="n">
        <v>1</v>
      </c>
      <c r="X4" s="36" t="n">
        <v>1</v>
      </c>
      <c r="Y4" s="36" t="n">
        <v>1</v>
      </c>
      <c r="Z4" s="36" t="n">
        <v>1</v>
      </c>
      <c r="AA4" s="36" t="n">
        <v>1</v>
      </c>
      <c r="AB4" s="36" t="n">
        <v>1</v>
      </c>
      <c r="AC4" s="36" t="n">
        <v>1</v>
      </c>
    </row>
    <row r="5" customFormat="false" ht="15" hidden="false" customHeight="false" outlineLevel="0" collapsed="false">
      <c r="A5" s="0" t="n">
        <v>3</v>
      </c>
      <c r="B5" s="0" t="n">
        <v>24630</v>
      </c>
      <c r="C5" s="0" t="n">
        <v>1</v>
      </c>
      <c r="D5" s="0" t="n">
        <v>1200000</v>
      </c>
      <c r="E5" s="0" t="n">
        <f aca="false">$J$13+D5*$J$14</f>
        <v>17858.9641381015</v>
      </c>
      <c r="F5" s="0" t="n">
        <f aca="false">B5-E5</f>
        <v>6771.03586189854</v>
      </c>
      <c r="G5" s="0" t="n">
        <f aca="false">F5*F5</f>
        <v>45846926.6431161</v>
      </c>
      <c r="J5" s="36" t="n">
        <f aca="false">+K5-150000</f>
        <v>900000</v>
      </c>
      <c r="K5" s="36" t="n">
        <f aca="false">+L5-150000</f>
        <v>1050000</v>
      </c>
      <c r="L5" s="36" t="n">
        <f aca="false">+M5-150000</f>
        <v>1200000</v>
      </c>
      <c r="M5" s="36" t="n">
        <f aca="false">+N5-150000</f>
        <v>1350000</v>
      </c>
      <c r="N5" s="36" t="n">
        <f aca="false">+O5-150000</f>
        <v>1500000</v>
      </c>
      <c r="O5" s="36" t="n">
        <f aca="false">+P5-150000</f>
        <v>1650000</v>
      </c>
      <c r="P5" s="36" t="n">
        <v>1800000</v>
      </c>
      <c r="Q5" s="36" t="n">
        <v>1500000</v>
      </c>
      <c r="R5" s="36" t="n">
        <v>2000000</v>
      </c>
      <c r="S5" s="36" t="n">
        <v>2500000</v>
      </c>
      <c r="T5" s="36" t="n">
        <v>3800000</v>
      </c>
      <c r="U5" s="36" t="n">
        <v>4000000</v>
      </c>
      <c r="V5" s="36" t="n">
        <v>3900000</v>
      </c>
      <c r="W5" s="36" t="n">
        <v>4500000</v>
      </c>
      <c r="X5" s="36" t="n">
        <v>4900000</v>
      </c>
      <c r="Y5" s="36" t="n">
        <v>5000000</v>
      </c>
      <c r="Z5" s="36" t="n">
        <v>5300000</v>
      </c>
      <c r="AA5" s="36" t="n">
        <v>5800000</v>
      </c>
      <c r="AB5" s="36" t="n">
        <v>6000000</v>
      </c>
      <c r="AC5" s="36" t="n">
        <v>5200000</v>
      </c>
    </row>
    <row r="6" customFormat="false" ht="15" hidden="false" customHeight="false" outlineLevel="0" collapsed="false">
      <c r="A6" s="0" t="n">
        <v>4</v>
      </c>
      <c r="B6" s="0" t="n">
        <v>25130</v>
      </c>
      <c r="C6" s="0" t="n">
        <v>1</v>
      </c>
      <c r="D6" s="0" t="n">
        <v>1350000</v>
      </c>
      <c r="E6" s="0" t="n">
        <f aca="false">$J$13+D6*$J$14</f>
        <v>21534.9643284577</v>
      </c>
      <c r="F6" s="0" t="n">
        <f aca="false">B6-E6</f>
        <v>3595.03567154231</v>
      </c>
      <c r="G6" s="0" t="n">
        <f aca="false">F6*F6</f>
        <v>12924281.4796617</v>
      </c>
    </row>
    <row r="7" customFormat="false" ht="15.75" hidden="false" customHeight="false" outlineLevel="0" collapsed="false">
      <c r="A7" s="0" t="n">
        <v>5</v>
      </c>
      <c r="B7" s="0" t="n">
        <v>25630</v>
      </c>
      <c r="C7" s="0" t="n">
        <v>1</v>
      </c>
      <c r="D7" s="0" t="n">
        <v>1500000</v>
      </c>
      <c r="E7" s="0" t="n">
        <f aca="false">$J$13+D7*$J$14</f>
        <v>25210.9645188139</v>
      </c>
      <c r="F7" s="0" t="n">
        <f aca="false">B7-E7</f>
        <v>419.035481186082</v>
      </c>
      <c r="G7" s="0" t="n">
        <f aca="false">F7*F7</f>
        <v>175590.734492851</v>
      </c>
      <c r="I7" s="37" t="s">
        <v>57</v>
      </c>
      <c r="J7" s="0" t="n">
        <f aca="false" t="array" ref="J7:K8">MMULT(J4:AC5,C3:D22)</f>
        <v>20</v>
      </c>
      <c r="K7" s="0" t="n">
        <v>63850000</v>
      </c>
      <c r="N7" s="0" t="s">
        <v>58</v>
      </c>
      <c r="O7" s="0" t="n">
        <f aca="false" t="array" ref="O7:P8">MINVERSE(J7:K8)</f>
        <v>0.215116714694488</v>
      </c>
      <c r="P7" s="0" t="n">
        <v>-5.1720192543301E-008</v>
      </c>
    </row>
    <row r="8" customFormat="false" ht="15" hidden="false" customHeight="false" outlineLevel="0" collapsed="false">
      <c r="A8" s="0" t="n">
        <v>6</v>
      </c>
      <c r="B8" s="0" t="n">
        <v>26130</v>
      </c>
      <c r="C8" s="0" t="n">
        <v>1</v>
      </c>
      <c r="D8" s="0" t="n">
        <v>1650000</v>
      </c>
      <c r="E8" s="0" t="n">
        <f aca="false">$J$13+D8*$J$14</f>
        <v>28886.9647091702</v>
      </c>
      <c r="F8" s="0" t="n">
        <f aca="false">B8-E8</f>
        <v>-2756.96470917016</v>
      </c>
      <c r="G8" s="0" t="n">
        <f aca="false">F8*F8</f>
        <v>7600854.40760968</v>
      </c>
      <c r="J8" s="0" t="n">
        <v>63850000</v>
      </c>
      <c r="K8" s="0" t="n">
        <v>265567500000000</v>
      </c>
      <c r="O8" s="0" t="n">
        <v>-5.1720192543301E-008</v>
      </c>
      <c r="P8" s="0" t="n">
        <v>1.62005301623496E-014</v>
      </c>
    </row>
    <row r="9" customFormat="false" ht="15" hidden="false" customHeight="false" outlineLevel="0" collapsed="false">
      <c r="A9" s="0" t="n">
        <v>7</v>
      </c>
      <c r="B9" s="0" t="n">
        <v>27130</v>
      </c>
      <c r="C9" s="0" t="n">
        <v>1</v>
      </c>
      <c r="D9" s="0" t="n">
        <v>1800000</v>
      </c>
      <c r="E9" s="0" t="n">
        <f aca="false">$J$13+D9*$J$14</f>
        <v>32562.9648995264</v>
      </c>
      <c r="F9" s="0" t="n">
        <f aca="false">B9-E9</f>
        <v>-5432.96489952639</v>
      </c>
      <c r="G9" s="0" t="n">
        <f aca="false">F9*F9</f>
        <v>29517107.5994857</v>
      </c>
    </row>
    <row r="10" customFormat="false" ht="15" hidden="false" customHeight="false" outlineLevel="0" collapsed="false">
      <c r="A10" s="0" t="n">
        <v>8</v>
      </c>
      <c r="B10" s="0" t="n">
        <v>30760</v>
      </c>
      <c r="C10" s="0" t="n">
        <v>1</v>
      </c>
      <c r="D10" s="0" t="n">
        <v>1500000</v>
      </c>
      <c r="E10" s="0" t="n">
        <f aca="false">$J$13+D10*$J$14</f>
        <v>25210.9645188139</v>
      </c>
      <c r="F10" s="0" t="n">
        <f aca="false">B10-E10</f>
        <v>5549.03548118608</v>
      </c>
      <c r="G10" s="0" t="n">
        <f aca="false">F10*F10</f>
        <v>30791794.771462</v>
      </c>
      <c r="I10" s="35" t="s">
        <v>59</v>
      </c>
      <c r="J10" s="0" t="n">
        <f aca="false" t="array" ref="J10:J11">MMULT(J4:AC5,B3:B22)</f>
        <v>1333770</v>
      </c>
    </row>
    <row r="11" customFormat="false" ht="15" hidden="false" customHeight="false" outlineLevel="0" collapsed="false">
      <c r="A11" s="0" t="n">
        <v>9</v>
      </c>
      <c r="B11" s="0" t="n">
        <v>33000</v>
      </c>
      <c r="C11" s="0" t="n">
        <v>1</v>
      </c>
      <c r="D11" s="0" t="n">
        <v>2000000</v>
      </c>
      <c r="E11" s="0" t="n">
        <f aca="false">$J$13+D11*$J$14</f>
        <v>37464.298486668</v>
      </c>
      <c r="F11" s="0" t="n">
        <f aca="false">B11-E11</f>
        <v>-4464.29848666803</v>
      </c>
      <c r="G11" s="0" t="n">
        <f aca="false">F11*F11</f>
        <v>19929960.9780664</v>
      </c>
      <c r="J11" s="0" t="n">
        <v>5770768500000</v>
      </c>
    </row>
    <row r="12" customFormat="false" ht="15" hidden="false" customHeight="false" outlineLevel="0" collapsed="false">
      <c r="A12" s="0" t="n">
        <v>10</v>
      </c>
      <c r="B12" s="0" t="n">
        <v>40100</v>
      </c>
      <c r="C12" s="0" t="n">
        <v>1</v>
      </c>
      <c r="D12" s="0" t="n">
        <v>2500000</v>
      </c>
      <c r="E12" s="0" t="n">
        <f aca="false">$J$13+D12*$J$14</f>
        <v>49717.6324545221</v>
      </c>
      <c r="F12" s="0" t="n">
        <f aca="false">B12-E12</f>
        <v>-9617.63245452214</v>
      </c>
      <c r="G12" s="0" t="n">
        <f aca="false">F12*F12</f>
        <v>92498854.0302775</v>
      </c>
      <c r="M12" s="38" t="s">
        <v>60</v>
      </c>
      <c r="N12" s="38" t="s">
        <v>61</v>
      </c>
      <c r="O12" s="38" t="s">
        <v>62</v>
      </c>
    </row>
    <row r="13" customFormat="false" ht="15" hidden="false" customHeight="false" outlineLevel="0" collapsed="false">
      <c r="A13" s="0" t="n">
        <v>11</v>
      </c>
      <c r="B13" s="0" t="n">
        <v>43000</v>
      </c>
      <c r="C13" s="0" t="n">
        <v>1</v>
      </c>
      <c r="D13" s="0" t="n">
        <v>3800000</v>
      </c>
      <c r="E13" s="0" t="n">
        <f aca="false">$J$13+D13*$J$14</f>
        <v>81576.3007709428</v>
      </c>
      <c r="F13" s="0" t="n">
        <f aca="false">B13-E13</f>
        <v>-38576.3007709428</v>
      </c>
      <c r="G13" s="0" t="n">
        <f aca="false">F13*F13</f>
        <v>1488130981.17024</v>
      </c>
      <c r="I13" s="35" t="s">
        <v>63</v>
      </c>
      <c r="J13" s="0" t="n">
        <f aca="false" t="array" ref="J13:J14">MMULT(O7:P8,J10:J11)</f>
        <v>-11549.0373847484</v>
      </c>
      <c r="M13" s="0" t="n">
        <v>-11549.0373847485</v>
      </c>
      <c r="N13" s="0" t="n">
        <f aca="false">J19^0.5</f>
        <v>5880.36350309427</v>
      </c>
      <c r="O13" s="0" t="n">
        <f aca="false">M13/N13</f>
        <v>-1.9640005891934</v>
      </c>
    </row>
    <row r="14" customFormat="false" ht="15" hidden="false" customHeight="false" outlineLevel="0" collapsed="false">
      <c r="A14" s="0" t="n">
        <v>12</v>
      </c>
      <c r="B14" s="0" t="n">
        <v>65500</v>
      </c>
      <c r="C14" s="0" t="n">
        <v>1</v>
      </c>
      <c r="D14" s="0" t="n">
        <v>4000000</v>
      </c>
      <c r="E14" s="0" t="n">
        <f aca="false">$J$13+D14*$J$14</f>
        <v>86477.6343580845</v>
      </c>
      <c r="F14" s="0" t="n">
        <f aca="false">B14-E14</f>
        <v>-20977.6343580845</v>
      </c>
      <c r="G14" s="0" t="n">
        <f aca="false">F14*F14</f>
        <v>440061143.261485</v>
      </c>
      <c r="J14" s="0" t="n">
        <v>0.0245066679357082</v>
      </c>
      <c r="M14" s="0" t="n">
        <v>0.0245066679357082</v>
      </c>
      <c r="N14" s="0" t="n">
        <f aca="false">K20^0.5</f>
        <v>0.0016137331057776</v>
      </c>
      <c r="O14" s="0" t="n">
        <f aca="false">M14/N14</f>
        <v>15.1863203698107</v>
      </c>
    </row>
    <row r="15" customFormat="false" ht="15" hidden="false" customHeight="false" outlineLevel="0" collapsed="false">
      <c r="A15" s="0" t="n">
        <v>13</v>
      </c>
      <c r="B15" s="0" t="n">
        <v>80000</v>
      </c>
      <c r="C15" s="0" t="n">
        <v>1</v>
      </c>
      <c r="D15" s="0" t="n">
        <v>3900000</v>
      </c>
      <c r="E15" s="0" t="n">
        <f aca="false">$J$13+D15*$J$14</f>
        <v>84026.9675645136</v>
      </c>
      <c r="F15" s="0" t="n">
        <f aca="false">B15-E15</f>
        <v>-4026.96756451365</v>
      </c>
      <c r="G15" s="0" t="n">
        <f aca="false">F15*F15</f>
        <v>16216467.765645</v>
      </c>
    </row>
    <row r="16" customFormat="false" ht="15" hidden="false" customHeight="false" outlineLevel="0" collapsed="false">
      <c r="A16" s="0" t="n">
        <v>14</v>
      </c>
      <c r="B16" s="0" t="n">
        <v>100000</v>
      </c>
      <c r="C16" s="0" t="n">
        <v>1</v>
      </c>
      <c r="D16" s="0" t="n">
        <v>4500000</v>
      </c>
      <c r="E16" s="0" t="n">
        <f aca="false">$J$13+D16*$J$14</f>
        <v>98730.9683259386</v>
      </c>
      <c r="F16" s="0" t="n">
        <f aca="false">B16-E16</f>
        <v>1269.03167406144</v>
      </c>
      <c r="G16" s="0" t="n">
        <f aca="false">F16*F16</f>
        <v>1610441.38977117</v>
      </c>
    </row>
    <row r="17" customFormat="false" ht="15" hidden="false" customHeight="false" outlineLevel="0" collapsed="false">
      <c r="A17" s="0" t="n">
        <v>15</v>
      </c>
      <c r="B17" s="0" t="n">
        <v>115000</v>
      </c>
      <c r="C17" s="0" t="n">
        <v>1</v>
      </c>
      <c r="D17" s="0" t="n">
        <v>4900000</v>
      </c>
      <c r="E17" s="0" t="n">
        <f aca="false">$J$13+D17*$J$14</f>
        <v>108533.635500222</v>
      </c>
      <c r="F17" s="0" t="n">
        <f aca="false">B17-E17</f>
        <v>6466.36449977815</v>
      </c>
      <c r="G17" s="0" t="n">
        <f aca="false">F17*F17</f>
        <v>41813869.8439912</v>
      </c>
    </row>
    <row r="18" customFormat="false" ht="15" hidden="false" customHeight="false" outlineLevel="0" collapsed="false">
      <c r="A18" s="0" t="n">
        <v>16</v>
      </c>
      <c r="B18" s="0" t="n">
        <v>125000</v>
      </c>
      <c r="C18" s="0" t="n">
        <v>1</v>
      </c>
      <c r="D18" s="0" t="n">
        <v>5000000</v>
      </c>
      <c r="E18" s="0" t="n">
        <f aca="false">$J$13+D18*$J$14</f>
        <v>110984.302293793</v>
      </c>
      <c r="F18" s="0" t="n">
        <f aca="false">B18-E18</f>
        <v>14015.6977062073</v>
      </c>
      <c r="G18" s="0" t="n">
        <f aca="false">F18*F18</f>
        <v>196439782.191785</v>
      </c>
    </row>
    <row r="19" customFormat="false" ht="15" hidden="false" customHeight="false" outlineLevel="0" collapsed="false">
      <c r="A19" s="0" t="n">
        <v>17</v>
      </c>
      <c r="B19" s="0" t="n">
        <v>120000</v>
      </c>
      <c r="C19" s="0" t="n">
        <v>1</v>
      </c>
      <c r="D19" s="0" t="n">
        <v>5300000</v>
      </c>
      <c r="E19" s="0" t="n">
        <f aca="false">$J$13+D19*$J$14</f>
        <v>118336.302674505</v>
      </c>
      <c r="F19" s="0" t="n">
        <f aca="false">B19-E19</f>
        <v>1663.69732549485</v>
      </c>
      <c r="G19" s="0" t="n">
        <f aca="false">F19*F19</f>
        <v>2767888.79085873</v>
      </c>
      <c r="I19" s="35" t="s">
        <v>64</v>
      </c>
      <c r="J19" s="0" t="n">
        <f aca="false">O7*$G$24</f>
        <v>34578674.9285231</v>
      </c>
      <c r="K19" s="0" t="n">
        <f aca="false">P7*$G$24</f>
        <v>-8.31369950835928</v>
      </c>
    </row>
    <row r="20" customFormat="false" ht="15" hidden="false" customHeight="false" outlineLevel="0" collapsed="false">
      <c r="A20" s="0" t="n">
        <v>18</v>
      </c>
      <c r="B20" s="0" t="n">
        <v>140000</v>
      </c>
      <c r="C20" s="0" t="n">
        <v>1</v>
      </c>
      <c r="D20" s="0" t="n">
        <v>5800000</v>
      </c>
      <c r="E20" s="0" t="n">
        <f aca="false">$J$13+D20*$J$14</f>
        <v>130589.636642359</v>
      </c>
      <c r="F20" s="0" t="n">
        <f aca="false">B20-E20</f>
        <v>9410.36335764074</v>
      </c>
      <c r="G20" s="0" t="n">
        <f aca="false">F20*F20</f>
        <v>88554938.5228276</v>
      </c>
      <c r="J20" s="0" t="n">
        <f aca="false">O8*$G$24</f>
        <v>-8.31369950835928</v>
      </c>
      <c r="K20" s="0" t="n">
        <f aca="false">P8*$G$24</f>
        <v>2.60413453668262E-006</v>
      </c>
    </row>
    <row r="21" customFormat="false" ht="15" hidden="false" customHeight="false" outlineLevel="0" collapsed="false">
      <c r="A21" s="0" t="n">
        <v>19</v>
      </c>
      <c r="B21" s="0" t="n">
        <v>145000</v>
      </c>
      <c r="C21" s="0" t="n">
        <v>1</v>
      </c>
      <c r="D21" s="0" t="n">
        <v>6000000</v>
      </c>
      <c r="E21" s="0" t="n">
        <f aca="false">$J$13+D21*$J$14</f>
        <v>135490.970229501</v>
      </c>
      <c r="F21" s="0" t="n">
        <f aca="false">B21-E21</f>
        <v>9509.02977049912</v>
      </c>
      <c r="G21" s="0" t="n">
        <f aca="false">F21*F21</f>
        <v>90421647.1762386</v>
      </c>
    </row>
    <row r="22" customFormat="false" ht="15" hidden="false" customHeight="false" outlineLevel="0" collapsed="false">
      <c r="A22" s="0" t="n">
        <v>20</v>
      </c>
      <c r="B22" s="0" t="n">
        <v>120000</v>
      </c>
      <c r="C22" s="0" t="n">
        <v>1</v>
      </c>
      <c r="D22" s="0" t="n">
        <v>5200000</v>
      </c>
      <c r="E22" s="0" t="n">
        <f aca="false">$J$13+D22*$J$14</f>
        <v>115885.635880934</v>
      </c>
      <c r="F22" s="0" t="n">
        <f aca="false">B22-E22</f>
        <v>4114.36411906568</v>
      </c>
      <c r="G22" s="0" t="n">
        <f aca="false">F22*F22</f>
        <v>16927992.1042551</v>
      </c>
    </row>
    <row r="23" customFormat="false" ht="15" hidden="false" customHeight="false" outlineLevel="0" collapsed="false">
      <c r="G23" s="0" t="n">
        <f aca="false">SUM(G3:G22)</f>
        <v>2893388129.31101</v>
      </c>
      <c r="I23" s="0" t="s">
        <v>65</v>
      </c>
    </row>
    <row r="24" customFormat="false" ht="15.75" hidden="false" customHeight="false" outlineLevel="0" collapsed="false">
      <c r="G24" s="35" t="n">
        <f aca="false">G23/18</f>
        <v>160743784.961723</v>
      </c>
    </row>
    <row r="25" customFormat="false" ht="15" hidden="false" customHeight="false" outlineLevel="0" collapsed="false">
      <c r="I25" s="24" t="s">
        <v>13</v>
      </c>
      <c r="J25" s="24"/>
    </row>
    <row r="26" customFormat="false" ht="15" hidden="false" customHeight="false" outlineLevel="0" collapsed="false">
      <c r="I26" s="39" t="s">
        <v>14</v>
      </c>
      <c r="J26" s="39" t="n">
        <v>0.963120768023565</v>
      </c>
    </row>
    <row r="27" customFormat="false" ht="15" hidden="false" customHeight="false" outlineLevel="0" collapsed="false">
      <c r="I27" s="39" t="s">
        <v>15</v>
      </c>
      <c r="J27" s="39" t="n">
        <v>0.927601613798302</v>
      </c>
    </row>
    <row r="28" customFormat="false" ht="15" hidden="false" customHeight="false" outlineLevel="0" collapsed="false">
      <c r="I28" s="39" t="s">
        <v>16</v>
      </c>
      <c r="J28" s="39" t="n">
        <v>0.923579481231541</v>
      </c>
    </row>
    <row r="29" customFormat="false" ht="15" hidden="false" customHeight="false" outlineLevel="0" collapsed="false">
      <c r="I29" s="39" t="s">
        <v>17</v>
      </c>
      <c r="J29" s="39" t="n">
        <v>12678.477233553</v>
      </c>
    </row>
    <row r="30" customFormat="false" ht="15.75" hidden="false" customHeight="false" outlineLevel="0" collapsed="false">
      <c r="I30" s="40" t="s">
        <v>18</v>
      </c>
      <c r="J30" s="40" t="n">
        <v>20</v>
      </c>
    </row>
    <row r="32" customFormat="false" ht="15.75" hidden="false" customHeight="false" outlineLevel="0" collapsed="false">
      <c r="I32" s="0" t="s">
        <v>19</v>
      </c>
    </row>
    <row r="33" customFormat="false" ht="15" hidden="false" customHeight="false" outlineLevel="0" collapsed="false">
      <c r="I33" s="24"/>
      <c r="J33" s="24" t="s">
        <v>20</v>
      </c>
      <c r="K33" s="24" t="s">
        <v>21</v>
      </c>
      <c r="L33" s="24" t="s">
        <v>22</v>
      </c>
      <c r="M33" s="24" t="s">
        <v>23</v>
      </c>
      <c r="N33" s="24" t="s">
        <v>24</v>
      </c>
    </row>
    <row r="34" customFormat="false" ht="15" hidden="false" customHeight="false" outlineLevel="0" collapsed="false">
      <c r="I34" s="39" t="s">
        <v>25</v>
      </c>
      <c r="J34" s="39" t="n">
        <v>1</v>
      </c>
      <c r="K34" s="39" t="n">
        <v>37071427125.689</v>
      </c>
      <c r="L34" s="39" t="n">
        <v>37071427125.689</v>
      </c>
      <c r="M34" s="39" t="n">
        <v>230.624326374526</v>
      </c>
      <c r="N34" s="39" t="n">
        <v>1.0482719072222E-011</v>
      </c>
    </row>
    <row r="35" customFormat="false" ht="15" hidden="false" customHeight="false" outlineLevel="0" collapsed="false">
      <c r="I35" s="39" t="s">
        <v>26</v>
      </c>
      <c r="J35" s="39" t="n">
        <v>18</v>
      </c>
      <c r="K35" s="39" t="n">
        <v>2893388129.31101</v>
      </c>
      <c r="L35" s="39" t="n">
        <v>160743784.961723</v>
      </c>
      <c r="M35" s="39"/>
      <c r="N35" s="39"/>
    </row>
    <row r="36" customFormat="false" ht="15.75" hidden="false" customHeight="false" outlineLevel="0" collapsed="false">
      <c r="I36" s="40" t="s">
        <v>27</v>
      </c>
      <c r="J36" s="40" t="n">
        <v>19</v>
      </c>
      <c r="K36" s="40" t="n">
        <v>39964815255</v>
      </c>
      <c r="L36" s="40"/>
      <c r="M36" s="40"/>
      <c r="N36" s="40"/>
    </row>
    <row r="37" customFormat="false" ht="15.75" hidden="false" customHeight="false" outlineLevel="0" collapsed="false"/>
    <row r="38" customFormat="false" ht="15" hidden="false" customHeight="false" outlineLevel="0" collapsed="false">
      <c r="I38" s="24"/>
      <c r="J38" s="24" t="s">
        <v>28</v>
      </c>
      <c r="K38" s="24" t="s">
        <v>17</v>
      </c>
      <c r="L38" s="24" t="s">
        <v>29</v>
      </c>
      <c r="M38" s="24" t="s">
        <v>30</v>
      </c>
      <c r="N38" s="24" t="s">
        <v>31</v>
      </c>
      <c r="O38" s="24" t="s">
        <v>32</v>
      </c>
      <c r="P38" s="24" t="s">
        <v>33</v>
      </c>
      <c r="Q38" s="24" t="s">
        <v>34</v>
      </c>
    </row>
    <row r="39" customFormat="false" ht="15" hidden="false" customHeight="false" outlineLevel="0" collapsed="false">
      <c r="I39" s="39" t="s">
        <v>35</v>
      </c>
      <c r="J39" s="39" t="n">
        <v>-11549.0373847485</v>
      </c>
      <c r="K39" s="39" t="n">
        <v>5880.36350309427</v>
      </c>
      <c r="L39" s="41" t="n">
        <v>-1.96400058919339</v>
      </c>
      <c r="M39" s="39" t="n">
        <v>0.0651645643776718</v>
      </c>
      <c r="N39" s="39" t="n">
        <v>-23903.2226730282</v>
      </c>
      <c r="O39" s="39" t="n">
        <v>805.147903531291</v>
      </c>
      <c r="P39" s="39" t="n">
        <v>-23903.2226730282</v>
      </c>
      <c r="Q39" s="39" t="n">
        <v>805.147903531291</v>
      </c>
    </row>
    <row r="40" customFormat="false" ht="15.75" hidden="false" customHeight="false" outlineLevel="0" collapsed="false">
      <c r="I40" s="40" t="s">
        <v>52</v>
      </c>
      <c r="J40" s="42" t="n">
        <v>0.0245066679357082</v>
      </c>
      <c r="K40" s="40" t="n">
        <v>0.0016137331057776</v>
      </c>
      <c r="L40" s="40" t="n">
        <v>15.1863203698107</v>
      </c>
      <c r="M40" s="40" t="n">
        <v>1.04827190722219E-011</v>
      </c>
      <c r="N40" s="40" t="n">
        <v>0.0211163404867134</v>
      </c>
      <c r="O40" s="40" t="n">
        <v>0.027896995384703</v>
      </c>
      <c r="P40" s="40" t="n">
        <v>0.0211163404867134</v>
      </c>
      <c r="Q40" s="40" t="n">
        <v>0.027896995384703</v>
      </c>
    </row>
  </sheetData>
  <mergeCells count="1"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2021-12-13T22:10:55Z</dcterms:created>
  <dc:creator>Unknown Creator</dc:creator>
  <dc:description/>
  <dc:language>es-PE</dc:language>
  <cp:lastModifiedBy>Edison Achalma Mendoza</cp:lastModifiedBy>
  <dcterms:modified xsi:type="dcterms:W3CDTF">2023-06-04T18:57:53Z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