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UT-Causal-Inference/Code/"/>
    </mc:Choice>
  </mc:AlternateContent>
  <xr:revisionPtr revIDLastSave="0" documentId="13_ncr:1_{884C6F25-540A-BB4B-892C-5DC6FBE079C4}" xr6:coauthVersionLast="47" xr6:coauthVersionMax="47" xr10:uidLastSave="{00000000-0000-0000-0000-000000000000}"/>
  <bookViews>
    <workbookView xWindow="7320" yWindow="500" windowWidth="34760" windowHeight="27100" activeTab="5" xr2:uid="{2EE18137-9303-494C-8C32-9DE193BE7F81}"/>
  </bookViews>
  <sheets>
    <sheet name="Simple DiD" sheetId="11" r:id="rId1"/>
    <sheet name="Dynamic ATT" sheetId="8" r:id="rId2"/>
    <sheet name="Constant ATT" sheetId="13" r:id="rId3"/>
    <sheet name="Event study" sheetId="12" r:id="rId4"/>
    <sheet name="Sheet2" sheetId="14" r:id="rId5"/>
    <sheet name="Sheet3" sheetId="1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4" i="13" l="1"/>
  <c r="H25" i="13"/>
  <c r="H23" i="13"/>
  <c r="H18" i="13"/>
  <c r="H19" i="13"/>
  <c r="H20" i="13"/>
  <c r="H21" i="13"/>
  <c r="H22" i="13"/>
  <c r="H17" i="13"/>
  <c r="H12" i="13"/>
  <c r="H13" i="13"/>
  <c r="H14" i="13"/>
  <c r="H15" i="13"/>
  <c r="H16" i="13"/>
  <c r="H6" i="13"/>
  <c r="H7" i="13"/>
  <c r="H8" i="13"/>
  <c r="H9" i="13"/>
  <c r="H10" i="13"/>
  <c r="H5" i="13"/>
  <c r="H11" i="13"/>
  <c r="I5" i="12"/>
  <c r="I6" i="12"/>
  <c r="I7" i="12"/>
  <c r="I8" i="12"/>
  <c r="I9" i="12"/>
  <c r="I10" i="12"/>
  <c r="I3" i="12"/>
  <c r="B37" i="8"/>
  <c r="B36" i="8"/>
  <c r="D33" i="8"/>
  <c r="C33" i="8"/>
  <c r="B33" i="8"/>
  <c r="B35" i="8"/>
  <c r="E32" i="8"/>
  <c r="D32" i="8"/>
  <c r="C32" i="8"/>
  <c r="B32" i="8"/>
  <c r="B34" i="8"/>
  <c r="I2" i="12"/>
  <c r="I4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B33" i="13"/>
  <c r="E32" i="13"/>
  <c r="D32" i="13"/>
  <c r="C32" i="13"/>
  <c r="B32" i="13"/>
  <c r="J18" i="11"/>
  <c r="I18" i="11"/>
  <c r="J17" i="11"/>
  <c r="I17" i="11"/>
  <c r="I19" i="11" s="1"/>
  <c r="J16" i="11"/>
  <c r="I16" i="11"/>
  <c r="B32" i="11"/>
  <c r="H10" i="11"/>
  <c r="C28" i="11"/>
  <c r="B28" i="11"/>
  <c r="B31" i="11" s="1"/>
  <c r="C27" i="11"/>
  <c r="B27" i="11"/>
  <c r="B34" i="13" l="1"/>
</calcChain>
</file>

<file path=xl/sharedStrings.xml><?xml version="1.0" encoding="utf-8"?>
<sst xmlns="http://schemas.openxmlformats.org/spreadsheetml/2006/main" count="252" uniqueCount="198">
  <si>
    <t>ATT(1986,t)</t>
  </si>
  <si>
    <t>Year</t>
  </si>
  <si>
    <t>ATT(1992,t)</t>
  </si>
  <si>
    <t>ATT(g)</t>
  </si>
  <si>
    <t>ATT(1998,t)</t>
  </si>
  <si>
    <t>ATT(2004,t)</t>
  </si>
  <si>
    <t>ATT 1</t>
  </si>
  <si>
    <t>ATT 2</t>
  </si>
  <si>
    <t>year</t>
  </si>
  <si>
    <t>group</t>
  </si>
  <si>
    <t>y1</t>
  </si>
  <si>
    <t>y0</t>
  </si>
  <si>
    <t>y</t>
  </si>
  <si>
    <t>1. Who is the treatment group?  Who is the comparison group?</t>
  </si>
  <si>
    <t xml:space="preserve">2.  Over what periods is the treatment group treated?  </t>
  </si>
  <si>
    <t xml:space="preserve">3.  What is the "post" period?  </t>
  </si>
  <si>
    <t>4.  Calculate E(y0_post - y0_pre | Group=1) - E(y0_post - y0_pre | group==2)</t>
  </si>
  <si>
    <t>5. Calculate the "simple 2x2" using the mean of the entire post and pre</t>
  </si>
  <si>
    <t>1. On the left table, fill in the orange cells at line 26 by taking the average of the treated period.</t>
  </si>
  <si>
    <t>2. On the left table, calculate the overall ATT using the average of all positive treatment effects (ATT 1)</t>
  </si>
  <si>
    <t>3. On the left table, calculate the overall ATT using the average of all orange cells in lines 32 (ATT 2)</t>
  </si>
  <si>
    <t>4.  What do you think ATT(g) means?  What do you think ATT 1 means?  What do you think ATT 2 means?  How are each related to the cells in each column?</t>
  </si>
  <si>
    <t>1. How many treatment groups are there?</t>
  </si>
  <si>
    <t>Basic differential timing questions</t>
  </si>
  <si>
    <t>2. Calculate some of these 2x2s: 1986 compared to 1992, 2004 compared to 1998</t>
  </si>
  <si>
    <t>3.  Which ones of those is comparing a treated group with a non-yet-treated?  Which one is comparing a treated group to an already treated?</t>
  </si>
  <si>
    <t>Calculating ATT</t>
  </si>
  <si>
    <t>5.  What are the weights used to calculate ATT 1 vs. ATT 2?</t>
  </si>
  <si>
    <t>Relative year</t>
  </si>
  <si>
    <t>t-3</t>
  </si>
  <si>
    <t>t-2</t>
  </si>
  <si>
    <t>t-1</t>
  </si>
  <si>
    <t>t=0</t>
  </si>
  <si>
    <t>t+1</t>
  </si>
  <si>
    <t>t+2</t>
  </si>
  <si>
    <t>t+3</t>
  </si>
  <si>
    <t>t+4</t>
  </si>
  <si>
    <t>t+5</t>
  </si>
  <si>
    <t>t+6</t>
  </si>
  <si>
    <t>t+7</t>
  </si>
  <si>
    <t>t+8</t>
  </si>
  <si>
    <t>t+9</t>
  </si>
  <si>
    <t>t+10</t>
  </si>
  <si>
    <t>t+11</t>
  </si>
  <si>
    <t>t+12</t>
  </si>
  <si>
    <t>t+13</t>
  </si>
  <si>
    <t>t+14</t>
  </si>
  <si>
    <t>t+15</t>
  </si>
  <si>
    <t>t+16</t>
  </si>
  <si>
    <t>t+17</t>
  </si>
  <si>
    <t>t+18</t>
  </si>
  <si>
    <t>t+19</t>
  </si>
  <si>
    <t>t+20</t>
  </si>
  <si>
    <t>CS</t>
  </si>
  <si>
    <t>1. What is the max number of leads you can estimate if you use a never-treated control? Why not more than that?</t>
  </si>
  <si>
    <t>2. Fill in the the I column.  How are you calculating this?</t>
  </si>
  <si>
    <t>3.  What is SA estimating?</t>
  </si>
  <si>
    <t>Pre</t>
  </si>
  <si>
    <t>Post</t>
  </si>
  <si>
    <t>Group 1 was treated in 1986, so 1980 to 1985 is "pre-treatment" for both groups (even though group 2 was never treated)</t>
  </si>
  <si>
    <t>Group 1</t>
  </si>
  <si>
    <t>Group 2</t>
  </si>
  <si>
    <t>DiD eq: (Post - Pre | Group 1) - (Post - Pre | Group 2)</t>
  </si>
  <si>
    <t xml:space="preserve">DID  </t>
  </si>
  <si>
    <t>This 29.99 may or may not be a causal effect. Right now, all it is is a number. And it's a number calculated</t>
  </si>
  <si>
    <t xml:space="preserve">using "the DiD equation", or "2x2". </t>
  </si>
  <si>
    <t>When can I interpret that 29.99 as causal? And when can I not?</t>
  </si>
  <si>
    <t>If the ATT is E[Y1|Post,Group 1] - E[Y0|Post, Group 1], can I calculate it?</t>
  </si>
  <si>
    <t>ATT</t>
  </si>
  <si>
    <t>DID eq = ATT + "Parallel trends bias"</t>
  </si>
  <si>
    <t>If 2x2 equals the ATT, then it must mean parallel trends holds. So how do I calculate parallel trends here?</t>
  </si>
  <si>
    <t>Group 1 Y0</t>
  </si>
  <si>
    <t>Group 2 Y0</t>
  </si>
  <si>
    <t>PT equation</t>
  </si>
  <si>
    <t>Where does Y0 come from for "post treatment, group 1"?</t>
  </si>
  <si>
    <t xml:space="preserve">We never have it.  It doesn't exist.  It's countefactual. </t>
  </si>
  <si>
    <t>IF E[Y0] for each group would've evolved the same, THEN DID</t>
  </si>
  <si>
    <t xml:space="preserve">is unbiased.  But if it wasn't, then it wouldn't be. </t>
  </si>
  <si>
    <t>D</t>
  </si>
  <si>
    <t>Evolution</t>
  </si>
  <si>
    <t>CATT is the average ATT(g,t) for that particular "relative lead/lag"</t>
  </si>
  <si>
    <t>All groups</t>
  </si>
  <si>
    <t>1986 group only</t>
  </si>
  <si>
    <t>Can't get it</t>
  </si>
  <si>
    <t>TWFE will only correctly calculate each lead and lag if every group</t>
  </si>
  <si>
    <t>has the same growth path in their ATTs. "Homogenous treatment profile."</t>
  </si>
  <si>
    <t>Feasible ATT</t>
  </si>
  <si>
    <t>4. Are treatment effects "dynamic" or "constant"?</t>
  </si>
  <si>
    <t>uniform weights of 1/60</t>
  </si>
  <si>
    <t xml:space="preserve">uniform weight of 1/4 to each ATT(g) in line 32, but each ATT(g) itself was using different weights. </t>
  </si>
  <si>
    <t>ATT(g) CS</t>
  </si>
  <si>
    <t>Feasible ATT (uniform)</t>
  </si>
  <si>
    <t>Feasible ATT (averaging ATT(g))</t>
  </si>
  <si>
    <t>What exactly am I trying to estimate with differnetial timing and an event study?</t>
  </si>
  <si>
    <t>Answer is -- you're trying to estimate weighted averages over underlying ATT cells.</t>
  </si>
  <si>
    <t>The specific cells you're interested in are the ones corresponding to the relative time periods.</t>
  </si>
  <si>
    <t>Can we use TWFE to get correct estimates of those relative event time aggregate</t>
  </si>
  <si>
    <t>treatment parameters corresponding to an event study?</t>
  </si>
  <si>
    <t>YES!  So long as you have homogenous treatment effects, but if you have heteorgenous</t>
  </si>
  <si>
    <t xml:space="preserve">treatment effects and differential timing, the answe ris no. </t>
  </si>
  <si>
    <t>TWFE</t>
  </si>
  <si>
    <t>Donor pool</t>
  </si>
  <si>
    <t>AR</t>
  </si>
  <si>
    <t>AL</t>
  </si>
  <si>
    <t>AZ</t>
  </si>
  <si>
    <t>CA</t>
  </si>
  <si>
    <t>DE</t>
  </si>
  <si>
    <t>w2</t>
  </si>
  <si>
    <t>w3</t>
  </si>
  <si>
    <t>w4</t>
  </si>
  <si>
    <t>w5</t>
  </si>
  <si>
    <t>w6</t>
  </si>
  <si>
    <t>…</t>
  </si>
  <si>
    <t>WY</t>
  </si>
  <si>
    <t>w51</t>
  </si>
  <si>
    <t>Two conditions:</t>
  </si>
  <si>
    <t>1. Weights cannot be negative in this model</t>
  </si>
  <si>
    <t xml:space="preserve">2. Weights must sum to one. </t>
  </si>
  <si>
    <t>SUM OF Wj</t>
  </si>
  <si>
    <t>Potential synth</t>
  </si>
  <si>
    <t>Another potential synth</t>
  </si>
  <si>
    <t>Column C and Column D are both synthetic controls for some treated state. Which one is "better"?</t>
  </si>
  <si>
    <t>W*</t>
  </si>
  <si>
    <t>w2*</t>
  </si>
  <si>
    <t>w3*</t>
  </si>
  <si>
    <t>w4*</t>
  </si>
  <si>
    <t>w5*</t>
  </si>
  <si>
    <t>w6*</t>
  </si>
  <si>
    <t>w51*</t>
  </si>
  <si>
    <t xml:space="preserve">Treatment effects are positive -- for every group, in every period. </t>
  </si>
  <si>
    <t>CS will not allow you to take a calculation to estimate an ATT(g,t) unless in that year (t) there is an untreated unit to use as a comparison.</t>
  </si>
  <si>
    <t>.</t>
  </si>
  <si>
    <t>different weighting schemes. This "uniform" divides by the number of ATT(g,t) I identified (equal weights)</t>
  </si>
  <si>
    <t xml:space="preserve">This one uses different weights on the ATT(1986) than the ATT(1992). </t>
  </si>
  <si>
    <t xml:space="preserve">1986 1981  -0.0548     0.0228       -0.1236      0.0140  </t>
  </si>
  <si>
    <t xml:space="preserve">  1986 1982   0.0335     0.0300       -0.0571      0.1241  </t>
  </si>
  <si>
    <t xml:space="preserve">  1986 1983  -0.0290     0.0233       -0.0993      0.0414  </t>
  </si>
  <si>
    <t xml:space="preserve">  1986 1984   0.0515     0.0174       -0.0011      0.1042  </t>
  </si>
  <si>
    <t xml:space="preserve">  1986 1985  -0.0468     0.0270       -0.1283      0.0347  </t>
  </si>
  <si>
    <t xml:space="preserve">  1986 1986  10.0258     0.0215        9.9610     10.0906 *</t>
  </si>
  <si>
    <t xml:space="preserve">  1986 1987  20.0439     0.0182       19.9890     20.0989 *</t>
  </si>
  <si>
    <t xml:space="preserve">  1986 1988  30.0028     0.0226       29.9346     30.0710 *</t>
  </si>
  <si>
    <t xml:space="preserve">  1986 1989  40.0201     0.0218       39.9543     40.0860 *</t>
  </si>
  <si>
    <t xml:space="preserve">  1986 1990  50.0249     0.0268       49.9441     50.1057 *</t>
  </si>
  <si>
    <t xml:space="preserve">  1986 1991  60.0172     0.0322       59.9199     60.1144 *</t>
  </si>
  <si>
    <t xml:space="preserve">  1986 1992  69.9961     0.0307       69.9036     70.0886 *</t>
  </si>
  <si>
    <t xml:space="preserve">  1986 1993  80.0155     0.0225       79.9476     80.0835 *</t>
  </si>
  <si>
    <t xml:space="preserve">  1986 1994  89.9912     0.0406       89.8686     90.1137 *</t>
  </si>
  <si>
    <t xml:space="preserve">  1986 1995  99.9757     0.0492       99.8273    100.1240 *</t>
  </si>
  <si>
    <t xml:space="preserve">  1986 1996 110.0465     0.0407      109.9238    110.1693 *</t>
  </si>
  <si>
    <t xml:space="preserve">  1986 1997 120.0222     0.0285      119.9360    120.1083 *</t>
  </si>
  <si>
    <t xml:space="preserve">  1986 1998 129.9164     0.0359      129.8082    130.0246 *</t>
  </si>
  <si>
    <t xml:space="preserve">  1986 1999 139.9235     0.0461      139.7844    140.0627 *</t>
  </si>
  <si>
    <t xml:space="preserve">  1986 2000 150.0087     0.0394      149.8897    150.1278 *</t>
  </si>
  <si>
    <t xml:space="preserve">  1986 2001 159.9702     0.0359      159.8618    160.0787 *</t>
  </si>
  <si>
    <t xml:space="preserve">  1986 2002 169.9857     0.0409      169.8621    170.1092 *</t>
  </si>
  <si>
    <t xml:space="preserve">  1986 2003 179.9810     0.0467      179.8401    180.1218 *</t>
  </si>
  <si>
    <t>Parallel trend assumption</t>
  </si>
  <si>
    <t>E[Delta Y0 | G=1] = E[Delta Y0 | C=1]</t>
  </si>
  <si>
    <t xml:space="preserve">That C is either "all the units that are never treated", </t>
  </si>
  <si>
    <t xml:space="preserve">"all the units that haven't yet been treated" </t>
  </si>
  <si>
    <t>1986, 1992, 1998</t>
  </si>
  <si>
    <t>1986, 1992 group</t>
  </si>
  <si>
    <t>When we are estimating aggregations of leads and lags, notice that not every group has the same number of leads and lags</t>
  </si>
  <si>
    <t xml:space="preserve">and therefore the aggregations are changing in their dynamics. </t>
  </si>
  <si>
    <t>goes up by 8 per year</t>
  </si>
  <si>
    <t>goes up by 9 per year</t>
  </si>
  <si>
    <t>goes up by 10 per year</t>
  </si>
  <si>
    <t>(10+8+6)/3 = 8</t>
  </si>
  <si>
    <t>(10+8)/2 = 9</t>
  </si>
  <si>
    <t>With differential timing, even though your sample is balanced in *calendar time*, it isn't balanced in *relative event time*</t>
  </si>
  <si>
    <t xml:space="preserve">That's because not every group has the same number of post and pre treatment periods (by definition). </t>
  </si>
  <si>
    <t>Callaway and Sant'anna call those cells on the left "group-time ATT"</t>
  </si>
  <si>
    <t>ATT(g,t) notation</t>
  </si>
  <si>
    <t>Sun and Abraham probably have the better phrase. They call it the</t>
  </si>
  <si>
    <t xml:space="preserve">"cohort ATT" (CATT). </t>
  </si>
  <si>
    <t>1986 in SA language is a "cohort" not a group</t>
  </si>
  <si>
    <t>But they mean the same thing</t>
  </si>
  <si>
    <t>ATT(1986,1990) = 50</t>
  </si>
  <si>
    <t>CATT(1986,1990) = 50</t>
  </si>
  <si>
    <t>CATT l</t>
  </si>
  <si>
    <t>CS is going to estimate each of those leads and lags using whatever is untreated at that relative time period for any of the groups</t>
  </si>
  <si>
    <t>SA is going to do the same thing but instead of using not-yet-treated it uses the last treated group as its comparison ONLY.</t>
  </si>
  <si>
    <t>Covariates</t>
  </si>
  <si>
    <t>Percent black</t>
  </si>
  <si>
    <t>Gender ratio</t>
  </si>
  <si>
    <t>Police per capita</t>
  </si>
  <si>
    <t>Household income per capita</t>
  </si>
  <si>
    <t>Potential V</t>
  </si>
  <si>
    <t>Another potential V</t>
  </si>
  <si>
    <t>V are weighted the "importance" of each of these covariates</t>
  </si>
  <si>
    <t>when you are minimizing X1-X0W(V)</t>
  </si>
  <si>
    <t>Another Potential V</t>
  </si>
  <si>
    <t>We have way too much discretion over the picking of V*</t>
  </si>
  <si>
    <t>And unfortunately, whatever we pick for V is going to affect</t>
  </si>
  <si>
    <t>the data driven approach to estimating W*(V*)</t>
  </si>
  <si>
    <t>REMEMBER: Reproduce the fit of the outcome pre-treatment with a synthetic control.</t>
  </si>
  <si>
    <t>empty weight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</si>
</sst>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0" xfId="0" applyFont="1"/>
    <xf numFmtId="0" fontId="0" fillId="3" borderId="8" xfId="0" applyFill="1" applyBorder="1"/>
    <xf numFmtId="0" fontId="0" fillId="3" borderId="9" xfId="0" applyFill="1" applyBorder="1"/>
    <xf numFmtId="0" fontId="0" fillId="4" borderId="0" xfId="0" applyFill="1" applyBorder="1"/>
    <xf numFmtId="0" fontId="0" fillId="4" borderId="4" xfId="0" applyFill="1" applyBorder="1"/>
    <xf numFmtId="0" fontId="0" fillId="5" borderId="3" xfId="0" applyFill="1" applyBorder="1"/>
    <xf numFmtId="0" fontId="0" fillId="6" borderId="9" xfId="0" applyFill="1" applyBorder="1"/>
    <xf numFmtId="2" fontId="0" fillId="0" borderId="0" xfId="0" applyNumberFormat="1"/>
    <xf numFmtId="0" fontId="1" fillId="2" borderId="8" xfId="0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2" xfId="0" applyFill="1" applyBorder="1"/>
    <xf numFmtId="0" fontId="0" fillId="5" borderId="7" xfId="0" applyFill="1" applyBorder="1" applyAlignment="1">
      <alignment horizontal="center"/>
    </xf>
    <xf numFmtId="0" fontId="0" fillId="5" borderId="10" xfId="0" applyFill="1" applyBorder="1"/>
    <xf numFmtId="0" fontId="0" fillId="7" borderId="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2" fontId="0" fillId="7" borderId="12" xfId="0" applyNumberFormat="1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2" fontId="0" fillId="7" borderId="11" xfId="0" applyNumberForma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2" fontId="0" fillId="8" borderId="0" xfId="0" applyNumberForma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2" fontId="0" fillId="8" borderId="11" xfId="0" applyNumberForma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2" fontId="1" fillId="0" borderId="0" xfId="0" applyNumberFormat="1" applyFont="1"/>
    <xf numFmtId="2" fontId="0" fillId="0" borderId="14" xfId="0" applyNumberFormat="1" applyBorder="1"/>
    <xf numFmtId="2" fontId="0" fillId="0" borderId="13" xfId="0" applyNumberFormat="1" applyBorder="1"/>
    <xf numFmtId="2" fontId="0" fillId="0" borderId="6" xfId="0" applyNumberFormat="1" applyBorder="1"/>
    <xf numFmtId="2" fontId="0" fillId="0" borderId="5" xfId="0" applyNumberFormat="1" applyBorder="1"/>
    <xf numFmtId="2" fontId="1" fillId="8" borderId="1" xfId="0" applyNumberFormat="1" applyFont="1" applyFill="1" applyBorder="1" applyAlignment="1">
      <alignment horizontal="center"/>
    </xf>
    <xf numFmtId="2" fontId="1" fillId="8" borderId="3" xfId="0" applyNumberFormat="1" applyFont="1" applyFill="1" applyBorder="1" applyAlignment="1">
      <alignment horizontal="center"/>
    </xf>
    <xf numFmtId="2" fontId="1" fillId="8" borderId="2" xfId="0" applyNumberFormat="1" applyFont="1" applyFill="1" applyBorder="1" applyAlignment="1">
      <alignment horizontal="center"/>
    </xf>
    <xf numFmtId="0" fontId="0" fillId="8" borderId="3" xfId="0" applyFill="1" applyBorder="1"/>
    <xf numFmtId="0" fontId="0" fillId="8" borderId="1" xfId="0" applyFill="1" applyBorder="1"/>
    <xf numFmtId="0" fontId="1" fillId="8" borderId="10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/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11" borderId="1" xfId="0" applyFill="1" applyBorder="1"/>
    <xf numFmtId="0" fontId="0" fillId="11" borderId="3" xfId="0" applyFill="1" applyBorder="1"/>
    <xf numFmtId="0" fontId="0" fillId="12" borderId="1" xfId="0" applyFill="1" applyBorder="1"/>
    <xf numFmtId="0" fontId="0" fillId="12" borderId="3" xfId="0" applyFill="1" applyBorder="1"/>
    <xf numFmtId="0" fontId="0" fillId="6" borderId="1" xfId="0" applyFill="1" applyBorder="1"/>
    <xf numFmtId="0" fontId="0" fillId="6" borderId="3" xfId="0" applyFill="1" applyBorder="1"/>
    <xf numFmtId="0" fontId="0" fillId="13" borderId="6" xfId="0" applyFill="1" applyBorder="1" applyAlignment="1">
      <alignment horizontal="center"/>
    </xf>
    <xf numFmtId="0" fontId="0" fillId="13" borderId="9" xfId="0" applyFill="1" applyBorder="1"/>
    <xf numFmtId="0" fontId="0" fillId="14" borderId="6" xfId="0" applyFill="1" applyBorder="1" applyAlignment="1">
      <alignment horizontal="center"/>
    </xf>
    <xf numFmtId="0" fontId="0" fillId="14" borderId="2" xfId="0" applyFill="1" applyBorder="1"/>
    <xf numFmtId="0" fontId="0" fillId="6" borderId="7" xfId="0" applyFill="1" applyBorder="1" applyAlignment="1">
      <alignment horizontal="center"/>
    </xf>
    <xf numFmtId="0" fontId="0" fillId="6" borderId="10" xfId="0" applyFill="1" applyBorder="1"/>
    <xf numFmtId="0" fontId="1" fillId="15" borderId="7" xfId="0" applyFont="1" applyFill="1" applyBorder="1" applyAlignment="1">
      <alignment horizontal="center"/>
    </xf>
    <xf numFmtId="0" fontId="1" fillId="15" borderId="10" xfId="0" applyFont="1" applyFill="1" applyBorder="1"/>
    <xf numFmtId="0" fontId="0" fillId="15" borderId="8" xfId="0" applyFill="1" applyBorder="1"/>
    <xf numFmtId="0" fontId="0" fillId="13" borderId="10" xfId="0" applyFill="1" applyBorder="1"/>
    <xf numFmtId="0" fontId="1" fillId="16" borderId="10" xfId="0" applyFont="1" applyFill="1" applyBorder="1"/>
    <xf numFmtId="0" fontId="1" fillId="12" borderId="10" xfId="0" applyFont="1" applyFill="1" applyBorder="1"/>
    <xf numFmtId="0" fontId="1" fillId="6" borderId="10" xfId="0" applyFont="1" applyFill="1" applyBorder="1"/>
    <xf numFmtId="0" fontId="1" fillId="3" borderId="9" xfId="0" applyFont="1" applyFill="1" applyBorder="1"/>
    <xf numFmtId="0" fontId="0" fillId="17" borderId="3" xfId="0" applyFill="1" applyBorder="1" applyAlignment="1">
      <alignment horizontal="center"/>
    </xf>
    <xf numFmtId="0" fontId="0" fillId="17" borderId="1" xfId="0" applyFill="1" applyBorder="1"/>
    <xf numFmtId="0" fontId="0" fillId="17" borderId="3" xfId="0" applyFill="1" applyBorder="1"/>
    <xf numFmtId="0" fontId="0" fillId="17" borderId="2" xfId="0" applyFill="1" applyBorder="1" applyAlignment="1">
      <alignment horizontal="center"/>
    </xf>
    <xf numFmtId="0" fontId="0" fillId="17" borderId="2" xfId="0" applyFill="1" applyBorder="1"/>
    <xf numFmtId="0" fontId="0" fillId="17" borderId="1" xfId="0" applyFill="1" applyBorder="1" applyAlignment="1">
      <alignment horizontal="center"/>
    </xf>
    <xf numFmtId="0" fontId="1" fillId="17" borderId="10" xfId="0" applyFont="1" applyFill="1" applyBorder="1" applyAlignment="1">
      <alignment horizontal="center"/>
    </xf>
    <xf numFmtId="0" fontId="0" fillId="18" borderId="0" xfId="0" applyFill="1" applyBorder="1"/>
    <xf numFmtId="0" fontId="0" fillId="18" borderId="4" xfId="0" applyFill="1" applyBorder="1"/>
    <xf numFmtId="0" fontId="1" fillId="15" borderId="7" xfId="0" applyFont="1" applyFill="1" applyBorder="1" applyAlignment="1">
      <alignment horizontal="center" wrapText="1"/>
    </xf>
    <xf numFmtId="2" fontId="1" fillId="15" borderId="10" xfId="0" applyNumberFormat="1" applyFont="1" applyFill="1" applyBorder="1" applyAlignment="1">
      <alignment wrapText="1"/>
    </xf>
    <xf numFmtId="0" fontId="0" fillId="15" borderId="10" xfId="0" applyFill="1" applyBorder="1"/>
    <xf numFmtId="0" fontId="0" fillId="15" borderId="7" xfId="0" applyFill="1" applyBorder="1"/>
    <xf numFmtId="0" fontId="0" fillId="15" borderId="9" xfId="0" applyFill="1" applyBorder="1"/>
    <xf numFmtId="0" fontId="1" fillId="15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11" borderId="2" xfId="0" applyFill="1" applyBorder="1"/>
    <xf numFmtId="0" fontId="0" fillId="12" borderId="2" xfId="0" applyFill="1" applyBorder="1"/>
    <xf numFmtId="0" fontId="0" fillId="18" borderId="5" xfId="0" applyFill="1" applyBorder="1"/>
    <xf numFmtId="0" fontId="0" fillId="19" borderId="1" xfId="0" applyFill="1" applyBorder="1" applyAlignment="1">
      <alignment horizontal="center"/>
    </xf>
    <xf numFmtId="0" fontId="0" fillId="19" borderId="1" xfId="0" applyFill="1" applyBorder="1"/>
    <xf numFmtId="0" fontId="0" fillId="19" borderId="3" xfId="0" applyFill="1" applyBorder="1" applyAlignment="1">
      <alignment horizontal="center"/>
    </xf>
    <xf numFmtId="0" fontId="0" fillId="19" borderId="3" xfId="0" applyFill="1" applyBorder="1"/>
    <xf numFmtId="0" fontId="0" fillId="19" borderId="2" xfId="0" applyFill="1" applyBorder="1" applyAlignment="1">
      <alignment horizontal="center"/>
    </xf>
    <xf numFmtId="0" fontId="0" fillId="19" borderId="2" xfId="0" applyFill="1" applyBorder="1"/>
    <xf numFmtId="0" fontId="1" fillId="10" borderId="14" xfId="0" applyFont="1" applyFill="1" applyBorder="1" applyAlignment="1">
      <alignment horizontal="center"/>
    </xf>
    <xf numFmtId="0" fontId="1" fillId="10" borderId="15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6" borderId="10" xfId="0" applyFont="1" applyFill="1" applyBorder="1" applyAlignment="1">
      <alignment wrapText="1"/>
    </xf>
    <xf numFmtId="0" fontId="1" fillId="6" borderId="8" xfId="0" applyFont="1" applyFill="1" applyBorder="1" applyAlignment="1">
      <alignment wrapText="1"/>
    </xf>
    <xf numFmtId="0" fontId="1" fillId="6" borderId="10" xfId="0" applyFont="1" applyFill="1" applyBorder="1" applyAlignment="1">
      <alignment horizontal="center" wrapText="1"/>
    </xf>
    <xf numFmtId="0" fontId="1" fillId="6" borderId="9" xfId="0" applyFont="1" applyFill="1" applyBorder="1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E2B77-ED0E-4044-A811-AE60B0CE4D8A}">
  <dimension ref="A1:J42"/>
  <sheetViews>
    <sheetView zoomScale="160" zoomScaleNormal="160" workbookViewId="0">
      <selection activeCell="K27" sqref="K27"/>
    </sheetView>
  </sheetViews>
  <sheetFormatPr baseColWidth="10" defaultRowHeight="16" x14ac:dyDescent="0.2"/>
  <cols>
    <col min="3" max="5" width="10.83203125" style="8"/>
  </cols>
  <sheetData>
    <row r="1" spans="1:10" ht="17" thickBot="1" x14ac:dyDescent="0.25">
      <c r="A1" s="12" t="s">
        <v>8</v>
      </c>
      <c r="B1" s="9" t="s">
        <v>9</v>
      </c>
      <c r="C1" s="10" t="s">
        <v>10</v>
      </c>
      <c r="D1" s="10" t="s">
        <v>11</v>
      </c>
      <c r="E1" s="10" t="s">
        <v>12</v>
      </c>
      <c r="F1" s="11" t="s">
        <v>78</v>
      </c>
    </row>
    <row r="2" spans="1:10" x14ac:dyDescent="0.2">
      <c r="A2" s="21">
        <v>1980</v>
      </c>
      <c r="B2" s="22">
        <v>1</v>
      </c>
      <c r="C2" s="23"/>
      <c r="D2" s="23">
        <v>3.577712</v>
      </c>
      <c r="E2" s="23">
        <v>3.577712</v>
      </c>
      <c r="F2" s="24">
        <v>0</v>
      </c>
      <c r="I2" t="s">
        <v>13</v>
      </c>
    </row>
    <row r="3" spans="1:10" x14ac:dyDescent="0.2">
      <c r="A3" s="25">
        <v>1981</v>
      </c>
      <c r="B3" s="26">
        <v>1</v>
      </c>
      <c r="C3" s="27"/>
      <c r="D3" s="27">
        <v>4.5244429999999998</v>
      </c>
      <c r="E3" s="27">
        <v>4.5244429999999998</v>
      </c>
      <c r="F3" s="28">
        <v>0</v>
      </c>
      <c r="I3" t="s">
        <v>14</v>
      </c>
    </row>
    <row r="4" spans="1:10" x14ac:dyDescent="0.2">
      <c r="A4" s="25">
        <v>1982</v>
      </c>
      <c r="B4" s="26">
        <v>1</v>
      </c>
      <c r="C4" s="27"/>
      <c r="D4" s="27">
        <v>5.5718319999999997</v>
      </c>
      <c r="E4" s="27">
        <v>5.5718319999999997</v>
      </c>
      <c r="F4" s="28">
        <v>0</v>
      </c>
      <c r="G4" t="s">
        <v>57</v>
      </c>
      <c r="I4" t="s">
        <v>15</v>
      </c>
    </row>
    <row r="5" spans="1:10" x14ac:dyDescent="0.2">
      <c r="A5" s="25">
        <v>1983</v>
      </c>
      <c r="B5" s="26">
        <v>1</v>
      </c>
      <c r="C5" s="27"/>
      <c r="D5" s="27">
        <v>6.5310969999999999</v>
      </c>
      <c r="E5" s="27">
        <v>6.5310969999999999</v>
      </c>
      <c r="F5" s="28">
        <v>0</v>
      </c>
      <c r="I5" t="s">
        <v>16</v>
      </c>
    </row>
    <row r="6" spans="1:10" x14ac:dyDescent="0.2">
      <c r="A6" s="25">
        <v>1984</v>
      </c>
      <c r="B6" s="26">
        <v>1</v>
      </c>
      <c r="C6" s="27"/>
      <c r="D6" s="27">
        <v>7.5666770000000003</v>
      </c>
      <c r="E6" s="27">
        <v>7.5666770000000003</v>
      </c>
      <c r="F6" s="28">
        <v>0</v>
      </c>
      <c r="I6" s="8" t="s">
        <v>17</v>
      </c>
    </row>
    <row r="7" spans="1:10" ht="17" thickBot="1" x14ac:dyDescent="0.25">
      <c r="A7" s="29">
        <v>1985</v>
      </c>
      <c r="B7" s="30">
        <v>1</v>
      </c>
      <c r="C7" s="31"/>
      <c r="D7" s="31">
        <v>8.5579839999999994</v>
      </c>
      <c r="E7" s="31">
        <v>8.5579839999999994</v>
      </c>
      <c r="F7" s="32">
        <v>0</v>
      </c>
    </row>
    <row r="8" spans="1:10" x14ac:dyDescent="0.2">
      <c r="A8" s="33">
        <v>1986</v>
      </c>
      <c r="B8" s="34">
        <v>1</v>
      </c>
      <c r="C8" s="35">
        <v>19.554120000000001</v>
      </c>
      <c r="D8" s="46">
        <v>9.5556040000000007</v>
      </c>
      <c r="E8" s="35">
        <v>19.554120000000001</v>
      </c>
      <c r="F8" s="36">
        <v>1</v>
      </c>
    </row>
    <row r="9" spans="1:10" x14ac:dyDescent="0.2">
      <c r="A9" s="33">
        <v>1987</v>
      </c>
      <c r="B9" s="34">
        <v>1</v>
      </c>
      <c r="C9" s="35">
        <v>30.59122</v>
      </c>
      <c r="D9" s="47">
        <v>10.590809999999999</v>
      </c>
      <c r="E9" s="35">
        <v>30.59122</v>
      </c>
      <c r="F9" s="36">
        <v>1</v>
      </c>
    </row>
    <row r="10" spans="1:10" x14ac:dyDescent="0.2">
      <c r="A10" s="33">
        <v>1988</v>
      </c>
      <c r="B10" s="34">
        <v>1</v>
      </c>
      <c r="C10" s="35">
        <v>41.546419999999998</v>
      </c>
      <c r="D10" s="47">
        <v>11.526149999999999</v>
      </c>
      <c r="E10" s="35">
        <v>41.546419999999998</v>
      </c>
      <c r="F10" s="36">
        <v>1</v>
      </c>
      <c r="G10" t="s">
        <v>58</v>
      </c>
      <c r="H10" s="8">
        <f>AVERAGE(D8:D12)</f>
        <v>11.561156800000001</v>
      </c>
    </row>
    <row r="11" spans="1:10" x14ac:dyDescent="0.2">
      <c r="A11" s="33">
        <v>1989</v>
      </c>
      <c r="B11" s="34">
        <v>1</v>
      </c>
      <c r="C11" s="35">
        <v>52.568399999999997</v>
      </c>
      <c r="D11" s="47">
        <v>12.575060000000001</v>
      </c>
      <c r="E11" s="35">
        <v>52.568399999999997</v>
      </c>
      <c r="F11" s="36">
        <v>1</v>
      </c>
    </row>
    <row r="12" spans="1:10" ht="17" thickBot="1" x14ac:dyDescent="0.25">
      <c r="A12" s="37">
        <v>1990</v>
      </c>
      <c r="B12" s="38">
        <v>1</v>
      </c>
      <c r="C12" s="39">
        <v>63.564300000000003</v>
      </c>
      <c r="D12" s="48">
        <v>13.558160000000001</v>
      </c>
      <c r="E12" s="39">
        <v>63.564300000000003</v>
      </c>
      <c r="F12" s="40">
        <v>1</v>
      </c>
    </row>
    <row r="13" spans="1:10" x14ac:dyDescent="0.2">
      <c r="A13" s="21">
        <v>1980</v>
      </c>
      <c r="B13" s="22">
        <v>2</v>
      </c>
      <c r="C13" s="23"/>
      <c r="D13" s="23">
        <v>3.592012</v>
      </c>
      <c r="E13" s="23">
        <v>3.592012</v>
      </c>
      <c r="F13" s="24">
        <v>0</v>
      </c>
    </row>
    <row r="14" spans="1:10" x14ac:dyDescent="0.2">
      <c r="A14" s="25">
        <v>1981</v>
      </c>
      <c r="B14" s="26">
        <v>2</v>
      </c>
      <c r="C14" s="27"/>
      <c r="D14" s="27">
        <v>4.5633119999999998</v>
      </c>
      <c r="E14" s="27">
        <v>4.5633119999999998</v>
      </c>
      <c r="F14" s="28">
        <v>0</v>
      </c>
    </row>
    <row r="15" spans="1:10" x14ac:dyDescent="0.2">
      <c r="A15" s="25">
        <v>1982</v>
      </c>
      <c r="B15" s="26">
        <v>2</v>
      </c>
      <c r="C15" s="27"/>
      <c r="D15" s="27">
        <v>5.586697</v>
      </c>
      <c r="E15" s="27">
        <v>5.586697</v>
      </c>
      <c r="F15" s="28">
        <v>0</v>
      </c>
      <c r="G15" t="s">
        <v>57</v>
      </c>
      <c r="I15" s="1" t="s">
        <v>71</v>
      </c>
      <c r="J15" s="1" t="s">
        <v>72</v>
      </c>
    </row>
    <row r="16" spans="1:10" x14ac:dyDescent="0.2">
      <c r="A16" s="25">
        <v>1983</v>
      </c>
      <c r="B16" s="26">
        <v>2</v>
      </c>
      <c r="C16" s="27"/>
      <c r="D16" s="27">
        <v>6.5448399999999998</v>
      </c>
      <c r="E16" s="27">
        <v>6.5448399999999998</v>
      </c>
      <c r="F16" s="28">
        <v>0</v>
      </c>
      <c r="H16" s="1" t="s">
        <v>57</v>
      </c>
      <c r="I16" s="8">
        <f>AVERAGE(D2:D7)</f>
        <v>6.0549574999999995</v>
      </c>
      <c r="J16" s="8">
        <f>AVERAGE(D13:D18)</f>
        <v>6.0696123333333345</v>
      </c>
    </row>
    <row r="17" spans="1:10" x14ac:dyDescent="0.2">
      <c r="A17" s="25">
        <v>1984</v>
      </c>
      <c r="B17" s="26">
        <v>2</v>
      </c>
      <c r="C17" s="27"/>
      <c r="D17" s="27">
        <v>7.5540529999999997</v>
      </c>
      <c r="E17" s="27">
        <v>7.5540529999999997</v>
      </c>
      <c r="F17" s="28">
        <v>0</v>
      </c>
      <c r="H17" s="1" t="s">
        <v>58</v>
      </c>
      <c r="I17" s="8">
        <f>AVERAGE(D8:D12)</f>
        <v>11.561156800000001</v>
      </c>
      <c r="J17" s="8">
        <f>AVERAGE(D19:D23)</f>
        <v>11.58881</v>
      </c>
    </row>
    <row r="18" spans="1:10" ht="17" thickBot="1" x14ac:dyDescent="0.25">
      <c r="A18" s="29">
        <v>1985</v>
      </c>
      <c r="B18" s="30">
        <v>2</v>
      </c>
      <c r="C18" s="31"/>
      <c r="D18" s="31">
        <v>8.5767600000000002</v>
      </c>
      <c r="E18" s="31">
        <v>8.5767600000000002</v>
      </c>
      <c r="F18" s="32">
        <v>0</v>
      </c>
      <c r="H18" t="s">
        <v>79</v>
      </c>
      <c r="I18" s="41">
        <f>I17-I16</f>
        <v>5.5061993000000014</v>
      </c>
      <c r="J18" s="41">
        <f>J17-J16</f>
        <v>5.519197666666666</v>
      </c>
    </row>
    <row r="19" spans="1:10" x14ac:dyDescent="0.2">
      <c r="A19" s="33">
        <v>1986</v>
      </c>
      <c r="B19" s="34">
        <v>2</v>
      </c>
      <c r="C19" s="35"/>
      <c r="D19" s="35">
        <v>9.5811200000000003</v>
      </c>
      <c r="E19" s="35">
        <v>9.5811200000000003</v>
      </c>
      <c r="F19" s="36">
        <v>0</v>
      </c>
      <c r="H19" t="s">
        <v>73</v>
      </c>
      <c r="I19" s="8">
        <f>(I17-I16) - (J17-J16)</f>
        <v>-1.2998366666664651E-2</v>
      </c>
    </row>
    <row r="20" spans="1:10" x14ac:dyDescent="0.2">
      <c r="A20" s="33">
        <v>1987</v>
      </c>
      <c r="B20" s="34">
        <v>2</v>
      </c>
      <c r="C20" s="35"/>
      <c r="D20" s="35">
        <v>10.58384</v>
      </c>
      <c r="E20" s="35">
        <v>10.58384</v>
      </c>
      <c r="F20" s="36">
        <v>0</v>
      </c>
    </row>
    <row r="21" spans="1:10" x14ac:dyDescent="0.2">
      <c r="A21" s="33">
        <v>1988</v>
      </c>
      <c r="B21" s="34">
        <v>2</v>
      </c>
      <c r="C21" s="35"/>
      <c r="D21" s="35">
        <v>11.61825</v>
      </c>
      <c r="E21" s="35">
        <v>11.61825</v>
      </c>
      <c r="F21" s="36">
        <v>0</v>
      </c>
      <c r="G21" t="s">
        <v>58</v>
      </c>
    </row>
    <row r="22" spans="1:10" x14ac:dyDescent="0.2">
      <c r="A22" s="33">
        <v>1989</v>
      </c>
      <c r="B22" s="34">
        <v>2</v>
      </c>
      <c r="C22" s="35"/>
      <c r="D22" s="35">
        <v>12.584899999999999</v>
      </c>
      <c r="E22" s="35">
        <v>12.584899999999999</v>
      </c>
      <c r="F22" s="36">
        <v>0</v>
      </c>
    </row>
    <row r="23" spans="1:10" ht="17" thickBot="1" x14ac:dyDescent="0.25">
      <c r="A23" s="37">
        <v>1990</v>
      </c>
      <c r="B23" s="38">
        <v>2</v>
      </c>
      <c r="C23" s="39"/>
      <c r="D23" s="39">
        <v>13.575939999999999</v>
      </c>
      <c r="E23" s="39">
        <v>13.575939999999999</v>
      </c>
      <c r="F23" s="40">
        <v>0</v>
      </c>
    </row>
    <row r="25" spans="1:10" x14ac:dyDescent="0.2">
      <c r="A25" t="s">
        <v>59</v>
      </c>
    </row>
    <row r="26" spans="1:10" ht="17" thickBot="1" x14ac:dyDescent="0.25">
      <c r="B26" s="1" t="s">
        <v>60</v>
      </c>
      <c r="C26" s="41" t="s">
        <v>61</v>
      </c>
    </row>
    <row r="27" spans="1:10" x14ac:dyDescent="0.2">
      <c r="A27" s="1" t="s">
        <v>57</v>
      </c>
      <c r="B27" s="42">
        <f>AVERAGE(E2:E7)</f>
        <v>6.0549574999999995</v>
      </c>
      <c r="C27" s="43">
        <f>AVERAGE(E13:E18)</f>
        <v>6.0696123333333345</v>
      </c>
    </row>
    <row r="28" spans="1:10" ht="17" thickBot="1" x14ac:dyDescent="0.25">
      <c r="A28" s="1" t="s">
        <v>58</v>
      </c>
      <c r="B28" s="44">
        <f>AVERAGE(E8:E12)</f>
        <v>41.564892</v>
      </c>
      <c r="C28" s="45">
        <f>AVERAGE(E19:E23)</f>
        <v>11.58881</v>
      </c>
      <c r="G28" t="s">
        <v>74</v>
      </c>
    </row>
    <row r="29" spans="1:10" x14ac:dyDescent="0.2">
      <c r="G29" t="s">
        <v>75</v>
      </c>
    </row>
    <row r="30" spans="1:10" x14ac:dyDescent="0.2">
      <c r="A30" s="1" t="s">
        <v>62</v>
      </c>
      <c r="B30" s="1"/>
      <c r="C30" s="41"/>
      <c r="D30" s="41"/>
      <c r="G30" t="s">
        <v>76</v>
      </c>
    </row>
    <row r="31" spans="1:10" x14ac:dyDescent="0.2">
      <c r="A31" s="1" t="s">
        <v>63</v>
      </c>
      <c r="B31" s="41">
        <f>(B28-B27) - (C28-C27)</f>
        <v>29.990736833333333</v>
      </c>
      <c r="G31" t="s">
        <v>77</v>
      </c>
    </row>
    <row r="32" spans="1:10" x14ac:dyDescent="0.2">
      <c r="A32" s="1" t="s">
        <v>68</v>
      </c>
      <c r="B32" s="41">
        <f>AVERAGE(C8:C12) - AVERAGE(D8:D12)</f>
        <v>30.003735200000001</v>
      </c>
    </row>
    <row r="33" spans="1:3" x14ac:dyDescent="0.2">
      <c r="A33" s="1"/>
      <c r="B33" s="41"/>
    </row>
    <row r="34" spans="1:3" x14ac:dyDescent="0.2">
      <c r="A34" t="s">
        <v>64</v>
      </c>
    </row>
    <row r="35" spans="1:3" x14ac:dyDescent="0.2">
      <c r="A35" t="s">
        <v>65</v>
      </c>
    </row>
    <row r="37" spans="1:3" x14ac:dyDescent="0.2">
      <c r="A37" t="s">
        <v>66</v>
      </c>
    </row>
    <row r="39" spans="1:3" x14ac:dyDescent="0.2">
      <c r="A39" t="s">
        <v>67</v>
      </c>
    </row>
    <row r="41" spans="1:3" x14ac:dyDescent="0.2">
      <c r="A41" s="1" t="s">
        <v>69</v>
      </c>
      <c r="B41" s="1"/>
      <c r="C41" s="41"/>
    </row>
    <row r="42" spans="1:3" x14ac:dyDescent="0.2">
      <c r="A42" t="s">
        <v>70</v>
      </c>
    </row>
  </sheetData>
  <sortState xmlns:xlrd2="http://schemas.microsoft.com/office/spreadsheetml/2017/richdata2" ref="A2:F23">
    <sortCondition ref="B1:B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26958-D2FD-B340-96F0-C0F0E677AC3F}">
  <dimension ref="A1:H37"/>
  <sheetViews>
    <sheetView zoomScale="190" zoomScaleNormal="190" workbookViewId="0">
      <selection activeCell="E18" sqref="E18"/>
    </sheetView>
  </sheetViews>
  <sheetFormatPr baseColWidth="10" defaultRowHeight="16" x14ac:dyDescent="0.2"/>
  <cols>
    <col min="1" max="1" width="11.6640625" bestFit="1" customWidth="1"/>
  </cols>
  <sheetData>
    <row r="1" spans="1:7" ht="17" thickBot="1" x14ac:dyDescent="0.25">
      <c r="A1" s="104" t="s">
        <v>1</v>
      </c>
      <c r="B1" s="94" t="s">
        <v>0</v>
      </c>
      <c r="C1" s="95" t="s">
        <v>2</v>
      </c>
      <c r="D1" s="96" t="s">
        <v>4</v>
      </c>
      <c r="E1" s="97" t="s">
        <v>5</v>
      </c>
      <c r="G1" s="1" t="s">
        <v>23</v>
      </c>
    </row>
    <row r="2" spans="1:7" x14ac:dyDescent="0.2">
      <c r="A2" s="69">
        <v>1980</v>
      </c>
      <c r="B2" s="105">
        <v>0</v>
      </c>
      <c r="C2" s="105">
        <v>0</v>
      </c>
      <c r="D2" s="105">
        <v>0</v>
      </c>
      <c r="E2" s="106">
        <v>0</v>
      </c>
      <c r="G2" t="s">
        <v>22</v>
      </c>
    </row>
    <row r="3" spans="1:7" x14ac:dyDescent="0.2">
      <c r="A3" s="69">
        <v>1981</v>
      </c>
      <c r="B3" s="105">
        <v>0</v>
      </c>
      <c r="C3" s="105">
        <v>0</v>
      </c>
      <c r="D3" s="105">
        <v>0</v>
      </c>
      <c r="E3" s="106">
        <v>0</v>
      </c>
      <c r="G3" t="s">
        <v>24</v>
      </c>
    </row>
    <row r="4" spans="1:7" x14ac:dyDescent="0.2">
      <c r="A4" s="69">
        <v>1982</v>
      </c>
      <c r="B4" s="105">
        <v>0</v>
      </c>
      <c r="C4" s="105">
        <v>0</v>
      </c>
      <c r="D4" s="105">
        <v>0</v>
      </c>
      <c r="E4" s="106">
        <v>0</v>
      </c>
      <c r="G4" t="s">
        <v>25</v>
      </c>
    </row>
    <row r="5" spans="1:7" x14ac:dyDescent="0.2">
      <c r="A5" s="69">
        <v>1983</v>
      </c>
      <c r="B5" s="105">
        <v>0</v>
      </c>
      <c r="C5" s="105">
        <v>0</v>
      </c>
      <c r="D5" s="105">
        <v>0</v>
      </c>
      <c r="E5" s="106">
        <v>0</v>
      </c>
      <c r="G5" t="s">
        <v>87</v>
      </c>
    </row>
    <row r="6" spans="1:7" x14ac:dyDescent="0.2">
      <c r="A6" s="69">
        <v>1984</v>
      </c>
      <c r="B6" s="105">
        <v>0</v>
      </c>
      <c r="C6" s="105">
        <v>0</v>
      </c>
      <c r="D6" s="105">
        <v>0</v>
      </c>
      <c r="E6" s="106">
        <v>0</v>
      </c>
    </row>
    <row r="7" spans="1:7" ht="17" thickBot="1" x14ac:dyDescent="0.25">
      <c r="A7" s="69">
        <v>1985</v>
      </c>
      <c r="B7" s="105">
        <v>0</v>
      </c>
      <c r="C7" s="105">
        <v>0</v>
      </c>
      <c r="D7" s="105">
        <v>0</v>
      </c>
      <c r="E7" s="106">
        <v>0</v>
      </c>
      <c r="G7" s="1" t="s">
        <v>26</v>
      </c>
    </row>
    <row r="8" spans="1:7" x14ac:dyDescent="0.2">
      <c r="A8" s="69">
        <v>1986</v>
      </c>
      <c r="B8" s="78">
        <v>10</v>
      </c>
      <c r="C8" s="105">
        <v>0</v>
      </c>
      <c r="D8" s="105">
        <v>0</v>
      </c>
      <c r="E8" s="106">
        <v>0</v>
      </c>
      <c r="G8" t="s">
        <v>18</v>
      </c>
    </row>
    <row r="9" spans="1:7" x14ac:dyDescent="0.2">
      <c r="A9" s="69">
        <v>1987</v>
      </c>
      <c r="B9" s="79">
        <v>20</v>
      </c>
      <c r="C9" s="105">
        <v>0</v>
      </c>
      <c r="D9" s="105">
        <v>0</v>
      </c>
      <c r="E9" s="106">
        <v>0</v>
      </c>
      <c r="G9" t="s">
        <v>19</v>
      </c>
    </row>
    <row r="10" spans="1:7" x14ac:dyDescent="0.2">
      <c r="A10" s="69">
        <v>1988</v>
      </c>
      <c r="B10" s="79">
        <v>30</v>
      </c>
      <c r="C10" s="105">
        <v>0</v>
      </c>
      <c r="D10" s="105">
        <v>0</v>
      </c>
      <c r="E10" s="106">
        <v>0</v>
      </c>
      <c r="G10" t="s">
        <v>20</v>
      </c>
    </row>
    <row r="11" spans="1:7" x14ac:dyDescent="0.2">
      <c r="A11" s="69">
        <v>1989</v>
      </c>
      <c r="B11" s="79">
        <v>40</v>
      </c>
      <c r="C11" s="105">
        <v>0</v>
      </c>
      <c r="D11" s="105">
        <v>0</v>
      </c>
      <c r="E11" s="106">
        <v>0</v>
      </c>
      <c r="G11" t="s">
        <v>21</v>
      </c>
    </row>
    <row r="12" spans="1:7" x14ac:dyDescent="0.2">
      <c r="A12" s="69">
        <v>1990</v>
      </c>
      <c r="B12" s="79">
        <v>50</v>
      </c>
      <c r="C12" s="105">
        <v>0</v>
      </c>
      <c r="D12" s="105">
        <v>0</v>
      </c>
      <c r="E12" s="106">
        <v>0</v>
      </c>
      <c r="G12" t="s">
        <v>27</v>
      </c>
    </row>
    <row r="13" spans="1:7" ht="17" thickBot="1" x14ac:dyDescent="0.25">
      <c r="A13" s="69">
        <v>1991</v>
      </c>
      <c r="B13" s="79">
        <v>60</v>
      </c>
      <c r="C13" s="105">
        <v>0</v>
      </c>
      <c r="D13" s="105">
        <v>0</v>
      </c>
      <c r="E13" s="106">
        <v>0</v>
      </c>
    </row>
    <row r="14" spans="1:7" x14ac:dyDescent="0.2">
      <c r="A14" s="69">
        <v>1992</v>
      </c>
      <c r="B14" s="79">
        <v>70</v>
      </c>
      <c r="C14" s="80">
        <v>8</v>
      </c>
      <c r="D14" s="105">
        <v>0</v>
      </c>
      <c r="E14" s="106">
        <v>0</v>
      </c>
    </row>
    <row r="15" spans="1:7" x14ac:dyDescent="0.2">
      <c r="A15" s="69">
        <v>1993</v>
      </c>
      <c r="B15" s="79">
        <v>80</v>
      </c>
      <c r="C15" s="81">
        <v>16</v>
      </c>
      <c r="D15" s="105">
        <v>0</v>
      </c>
      <c r="E15" s="106">
        <v>0</v>
      </c>
      <c r="G15" t="s">
        <v>129</v>
      </c>
    </row>
    <row r="16" spans="1:7" x14ac:dyDescent="0.2">
      <c r="A16" s="69">
        <v>1994</v>
      </c>
      <c r="B16" s="79">
        <v>90</v>
      </c>
      <c r="C16" s="81">
        <v>24</v>
      </c>
      <c r="D16" s="105">
        <v>0</v>
      </c>
      <c r="E16" s="106">
        <v>0</v>
      </c>
    </row>
    <row r="17" spans="1:8" x14ac:dyDescent="0.2">
      <c r="A17" s="69">
        <v>1995</v>
      </c>
      <c r="B17" s="79">
        <v>100</v>
      </c>
      <c r="C17" s="81">
        <v>32</v>
      </c>
      <c r="D17" s="105">
        <v>0</v>
      </c>
      <c r="E17" s="106">
        <v>0</v>
      </c>
      <c r="G17" t="s">
        <v>130</v>
      </c>
    </row>
    <row r="18" spans="1:8" x14ac:dyDescent="0.2">
      <c r="A18" s="69">
        <v>1996</v>
      </c>
      <c r="B18" s="79">
        <v>110</v>
      </c>
      <c r="C18" s="81">
        <v>40</v>
      </c>
      <c r="D18" s="105">
        <v>0</v>
      </c>
      <c r="E18" s="106">
        <v>0</v>
      </c>
    </row>
    <row r="19" spans="1:8" ht="17" thickBot="1" x14ac:dyDescent="0.25">
      <c r="A19" s="69">
        <v>1997</v>
      </c>
      <c r="B19" s="79">
        <v>120</v>
      </c>
      <c r="C19" s="81">
        <v>48</v>
      </c>
      <c r="D19" s="105">
        <v>0</v>
      </c>
      <c r="E19" s="106">
        <v>0</v>
      </c>
    </row>
    <row r="20" spans="1:8" x14ac:dyDescent="0.2">
      <c r="A20" s="69">
        <v>1998</v>
      </c>
      <c r="B20" s="79">
        <v>130</v>
      </c>
      <c r="C20" s="81">
        <v>56</v>
      </c>
      <c r="D20" s="82">
        <v>6</v>
      </c>
      <c r="E20" s="106">
        <v>0</v>
      </c>
      <c r="G20" t="s">
        <v>157</v>
      </c>
    </row>
    <row r="21" spans="1:8" x14ac:dyDescent="0.2">
      <c r="A21" s="69">
        <v>1999</v>
      </c>
      <c r="B21" s="79">
        <v>140</v>
      </c>
      <c r="C21" s="81">
        <v>64</v>
      </c>
      <c r="D21" s="83">
        <v>12</v>
      </c>
      <c r="E21" s="106">
        <v>0</v>
      </c>
      <c r="G21" t="s">
        <v>158</v>
      </c>
    </row>
    <row r="22" spans="1:8" x14ac:dyDescent="0.2">
      <c r="A22" s="69">
        <v>2000</v>
      </c>
      <c r="B22" s="79">
        <v>150</v>
      </c>
      <c r="C22" s="81">
        <v>72</v>
      </c>
      <c r="D22" s="83">
        <v>18</v>
      </c>
      <c r="E22" s="106">
        <v>0</v>
      </c>
      <c r="H22" t="s">
        <v>159</v>
      </c>
    </row>
    <row r="23" spans="1:8" x14ac:dyDescent="0.2">
      <c r="A23" s="69">
        <v>2001</v>
      </c>
      <c r="B23" s="79">
        <v>160</v>
      </c>
      <c r="C23" s="81">
        <v>80</v>
      </c>
      <c r="D23" s="83">
        <v>24</v>
      </c>
      <c r="E23" s="106">
        <v>0</v>
      </c>
      <c r="H23" t="s">
        <v>160</v>
      </c>
    </row>
    <row r="24" spans="1:8" x14ac:dyDescent="0.2">
      <c r="A24" s="69">
        <v>2002</v>
      </c>
      <c r="B24" s="79">
        <v>170</v>
      </c>
      <c r="C24" s="81">
        <v>88</v>
      </c>
      <c r="D24" s="83">
        <v>30</v>
      </c>
      <c r="E24" s="106">
        <v>0</v>
      </c>
    </row>
    <row r="25" spans="1:8" ht="17" thickBot="1" x14ac:dyDescent="0.25">
      <c r="A25" s="69">
        <v>2003</v>
      </c>
      <c r="B25" s="79">
        <v>180</v>
      </c>
      <c r="C25" s="81">
        <v>96</v>
      </c>
      <c r="D25" s="83">
        <v>36</v>
      </c>
      <c r="E25" s="106">
        <v>0</v>
      </c>
    </row>
    <row r="26" spans="1:8" x14ac:dyDescent="0.2">
      <c r="A26" s="103">
        <v>2004</v>
      </c>
      <c r="B26" s="99">
        <v>190</v>
      </c>
      <c r="C26" s="99">
        <v>104</v>
      </c>
      <c r="D26" s="99">
        <v>42</v>
      </c>
      <c r="E26" s="99">
        <v>4</v>
      </c>
    </row>
    <row r="27" spans="1:8" x14ac:dyDescent="0.2">
      <c r="A27" s="98">
        <v>2005</v>
      </c>
      <c r="B27" s="100">
        <v>200</v>
      </c>
      <c r="C27" s="100">
        <v>112</v>
      </c>
      <c r="D27" s="100">
        <v>48</v>
      </c>
      <c r="E27" s="100">
        <v>8</v>
      </c>
    </row>
    <row r="28" spans="1:8" x14ac:dyDescent="0.2">
      <c r="A28" s="98">
        <v>2006</v>
      </c>
      <c r="B28" s="100">
        <v>210</v>
      </c>
      <c r="C28" s="100">
        <v>120</v>
      </c>
      <c r="D28" s="100">
        <v>54</v>
      </c>
      <c r="E28" s="100">
        <v>12</v>
      </c>
    </row>
    <row r="29" spans="1:8" x14ac:dyDescent="0.2">
      <c r="A29" s="98">
        <v>2007</v>
      </c>
      <c r="B29" s="100">
        <v>220</v>
      </c>
      <c r="C29" s="100">
        <v>128</v>
      </c>
      <c r="D29" s="100">
        <v>60</v>
      </c>
      <c r="E29" s="100">
        <v>16</v>
      </c>
    </row>
    <row r="30" spans="1:8" x14ac:dyDescent="0.2">
      <c r="A30" s="98">
        <v>2008</v>
      </c>
      <c r="B30" s="100">
        <v>230</v>
      </c>
      <c r="C30" s="100">
        <v>136</v>
      </c>
      <c r="D30" s="100">
        <v>66</v>
      </c>
      <c r="E30" s="100">
        <v>20</v>
      </c>
    </row>
    <row r="31" spans="1:8" ht="17" thickBot="1" x14ac:dyDescent="0.25">
      <c r="A31" s="101">
        <v>2009</v>
      </c>
      <c r="B31" s="102">
        <v>240</v>
      </c>
      <c r="C31" s="102">
        <v>144</v>
      </c>
      <c r="D31" s="102">
        <v>72</v>
      </c>
      <c r="E31" s="102">
        <v>24</v>
      </c>
    </row>
    <row r="32" spans="1:8" ht="17" thickBot="1" x14ac:dyDescent="0.25">
      <c r="A32" s="84" t="s">
        <v>3</v>
      </c>
      <c r="B32" s="93">
        <f>AVERAGE(B8:B31)</f>
        <v>125</v>
      </c>
      <c r="C32" s="93">
        <f>AVERAGE(C14:C31)</f>
        <v>76</v>
      </c>
      <c r="D32" s="93">
        <f>AVERAGE(D20:D31)</f>
        <v>39</v>
      </c>
      <c r="E32" s="85">
        <f>AVERAGE(E26:E31)</f>
        <v>14</v>
      </c>
    </row>
    <row r="33" spans="1:5" ht="17" thickBot="1" x14ac:dyDescent="0.25">
      <c r="A33" s="112" t="s">
        <v>90</v>
      </c>
      <c r="B33" s="109">
        <f>AVERAGE(B8:B25)</f>
        <v>95</v>
      </c>
      <c r="C33" s="110">
        <f>AVERAGE(C14:C25)</f>
        <v>52</v>
      </c>
      <c r="D33" s="92">
        <f>AVERAGE(D20:D25)</f>
        <v>21</v>
      </c>
      <c r="E33" s="111" t="s">
        <v>131</v>
      </c>
    </row>
    <row r="34" spans="1:5" ht="17" thickBot="1" x14ac:dyDescent="0.25">
      <c r="A34" s="88" t="s">
        <v>6</v>
      </c>
      <c r="B34" s="89">
        <f>AVERAGE(B8:B31,C14:C31,D20:D31,E26:E31)</f>
        <v>82</v>
      </c>
    </row>
    <row r="35" spans="1:5" ht="17" thickBot="1" x14ac:dyDescent="0.25">
      <c r="A35" s="86" t="s">
        <v>7</v>
      </c>
      <c r="B35" s="87">
        <f>AVERAGE(B32:E32)</f>
        <v>63.5</v>
      </c>
    </row>
    <row r="36" spans="1:5" ht="35" thickBot="1" x14ac:dyDescent="0.25">
      <c r="A36" s="107" t="s">
        <v>91</v>
      </c>
      <c r="B36" s="108">
        <f>AVERAGE(D20:D25,C14:C25,B8:B25)</f>
        <v>68.333333333333329</v>
      </c>
      <c r="C36" t="s">
        <v>132</v>
      </c>
    </row>
    <row r="37" spans="1:5" ht="52" thickBot="1" x14ac:dyDescent="0.25">
      <c r="A37" s="107" t="s">
        <v>92</v>
      </c>
      <c r="B37" s="108">
        <f>AVERAGE(B33:D33)</f>
        <v>56</v>
      </c>
      <c r="C37" t="s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B4EB1-DB07-9140-A162-D93248F2BA98}">
  <dimension ref="A1:I35"/>
  <sheetViews>
    <sheetView zoomScale="200" zoomScaleNormal="200" workbookViewId="0">
      <selection activeCell="M7" sqref="M7"/>
    </sheetView>
  </sheetViews>
  <sheetFormatPr baseColWidth="10" defaultRowHeight="16" x14ac:dyDescent="0.2"/>
  <sheetData>
    <row r="1" spans="1:9" ht="17" thickBot="1" x14ac:dyDescent="0.25">
      <c r="A1" s="13" t="s">
        <v>1</v>
      </c>
      <c r="B1" s="94" t="s">
        <v>0</v>
      </c>
      <c r="C1" s="95" t="s">
        <v>2</v>
      </c>
      <c r="D1" s="96" t="s">
        <v>4</v>
      </c>
      <c r="E1" s="97" t="s">
        <v>5</v>
      </c>
      <c r="G1" s="51" t="s">
        <v>28</v>
      </c>
      <c r="H1" s="51" t="s">
        <v>180</v>
      </c>
      <c r="I1" s="51" t="s">
        <v>100</v>
      </c>
    </row>
    <row r="2" spans="1:9" x14ac:dyDescent="0.2">
      <c r="A2" s="14">
        <v>1980</v>
      </c>
      <c r="B2" s="4">
        <v>0</v>
      </c>
      <c r="C2" s="4">
        <v>0</v>
      </c>
      <c r="D2" s="4">
        <v>0</v>
      </c>
      <c r="E2" s="5">
        <v>0</v>
      </c>
      <c r="G2" s="54" t="s">
        <v>29</v>
      </c>
      <c r="H2" s="55">
        <v>0</v>
      </c>
      <c r="I2" s="55">
        <v>0</v>
      </c>
    </row>
    <row r="3" spans="1:9" x14ac:dyDescent="0.2">
      <c r="A3" s="14">
        <v>1981</v>
      </c>
      <c r="B3" s="4">
        <v>0</v>
      </c>
      <c r="C3" s="4">
        <v>0</v>
      </c>
      <c r="D3" s="4">
        <v>0</v>
      </c>
      <c r="E3" s="5">
        <v>0</v>
      </c>
      <c r="G3" s="52" t="s">
        <v>30</v>
      </c>
      <c r="H3" s="53">
        <v>0</v>
      </c>
      <c r="I3" s="53">
        <v>0</v>
      </c>
    </row>
    <row r="4" spans="1:9" ht="17" thickBot="1" x14ac:dyDescent="0.25">
      <c r="A4" s="14">
        <v>1982</v>
      </c>
      <c r="B4" s="4">
        <v>0</v>
      </c>
      <c r="C4" s="4">
        <v>0</v>
      </c>
      <c r="D4" s="4">
        <v>0</v>
      </c>
      <c r="E4" s="5">
        <v>0</v>
      </c>
      <c r="G4" s="56" t="s">
        <v>31</v>
      </c>
      <c r="H4" s="53">
        <v>0</v>
      </c>
      <c r="I4" s="57">
        <v>0</v>
      </c>
    </row>
    <row r="5" spans="1:9" x14ac:dyDescent="0.2">
      <c r="A5" s="14">
        <v>1983</v>
      </c>
      <c r="B5" s="4">
        <v>0</v>
      </c>
      <c r="C5" s="4">
        <v>0</v>
      </c>
      <c r="D5" s="4">
        <v>0</v>
      </c>
      <c r="E5" s="5">
        <v>0</v>
      </c>
      <c r="G5" s="123" t="s">
        <v>32</v>
      </c>
      <c r="H5" s="64">
        <f>AVERAGE(B8,C14,D20,E26)</f>
        <v>7</v>
      </c>
      <c r="I5" s="132">
        <v>7</v>
      </c>
    </row>
    <row r="6" spans="1:9" x14ac:dyDescent="0.2">
      <c r="A6" s="14">
        <v>1984</v>
      </c>
      <c r="B6" s="4">
        <v>0</v>
      </c>
      <c r="C6" s="4">
        <v>0</v>
      </c>
      <c r="D6" s="4">
        <v>0</v>
      </c>
      <c r="E6" s="5">
        <v>0</v>
      </c>
      <c r="G6" s="124" t="s">
        <v>33</v>
      </c>
      <c r="H6" s="59">
        <f t="shared" ref="H6:H10" si="0">AVERAGE(B9,C15,D21,E27)</f>
        <v>7</v>
      </c>
      <c r="I6" s="133">
        <v>7</v>
      </c>
    </row>
    <row r="7" spans="1:9" ht="17" thickBot="1" x14ac:dyDescent="0.25">
      <c r="A7" s="14">
        <v>1985</v>
      </c>
      <c r="B7" s="4">
        <v>0</v>
      </c>
      <c r="C7" s="4">
        <v>0</v>
      </c>
      <c r="D7" s="4">
        <v>0</v>
      </c>
      <c r="E7" s="5">
        <v>0</v>
      </c>
      <c r="G7" s="124" t="s">
        <v>34</v>
      </c>
      <c r="H7" s="59">
        <f t="shared" si="0"/>
        <v>7</v>
      </c>
      <c r="I7" s="133">
        <v>7</v>
      </c>
    </row>
    <row r="8" spans="1:9" x14ac:dyDescent="0.2">
      <c r="A8" s="14">
        <v>1986</v>
      </c>
      <c r="B8" s="78">
        <v>10</v>
      </c>
      <c r="C8" s="4">
        <v>0</v>
      </c>
      <c r="D8" s="4">
        <v>0</v>
      </c>
      <c r="E8" s="5">
        <v>0</v>
      </c>
      <c r="G8" s="124" t="s">
        <v>35</v>
      </c>
      <c r="H8" s="59">
        <f t="shared" si="0"/>
        <v>7</v>
      </c>
      <c r="I8" s="133">
        <v>7</v>
      </c>
    </row>
    <row r="9" spans="1:9" x14ac:dyDescent="0.2">
      <c r="A9" s="14">
        <v>1987</v>
      </c>
      <c r="B9" s="79">
        <v>10</v>
      </c>
      <c r="C9" s="4">
        <v>0</v>
      </c>
      <c r="D9" s="4">
        <v>0</v>
      </c>
      <c r="E9" s="5">
        <v>0</v>
      </c>
      <c r="G9" s="124" t="s">
        <v>36</v>
      </c>
      <c r="H9" s="59">
        <f t="shared" si="0"/>
        <v>7</v>
      </c>
      <c r="I9" s="133">
        <v>7</v>
      </c>
    </row>
    <row r="10" spans="1:9" ht="17" thickBot="1" x14ac:dyDescent="0.25">
      <c r="A10" s="14">
        <v>1988</v>
      </c>
      <c r="B10" s="79">
        <v>10</v>
      </c>
      <c r="C10" s="4">
        <v>0</v>
      </c>
      <c r="D10" s="4">
        <v>0</v>
      </c>
      <c r="E10" s="5">
        <v>0</v>
      </c>
      <c r="G10" s="125" t="s">
        <v>37</v>
      </c>
      <c r="H10" s="61">
        <f t="shared" si="0"/>
        <v>7</v>
      </c>
      <c r="I10" s="134">
        <v>7</v>
      </c>
    </row>
    <row r="11" spans="1:9" x14ac:dyDescent="0.2">
      <c r="A11" s="14">
        <v>1989</v>
      </c>
      <c r="B11" s="79">
        <v>10</v>
      </c>
      <c r="C11" s="4">
        <v>0</v>
      </c>
      <c r="D11" s="4">
        <v>0</v>
      </c>
      <c r="E11" s="5">
        <v>0</v>
      </c>
      <c r="G11" s="126" t="s">
        <v>38</v>
      </c>
      <c r="H11" s="142">
        <f>AVERAGE(B14,C20,D26)</f>
        <v>8</v>
      </c>
      <c r="I11" s="135">
        <v>8</v>
      </c>
    </row>
    <row r="12" spans="1:9" x14ac:dyDescent="0.2">
      <c r="A12" s="14">
        <v>1990</v>
      </c>
      <c r="B12" s="79">
        <v>10</v>
      </c>
      <c r="C12" s="4">
        <v>0</v>
      </c>
      <c r="D12" s="4">
        <v>0</v>
      </c>
      <c r="E12" s="5">
        <v>0</v>
      </c>
      <c r="G12" s="127" t="s">
        <v>39</v>
      </c>
      <c r="H12" s="142">
        <f t="shared" ref="H12:H16" si="1">AVERAGE(B15,C21,D27)</f>
        <v>8</v>
      </c>
      <c r="I12" s="136">
        <v>8</v>
      </c>
    </row>
    <row r="13" spans="1:9" ht="17" thickBot="1" x14ac:dyDescent="0.25">
      <c r="A13" s="14">
        <v>1991</v>
      </c>
      <c r="B13" s="79">
        <v>10</v>
      </c>
      <c r="C13" s="4">
        <v>0</v>
      </c>
      <c r="D13" s="4">
        <v>0</v>
      </c>
      <c r="E13" s="5">
        <v>0</v>
      </c>
      <c r="G13" s="127" t="s">
        <v>40</v>
      </c>
      <c r="H13" s="142">
        <f t="shared" si="1"/>
        <v>8</v>
      </c>
      <c r="I13" s="136">
        <v>8</v>
      </c>
    </row>
    <row r="14" spans="1:9" x14ac:dyDescent="0.2">
      <c r="A14" s="14">
        <v>1992</v>
      </c>
      <c r="B14" s="79">
        <v>10</v>
      </c>
      <c r="C14" s="80">
        <v>8</v>
      </c>
      <c r="D14" s="4">
        <v>0</v>
      </c>
      <c r="E14" s="5">
        <v>0</v>
      </c>
      <c r="G14" s="127" t="s">
        <v>41</v>
      </c>
      <c r="H14" s="142">
        <f t="shared" si="1"/>
        <v>8</v>
      </c>
      <c r="I14" s="136">
        <v>8</v>
      </c>
    </row>
    <row r="15" spans="1:9" x14ac:dyDescent="0.2">
      <c r="A15" s="14">
        <v>1993</v>
      </c>
      <c r="B15" s="79">
        <v>10</v>
      </c>
      <c r="C15" s="81">
        <v>8</v>
      </c>
      <c r="D15" s="4">
        <v>0</v>
      </c>
      <c r="E15" s="5">
        <v>0</v>
      </c>
      <c r="G15" s="127" t="s">
        <v>42</v>
      </c>
      <c r="H15" s="142">
        <f t="shared" si="1"/>
        <v>8</v>
      </c>
      <c r="I15" s="136">
        <v>8</v>
      </c>
    </row>
    <row r="16" spans="1:9" ht="17" thickBot="1" x14ac:dyDescent="0.25">
      <c r="A16" s="14">
        <v>1994</v>
      </c>
      <c r="B16" s="79">
        <v>10</v>
      </c>
      <c r="C16" s="81">
        <v>8</v>
      </c>
      <c r="D16" s="4">
        <v>0</v>
      </c>
      <c r="E16" s="5">
        <v>0</v>
      </c>
      <c r="G16" s="128" t="s">
        <v>43</v>
      </c>
      <c r="H16" s="142">
        <f t="shared" si="1"/>
        <v>8</v>
      </c>
      <c r="I16" s="137">
        <v>8</v>
      </c>
    </row>
    <row r="17" spans="1:9" x14ac:dyDescent="0.2">
      <c r="A17" s="14">
        <v>1995</v>
      </c>
      <c r="B17" s="79">
        <v>10</v>
      </c>
      <c r="C17" s="81">
        <v>8</v>
      </c>
      <c r="D17" s="4">
        <v>0</v>
      </c>
      <c r="E17" s="5">
        <v>0</v>
      </c>
      <c r="G17" s="129" t="s">
        <v>44</v>
      </c>
      <c r="H17" s="143">
        <f>AVERAGE(B20,C26)</f>
        <v>9</v>
      </c>
      <c r="I17" s="138">
        <v>9</v>
      </c>
    </row>
    <row r="18" spans="1:9" x14ac:dyDescent="0.2">
      <c r="A18" s="14">
        <v>1996</v>
      </c>
      <c r="B18" s="79">
        <v>10</v>
      </c>
      <c r="C18" s="81">
        <v>8</v>
      </c>
      <c r="D18" s="4">
        <v>0</v>
      </c>
      <c r="E18" s="5">
        <v>0</v>
      </c>
      <c r="G18" s="130" t="s">
        <v>45</v>
      </c>
      <c r="H18" s="143">
        <f t="shared" ref="H18:H22" si="2">AVERAGE(B21,C27)</f>
        <v>9</v>
      </c>
      <c r="I18" s="139">
        <v>9</v>
      </c>
    </row>
    <row r="19" spans="1:9" ht="17" thickBot="1" x14ac:dyDescent="0.25">
      <c r="A19" s="14">
        <v>1997</v>
      </c>
      <c r="B19" s="79">
        <v>10</v>
      </c>
      <c r="C19" s="81">
        <v>8</v>
      </c>
      <c r="D19" s="4">
        <v>0</v>
      </c>
      <c r="E19" s="5">
        <v>0</v>
      </c>
      <c r="G19" s="130" t="s">
        <v>46</v>
      </c>
      <c r="H19" s="143">
        <f t="shared" si="2"/>
        <v>9</v>
      </c>
      <c r="I19" s="139">
        <v>9</v>
      </c>
    </row>
    <row r="20" spans="1:9" x14ac:dyDescent="0.2">
      <c r="A20" s="14">
        <v>1998</v>
      </c>
      <c r="B20" s="79">
        <v>10</v>
      </c>
      <c r="C20" s="81">
        <v>8</v>
      </c>
      <c r="D20" s="82">
        <v>6</v>
      </c>
      <c r="E20" s="5">
        <v>0</v>
      </c>
      <c r="G20" s="130" t="s">
        <v>47</v>
      </c>
      <c r="H20" s="143">
        <f t="shared" si="2"/>
        <v>9</v>
      </c>
      <c r="I20" s="139">
        <v>9</v>
      </c>
    </row>
    <row r="21" spans="1:9" x14ac:dyDescent="0.2">
      <c r="A21" s="14">
        <v>1999</v>
      </c>
      <c r="B21" s="79">
        <v>10</v>
      </c>
      <c r="C21" s="81">
        <v>8</v>
      </c>
      <c r="D21" s="83">
        <v>6</v>
      </c>
      <c r="E21" s="5">
        <v>0</v>
      </c>
      <c r="G21" s="130" t="s">
        <v>48</v>
      </c>
      <c r="H21" s="143">
        <f t="shared" si="2"/>
        <v>9</v>
      </c>
      <c r="I21" s="139">
        <v>9</v>
      </c>
    </row>
    <row r="22" spans="1:9" ht="17" thickBot="1" x14ac:dyDescent="0.25">
      <c r="A22" s="14">
        <v>2000</v>
      </c>
      <c r="B22" s="79">
        <v>10</v>
      </c>
      <c r="C22" s="81">
        <v>8</v>
      </c>
      <c r="D22" s="83">
        <v>6</v>
      </c>
      <c r="E22" s="5">
        <v>0</v>
      </c>
      <c r="G22" s="131" t="s">
        <v>49</v>
      </c>
      <c r="H22" s="143">
        <f t="shared" si="2"/>
        <v>9</v>
      </c>
      <c r="I22" s="140">
        <v>9</v>
      </c>
    </row>
    <row r="23" spans="1:9" x14ac:dyDescent="0.2">
      <c r="A23" s="14">
        <v>2001</v>
      </c>
      <c r="B23" s="79">
        <v>10</v>
      </c>
      <c r="C23" s="81">
        <v>8</v>
      </c>
      <c r="D23" s="83">
        <v>6</v>
      </c>
      <c r="E23" s="5">
        <v>0</v>
      </c>
      <c r="G23" s="124" t="s">
        <v>50</v>
      </c>
      <c r="H23" s="141">
        <f>B26</f>
        <v>10</v>
      </c>
      <c r="I23" s="133">
        <v>10</v>
      </c>
    </row>
    <row r="24" spans="1:9" x14ac:dyDescent="0.2">
      <c r="A24" s="14">
        <v>2002</v>
      </c>
      <c r="B24" s="79">
        <v>10</v>
      </c>
      <c r="C24" s="81">
        <v>8</v>
      </c>
      <c r="D24" s="83">
        <v>6</v>
      </c>
      <c r="E24" s="5">
        <v>0</v>
      </c>
      <c r="G24" s="124" t="s">
        <v>51</v>
      </c>
      <c r="H24" s="141">
        <f t="shared" ref="H24:H25" si="3">B27</f>
        <v>10</v>
      </c>
      <c r="I24" s="133">
        <v>10</v>
      </c>
    </row>
    <row r="25" spans="1:9" ht="17" thickBot="1" x14ac:dyDescent="0.25">
      <c r="A25" s="14">
        <v>2003</v>
      </c>
      <c r="B25" s="79">
        <v>10</v>
      </c>
      <c r="C25" s="81">
        <v>8</v>
      </c>
      <c r="D25" s="83">
        <v>6</v>
      </c>
      <c r="E25" s="5">
        <v>0</v>
      </c>
      <c r="G25" s="125" t="s">
        <v>52</v>
      </c>
      <c r="H25" s="141">
        <f t="shared" si="3"/>
        <v>10</v>
      </c>
      <c r="I25" s="134">
        <v>10</v>
      </c>
    </row>
    <row r="26" spans="1:9" x14ac:dyDescent="0.2">
      <c r="A26" s="14">
        <v>2004</v>
      </c>
      <c r="B26" s="79">
        <v>10</v>
      </c>
      <c r="C26" s="81">
        <v>8</v>
      </c>
      <c r="D26" s="83">
        <v>6</v>
      </c>
      <c r="E26" s="50">
        <v>4</v>
      </c>
    </row>
    <row r="27" spans="1:9" x14ac:dyDescent="0.2">
      <c r="A27" s="14">
        <v>2005</v>
      </c>
      <c r="B27" s="79">
        <v>10</v>
      </c>
      <c r="C27" s="81">
        <v>8</v>
      </c>
      <c r="D27" s="83">
        <v>6</v>
      </c>
      <c r="E27" s="49">
        <v>4</v>
      </c>
    </row>
    <row r="28" spans="1:9" x14ac:dyDescent="0.2">
      <c r="A28" s="14">
        <v>2006</v>
      </c>
      <c r="B28" s="79">
        <v>10</v>
      </c>
      <c r="C28" s="81">
        <v>8</v>
      </c>
      <c r="D28" s="83">
        <v>6</v>
      </c>
      <c r="E28" s="49">
        <v>4</v>
      </c>
    </row>
    <row r="29" spans="1:9" x14ac:dyDescent="0.2">
      <c r="A29" s="14">
        <v>2007</v>
      </c>
      <c r="B29" s="79">
        <v>10</v>
      </c>
      <c r="C29" s="81">
        <v>8</v>
      </c>
      <c r="D29" s="83">
        <v>6</v>
      </c>
      <c r="E29" s="49">
        <v>4</v>
      </c>
    </row>
    <row r="30" spans="1:9" x14ac:dyDescent="0.2">
      <c r="A30" s="14">
        <v>2008</v>
      </c>
      <c r="B30" s="79">
        <v>10</v>
      </c>
      <c r="C30" s="81">
        <v>8</v>
      </c>
      <c r="D30" s="83">
        <v>6</v>
      </c>
      <c r="E30" s="49">
        <v>4</v>
      </c>
    </row>
    <row r="31" spans="1:9" ht="17" thickBot="1" x14ac:dyDescent="0.25">
      <c r="A31" s="15">
        <v>2009</v>
      </c>
      <c r="B31" s="79">
        <v>10</v>
      </c>
      <c r="C31" s="81">
        <v>8</v>
      </c>
      <c r="D31" s="83">
        <v>6</v>
      </c>
      <c r="E31" s="49">
        <v>4</v>
      </c>
    </row>
    <row r="32" spans="1:9" ht="17" thickBot="1" x14ac:dyDescent="0.25">
      <c r="A32" s="84" t="s">
        <v>3</v>
      </c>
      <c r="B32" s="93">
        <f>AVERAGE(B8:B31)</f>
        <v>10</v>
      </c>
      <c r="C32" s="93">
        <f>AVERAGE(C14:C31)</f>
        <v>8</v>
      </c>
      <c r="D32" s="93">
        <f>AVERAGE(D20:D31)</f>
        <v>6</v>
      </c>
      <c r="E32" s="85">
        <f>AVERAGE(E26:E31)</f>
        <v>4</v>
      </c>
    </row>
    <row r="33" spans="1:3" ht="17" thickBot="1" x14ac:dyDescent="0.25">
      <c r="A33" s="88" t="s">
        <v>6</v>
      </c>
      <c r="B33" s="89">
        <f>AVERAGE(B8:B31,C14:C31,D20:D31,E26:E31)</f>
        <v>8</v>
      </c>
      <c r="C33" t="s">
        <v>88</v>
      </c>
    </row>
    <row r="34" spans="1:3" ht="17" thickBot="1" x14ac:dyDescent="0.25">
      <c r="A34" s="86" t="s">
        <v>7</v>
      </c>
      <c r="B34" s="87">
        <f>AVERAGE(B32:E32)</f>
        <v>7</v>
      </c>
      <c r="C34" t="s">
        <v>89</v>
      </c>
    </row>
    <row r="35" spans="1:3" ht="17" thickBot="1" x14ac:dyDescent="0.25">
      <c r="A35" s="90" t="s">
        <v>86</v>
      </c>
      <c r="B35" s="9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FA5D0-DE9F-6548-A74E-2E4FC95C5DFC}">
  <dimension ref="A1:M42"/>
  <sheetViews>
    <sheetView zoomScale="150" zoomScaleNormal="150" workbookViewId="0">
      <selection activeCell="D1" sqref="C1:D1048576"/>
    </sheetView>
  </sheetViews>
  <sheetFormatPr baseColWidth="10" defaultRowHeight="16" x14ac:dyDescent="0.2"/>
  <cols>
    <col min="7" max="7" width="20.33203125" customWidth="1"/>
    <col min="8" max="8" width="12.1640625" bestFit="1" customWidth="1"/>
  </cols>
  <sheetData>
    <row r="1" spans="1:12" ht="17" thickBot="1" x14ac:dyDescent="0.25">
      <c r="A1" s="13" t="s">
        <v>1</v>
      </c>
      <c r="B1" s="2" t="s">
        <v>0</v>
      </c>
      <c r="C1" s="2" t="s">
        <v>2</v>
      </c>
      <c r="D1" s="2" t="s">
        <v>4</v>
      </c>
      <c r="E1" s="3" t="s">
        <v>5</v>
      </c>
      <c r="H1" s="51" t="s">
        <v>28</v>
      </c>
      <c r="I1" s="51" t="s">
        <v>180</v>
      </c>
      <c r="J1" s="51" t="s">
        <v>53</v>
      </c>
      <c r="K1" s="51" t="s">
        <v>100</v>
      </c>
    </row>
    <row r="2" spans="1:12" x14ac:dyDescent="0.2">
      <c r="A2" s="14">
        <v>1980</v>
      </c>
      <c r="B2" s="4">
        <v>0</v>
      </c>
      <c r="C2" s="4">
        <v>0</v>
      </c>
      <c r="D2" s="4">
        <v>0</v>
      </c>
      <c r="E2" s="5">
        <v>0</v>
      </c>
      <c r="H2" s="54" t="s">
        <v>29</v>
      </c>
      <c r="I2" s="55">
        <f>AVERAGE(B5,C11,D17)</f>
        <v>0</v>
      </c>
      <c r="J2" s="55"/>
      <c r="L2" t="s">
        <v>54</v>
      </c>
    </row>
    <row r="3" spans="1:12" x14ac:dyDescent="0.2">
      <c r="A3" s="14">
        <v>1981</v>
      </c>
      <c r="B3" s="4">
        <v>0</v>
      </c>
      <c r="C3" s="4">
        <v>0</v>
      </c>
      <c r="D3" s="4">
        <v>0</v>
      </c>
      <c r="E3" s="5">
        <v>0</v>
      </c>
      <c r="G3" t="s">
        <v>81</v>
      </c>
      <c r="H3" s="52" t="s">
        <v>30</v>
      </c>
      <c r="I3" s="53">
        <f>AVERAGE(B6,C12,D18)</f>
        <v>0</v>
      </c>
      <c r="J3" s="53"/>
      <c r="L3" t="s">
        <v>55</v>
      </c>
    </row>
    <row r="4" spans="1:12" ht="17" thickBot="1" x14ac:dyDescent="0.25">
      <c r="A4" s="14">
        <v>1982</v>
      </c>
      <c r="B4" s="4">
        <v>0</v>
      </c>
      <c r="C4" s="4">
        <v>0</v>
      </c>
      <c r="D4" s="4">
        <v>0</v>
      </c>
      <c r="E4" s="5">
        <v>0</v>
      </c>
      <c r="H4" s="56" t="s">
        <v>31</v>
      </c>
      <c r="I4" s="57">
        <f>AVERAGE(B7,C13,D19)</f>
        <v>0</v>
      </c>
      <c r="J4" s="57"/>
      <c r="K4">
        <v>13.776852</v>
      </c>
      <c r="L4" t="s">
        <v>56</v>
      </c>
    </row>
    <row r="5" spans="1:12" x14ac:dyDescent="0.2">
      <c r="A5" s="14">
        <v>1983</v>
      </c>
      <c r="B5" s="4">
        <v>0</v>
      </c>
      <c r="C5" s="4">
        <v>0</v>
      </c>
      <c r="D5" s="4">
        <v>0</v>
      </c>
      <c r="E5" s="5">
        <v>0</v>
      </c>
      <c r="H5" s="65" t="s">
        <v>32</v>
      </c>
      <c r="I5" s="64">
        <f>AVERAGE(B8,C14,D20)</f>
        <v>8</v>
      </c>
      <c r="J5" s="64"/>
    </row>
    <row r="6" spans="1:12" x14ac:dyDescent="0.2">
      <c r="A6" s="14">
        <v>1984</v>
      </c>
      <c r="B6" s="4">
        <v>0</v>
      </c>
      <c r="C6" s="4">
        <v>0</v>
      </c>
      <c r="D6" s="4">
        <v>0</v>
      </c>
      <c r="E6" s="5">
        <v>0</v>
      </c>
      <c r="H6" s="58" t="s">
        <v>33</v>
      </c>
      <c r="I6" s="59">
        <f>AVERAGE(B9,C15,D21)</f>
        <v>16</v>
      </c>
      <c r="J6" s="59"/>
      <c r="L6" t="s">
        <v>93</v>
      </c>
    </row>
    <row r="7" spans="1:12" ht="17" thickBot="1" x14ac:dyDescent="0.25">
      <c r="A7" s="14">
        <v>1985</v>
      </c>
      <c r="B7" s="4">
        <v>0</v>
      </c>
      <c r="C7" s="4">
        <v>0</v>
      </c>
      <c r="D7" s="4">
        <v>0</v>
      </c>
      <c r="E7" s="5">
        <v>0</v>
      </c>
      <c r="H7" s="58" t="s">
        <v>34</v>
      </c>
      <c r="I7" s="59">
        <f t="shared" ref="I7:I10" si="0">AVERAGE(B10,C16,D22)</f>
        <v>24</v>
      </c>
      <c r="J7" s="59"/>
    </row>
    <row r="8" spans="1:12" x14ac:dyDescent="0.2">
      <c r="A8" s="14">
        <v>1986</v>
      </c>
      <c r="B8" s="63">
        <v>10</v>
      </c>
      <c r="C8" s="4">
        <v>0</v>
      </c>
      <c r="D8" s="4">
        <v>0</v>
      </c>
      <c r="E8" s="5">
        <v>0</v>
      </c>
      <c r="G8" t="s">
        <v>161</v>
      </c>
      <c r="H8" s="58" t="s">
        <v>35</v>
      </c>
      <c r="I8" s="59">
        <f t="shared" si="0"/>
        <v>32</v>
      </c>
      <c r="J8" s="59"/>
      <c r="L8" t="s">
        <v>94</v>
      </c>
    </row>
    <row r="9" spans="1:12" x14ac:dyDescent="0.2">
      <c r="A9" s="14">
        <v>1987</v>
      </c>
      <c r="B9" s="62">
        <v>20</v>
      </c>
      <c r="C9" s="4">
        <v>0</v>
      </c>
      <c r="D9" s="4">
        <v>0</v>
      </c>
      <c r="E9" s="5">
        <v>0</v>
      </c>
      <c r="G9" t="s">
        <v>165</v>
      </c>
      <c r="H9" s="58" t="s">
        <v>36</v>
      </c>
      <c r="I9" s="59">
        <f t="shared" si="0"/>
        <v>40</v>
      </c>
      <c r="J9" s="59"/>
      <c r="L9" t="s">
        <v>95</v>
      </c>
    </row>
    <row r="10" spans="1:12" ht="17" thickBot="1" x14ac:dyDescent="0.25">
      <c r="A10" s="14">
        <v>1988</v>
      </c>
      <c r="B10" s="62">
        <v>30</v>
      </c>
      <c r="C10" s="4">
        <v>0</v>
      </c>
      <c r="D10" s="4">
        <v>0</v>
      </c>
      <c r="E10" s="5">
        <v>0</v>
      </c>
      <c r="G10" t="s">
        <v>168</v>
      </c>
      <c r="H10" s="60" t="s">
        <v>37</v>
      </c>
      <c r="I10" s="61">
        <f t="shared" si="0"/>
        <v>48</v>
      </c>
      <c r="J10" s="61"/>
    </row>
    <row r="11" spans="1:12" x14ac:dyDescent="0.2">
      <c r="A11" s="14">
        <v>1989</v>
      </c>
      <c r="B11" s="62">
        <v>40</v>
      </c>
      <c r="C11" s="4">
        <v>0</v>
      </c>
      <c r="D11" s="4">
        <v>0</v>
      </c>
      <c r="E11" s="5">
        <v>0</v>
      </c>
      <c r="H11" s="66" t="s">
        <v>38</v>
      </c>
      <c r="I11" s="67">
        <f>AVERAGE(B14,C20)</f>
        <v>63</v>
      </c>
      <c r="J11" s="67"/>
      <c r="L11" t="s">
        <v>96</v>
      </c>
    </row>
    <row r="12" spans="1:12" x14ac:dyDescent="0.2">
      <c r="A12" s="14">
        <v>1990</v>
      </c>
      <c r="B12" s="62">
        <v>50</v>
      </c>
      <c r="C12" s="4">
        <v>0</v>
      </c>
      <c r="D12" s="4">
        <v>0</v>
      </c>
      <c r="E12" s="5">
        <v>0</v>
      </c>
      <c r="H12" s="68" t="s">
        <v>39</v>
      </c>
      <c r="I12" s="69">
        <f t="shared" ref="I12:I15" si="1">AVERAGE(B15,C21)</f>
        <v>72</v>
      </c>
      <c r="J12" s="69"/>
      <c r="L12" t="s">
        <v>97</v>
      </c>
    </row>
    <row r="13" spans="1:12" ht="17" thickBot="1" x14ac:dyDescent="0.25">
      <c r="A13" s="14">
        <v>1991</v>
      </c>
      <c r="B13" s="62">
        <v>60</v>
      </c>
      <c r="C13" s="4">
        <v>0</v>
      </c>
      <c r="D13" s="4">
        <v>0</v>
      </c>
      <c r="E13" s="5">
        <v>0</v>
      </c>
      <c r="H13" s="68" t="s">
        <v>40</v>
      </c>
      <c r="I13" s="69">
        <f t="shared" si="1"/>
        <v>81</v>
      </c>
      <c r="J13" s="69"/>
    </row>
    <row r="14" spans="1:12" x14ac:dyDescent="0.2">
      <c r="A14" s="14">
        <v>1992</v>
      </c>
      <c r="B14" s="6">
        <v>70</v>
      </c>
      <c r="C14" s="63">
        <v>8</v>
      </c>
      <c r="D14" s="4">
        <v>0</v>
      </c>
      <c r="E14" s="5">
        <v>0</v>
      </c>
      <c r="G14" t="s">
        <v>162</v>
      </c>
      <c r="H14" s="68" t="s">
        <v>41</v>
      </c>
      <c r="I14" s="69">
        <f t="shared" si="1"/>
        <v>90</v>
      </c>
      <c r="J14" s="69"/>
      <c r="L14" t="s">
        <v>98</v>
      </c>
    </row>
    <row r="15" spans="1:12" x14ac:dyDescent="0.2">
      <c r="A15" s="14">
        <v>1993</v>
      </c>
      <c r="B15" s="6">
        <v>80</v>
      </c>
      <c r="C15" s="62">
        <v>16</v>
      </c>
      <c r="D15" s="4">
        <v>0</v>
      </c>
      <c r="E15" s="5">
        <v>0</v>
      </c>
      <c r="G15" t="s">
        <v>166</v>
      </c>
      <c r="H15" s="68" t="s">
        <v>42</v>
      </c>
      <c r="I15" s="69">
        <f t="shared" si="1"/>
        <v>99</v>
      </c>
      <c r="J15" s="69"/>
      <c r="L15" t="s">
        <v>99</v>
      </c>
    </row>
    <row r="16" spans="1:12" ht="17" thickBot="1" x14ac:dyDescent="0.25">
      <c r="A16" s="14">
        <v>1994</v>
      </c>
      <c r="B16" s="6">
        <v>90</v>
      </c>
      <c r="C16" s="62">
        <v>24</v>
      </c>
      <c r="D16" s="4">
        <v>0</v>
      </c>
      <c r="E16" s="5">
        <v>0</v>
      </c>
      <c r="G16" t="s">
        <v>169</v>
      </c>
      <c r="H16" s="70" t="s">
        <v>43</v>
      </c>
      <c r="I16" s="71">
        <f>AVERAGE(B19,C25)</f>
        <v>108</v>
      </c>
      <c r="J16" s="71"/>
    </row>
    <row r="17" spans="1:13" x14ac:dyDescent="0.2">
      <c r="A17" s="14">
        <v>1995</v>
      </c>
      <c r="B17" s="6">
        <v>100</v>
      </c>
      <c r="C17" s="62">
        <v>32</v>
      </c>
      <c r="D17" s="4">
        <v>0</v>
      </c>
      <c r="E17" s="5">
        <v>0</v>
      </c>
      <c r="H17" s="72" t="s">
        <v>44</v>
      </c>
      <c r="I17" s="73">
        <f>AVERAGE(B20)</f>
        <v>130</v>
      </c>
      <c r="J17" s="73"/>
      <c r="L17" t="s">
        <v>172</v>
      </c>
    </row>
    <row r="18" spans="1:13" x14ac:dyDescent="0.2">
      <c r="A18" s="14">
        <v>1996</v>
      </c>
      <c r="B18" s="6">
        <v>110</v>
      </c>
      <c r="C18" s="62">
        <v>40</v>
      </c>
      <c r="D18" s="4">
        <v>0</v>
      </c>
      <c r="E18" s="5">
        <v>0</v>
      </c>
      <c r="H18" s="74" t="s">
        <v>45</v>
      </c>
      <c r="I18" s="75">
        <f t="shared" ref="I18:I22" si="2">AVERAGE(B21)</f>
        <v>140</v>
      </c>
      <c r="J18" s="75"/>
      <c r="M18" t="s">
        <v>173</v>
      </c>
    </row>
    <row r="19" spans="1:13" ht="17" thickBot="1" x14ac:dyDescent="0.25">
      <c r="A19" s="14">
        <v>1997</v>
      </c>
      <c r="B19" s="6">
        <v>120</v>
      </c>
      <c r="C19" s="62">
        <v>48</v>
      </c>
      <c r="D19" s="4">
        <v>0</v>
      </c>
      <c r="E19" s="5">
        <v>0</v>
      </c>
      <c r="H19" s="74" t="s">
        <v>46</v>
      </c>
      <c r="I19" s="75">
        <f t="shared" si="2"/>
        <v>150</v>
      </c>
      <c r="J19" s="75"/>
      <c r="L19" t="s">
        <v>174</v>
      </c>
    </row>
    <row r="20" spans="1:13" x14ac:dyDescent="0.2">
      <c r="A20" s="14">
        <v>1998</v>
      </c>
      <c r="B20" s="83">
        <v>130</v>
      </c>
      <c r="C20" s="6">
        <v>56</v>
      </c>
      <c r="D20" s="63">
        <v>6</v>
      </c>
      <c r="E20" s="5">
        <v>0</v>
      </c>
      <c r="G20" t="s">
        <v>82</v>
      </c>
      <c r="H20" s="74" t="s">
        <v>47</v>
      </c>
      <c r="I20" s="75">
        <f t="shared" si="2"/>
        <v>160</v>
      </c>
      <c r="J20" s="75"/>
      <c r="M20" t="s">
        <v>175</v>
      </c>
    </row>
    <row r="21" spans="1:13" x14ac:dyDescent="0.2">
      <c r="A21" s="14">
        <v>1999</v>
      </c>
      <c r="B21" s="83">
        <v>140</v>
      </c>
      <c r="C21" s="6">
        <v>64</v>
      </c>
      <c r="D21" s="62">
        <v>12</v>
      </c>
      <c r="E21" s="5">
        <v>0</v>
      </c>
      <c r="G21" t="s">
        <v>167</v>
      </c>
      <c r="H21" s="74" t="s">
        <v>48</v>
      </c>
      <c r="I21" s="75">
        <f t="shared" si="2"/>
        <v>170</v>
      </c>
      <c r="J21" s="75"/>
      <c r="M21" t="s">
        <v>176</v>
      </c>
    </row>
    <row r="22" spans="1:13" ht="17" thickBot="1" x14ac:dyDescent="0.25">
      <c r="A22" s="14">
        <v>2000</v>
      </c>
      <c r="B22" s="83">
        <v>150</v>
      </c>
      <c r="C22" s="6">
        <v>72</v>
      </c>
      <c r="D22" s="62">
        <v>18</v>
      </c>
      <c r="E22" s="5">
        <v>0</v>
      </c>
      <c r="G22">
        <v>10</v>
      </c>
      <c r="H22" s="76" t="s">
        <v>49</v>
      </c>
      <c r="I22" s="77">
        <f t="shared" si="2"/>
        <v>180</v>
      </c>
      <c r="J22" s="77"/>
      <c r="M22" t="s">
        <v>177</v>
      </c>
    </row>
    <row r="23" spans="1:13" x14ac:dyDescent="0.2">
      <c r="A23" s="14">
        <v>2001</v>
      </c>
      <c r="B23" s="83">
        <v>160</v>
      </c>
      <c r="C23" s="6">
        <v>80</v>
      </c>
      <c r="D23" s="62">
        <v>24</v>
      </c>
      <c r="E23" s="5">
        <v>0</v>
      </c>
      <c r="H23" s="58" t="s">
        <v>50</v>
      </c>
      <c r="I23" s="59"/>
      <c r="J23" s="59"/>
      <c r="L23" t="s">
        <v>178</v>
      </c>
    </row>
    <row r="24" spans="1:13" x14ac:dyDescent="0.2">
      <c r="A24" s="14">
        <v>2002</v>
      </c>
      <c r="B24" s="83">
        <v>170</v>
      </c>
      <c r="C24" s="6">
        <v>88</v>
      </c>
      <c r="D24" s="62">
        <v>30</v>
      </c>
      <c r="E24" s="5">
        <v>0</v>
      </c>
      <c r="G24" t="s">
        <v>83</v>
      </c>
      <c r="H24" s="58" t="s">
        <v>51</v>
      </c>
      <c r="I24" s="59"/>
      <c r="J24" s="59"/>
      <c r="L24" t="s">
        <v>179</v>
      </c>
    </row>
    <row r="25" spans="1:13" ht="17" thickBot="1" x14ac:dyDescent="0.25">
      <c r="A25" s="14">
        <v>2003</v>
      </c>
      <c r="B25" s="83">
        <v>180</v>
      </c>
      <c r="C25" s="6">
        <v>96</v>
      </c>
      <c r="D25" s="62">
        <v>36</v>
      </c>
      <c r="E25" s="5">
        <v>0</v>
      </c>
      <c r="H25" s="60" t="s">
        <v>52</v>
      </c>
      <c r="I25" s="61"/>
      <c r="J25" s="61"/>
    </row>
    <row r="26" spans="1:13" x14ac:dyDescent="0.2">
      <c r="A26" s="117">
        <v>2004</v>
      </c>
      <c r="B26" s="118">
        <v>190</v>
      </c>
      <c r="C26" s="118">
        <v>104</v>
      </c>
      <c r="D26" s="118">
        <v>42</v>
      </c>
      <c r="E26" s="118">
        <v>4</v>
      </c>
    </row>
    <row r="27" spans="1:13" x14ac:dyDescent="0.2">
      <c r="A27" s="119">
        <v>2005</v>
      </c>
      <c r="B27" s="120">
        <v>200</v>
      </c>
      <c r="C27" s="120">
        <v>112</v>
      </c>
      <c r="D27" s="120">
        <v>48</v>
      </c>
      <c r="E27" s="120">
        <v>8</v>
      </c>
    </row>
    <row r="28" spans="1:13" x14ac:dyDescent="0.2">
      <c r="A28" s="119">
        <v>2006</v>
      </c>
      <c r="B28" s="120">
        <v>210</v>
      </c>
      <c r="C28" s="120">
        <v>120</v>
      </c>
      <c r="D28" s="120">
        <v>54</v>
      </c>
      <c r="E28" s="120">
        <v>12</v>
      </c>
    </row>
    <row r="29" spans="1:13" x14ac:dyDescent="0.2">
      <c r="A29" s="119">
        <v>2007</v>
      </c>
      <c r="B29" s="120">
        <v>220</v>
      </c>
      <c r="C29" s="120">
        <v>128</v>
      </c>
      <c r="D29" s="120">
        <v>60</v>
      </c>
      <c r="E29" s="120">
        <v>16</v>
      </c>
      <c r="H29" t="s">
        <v>80</v>
      </c>
    </row>
    <row r="30" spans="1:13" x14ac:dyDescent="0.2">
      <c r="A30" s="119">
        <v>2008</v>
      </c>
      <c r="B30" s="120">
        <v>230</v>
      </c>
      <c r="C30" s="120">
        <v>136</v>
      </c>
      <c r="D30" s="120">
        <v>66</v>
      </c>
      <c r="E30" s="120">
        <v>20</v>
      </c>
    </row>
    <row r="31" spans="1:13" ht="17" thickBot="1" x14ac:dyDescent="0.25">
      <c r="A31" s="121">
        <v>2009</v>
      </c>
      <c r="B31" s="122">
        <v>240</v>
      </c>
      <c r="C31" s="122">
        <v>144</v>
      </c>
      <c r="D31" s="122">
        <v>72</v>
      </c>
      <c r="E31" s="122">
        <v>24</v>
      </c>
    </row>
    <row r="32" spans="1:13" ht="17" thickBot="1" x14ac:dyDescent="0.25">
      <c r="A32" s="16" t="s">
        <v>3</v>
      </c>
      <c r="B32" s="89"/>
      <c r="C32" s="89"/>
      <c r="D32" s="89"/>
      <c r="E32" s="7"/>
      <c r="G32" t="s">
        <v>84</v>
      </c>
    </row>
    <row r="33" spans="1:7" ht="17" thickBot="1" x14ac:dyDescent="0.25">
      <c r="A33" s="19" t="s">
        <v>6</v>
      </c>
      <c r="B33" s="20"/>
      <c r="G33" t="s">
        <v>85</v>
      </c>
    </row>
    <row r="34" spans="1:7" ht="17" thickBot="1" x14ac:dyDescent="0.25">
      <c r="A34" s="17" t="s">
        <v>7</v>
      </c>
      <c r="B34" s="18"/>
    </row>
    <row r="35" spans="1:7" x14ac:dyDescent="0.2">
      <c r="G35" t="s">
        <v>163</v>
      </c>
    </row>
    <row r="36" spans="1:7" x14ac:dyDescent="0.2">
      <c r="G36" t="s">
        <v>164</v>
      </c>
    </row>
    <row r="38" spans="1:7" x14ac:dyDescent="0.2">
      <c r="G38" t="s">
        <v>170</v>
      </c>
    </row>
    <row r="39" spans="1:7" x14ac:dyDescent="0.2">
      <c r="G39" t="s">
        <v>171</v>
      </c>
    </row>
    <row r="41" spans="1:7" x14ac:dyDescent="0.2">
      <c r="G41" t="s">
        <v>181</v>
      </c>
    </row>
    <row r="42" spans="1:7" x14ac:dyDescent="0.2">
      <c r="G42" t="s">
        <v>182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0CA7-9A16-2046-AD4A-7480AD27DC99}">
  <dimension ref="A1:F31"/>
  <sheetViews>
    <sheetView zoomScale="260" zoomScaleNormal="260" workbookViewId="0">
      <selection activeCell="B7" sqref="B7"/>
    </sheetView>
  </sheetViews>
  <sheetFormatPr baseColWidth="10" defaultRowHeight="16" x14ac:dyDescent="0.2"/>
  <sheetData>
    <row r="1" spans="1:6" ht="17" thickBot="1" x14ac:dyDescent="0.25">
      <c r="A1" s="104" t="s">
        <v>1</v>
      </c>
      <c r="B1" s="94" t="s">
        <v>0</v>
      </c>
      <c r="C1" s="95" t="s">
        <v>2</v>
      </c>
      <c r="D1" s="96" t="s">
        <v>4</v>
      </c>
      <c r="E1" s="97" t="s">
        <v>5</v>
      </c>
    </row>
    <row r="2" spans="1:6" x14ac:dyDescent="0.2">
      <c r="A2" s="69">
        <v>1980</v>
      </c>
      <c r="B2" s="105">
        <v>0</v>
      </c>
      <c r="C2" s="105">
        <v>0</v>
      </c>
      <c r="D2" s="105">
        <v>0</v>
      </c>
      <c r="E2" s="106">
        <v>0</v>
      </c>
    </row>
    <row r="3" spans="1:6" x14ac:dyDescent="0.2">
      <c r="A3" s="69">
        <v>1981</v>
      </c>
      <c r="B3" s="105">
        <v>-5.4800000000000001E-2</v>
      </c>
      <c r="C3" s="105">
        <v>0</v>
      </c>
      <c r="D3" s="105">
        <v>0</v>
      </c>
      <c r="E3" s="106">
        <v>0</v>
      </c>
      <c r="F3" t="s">
        <v>134</v>
      </c>
    </row>
    <row r="4" spans="1:6" x14ac:dyDescent="0.2">
      <c r="A4" s="69">
        <v>1982</v>
      </c>
      <c r="B4" s="105">
        <v>3.3500000000000002E-2</v>
      </c>
      <c r="C4" s="105">
        <v>0</v>
      </c>
      <c r="D4" s="105">
        <v>0</v>
      </c>
      <c r="E4" s="106">
        <v>0</v>
      </c>
      <c r="F4" t="s">
        <v>135</v>
      </c>
    </row>
    <row r="5" spans="1:6" x14ac:dyDescent="0.2">
      <c r="A5" s="69">
        <v>1983</v>
      </c>
      <c r="B5" s="105">
        <v>-2.9000000000000001E-2</v>
      </c>
      <c r="C5" s="105">
        <v>0</v>
      </c>
      <c r="D5" s="105">
        <v>0</v>
      </c>
      <c r="E5" s="106">
        <v>0</v>
      </c>
      <c r="F5" t="s">
        <v>136</v>
      </c>
    </row>
    <row r="6" spans="1:6" x14ac:dyDescent="0.2">
      <c r="A6" s="69">
        <v>1984</v>
      </c>
      <c r="B6" s="105">
        <v>5.1499999999999997E-2</v>
      </c>
      <c r="C6" s="105">
        <v>0</v>
      </c>
      <c r="D6" s="105">
        <v>0</v>
      </c>
      <c r="E6" s="106">
        <v>0</v>
      </c>
      <c r="F6" t="s">
        <v>137</v>
      </c>
    </row>
    <row r="7" spans="1:6" ht="17" thickBot="1" x14ac:dyDescent="0.25">
      <c r="A7" s="69">
        <v>1985</v>
      </c>
      <c r="B7" s="105">
        <v>-4.6800000000000001E-2</v>
      </c>
      <c r="C7" s="105">
        <v>0</v>
      </c>
      <c r="D7" s="105">
        <v>0</v>
      </c>
      <c r="E7" s="106">
        <v>0</v>
      </c>
      <c r="F7" t="s">
        <v>138</v>
      </c>
    </row>
    <row r="8" spans="1:6" x14ac:dyDescent="0.2">
      <c r="A8" s="69">
        <v>1986</v>
      </c>
      <c r="B8" s="78">
        <v>10.0258</v>
      </c>
      <c r="C8" s="105">
        <v>0</v>
      </c>
      <c r="D8" s="105">
        <v>0</v>
      </c>
      <c r="E8" s="106">
        <v>0</v>
      </c>
      <c r="F8" t="s">
        <v>139</v>
      </c>
    </row>
    <row r="9" spans="1:6" x14ac:dyDescent="0.2">
      <c r="A9" s="69">
        <v>1987</v>
      </c>
      <c r="B9" s="79">
        <v>20.043900000000001</v>
      </c>
      <c r="C9" s="105">
        <v>0</v>
      </c>
      <c r="D9" s="105">
        <v>0</v>
      </c>
      <c r="E9" s="106">
        <v>0</v>
      </c>
      <c r="F9" t="s">
        <v>140</v>
      </c>
    </row>
    <row r="10" spans="1:6" x14ac:dyDescent="0.2">
      <c r="A10" s="69">
        <v>1988</v>
      </c>
      <c r="B10" s="79">
        <v>30.002800000000001</v>
      </c>
      <c r="C10" s="105">
        <v>0</v>
      </c>
      <c r="D10" s="105">
        <v>0</v>
      </c>
      <c r="E10" s="106">
        <v>0</v>
      </c>
      <c r="F10" t="s">
        <v>141</v>
      </c>
    </row>
    <row r="11" spans="1:6" x14ac:dyDescent="0.2">
      <c r="A11" s="69">
        <v>1989</v>
      </c>
      <c r="B11" s="79">
        <v>40.020099999999999</v>
      </c>
      <c r="C11" s="105">
        <v>0</v>
      </c>
      <c r="D11" s="105">
        <v>0</v>
      </c>
      <c r="E11" s="106">
        <v>0</v>
      </c>
      <c r="F11" t="s">
        <v>142</v>
      </c>
    </row>
    <row r="12" spans="1:6" x14ac:dyDescent="0.2">
      <c r="A12" s="69">
        <v>1990</v>
      </c>
      <c r="B12" s="79">
        <v>50</v>
      </c>
      <c r="C12" s="105">
        <v>0</v>
      </c>
      <c r="D12" s="105">
        <v>0</v>
      </c>
      <c r="E12" s="106">
        <v>0</v>
      </c>
      <c r="F12" t="s">
        <v>143</v>
      </c>
    </row>
    <row r="13" spans="1:6" ht="17" thickBot="1" x14ac:dyDescent="0.25">
      <c r="A13" s="69">
        <v>1991</v>
      </c>
      <c r="B13" s="79">
        <v>60</v>
      </c>
      <c r="C13" s="105">
        <v>0</v>
      </c>
      <c r="D13" s="105">
        <v>0</v>
      </c>
      <c r="E13" s="106">
        <v>0</v>
      </c>
      <c r="F13" t="s">
        <v>144</v>
      </c>
    </row>
    <row r="14" spans="1:6" x14ac:dyDescent="0.2">
      <c r="A14" s="69">
        <v>1992</v>
      </c>
      <c r="B14" s="79">
        <v>70</v>
      </c>
      <c r="C14" s="80">
        <v>8</v>
      </c>
      <c r="D14" s="105">
        <v>0</v>
      </c>
      <c r="E14" s="106">
        <v>0</v>
      </c>
      <c r="F14" t="s">
        <v>145</v>
      </c>
    </row>
    <row r="15" spans="1:6" x14ac:dyDescent="0.2">
      <c r="A15" s="69">
        <v>1993</v>
      </c>
      <c r="B15" s="79">
        <v>80</v>
      </c>
      <c r="C15" s="81">
        <v>16</v>
      </c>
      <c r="D15" s="105">
        <v>0</v>
      </c>
      <c r="E15" s="106">
        <v>0</v>
      </c>
      <c r="F15" t="s">
        <v>146</v>
      </c>
    </row>
    <row r="16" spans="1:6" x14ac:dyDescent="0.2">
      <c r="A16" s="69">
        <v>1994</v>
      </c>
      <c r="B16" s="79">
        <v>90</v>
      </c>
      <c r="C16" s="81">
        <v>24</v>
      </c>
      <c r="D16" s="105">
        <v>0</v>
      </c>
      <c r="E16" s="106">
        <v>0</v>
      </c>
      <c r="F16" t="s">
        <v>147</v>
      </c>
    </row>
    <row r="17" spans="1:6" x14ac:dyDescent="0.2">
      <c r="A17" s="69">
        <v>1995</v>
      </c>
      <c r="B17" s="79">
        <v>100</v>
      </c>
      <c r="C17" s="81">
        <v>32</v>
      </c>
      <c r="D17" s="105">
        <v>0</v>
      </c>
      <c r="E17" s="106">
        <v>0</v>
      </c>
      <c r="F17" t="s">
        <v>148</v>
      </c>
    </row>
    <row r="18" spans="1:6" x14ac:dyDescent="0.2">
      <c r="A18" s="69">
        <v>1996</v>
      </c>
      <c r="B18" s="79">
        <v>110</v>
      </c>
      <c r="C18" s="81">
        <v>40</v>
      </c>
      <c r="D18" s="105">
        <v>0</v>
      </c>
      <c r="E18" s="106">
        <v>0</v>
      </c>
      <c r="F18" t="s">
        <v>149</v>
      </c>
    </row>
    <row r="19" spans="1:6" ht="17" thickBot="1" x14ac:dyDescent="0.25">
      <c r="A19" s="69">
        <v>1997</v>
      </c>
      <c r="B19" s="79">
        <v>120</v>
      </c>
      <c r="C19" s="81">
        <v>48</v>
      </c>
      <c r="D19" s="105">
        <v>0</v>
      </c>
      <c r="E19" s="106">
        <v>0</v>
      </c>
      <c r="F19" t="s">
        <v>150</v>
      </c>
    </row>
    <row r="20" spans="1:6" x14ac:dyDescent="0.2">
      <c r="A20" s="69">
        <v>1998</v>
      </c>
      <c r="B20" s="79">
        <v>130</v>
      </c>
      <c r="C20" s="81">
        <v>56</v>
      </c>
      <c r="D20" s="82">
        <v>6</v>
      </c>
      <c r="E20" s="106">
        <v>0</v>
      </c>
      <c r="F20" t="s">
        <v>151</v>
      </c>
    </row>
    <row r="21" spans="1:6" x14ac:dyDescent="0.2">
      <c r="A21" s="69">
        <v>1999</v>
      </c>
      <c r="B21" s="79">
        <v>140</v>
      </c>
      <c r="C21" s="81">
        <v>64</v>
      </c>
      <c r="D21" s="83">
        <v>12</v>
      </c>
      <c r="E21" s="106">
        <v>0</v>
      </c>
      <c r="F21" t="s">
        <v>152</v>
      </c>
    </row>
    <row r="22" spans="1:6" x14ac:dyDescent="0.2">
      <c r="A22" s="69">
        <v>2000</v>
      </c>
      <c r="B22" s="79">
        <v>150</v>
      </c>
      <c r="C22" s="81">
        <v>72</v>
      </c>
      <c r="D22" s="83">
        <v>18</v>
      </c>
      <c r="E22" s="106">
        <v>0</v>
      </c>
      <c r="F22" t="s">
        <v>153</v>
      </c>
    </row>
    <row r="23" spans="1:6" x14ac:dyDescent="0.2">
      <c r="A23" s="69">
        <v>2001</v>
      </c>
      <c r="B23" s="79">
        <v>160</v>
      </c>
      <c r="C23" s="81">
        <v>80</v>
      </c>
      <c r="D23" s="83">
        <v>24</v>
      </c>
      <c r="E23" s="106">
        <v>0</v>
      </c>
      <c r="F23" t="s">
        <v>154</v>
      </c>
    </row>
    <row r="24" spans="1:6" x14ac:dyDescent="0.2">
      <c r="A24" s="69">
        <v>2002</v>
      </c>
      <c r="B24" s="79">
        <v>170</v>
      </c>
      <c r="C24" s="81">
        <v>88</v>
      </c>
      <c r="D24" s="83">
        <v>30</v>
      </c>
      <c r="E24" s="106">
        <v>0</v>
      </c>
      <c r="F24" t="s">
        <v>155</v>
      </c>
    </row>
    <row r="25" spans="1:6" ht="17" thickBot="1" x14ac:dyDescent="0.25">
      <c r="A25" s="71">
        <v>2003</v>
      </c>
      <c r="B25" s="114">
        <v>179.98099999999999</v>
      </c>
      <c r="C25" s="115">
        <v>96</v>
      </c>
      <c r="D25" s="18">
        <v>36</v>
      </c>
      <c r="E25" s="116">
        <v>0</v>
      </c>
      <c r="F25" t="s">
        <v>156</v>
      </c>
    </row>
    <row r="26" spans="1:6" x14ac:dyDescent="0.2">
      <c r="A26" s="103">
        <v>2004</v>
      </c>
      <c r="B26" s="99">
        <v>190</v>
      </c>
      <c r="C26" s="99">
        <v>104</v>
      </c>
      <c r="D26" s="99">
        <v>42</v>
      </c>
      <c r="E26" s="99">
        <v>4</v>
      </c>
    </row>
    <row r="27" spans="1:6" x14ac:dyDescent="0.2">
      <c r="A27" s="98">
        <v>2005</v>
      </c>
      <c r="B27" s="100">
        <v>200</v>
      </c>
      <c r="C27" s="100">
        <v>112</v>
      </c>
      <c r="D27" s="100">
        <v>48</v>
      </c>
      <c r="E27" s="100">
        <v>8</v>
      </c>
    </row>
    <row r="28" spans="1:6" x14ac:dyDescent="0.2">
      <c r="A28" s="98">
        <v>2006</v>
      </c>
      <c r="B28" s="100">
        <v>210</v>
      </c>
      <c r="C28" s="100">
        <v>120</v>
      </c>
      <c r="D28" s="100">
        <v>54</v>
      </c>
      <c r="E28" s="100">
        <v>12</v>
      </c>
    </row>
    <row r="29" spans="1:6" x14ac:dyDescent="0.2">
      <c r="A29" s="98">
        <v>2007</v>
      </c>
      <c r="B29" s="100">
        <v>220</v>
      </c>
      <c r="C29" s="100">
        <v>128</v>
      </c>
      <c r="D29" s="100">
        <v>60</v>
      </c>
      <c r="E29" s="100">
        <v>16</v>
      </c>
    </row>
    <row r="30" spans="1:6" x14ac:dyDescent="0.2">
      <c r="A30" s="98">
        <v>2008</v>
      </c>
      <c r="B30" s="100">
        <v>230</v>
      </c>
      <c r="C30" s="100">
        <v>136</v>
      </c>
      <c r="D30" s="100">
        <v>66</v>
      </c>
      <c r="E30" s="100">
        <v>20</v>
      </c>
    </row>
    <row r="31" spans="1:6" ht="17" thickBot="1" x14ac:dyDescent="0.25">
      <c r="A31" s="101">
        <v>2009</v>
      </c>
      <c r="B31" s="102">
        <v>240</v>
      </c>
      <c r="C31" s="102">
        <v>144</v>
      </c>
      <c r="D31" s="102">
        <v>72</v>
      </c>
      <c r="E31" s="102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272A3-FE33-B441-B204-2A2BAB3C8471}">
  <dimension ref="A1:E29"/>
  <sheetViews>
    <sheetView tabSelected="1" zoomScale="230" zoomScaleNormal="230" workbookViewId="0">
      <selection activeCell="C1" sqref="C1"/>
    </sheetView>
  </sheetViews>
  <sheetFormatPr baseColWidth="10" defaultRowHeight="16" x14ac:dyDescent="0.2"/>
  <cols>
    <col min="1" max="1" width="26.33203125" customWidth="1"/>
    <col min="3" max="3" width="19.33203125" style="113" customWidth="1"/>
    <col min="4" max="4" width="20.6640625" style="113" bestFit="1" customWidth="1"/>
    <col min="5" max="5" width="10.83203125" style="113"/>
  </cols>
  <sheetData>
    <row r="1" spans="1:5" s="149" customFormat="1" ht="52" thickBot="1" x14ac:dyDescent="0.25">
      <c r="A1" s="145" t="s">
        <v>101</v>
      </c>
      <c r="B1" s="146" t="s">
        <v>197</v>
      </c>
      <c r="C1" s="147" t="s">
        <v>119</v>
      </c>
      <c r="D1" s="148" t="s">
        <v>120</v>
      </c>
      <c r="E1" s="147" t="s">
        <v>122</v>
      </c>
    </row>
    <row r="2" spans="1:5" x14ac:dyDescent="0.2">
      <c r="A2" t="s">
        <v>102</v>
      </c>
      <c r="B2" t="s">
        <v>107</v>
      </c>
      <c r="C2" s="113">
        <v>0</v>
      </c>
      <c r="D2" s="113">
        <v>0.75</v>
      </c>
      <c r="E2" s="113" t="s">
        <v>123</v>
      </c>
    </row>
    <row r="3" spans="1:5" x14ac:dyDescent="0.2">
      <c r="A3" t="s">
        <v>103</v>
      </c>
      <c r="B3" t="s">
        <v>108</v>
      </c>
      <c r="C3" s="113">
        <v>0.1</v>
      </c>
      <c r="D3" s="113">
        <v>0.1</v>
      </c>
      <c r="E3" s="113" t="s">
        <v>124</v>
      </c>
    </row>
    <row r="4" spans="1:5" x14ac:dyDescent="0.2">
      <c r="A4" t="s">
        <v>104</v>
      </c>
      <c r="B4" t="s">
        <v>109</v>
      </c>
      <c r="C4" s="113">
        <v>0.6</v>
      </c>
      <c r="D4" s="113">
        <v>0</v>
      </c>
      <c r="E4" s="113" t="s">
        <v>125</v>
      </c>
    </row>
    <row r="5" spans="1:5" x14ac:dyDescent="0.2">
      <c r="A5" t="s">
        <v>105</v>
      </c>
      <c r="B5" t="s">
        <v>110</v>
      </c>
      <c r="C5" s="113">
        <v>0</v>
      </c>
      <c r="D5" s="113">
        <v>0</v>
      </c>
      <c r="E5" s="113" t="s">
        <v>126</v>
      </c>
    </row>
    <row r="6" spans="1:5" x14ac:dyDescent="0.2">
      <c r="A6" t="s">
        <v>106</v>
      </c>
      <c r="B6" t="s">
        <v>111</v>
      </c>
      <c r="C6" s="113">
        <v>0</v>
      </c>
      <c r="D6" s="113">
        <v>0</v>
      </c>
      <c r="E6" s="113" t="s">
        <v>127</v>
      </c>
    </row>
    <row r="7" spans="1:5" x14ac:dyDescent="0.2">
      <c r="A7" t="s">
        <v>112</v>
      </c>
    </row>
    <row r="8" spans="1:5" x14ac:dyDescent="0.2">
      <c r="A8" t="s">
        <v>113</v>
      </c>
      <c r="B8" t="s">
        <v>114</v>
      </c>
      <c r="C8" s="113">
        <v>0.05</v>
      </c>
      <c r="D8" s="113">
        <v>0.15</v>
      </c>
      <c r="E8" s="113" t="s">
        <v>128</v>
      </c>
    </row>
    <row r="9" spans="1:5" x14ac:dyDescent="0.2">
      <c r="B9" t="s">
        <v>118</v>
      </c>
      <c r="C9" s="113">
        <v>1</v>
      </c>
      <c r="D9" s="113">
        <v>1</v>
      </c>
      <c r="E9" s="113">
        <v>1</v>
      </c>
    </row>
    <row r="10" spans="1:5" x14ac:dyDescent="0.2">
      <c r="A10" t="s">
        <v>115</v>
      </c>
    </row>
    <row r="11" spans="1:5" x14ac:dyDescent="0.2">
      <c r="B11" t="s">
        <v>116</v>
      </c>
    </row>
    <row r="12" spans="1:5" x14ac:dyDescent="0.2">
      <c r="B12" t="s">
        <v>117</v>
      </c>
    </row>
    <row r="14" spans="1:5" x14ac:dyDescent="0.2">
      <c r="A14" t="s">
        <v>121</v>
      </c>
    </row>
    <row r="16" spans="1:5" x14ac:dyDescent="0.2">
      <c r="A16" s="1" t="s">
        <v>183</v>
      </c>
      <c r="B16" s="1" t="s">
        <v>188</v>
      </c>
      <c r="C16" s="144" t="s">
        <v>189</v>
      </c>
      <c r="D16" s="144" t="s">
        <v>192</v>
      </c>
    </row>
    <row r="17" spans="1:4" x14ac:dyDescent="0.2">
      <c r="A17" t="s">
        <v>184</v>
      </c>
      <c r="B17">
        <v>0.5</v>
      </c>
      <c r="C17" s="113">
        <v>0.75</v>
      </c>
      <c r="D17" s="113">
        <v>0.25</v>
      </c>
    </row>
    <row r="18" spans="1:4" x14ac:dyDescent="0.2">
      <c r="A18" t="s">
        <v>185</v>
      </c>
      <c r="B18">
        <v>0.25</v>
      </c>
      <c r="C18" s="113">
        <v>0.5</v>
      </c>
      <c r="D18" s="113">
        <v>0.25</v>
      </c>
    </row>
    <row r="19" spans="1:4" x14ac:dyDescent="0.2">
      <c r="A19" t="s">
        <v>186</v>
      </c>
      <c r="B19">
        <v>0.1</v>
      </c>
      <c r="C19" s="113">
        <v>0.5</v>
      </c>
      <c r="D19" s="113">
        <v>0.25</v>
      </c>
    </row>
    <row r="20" spans="1:4" x14ac:dyDescent="0.2">
      <c r="A20" t="s">
        <v>187</v>
      </c>
      <c r="B20">
        <v>0.15</v>
      </c>
      <c r="C20" s="113">
        <v>0.15</v>
      </c>
      <c r="D20" s="113">
        <v>0.25</v>
      </c>
    </row>
    <row r="22" spans="1:4" x14ac:dyDescent="0.2">
      <c r="B22" t="s">
        <v>190</v>
      </c>
    </row>
    <row r="23" spans="1:4" x14ac:dyDescent="0.2">
      <c r="B23" t="s">
        <v>191</v>
      </c>
    </row>
    <row r="25" spans="1:4" x14ac:dyDescent="0.2">
      <c r="B25" t="s">
        <v>193</v>
      </c>
    </row>
    <row r="26" spans="1:4" x14ac:dyDescent="0.2">
      <c r="B26" t="s">
        <v>194</v>
      </c>
    </row>
    <row r="27" spans="1:4" x14ac:dyDescent="0.2">
      <c r="B27" t="s">
        <v>195</v>
      </c>
    </row>
    <row r="29" spans="1:4" x14ac:dyDescent="0.2">
      <c r="B29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Simple DiD</vt:lpstr>
      <vt:lpstr>Dynamic ATT</vt:lpstr>
      <vt:lpstr>Constant ATT</vt:lpstr>
      <vt:lpstr>Event study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2022-02-19T14:17:15Z</dcterms:created>
  <dcterms:modified xsi:type="dcterms:W3CDTF">2022-04-11T19:32:21Z</dcterms:modified>
</cp:coreProperties>
</file>