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definedNames>
    <definedName name="_xlnm._FilterDatabase" localSheetId="0" hidden="1">Sheet1!$A$1:$P$21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8" i="2" l="1"/>
  <c r="R28" i="2"/>
  <c r="R27" i="2"/>
  <c r="Q28" i="2"/>
  <c r="P11" i="1" l="1"/>
  <c r="P10" i="1"/>
  <c r="P17" i="1"/>
  <c r="P16" i="1"/>
  <c r="P15" i="1"/>
  <c r="P14" i="1"/>
  <c r="P3" i="1"/>
  <c r="Q26" i="2" l="1"/>
  <c r="M9" i="1" l="1"/>
  <c r="M2" i="1"/>
  <c r="O10" i="1" l="1"/>
  <c r="P5" i="1"/>
  <c r="O3" i="1"/>
  <c r="J15" i="1"/>
  <c r="J14" i="1"/>
  <c r="J13" i="1"/>
  <c r="J12" i="1"/>
  <c r="I15" i="1"/>
  <c r="I14" i="1"/>
  <c r="I13" i="1"/>
  <c r="I12" i="1"/>
  <c r="J9" i="1"/>
  <c r="J8" i="1"/>
  <c r="J7" i="1"/>
  <c r="I9" i="1"/>
  <c r="I7" i="1"/>
  <c r="J4" i="1"/>
  <c r="J3" i="1"/>
  <c r="I3" i="1"/>
  <c r="I4" i="1"/>
  <c r="H2" i="1"/>
  <c r="P12" i="1" l="1"/>
  <c r="M13" i="1" s="1"/>
  <c r="P18" i="1"/>
  <c r="M19" i="1" s="1"/>
  <c r="J10" i="1"/>
  <c r="J16" i="1"/>
  <c r="H17" i="1" s="1"/>
  <c r="J5" i="1"/>
  <c r="H6" i="1" s="1"/>
  <c r="H11" i="1" l="1"/>
  <c r="P9" i="1" l="1"/>
  <c r="P4" i="1"/>
</calcChain>
</file>

<file path=xl/sharedStrings.xml><?xml version="1.0" encoding="utf-8"?>
<sst xmlns="http://schemas.openxmlformats.org/spreadsheetml/2006/main" count="289" uniqueCount="42">
  <si>
    <t>Customer ID</t>
  </si>
  <si>
    <t>Gender</t>
  </si>
  <si>
    <t>Car Type</t>
  </si>
  <si>
    <t>Shirt Size</t>
  </si>
  <si>
    <t>Class</t>
  </si>
  <si>
    <t>M</t>
  </si>
  <si>
    <t>F</t>
  </si>
  <si>
    <t>Family</t>
  </si>
  <si>
    <t>Sports</t>
  </si>
  <si>
    <t>Luxury</t>
  </si>
  <si>
    <t>Small</t>
  </si>
  <si>
    <t>Medium</t>
  </si>
  <si>
    <t>Large</t>
  </si>
  <si>
    <t>Extra Large</t>
  </si>
  <si>
    <t>C0</t>
  </si>
  <si>
    <t>C1</t>
  </si>
  <si>
    <t>ES</t>
  </si>
  <si>
    <t>C0 = 10/20</t>
  </si>
  <si>
    <t>C1 = 10/20</t>
  </si>
  <si>
    <t>G(G)</t>
  </si>
  <si>
    <t>G(CT)</t>
  </si>
  <si>
    <t>Sport</t>
  </si>
  <si>
    <t>G(SZ)</t>
  </si>
  <si>
    <t>Familiy</t>
  </si>
  <si>
    <t>Node</t>
  </si>
  <si>
    <t>Attribut</t>
  </si>
  <si>
    <t>Value</t>
  </si>
  <si>
    <t>Jumlah Kasus (S)</t>
  </si>
  <si>
    <t>Entropy</t>
  </si>
  <si>
    <t>Gain</t>
  </si>
  <si>
    <t>Total</t>
  </si>
  <si>
    <t>Car Type = Family</t>
  </si>
  <si>
    <t>Car Type = Sport</t>
  </si>
  <si>
    <t>Car Type = Luxury</t>
  </si>
  <si>
    <t>Car Type = Family, Shirt Size = Small</t>
  </si>
  <si>
    <t>Car Type = Family, Shirt Size = Medium</t>
  </si>
  <si>
    <t>Car Type = Family, Shirt Size = Large</t>
  </si>
  <si>
    <t>Car Type = Family, Shirt Size = Extra Large</t>
  </si>
  <si>
    <t>Car Type = Luxury, Shirt Size = Small</t>
  </si>
  <si>
    <t>Car Type = Luxury, Shirt Size = Medium</t>
  </si>
  <si>
    <t>Car Type = Luxury, Shirt Size =Large</t>
  </si>
  <si>
    <t>Car Type = Luxury, Shirt Size = Extra 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</si>
</sst>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12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C11" sqref="C11"/>
    </sheetView>
  </sheetViews>
  <sheetFormatPr defaultRowHeight="15" x14ac:dyDescent="0.25"/>
  <cols>
    <col min="1" max="1" width="12.140625" customWidth="1"/>
    <col min="4" max="4" width="13.14062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17</v>
      </c>
      <c r="H1" s="1" t="s">
        <v>18</v>
      </c>
    </row>
    <row r="2" spans="1:16" x14ac:dyDescent="0.25">
      <c r="A2" s="4">
        <v>1</v>
      </c>
      <c r="B2" s="4" t="s">
        <v>5</v>
      </c>
      <c r="C2" s="4" t="s">
        <v>7</v>
      </c>
      <c r="D2" s="4" t="s">
        <v>10</v>
      </c>
      <c r="E2" s="4" t="s">
        <v>14</v>
      </c>
      <c r="G2" s="1" t="s">
        <v>16</v>
      </c>
      <c r="H2">
        <f xml:space="preserve"> -10/20 *LOG(10/20,2) + (-10/20 *LOG(10/20,2))</f>
        <v>1</v>
      </c>
      <c r="L2" t="s">
        <v>7</v>
      </c>
      <c r="M2">
        <f>I7</f>
        <v>0.81127812445913283</v>
      </c>
    </row>
    <row r="3" spans="1:16" x14ac:dyDescent="0.25">
      <c r="A3" s="4">
        <v>2</v>
      </c>
      <c r="B3" s="4" t="s">
        <v>5</v>
      </c>
      <c r="C3" s="4" t="s">
        <v>8</v>
      </c>
      <c r="D3" s="4" t="s">
        <v>11</v>
      </c>
      <c r="E3" s="4" t="s">
        <v>14</v>
      </c>
      <c r="F3" s="1" t="s">
        <v>1</v>
      </c>
      <c r="G3" s="1" t="s">
        <v>5</v>
      </c>
      <c r="H3" s="3">
        <v>0.5</v>
      </c>
      <c r="I3" s="2">
        <f>-6/10*LOG(6/10,2)+ (-4/10*LOG(4/10,2))</f>
        <v>0.97095059445466858</v>
      </c>
      <c r="J3" s="2">
        <f>H3*I3</f>
        <v>0.48547529722733429</v>
      </c>
      <c r="K3" t="s">
        <v>23</v>
      </c>
      <c r="L3" t="s">
        <v>1</v>
      </c>
      <c r="M3" t="s">
        <v>5</v>
      </c>
      <c r="N3" s="3">
        <v>1</v>
      </c>
      <c r="O3">
        <f>-1/4*LOG(1/4,2) + (-3/4*LOG(3/4,2))</f>
        <v>0.81127812445913283</v>
      </c>
      <c r="P3" s="2">
        <f>N3*O3</f>
        <v>0.81127812445913283</v>
      </c>
    </row>
    <row r="4" spans="1:16" x14ac:dyDescent="0.25">
      <c r="A4" s="4">
        <v>3</v>
      </c>
      <c r="B4" s="4" t="s">
        <v>5</v>
      </c>
      <c r="C4" s="4" t="s">
        <v>8</v>
      </c>
      <c r="D4" s="4" t="s">
        <v>11</v>
      </c>
      <c r="E4" s="4" t="s">
        <v>14</v>
      </c>
      <c r="G4" s="1" t="s">
        <v>6</v>
      </c>
      <c r="H4" s="3">
        <v>0.5</v>
      </c>
      <c r="I4">
        <f>-4/10*LOG(4/10,2) + (-6/10*LOG(6/10,2))</f>
        <v>0.97095059445466858</v>
      </c>
      <c r="J4" s="2">
        <f>H4*I4</f>
        <v>0.48547529722733429</v>
      </c>
      <c r="P4">
        <f>M2-P3</f>
        <v>0</v>
      </c>
    </row>
    <row r="5" spans="1:16" x14ac:dyDescent="0.25">
      <c r="A5" s="4">
        <v>4</v>
      </c>
      <c r="B5" s="4" t="s">
        <v>5</v>
      </c>
      <c r="C5" s="4" t="s">
        <v>8</v>
      </c>
      <c r="D5" s="4" t="s">
        <v>12</v>
      </c>
      <c r="E5" s="4" t="s">
        <v>14</v>
      </c>
      <c r="J5">
        <f>SUM(J3,J4)</f>
        <v>0.97095059445466858</v>
      </c>
      <c r="L5" t="s">
        <v>3</v>
      </c>
      <c r="M5" t="s">
        <v>10</v>
      </c>
      <c r="N5" s="3">
        <v>0.25</v>
      </c>
      <c r="O5">
        <v>0</v>
      </c>
      <c r="P5" s="2">
        <f>N5*O5</f>
        <v>0</v>
      </c>
    </row>
    <row r="6" spans="1:16" x14ac:dyDescent="0.25">
      <c r="A6" s="4">
        <v>5</v>
      </c>
      <c r="B6" s="4" t="s">
        <v>5</v>
      </c>
      <c r="C6" s="4" t="s">
        <v>8</v>
      </c>
      <c r="D6" s="4" t="s">
        <v>13</v>
      </c>
      <c r="E6" s="4" t="s">
        <v>14</v>
      </c>
      <c r="G6" s="1" t="s">
        <v>19</v>
      </c>
      <c r="H6">
        <f>H2-J5</f>
        <v>2.9049405545331419E-2</v>
      </c>
      <c r="M6" t="s">
        <v>12</v>
      </c>
      <c r="N6" s="3">
        <v>0.25</v>
      </c>
      <c r="O6">
        <v>0</v>
      </c>
      <c r="P6">
        <v>0</v>
      </c>
    </row>
    <row r="7" spans="1:16" x14ac:dyDescent="0.25">
      <c r="A7" s="4">
        <v>6</v>
      </c>
      <c r="B7" s="4" t="s">
        <v>5</v>
      </c>
      <c r="C7" s="4" t="s">
        <v>8</v>
      </c>
      <c r="D7" s="4" t="s">
        <v>13</v>
      </c>
      <c r="E7" s="4" t="s">
        <v>14</v>
      </c>
      <c r="F7" s="1" t="s">
        <v>2</v>
      </c>
      <c r="G7" s="1" t="s">
        <v>7</v>
      </c>
      <c r="H7" s="3">
        <v>0.2</v>
      </c>
      <c r="I7">
        <f>-1/4 *LOG(1/4,2) + (-3/4*LOG(3/4,2))</f>
        <v>0.81127812445913283</v>
      </c>
      <c r="J7" s="2">
        <f>H7*I7</f>
        <v>0.16225562489182657</v>
      </c>
      <c r="M7" t="s">
        <v>13</v>
      </c>
      <c r="N7" s="3">
        <v>0.25</v>
      </c>
      <c r="O7">
        <v>0</v>
      </c>
      <c r="P7">
        <v>0</v>
      </c>
    </row>
    <row r="8" spans="1:16" x14ac:dyDescent="0.25">
      <c r="A8" s="4">
        <v>7</v>
      </c>
      <c r="B8" s="4" t="s">
        <v>6</v>
      </c>
      <c r="C8" s="4" t="s">
        <v>8</v>
      </c>
      <c r="D8" s="4" t="s">
        <v>10</v>
      </c>
      <c r="E8" s="4" t="s">
        <v>14</v>
      </c>
      <c r="G8" s="1" t="s">
        <v>21</v>
      </c>
      <c r="H8" s="3">
        <v>0.4</v>
      </c>
      <c r="I8">
        <v>0</v>
      </c>
      <c r="J8" s="2">
        <f>H8*I8</f>
        <v>0</v>
      </c>
      <c r="M8" t="s">
        <v>11</v>
      </c>
      <c r="N8" s="3">
        <v>0.25</v>
      </c>
      <c r="O8">
        <v>0</v>
      </c>
      <c r="P8">
        <v>0</v>
      </c>
    </row>
    <row r="9" spans="1:16" x14ac:dyDescent="0.25">
      <c r="A9" s="4">
        <v>8</v>
      </c>
      <c r="B9" s="4" t="s">
        <v>6</v>
      </c>
      <c r="C9" s="4" t="s">
        <v>8</v>
      </c>
      <c r="D9" s="4" t="s">
        <v>10</v>
      </c>
      <c r="E9" s="4" t="s">
        <v>14</v>
      </c>
      <c r="G9" s="1" t="s">
        <v>9</v>
      </c>
      <c r="H9" s="3">
        <v>0.4</v>
      </c>
      <c r="I9">
        <f>-1/8*LOG(1/8,2)  + (-7/8*LOG(7/8,2))</f>
        <v>0.5435644431995964</v>
      </c>
      <c r="J9" s="2">
        <f>H9*I9</f>
        <v>0.21742577727983858</v>
      </c>
      <c r="L9" t="s">
        <v>9</v>
      </c>
      <c r="M9">
        <f>I9</f>
        <v>0.5435644431995964</v>
      </c>
      <c r="P9" s="2">
        <f>M2-P8</f>
        <v>0.81127812445913283</v>
      </c>
    </row>
    <row r="10" spans="1:16" x14ac:dyDescent="0.25">
      <c r="A10" s="4">
        <v>9</v>
      </c>
      <c r="B10" s="4" t="s">
        <v>6</v>
      </c>
      <c r="C10" s="4" t="s">
        <v>8</v>
      </c>
      <c r="D10" s="4" t="s">
        <v>11</v>
      </c>
      <c r="E10" s="4" t="s">
        <v>14</v>
      </c>
      <c r="J10">
        <f>SUM(J7,J8,J9)</f>
        <v>0.37968140217166513</v>
      </c>
      <c r="K10" t="s">
        <v>9</v>
      </c>
      <c r="L10" t="s">
        <v>1</v>
      </c>
      <c r="M10" t="s">
        <v>6</v>
      </c>
      <c r="N10" s="3">
        <v>0.875</v>
      </c>
      <c r="O10">
        <f>-1/7*LOG(1/7,2) + (-6/7*LOG(6/7,2))</f>
        <v>0.59167277858232747</v>
      </c>
      <c r="P10" s="2">
        <f>N10*O10</f>
        <v>0.51771368125953654</v>
      </c>
    </row>
    <row r="11" spans="1:16" x14ac:dyDescent="0.25">
      <c r="A11" s="5">
        <v>10</v>
      </c>
      <c r="B11" s="5" t="s">
        <v>6</v>
      </c>
      <c r="C11" s="5" t="s">
        <v>9</v>
      </c>
      <c r="D11" s="5" t="s">
        <v>12</v>
      </c>
      <c r="E11" s="5" t="s">
        <v>14</v>
      </c>
      <c r="G11" s="1" t="s">
        <v>20</v>
      </c>
      <c r="H11">
        <f>H2-J10</f>
        <v>0.62031859782833487</v>
      </c>
      <c r="M11" t="s">
        <v>5</v>
      </c>
      <c r="N11" s="3">
        <v>0.125</v>
      </c>
      <c r="O11">
        <v>0</v>
      </c>
      <c r="P11" s="2">
        <f>N11*O11</f>
        <v>0</v>
      </c>
    </row>
    <row r="12" spans="1:16" x14ac:dyDescent="0.25">
      <c r="A12" s="4">
        <v>11</v>
      </c>
      <c r="B12" s="4" t="s">
        <v>5</v>
      </c>
      <c r="C12" s="4" t="s">
        <v>7</v>
      </c>
      <c r="D12" s="4" t="s">
        <v>12</v>
      </c>
      <c r="E12" s="4" t="s">
        <v>15</v>
      </c>
      <c r="F12" s="1" t="s">
        <v>3</v>
      </c>
      <c r="G12" s="1" t="s">
        <v>10</v>
      </c>
      <c r="H12" s="3">
        <v>0.25</v>
      </c>
      <c r="I12">
        <f>-3/5*LOG(3/5,2) + (-2/5 * LOG(2/5,2))</f>
        <v>0.97095059445466858</v>
      </c>
      <c r="J12" s="2">
        <f>H12*I12</f>
        <v>0.24273764861366715</v>
      </c>
      <c r="P12">
        <f>SUM(P10,P11)</f>
        <v>0.51771368125953654</v>
      </c>
    </row>
    <row r="13" spans="1:16" x14ac:dyDescent="0.25">
      <c r="A13" s="4">
        <v>12</v>
      </c>
      <c r="B13" s="4" t="s">
        <v>5</v>
      </c>
      <c r="C13" s="4" t="s">
        <v>7</v>
      </c>
      <c r="D13" s="4" t="s">
        <v>13</v>
      </c>
      <c r="E13" s="4" t="s">
        <v>15</v>
      </c>
      <c r="G13" s="1" t="s">
        <v>11</v>
      </c>
      <c r="H13" s="3">
        <v>0.35</v>
      </c>
      <c r="I13">
        <f>-3/7*LOG(3/7,2) + (-4/7*LOG(4/7,2))</f>
        <v>0.98522813603425163</v>
      </c>
      <c r="J13" s="2">
        <f>H13*I13</f>
        <v>0.34482984761198804</v>
      </c>
      <c r="M13">
        <f>M9-P12</f>
        <v>2.5850761940059863E-2</v>
      </c>
    </row>
    <row r="14" spans="1:16" x14ac:dyDescent="0.25">
      <c r="A14" s="4">
        <v>13</v>
      </c>
      <c r="B14" s="4" t="s">
        <v>5</v>
      </c>
      <c r="C14" s="4" t="s">
        <v>7</v>
      </c>
      <c r="D14" s="4" t="s">
        <v>11</v>
      </c>
      <c r="E14" s="4" t="s">
        <v>15</v>
      </c>
      <c r="G14" s="1" t="s">
        <v>12</v>
      </c>
      <c r="H14" s="3">
        <v>0.2</v>
      </c>
      <c r="I14">
        <f>-2/4*LOG(2/4,2) + (-2/4 * LOG(2/4,2))</f>
        <v>1</v>
      </c>
      <c r="J14" s="2">
        <f>H14*I14</f>
        <v>0.2</v>
      </c>
      <c r="L14" t="s">
        <v>3</v>
      </c>
      <c r="M14" t="s">
        <v>10</v>
      </c>
      <c r="N14" s="3">
        <v>0.25</v>
      </c>
      <c r="O14">
        <v>0</v>
      </c>
      <c r="P14" s="2">
        <f>N14*O14</f>
        <v>0</v>
      </c>
    </row>
    <row r="15" spans="1:16" x14ac:dyDescent="0.25">
      <c r="A15" s="4">
        <v>14</v>
      </c>
      <c r="B15" s="4" t="s">
        <v>5</v>
      </c>
      <c r="C15" s="4" t="s">
        <v>9</v>
      </c>
      <c r="D15" s="4" t="s">
        <v>13</v>
      </c>
      <c r="E15" s="4" t="s">
        <v>15</v>
      </c>
      <c r="G15" s="1" t="s">
        <v>13</v>
      </c>
      <c r="H15" s="3">
        <v>0.2</v>
      </c>
      <c r="I15">
        <f>-2/4*LOG(2/4,2) + (-2/4 * LOG(2/4,2))</f>
        <v>1</v>
      </c>
      <c r="J15" s="2">
        <f>H15*I15</f>
        <v>0.2</v>
      </c>
      <c r="M15" t="s">
        <v>11</v>
      </c>
      <c r="N15" s="3">
        <v>0.375</v>
      </c>
      <c r="O15">
        <v>0</v>
      </c>
      <c r="P15" s="2">
        <f>N15*O15</f>
        <v>0</v>
      </c>
    </row>
    <row r="16" spans="1:16" x14ac:dyDescent="0.25">
      <c r="A16" s="4">
        <v>15</v>
      </c>
      <c r="B16" s="4" t="s">
        <v>6</v>
      </c>
      <c r="C16" s="4" t="s">
        <v>9</v>
      </c>
      <c r="D16" s="4" t="s">
        <v>10</v>
      </c>
      <c r="E16" s="4" t="s">
        <v>15</v>
      </c>
      <c r="J16" s="2">
        <f>SUM(J12:J15)</f>
        <v>0.98756749622565509</v>
      </c>
      <c r="M16" t="s">
        <v>12</v>
      </c>
      <c r="N16" s="3">
        <v>0.25</v>
      </c>
      <c r="O16">
        <v>1</v>
      </c>
      <c r="P16" s="2">
        <f>N16*O16</f>
        <v>0.25</v>
      </c>
    </row>
    <row r="17" spans="1:16" x14ac:dyDescent="0.25">
      <c r="A17" s="4">
        <v>16</v>
      </c>
      <c r="B17" s="4" t="s">
        <v>6</v>
      </c>
      <c r="C17" s="4" t="s">
        <v>9</v>
      </c>
      <c r="D17" s="4" t="s">
        <v>10</v>
      </c>
      <c r="E17" s="4" t="s">
        <v>15</v>
      </c>
      <c r="G17" s="1" t="s">
        <v>22</v>
      </c>
      <c r="H17">
        <f>H2-J16</f>
        <v>1.2432503774344905E-2</v>
      </c>
      <c r="M17" t="s">
        <v>13</v>
      </c>
      <c r="N17" s="3">
        <v>0.125</v>
      </c>
      <c r="O17">
        <v>0</v>
      </c>
      <c r="P17" s="2">
        <f>N17*O18</f>
        <v>0</v>
      </c>
    </row>
    <row r="18" spans="1:16" x14ac:dyDescent="0.25">
      <c r="A18" s="4">
        <v>17</v>
      </c>
      <c r="B18" s="4" t="s">
        <v>6</v>
      </c>
      <c r="C18" s="4" t="s">
        <v>9</v>
      </c>
      <c r="D18" s="4" t="s">
        <v>11</v>
      </c>
      <c r="E18" s="4" t="s">
        <v>15</v>
      </c>
      <c r="P18">
        <f>SUM(P14,P15,P16,P17)</f>
        <v>0.25</v>
      </c>
    </row>
    <row r="19" spans="1:16" x14ac:dyDescent="0.25">
      <c r="A19" s="4">
        <v>18</v>
      </c>
      <c r="B19" s="4" t="s">
        <v>6</v>
      </c>
      <c r="C19" s="4" t="s">
        <v>9</v>
      </c>
      <c r="D19" s="4" t="s">
        <v>11</v>
      </c>
      <c r="E19" s="4" t="s">
        <v>15</v>
      </c>
      <c r="M19">
        <f>M9-P18</f>
        <v>0.2935644431995964</v>
      </c>
    </row>
    <row r="20" spans="1:16" x14ac:dyDescent="0.25">
      <c r="A20" s="4">
        <v>19</v>
      </c>
      <c r="B20" s="4" t="s">
        <v>6</v>
      </c>
      <c r="C20" s="4" t="s">
        <v>9</v>
      </c>
      <c r="D20" s="4" t="s">
        <v>11</v>
      </c>
      <c r="E20" s="4" t="s">
        <v>15</v>
      </c>
      <c r="G20" s="4"/>
    </row>
    <row r="21" spans="1:16" x14ac:dyDescent="0.25">
      <c r="A21" s="4">
        <v>20</v>
      </c>
      <c r="B21" s="4" t="s">
        <v>6</v>
      </c>
      <c r="C21" s="4" t="s">
        <v>9</v>
      </c>
      <c r="D21" s="4" t="s">
        <v>12</v>
      </c>
      <c r="E21" s="4" t="s">
        <v>15</v>
      </c>
    </row>
    <row r="22" spans="1:16" x14ac:dyDescent="0.25">
      <c r="A22" s="4"/>
      <c r="B22" s="4"/>
      <c r="C22" s="4"/>
      <c r="D22" s="4"/>
      <c r="E22" s="4"/>
    </row>
    <row r="23" spans="1:16" x14ac:dyDescent="0.25">
      <c r="A23" s="1"/>
      <c r="B23" s="1"/>
      <c r="C23" s="1"/>
      <c r="D23" s="1"/>
      <c r="E23" s="1"/>
    </row>
  </sheetData>
  <autoFilter ref="A1:P2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abSelected="1" topLeftCell="G13" zoomScale="85" zoomScaleNormal="85" workbookViewId="0">
      <selection activeCell="N35" sqref="N35"/>
    </sheetView>
  </sheetViews>
  <sheetFormatPr defaultRowHeight="15" x14ac:dyDescent="0.25"/>
  <cols>
    <col min="1" max="1" width="9.140625" style="1"/>
    <col min="2" max="2" width="16" style="1" customWidth="1"/>
    <col min="3" max="3" width="14.140625" style="1" customWidth="1"/>
    <col min="4" max="4" width="17" style="1" customWidth="1"/>
    <col min="5" max="11" width="9.140625" style="1"/>
    <col min="12" max="12" width="19.28515625" style="1" customWidth="1"/>
    <col min="13" max="13" width="9.140625" style="1"/>
    <col min="14" max="14" width="14.5703125" style="1" customWidth="1"/>
    <col min="15" max="16384" width="9.140625" style="1"/>
  </cols>
  <sheetData>
    <row r="1" spans="1:18" x14ac:dyDescent="0.25">
      <c r="A1" s="6" t="s">
        <v>24</v>
      </c>
      <c r="B1" s="6" t="s">
        <v>25</v>
      </c>
      <c r="C1" s="6" t="s">
        <v>26</v>
      </c>
      <c r="D1" s="6" t="s">
        <v>27</v>
      </c>
      <c r="E1" s="6" t="s">
        <v>14</v>
      </c>
      <c r="F1" s="6" t="s">
        <v>15</v>
      </c>
      <c r="G1" s="6" t="s">
        <v>28</v>
      </c>
      <c r="H1" s="6" t="s">
        <v>29</v>
      </c>
      <c r="I1" s="8"/>
      <c r="J1" s="8"/>
      <c r="K1" s="6" t="s">
        <v>24</v>
      </c>
      <c r="L1" s="6" t="s">
        <v>25</v>
      </c>
      <c r="M1" s="6" t="s">
        <v>26</v>
      </c>
      <c r="N1" s="6" t="s">
        <v>27</v>
      </c>
      <c r="O1" s="6" t="s">
        <v>14</v>
      </c>
      <c r="P1" s="6" t="s">
        <v>15</v>
      </c>
      <c r="Q1" s="6" t="s">
        <v>28</v>
      </c>
      <c r="R1" s="6" t="s">
        <v>29</v>
      </c>
    </row>
    <row r="2" spans="1:18" x14ac:dyDescent="0.25">
      <c r="A2" s="6">
        <v>1</v>
      </c>
      <c r="B2" s="6" t="s">
        <v>30</v>
      </c>
      <c r="C2" s="6"/>
      <c r="D2" s="6">
        <v>20</v>
      </c>
      <c r="E2" s="6">
        <v>10</v>
      </c>
      <c r="F2" s="6">
        <v>10</v>
      </c>
      <c r="G2" s="6">
        <v>1</v>
      </c>
      <c r="H2" s="6"/>
      <c r="I2" s="8"/>
      <c r="J2" s="9"/>
      <c r="K2" s="6">
        <v>3</v>
      </c>
      <c r="L2" s="6" t="s">
        <v>34</v>
      </c>
      <c r="M2" s="6"/>
      <c r="N2" s="6">
        <v>1</v>
      </c>
      <c r="O2" s="6">
        <v>1</v>
      </c>
      <c r="P2" s="6">
        <v>0</v>
      </c>
      <c r="Q2" s="6"/>
      <c r="R2" s="6"/>
    </row>
    <row r="3" spans="1:18" x14ac:dyDescent="0.25">
      <c r="A3" s="6"/>
      <c r="B3" s="6" t="s">
        <v>1</v>
      </c>
      <c r="C3" s="6" t="s">
        <v>5</v>
      </c>
      <c r="D3" s="6">
        <v>10</v>
      </c>
      <c r="E3" s="6">
        <v>6</v>
      </c>
      <c r="F3" s="6">
        <v>4</v>
      </c>
      <c r="G3" s="6"/>
      <c r="H3" s="6"/>
      <c r="I3" s="8"/>
      <c r="J3" s="9"/>
      <c r="K3" s="7"/>
      <c r="L3" s="7" t="s">
        <v>1</v>
      </c>
      <c r="M3" s="7" t="s">
        <v>5</v>
      </c>
      <c r="N3" s="7">
        <v>1</v>
      </c>
      <c r="O3" s="6">
        <v>1</v>
      </c>
      <c r="P3" s="6">
        <v>0</v>
      </c>
      <c r="Q3" s="6"/>
      <c r="R3" s="6" t="s">
        <v>14</v>
      </c>
    </row>
    <row r="4" spans="1:18" x14ac:dyDescent="0.25">
      <c r="A4" s="6"/>
      <c r="B4" s="6"/>
      <c r="C4" s="6" t="s">
        <v>6</v>
      </c>
      <c r="D4" s="6">
        <v>10</v>
      </c>
      <c r="E4" s="6">
        <v>4</v>
      </c>
      <c r="F4" s="6">
        <v>6</v>
      </c>
      <c r="G4" s="6"/>
      <c r="H4" s="6"/>
      <c r="I4" s="8"/>
      <c r="J4" s="9"/>
      <c r="K4" s="9"/>
      <c r="L4" s="9"/>
      <c r="M4" s="9"/>
      <c r="N4" s="9"/>
      <c r="O4" s="8"/>
      <c r="P4" s="8"/>
      <c r="Q4" s="8"/>
      <c r="R4" s="8"/>
    </row>
    <row r="5" spans="1:18" x14ac:dyDescent="0.25">
      <c r="A5" s="6"/>
      <c r="B5" s="6" t="s">
        <v>2</v>
      </c>
      <c r="C5" s="6" t="s">
        <v>7</v>
      </c>
      <c r="D5" s="6">
        <v>4</v>
      </c>
      <c r="E5" s="6">
        <v>1</v>
      </c>
      <c r="F5" s="6">
        <v>3</v>
      </c>
      <c r="G5" s="6"/>
      <c r="H5" s="6"/>
      <c r="I5" s="8"/>
      <c r="J5" s="9"/>
      <c r="K5" s="6" t="s">
        <v>24</v>
      </c>
      <c r="L5" s="6" t="s">
        <v>25</v>
      </c>
      <c r="M5" s="6" t="s">
        <v>26</v>
      </c>
      <c r="N5" s="6" t="s">
        <v>27</v>
      </c>
      <c r="O5" s="6" t="s">
        <v>14</v>
      </c>
      <c r="P5" s="6" t="s">
        <v>15</v>
      </c>
      <c r="Q5" s="6" t="s">
        <v>28</v>
      </c>
      <c r="R5" s="6" t="s">
        <v>29</v>
      </c>
    </row>
    <row r="6" spans="1:18" x14ac:dyDescent="0.25">
      <c r="A6" s="6"/>
      <c r="B6" s="6"/>
      <c r="C6" s="6" t="s">
        <v>21</v>
      </c>
      <c r="D6" s="6">
        <v>8</v>
      </c>
      <c r="E6" s="6">
        <v>8</v>
      </c>
      <c r="F6" s="6">
        <v>0</v>
      </c>
      <c r="G6" s="6"/>
      <c r="H6" s="6"/>
      <c r="I6" s="8"/>
      <c r="J6" s="9"/>
      <c r="K6" s="6">
        <v>3</v>
      </c>
      <c r="L6" s="6" t="s">
        <v>35</v>
      </c>
      <c r="M6" s="6"/>
      <c r="N6" s="6">
        <v>1</v>
      </c>
      <c r="O6" s="6">
        <v>0</v>
      </c>
      <c r="P6" s="6">
        <v>1</v>
      </c>
      <c r="Q6" s="6"/>
      <c r="R6" s="6"/>
    </row>
    <row r="7" spans="1:18" x14ac:dyDescent="0.25">
      <c r="A7" s="6"/>
      <c r="B7" s="6"/>
      <c r="C7" s="6" t="s">
        <v>9</v>
      </c>
      <c r="D7" s="6">
        <v>8</v>
      </c>
      <c r="E7" s="6">
        <v>1</v>
      </c>
      <c r="F7" s="6">
        <v>7</v>
      </c>
      <c r="G7" s="6"/>
      <c r="H7" s="6"/>
      <c r="I7" s="8"/>
      <c r="J7" s="9"/>
      <c r="K7" s="7"/>
      <c r="L7" s="7" t="s">
        <v>1</v>
      </c>
      <c r="M7" s="7" t="s">
        <v>5</v>
      </c>
      <c r="N7" s="7">
        <v>1</v>
      </c>
      <c r="O7" s="6">
        <v>0</v>
      </c>
      <c r="P7" s="6">
        <v>1</v>
      </c>
      <c r="Q7" s="6"/>
      <c r="R7" s="6" t="s">
        <v>15</v>
      </c>
    </row>
    <row r="8" spans="1:18" x14ac:dyDescent="0.25">
      <c r="A8" s="6"/>
      <c r="B8" s="6" t="s">
        <v>3</v>
      </c>
      <c r="C8" s="6" t="s">
        <v>10</v>
      </c>
      <c r="D8" s="6">
        <v>5</v>
      </c>
      <c r="E8" s="6">
        <v>3</v>
      </c>
      <c r="F8" s="6">
        <v>2</v>
      </c>
      <c r="G8" s="6"/>
      <c r="H8" s="6"/>
      <c r="I8" s="8"/>
      <c r="J8" s="9"/>
      <c r="K8" s="9"/>
      <c r="L8" s="9"/>
      <c r="M8" s="9"/>
      <c r="N8" s="9"/>
      <c r="O8" s="8"/>
      <c r="P8" s="8"/>
      <c r="Q8" s="8"/>
      <c r="R8" s="8"/>
    </row>
    <row r="9" spans="1:18" x14ac:dyDescent="0.25">
      <c r="A9" s="6"/>
      <c r="B9" s="6"/>
      <c r="C9" s="6" t="s">
        <v>11</v>
      </c>
      <c r="D9" s="6">
        <v>7</v>
      </c>
      <c r="E9" s="6">
        <v>3</v>
      </c>
      <c r="F9" s="6">
        <v>4</v>
      </c>
      <c r="G9" s="6"/>
      <c r="H9" s="6"/>
      <c r="I9" s="8"/>
      <c r="J9" s="9"/>
      <c r="K9" s="6" t="s">
        <v>24</v>
      </c>
      <c r="L9" s="6" t="s">
        <v>25</v>
      </c>
      <c r="M9" s="6" t="s">
        <v>26</v>
      </c>
      <c r="N9" s="6" t="s">
        <v>27</v>
      </c>
      <c r="O9" s="6" t="s">
        <v>14</v>
      </c>
      <c r="P9" s="6" t="s">
        <v>15</v>
      </c>
      <c r="Q9" s="6" t="s">
        <v>28</v>
      </c>
      <c r="R9" s="6" t="s">
        <v>29</v>
      </c>
    </row>
    <row r="10" spans="1:18" x14ac:dyDescent="0.25">
      <c r="A10" s="6"/>
      <c r="B10" s="6"/>
      <c r="C10" s="6" t="s">
        <v>12</v>
      </c>
      <c r="D10" s="6">
        <v>4</v>
      </c>
      <c r="E10" s="6">
        <v>2</v>
      </c>
      <c r="F10" s="6">
        <v>2</v>
      </c>
      <c r="G10" s="6"/>
      <c r="H10" s="6"/>
      <c r="I10" s="8"/>
      <c r="J10" s="9"/>
      <c r="K10" s="6">
        <v>3</v>
      </c>
      <c r="L10" s="6" t="s">
        <v>36</v>
      </c>
      <c r="M10" s="6"/>
      <c r="N10" s="6"/>
      <c r="O10" s="6"/>
      <c r="P10" s="6"/>
      <c r="Q10" s="6"/>
      <c r="R10" s="6"/>
    </row>
    <row r="11" spans="1:18" x14ac:dyDescent="0.25">
      <c r="A11" s="6"/>
      <c r="B11" s="6"/>
      <c r="C11" s="6" t="s">
        <v>13</v>
      </c>
      <c r="D11" s="6">
        <v>4</v>
      </c>
      <c r="E11" s="6">
        <v>2</v>
      </c>
      <c r="F11" s="6">
        <v>2</v>
      </c>
      <c r="G11" s="6"/>
      <c r="H11" s="6"/>
      <c r="I11" s="8"/>
      <c r="J11" s="10"/>
      <c r="K11" s="7"/>
      <c r="L11" s="7" t="s">
        <v>1</v>
      </c>
      <c r="M11" s="7" t="s">
        <v>5</v>
      </c>
      <c r="N11" s="7">
        <v>1</v>
      </c>
      <c r="O11" s="6">
        <v>0</v>
      </c>
      <c r="P11" s="6">
        <v>1</v>
      </c>
      <c r="Q11" s="6"/>
      <c r="R11" s="6" t="s">
        <v>15</v>
      </c>
    </row>
    <row r="12" spans="1:18" x14ac:dyDescent="0.25">
      <c r="A12" s="8"/>
      <c r="B12" s="8"/>
      <c r="C12" s="8"/>
      <c r="D12" s="8"/>
      <c r="E12" s="8"/>
      <c r="F12" s="8"/>
      <c r="G12" s="8"/>
      <c r="H12" s="8"/>
      <c r="I12" s="8"/>
      <c r="J12" s="9"/>
      <c r="K12" s="9"/>
      <c r="L12" s="9"/>
      <c r="M12" s="9"/>
      <c r="N12" s="9"/>
      <c r="O12" s="8"/>
      <c r="P12" s="8"/>
      <c r="Q12" s="8"/>
      <c r="R12" s="8"/>
    </row>
    <row r="13" spans="1:18" x14ac:dyDescent="0.25">
      <c r="A13" s="6" t="s">
        <v>24</v>
      </c>
      <c r="B13" s="6" t="s">
        <v>25</v>
      </c>
      <c r="C13" s="6" t="s">
        <v>26</v>
      </c>
      <c r="D13" s="6" t="s">
        <v>27</v>
      </c>
      <c r="E13" s="6" t="s">
        <v>14</v>
      </c>
      <c r="F13" s="6" t="s">
        <v>15</v>
      </c>
      <c r="G13" s="6" t="s">
        <v>28</v>
      </c>
      <c r="H13" s="6" t="s">
        <v>29</v>
      </c>
      <c r="I13" s="8"/>
      <c r="J13" s="9"/>
      <c r="K13" s="6" t="s">
        <v>24</v>
      </c>
      <c r="L13" s="6" t="s">
        <v>25</v>
      </c>
      <c r="M13" s="6" t="s">
        <v>26</v>
      </c>
      <c r="N13" s="6" t="s">
        <v>27</v>
      </c>
      <c r="O13" s="6" t="s">
        <v>14</v>
      </c>
      <c r="P13" s="6" t="s">
        <v>15</v>
      </c>
      <c r="Q13" s="6" t="s">
        <v>28</v>
      </c>
      <c r="R13" s="6" t="s">
        <v>29</v>
      </c>
    </row>
    <row r="14" spans="1:18" x14ac:dyDescent="0.25">
      <c r="A14" s="6">
        <v>2</v>
      </c>
      <c r="B14" s="6" t="s">
        <v>31</v>
      </c>
      <c r="C14" s="6"/>
      <c r="D14" s="6">
        <v>4</v>
      </c>
      <c r="E14" s="6">
        <v>1</v>
      </c>
      <c r="F14" s="6">
        <v>3</v>
      </c>
      <c r="G14" s="6"/>
      <c r="H14" s="6"/>
      <c r="I14" s="8"/>
      <c r="J14" s="9"/>
      <c r="K14" s="6">
        <v>3</v>
      </c>
      <c r="L14" s="6" t="s">
        <v>37</v>
      </c>
      <c r="M14" s="6"/>
      <c r="N14" s="6">
        <v>1</v>
      </c>
      <c r="O14" s="6">
        <v>0</v>
      </c>
      <c r="P14" s="6">
        <v>1</v>
      </c>
      <c r="Q14" s="6"/>
      <c r="R14" s="6"/>
    </row>
    <row r="15" spans="1:18" x14ac:dyDescent="0.25">
      <c r="A15" s="6"/>
      <c r="B15" s="6" t="s">
        <v>1</v>
      </c>
      <c r="C15" s="6" t="s">
        <v>5</v>
      </c>
      <c r="D15" s="6">
        <v>4</v>
      </c>
      <c r="E15" s="6">
        <v>1</v>
      </c>
      <c r="F15" s="6">
        <v>3</v>
      </c>
      <c r="G15" s="6"/>
      <c r="H15" s="6"/>
      <c r="I15" s="8"/>
      <c r="J15" s="9"/>
      <c r="K15" s="7"/>
      <c r="L15" s="7" t="s">
        <v>1</v>
      </c>
      <c r="M15" s="7" t="s">
        <v>5</v>
      </c>
      <c r="N15" s="7">
        <v>1</v>
      </c>
      <c r="O15" s="6">
        <v>0</v>
      </c>
      <c r="P15" s="6">
        <v>1</v>
      </c>
      <c r="Q15" s="6"/>
      <c r="R15" s="6" t="s">
        <v>15</v>
      </c>
    </row>
    <row r="16" spans="1:18" x14ac:dyDescent="0.25">
      <c r="A16" s="6"/>
      <c r="B16" s="6" t="s">
        <v>3</v>
      </c>
      <c r="C16" s="6" t="s">
        <v>10</v>
      </c>
      <c r="D16" s="6">
        <v>1</v>
      </c>
      <c r="E16" s="6">
        <v>1</v>
      </c>
      <c r="F16" s="6">
        <v>0</v>
      </c>
      <c r="G16" s="6"/>
      <c r="H16" s="6"/>
      <c r="I16" s="8"/>
      <c r="J16" s="9"/>
      <c r="K16" s="9"/>
      <c r="L16" s="9"/>
      <c r="M16" s="9"/>
      <c r="N16" s="9"/>
      <c r="O16" s="8"/>
      <c r="P16" s="8"/>
      <c r="Q16" s="8"/>
      <c r="R16" s="8"/>
    </row>
    <row r="17" spans="1:19" x14ac:dyDescent="0.25">
      <c r="A17" s="6"/>
      <c r="B17" s="6"/>
      <c r="C17" s="6" t="s">
        <v>11</v>
      </c>
      <c r="D17" s="6">
        <v>1</v>
      </c>
      <c r="E17" s="6">
        <v>0</v>
      </c>
      <c r="F17" s="6">
        <v>1</v>
      </c>
      <c r="G17" s="6"/>
      <c r="H17" s="6"/>
      <c r="I17" s="8"/>
      <c r="J17" s="9"/>
      <c r="K17" s="6" t="s">
        <v>24</v>
      </c>
      <c r="L17" s="6" t="s">
        <v>25</v>
      </c>
      <c r="M17" s="6" t="s">
        <v>26</v>
      </c>
      <c r="N17" s="6" t="s">
        <v>27</v>
      </c>
      <c r="O17" s="6" t="s">
        <v>14</v>
      </c>
      <c r="P17" s="6" t="s">
        <v>15</v>
      </c>
      <c r="Q17" s="6" t="s">
        <v>28</v>
      </c>
      <c r="R17" s="6" t="s">
        <v>29</v>
      </c>
    </row>
    <row r="18" spans="1:19" x14ac:dyDescent="0.25">
      <c r="A18" s="6"/>
      <c r="B18" s="6"/>
      <c r="C18" s="6" t="s">
        <v>12</v>
      </c>
      <c r="D18" s="6">
        <v>1</v>
      </c>
      <c r="E18" s="6">
        <v>0</v>
      </c>
      <c r="F18" s="6">
        <v>1</v>
      </c>
      <c r="G18" s="6"/>
      <c r="H18" s="6"/>
      <c r="I18" s="8"/>
      <c r="J18" s="9"/>
      <c r="K18" s="6">
        <v>3</v>
      </c>
      <c r="L18" s="6" t="s">
        <v>38</v>
      </c>
      <c r="M18" s="6"/>
      <c r="N18" s="6">
        <v>2</v>
      </c>
      <c r="O18" s="6">
        <v>0</v>
      </c>
      <c r="P18" s="6">
        <v>2</v>
      </c>
      <c r="Q18" s="6"/>
      <c r="R18" s="6"/>
    </row>
    <row r="19" spans="1:19" x14ac:dyDescent="0.25">
      <c r="A19" s="6"/>
      <c r="B19" s="6"/>
      <c r="C19" s="6" t="s">
        <v>13</v>
      </c>
      <c r="D19" s="6">
        <v>1</v>
      </c>
      <c r="E19" s="6">
        <v>0</v>
      </c>
      <c r="F19" s="6">
        <v>1</v>
      </c>
      <c r="G19" s="6"/>
      <c r="H19" s="6"/>
      <c r="I19" s="8"/>
      <c r="J19" s="9"/>
      <c r="K19" s="7"/>
      <c r="L19" s="7" t="s">
        <v>1</v>
      </c>
      <c r="M19" s="7" t="s">
        <v>6</v>
      </c>
      <c r="N19" s="7">
        <v>2</v>
      </c>
      <c r="O19" s="6">
        <v>0</v>
      </c>
      <c r="P19" s="6">
        <v>2</v>
      </c>
      <c r="Q19" s="6"/>
      <c r="R19" s="6" t="s">
        <v>15</v>
      </c>
    </row>
    <row r="20" spans="1:19" x14ac:dyDescent="0.25">
      <c r="A20" s="8"/>
      <c r="B20" s="8"/>
      <c r="C20" s="8"/>
      <c r="D20" s="8"/>
      <c r="E20" s="8"/>
      <c r="F20" s="8"/>
      <c r="G20" s="8"/>
      <c r="H20" s="8"/>
      <c r="I20" s="8"/>
      <c r="J20" s="9"/>
      <c r="K20" s="9"/>
      <c r="L20" s="9"/>
      <c r="M20" s="9"/>
      <c r="N20" s="9"/>
      <c r="O20" s="8"/>
      <c r="P20" s="8"/>
      <c r="Q20" s="8"/>
      <c r="R20" s="8"/>
    </row>
    <row r="21" spans="1:19" x14ac:dyDescent="0.25">
      <c r="A21" s="6" t="s">
        <v>24</v>
      </c>
      <c r="B21" s="6" t="s">
        <v>25</v>
      </c>
      <c r="C21" s="6" t="s">
        <v>26</v>
      </c>
      <c r="D21" s="6" t="s">
        <v>27</v>
      </c>
      <c r="E21" s="6" t="s">
        <v>14</v>
      </c>
      <c r="F21" s="6" t="s">
        <v>15</v>
      </c>
      <c r="G21" s="6" t="s">
        <v>28</v>
      </c>
      <c r="H21" s="6" t="s">
        <v>29</v>
      </c>
      <c r="I21" s="8"/>
      <c r="J21" s="9"/>
      <c r="K21" s="6" t="s">
        <v>24</v>
      </c>
      <c r="L21" s="6" t="s">
        <v>25</v>
      </c>
      <c r="M21" s="6" t="s">
        <v>26</v>
      </c>
      <c r="N21" s="6" t="s">
        <v>27</v>
      </c>
      <c r="O21" s="6" t="s">
        <v>14</v>
      </c>
      <c r="P21" s="6" t="s">
        <v>15</v>
      </c>
      <c r="Q21" s="6" t="s">
        <v>28</v>
      </c>
      <c r="R21" s="6" t="s">
        <v>29</v>
      </c>
    </row>
    <row r="22" spans="1:19" x14ac:dyDescent="0.25">
      <c r="A22" s="6">
        <v>2</v>
      </c>
      <c r="B22" s="6" t="s">
        <v>32</v>
      </c>
      <c r="C22" s="6"/>
      <c r="D22" s="6">
        <v>8</v>
      </c>
      <c r="E22" s="6">
        <v>8</v>
      </c>
      <c r="F22" s="6">
        <v>0</v>
      </c>
      <c r="G22" s="6"/>
      <c r="H22" s="6"/>
      <c r="I22" s="8"/>
      <c r="J22" s="9"/>
      <c r="K22" s="6">
        <v>3</v>
      </c>
      <c r="L22" s="6" t="s">
        <v>39</v>
      </c>
      <c r="M22" s="6"/>
      <c r="N22" s="6">
        <v>3</v>
      </c>
      <c r="O22" s="6">
        <v>0</v>
      </c>
      <c r="P22" s="6">
        <v>3</v>
      </c>
      <c r="Q22" s="6"/>
      <c r="R22" s="6"/>
    </row>
    <row r="23" spans="1:19" x14ac:dyDescent="0.25">
      <c r="A23" s="6"/>
      <c r="B23" s="6" t="s">
        <v>1</v>
      </c>
      <c r="C23" s="6" t="s">
        <v>5</v>
      </c>
      <c r="D23" s="6">
        <v>5</v>
      </c>
      <c r="E23" s="6">
        <v>5</v>
      </c>
      <c r="F23" s="6">
        <v>0</v>
      </c>
      <c r="G23" s="6"/>
      <c r="H23" s="6"/>
      <c r="I23" s="8"/>
      <c r="J23" s="8"/>
      <c r="K23" s="7"/>
      <c r="L23" s="7" t="s">
        <v>1</v>
      </c>
      <c r="M23" s="7" t="s">
        <v>6</v>
      </c>
      <c r="N23" s="7">
        <v>3</v>
      </c>
      <c r="O23" s="6">
        <v>0</v>
      </c>
      <c r="P23" s="6">
        <v>3</v>
      </c>
      <c r="Q23" s="6"/>
      <c r="R23" s="6" t="s">
        <v>15</v>
      </c>
    </row>
    <row r="24" spans="1:19" x14ac:dyDescent="0.25">
      <c r="A24" s="6"/>
      <c r="B24" s="6"/>
      <c r="C24" s="6" t="s">
        <v>6</v>
      </c>
      <c r="D24" s="6">
        <v>3</v>
      </c>
      <c r="E24" s="6">
        <v>3</v>
      </c>
      <c r="F24" s="6">
        <v>0</v>
      </c>
      <c r="G24" s="6"/>
      <c r="H24" s="6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1:19" x14ac:dyDescent="0.25">
      <c r="A25" s="6"/>
      <c r="B25" s="6" t="s">
        <v>3</v>
      </c>
      <c r="C25" s="6" t="s">
        <v>10</v>
      </c>
      <c r="D25" s="6">
        <v>3</v>
      </c>
      <c r="E25" s="6">
        <v>3</v>
      </c>
      <c r="F25" s="6">
        <v>0</v>
      </c>
      <c r="G25" s="6"/>
      <c r="H25" s="6"/>
      <c r="I25" s="8"/>
      <c r="J25" s="8"/>
      <c r="K25" s="6" t="s">
        <v>24</v>
      </c>
      <c r="L25" s="6" t="s">
        <v>25</v>
      </c>
      <c r="M25" s="6" t="s">
        <v>26</v>
      </c>
      <c r="N25" s="6" t="s">
        <v>27</v>
      </c>
      <c r="O25" s="6" t="s">
        <v>14</v>
      </c>
      <c r="P25" s="6" t="s">
        <v>15</v>
      </c>
      <c r="Q25" s="6" t="s">
        <v>28</v>
      </c>
      <c r="R25" s="6" t="s">
        <v>29</v>
      </c>
    </row>
    <row r="26" spans="1:19" x14ac:dyDescent="0.25">
      <c r="A26" s="6"/>
      <c r="B26" s="6"/>
      <c r="C26" s="6" t="s">
        <v>11</v>
      </c>
      <c r="D26" s="6">
        <v>2</v>
      </c>
      <c r="E26" s="6">
        <v>2</v>
      </c>
      <c r="F26" s="6">
        <v>0</v>
      </c>
      <c r="G26" s="6"/>
      <c r="H26" s="6"/>
      <c r="I26" s="8"/>
      <c r="J26" s="8"/>
      <c r="K26" s="6">
        <v>3</v>
      </c>
      <c r="L26" s="6" t="s">
        <v>40</v>
      </c>
      <c r="M26" s="6"/>
      <c r="N26" s="6">
        <v>5</v>
      </c>
      <c r="O26" s="6">
        <v>1</v>
      </c>
      <c r="P26" s="6">
        <v>4</v>
      </c>
      <c r="Q26" s="6">
        <f>-1/5 *LOG(1/5,2) + (-4/5*LOG(4/5,2))</f>
        <v>0.72192809488736231</v>
      </c>
      <c r="R26" s="6"/>
    </row>
    <row r="27" spans="1:19" x14ac:dyDescent="0.25">
      <c r="A27" s="6"/>
      <c r="B27" s="6"/>
      <c r="C27" s="6" t="s">
        <v>12</v>
      </c>
      <c r="D27" s="6">
        <v>1</v>
      </c>
      <c r="E27" s="6">
        <v>1</v>
      </c>
      <c r="F27" s="6">
        <v>0</v>
      </c>
      <c r="G27" s="6"/>
      <c r="H27" s="6"/>
      <c r="I27" s="8"/>
      <c r="J27" s="8"/>
      <c r="K27" s="7"/>
      <c r="L27" s="7" t="s">
        <v>1</v>
      </c>
      <c r="M27" s="7" t="s">
        <v>6</v>
      </c>
      <c r="N27" s="7">
        <v>3</v>
      </c>
      <c r="O27" s="6">
        <v>0</v>
      </c>
      <c r="P27" s="6">
        <v>3</v>
      </c>
      <c r="Q27" s="6">
        <v>0</v>
      </c>
      <c r="R27" s="6">
        <f>3/5 * Q27</f>
        <v>0</v>
      </c>
    </row>
    <row r="28" spans="1:19" x14ac:dyDescent="0.25">
      <c r="A28" s="6"/>
      <c r="B28" s="6"/>
      <c r="C28" s="6" t="s">
        <v>13</v>
      </c>
      <c r="D28" s="6">
        <v>2</v>
      </c>
      <c r="E28" s="6">
        <v>2</v>
      </c>
      <c r="F28" s="6">
        <v>0</v>
      </c>
      <c r="G28" s="6"/>
      <c r="H28" s="6"/>
      <c r="I28" s="8"/>
      <c r="J28" s="8"/>
      <c r="K28" s="6"/>
      <c r="L28" s="6"/>
      <c r="M28" s="6" t="s">
        <v>5</v>
      </c>
      <c r="N28" s="6">
        <v>2</v>
      </c>
      <c r="O28" s="6">
        <v>1</v>
      </c>
      <c r="P28" s="6">
        <v>1</v>
      </c>
      <c r="Q28" s="6">
        <f>-1/2*LOG(1/2,2) + (-1/2*LOG(1/2,2))</f>
        <v>1</v>
      </c>
      <c r="R28" s="6">
        <f>2/5 *Q28</f>
        <v>0.4</v>
      </c>
      <c r="S28" s="1">
        <f>Q26-R28</f>
        <v>0.32192809488736229</v>
      </c>
    </row>
    <row r="29" spans="1:19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1:19" x14ac:dyDescent="0.25">
      <c r="A30" s="6" t="s">
        <v>24</v>
      </c>
      <c r="B30" s="6" t="s">
        <v>25</v>
      </c>
      <c r="C30" s="6" t="s">
        <v>26</v>
      </c>
      <c r="D30" s="6" t="s">
        <v>27</v>
      </c>
      <c r="E30" s="6" t="s">
        <v>14</v>
      </c>
      <c r="F30" s="6" t="s">
        <v>15</v>
      </c>
      <c r="G30" s="6" t="s">
        <v>28</v>
      </c>
      <c r="H30" s="6" t="s">
        <v>29</v>
      </c>
      <c r="I30" s="8"/>
      <c r="J30" s="8"/>
      <c r="K30" s="6" t="s">
        <v>24</v>
      </c>
      <c r="L30" s="6" t="s">
        <v>25</v>
      </c>
      <c r="M30" s="6" t="s">
        <v>26</v>
      </c>
      <c r="N30" s="6" t="s">
        <v>27</v>
      </c>
      <c r="O30" s="6" t="s">
        <v>14</v>
      </c>
      <c r="P30" s="6" t="s">
        <v>15</v>
      </c>
      <c r="Q30" s="6" t="s">
        <v>28</v>
      </c>
      <c r="R30" s="6" t="s">
        <v>29</v>
      </c>
    </row>
    <row r="31" spans="1:19" x14ac:dyDescent="0.25">
      <c r="A31" s="6">
        <v>2</v>
      </c>
      <c r="B31" s="6" t="s">
        <v>33</v>
      </c>
      <c r="C31" s="6"/>
      <c r="D31" s="6">
        <v>8</v>
      </c>
      <c r="E31" s="6">
        <v>1</v>
      </c>
      <c r="F31" s="6">
        <v>7</v>
      </c>
      <c r="G31" s="6"/>
      <c r="H31" s="6"/>
      <c r="I31" s="8"/>
      <c r="J31" s="8"/>
      <c r="K31" s="6">
        <v>3</v>
      </c>
      <c r="L31" s="6" t="s">
        <v>41</v>
      </c>
      <c r="M31" s="6"/>
      <c r="N31" s="6">
        <v>1</v>
      </c>
      <c r="O31" s="6">
        <v>0</v>
      </c>
      <c r="P31" s="6">
        <v>1</v>
      </c>
      <c r="Q31" s="6"/>
      <c r="R31" s="6"/>
    </row>
    <row r="32" spans="1:19" x14ac:dyDescent="0.25">
      <c r="A32" s="6"/>
      <c r="B32" s="6" t="s">
        <v>1</v>
      </c>
      <c r="C32" s="6" t="s">
        <v>5</v>
      </c>
      <c r="D32" s="6">
        <v>1</v>
      </c>
      <c r="E32" s="6">
        <v>0</v>
      </c>
      <c r="F32" s="6">
        <v>1</v>
      </c>
      <c r="G32" s="6"/>
      <c r="H32" s="6"/>
      <c r="I32" s="8"/>
      <c r="J32" s="8"/>
      <c r="K32" s="7"/>
      <c r="L32" s="7" t="s">
        <v>1</v>
      </c>
      <c r="M32" s="7" t="s">
        <v>6</v>
      </c>
      <c r="N32" s="7">
        <v>1</v>
      </c>
      <c r="O32" s="6">
        <v>0</v>
      </c>
      <c r="P32" s="6">
        <v>1</v>
      </c>
      <c r="Q32" s="6"/>
      <c r="R32" s="6" t="s">
        <v>15</v>
      </c>
    </row>
    <row r="33" spans="1:18" x14ac:dyDescent="0.25">
      <c r="A33" s="6"/>
      <c r="B33" s="6"/>
      <c r="C33" s="6" t="s">
        <v>6</v>
      </c>
      <c r="D33" s="6">
        <v>7</v>
      </c>
      <c r="E33" s="6">
        <v>1</v>
      </c>
      <c r="F33" s="6">
        <v>6</v>
      </c>
      <c r="G33" s="6"/>
      <c r="H33" s="6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1:18" x14ac:dyDescent="0.25">
      <c r="A34" s="6"/>
      <c r="B34" s="6" t="s">
        <v>3</v>
      </c>
      <c r="C34" s="6" t="s">
        <v>10</v>
      </c>
      <c r="D34" s="6">
        <v>2</v>
      </c>
      <c r="E34" s="6">
        <v>0</v>
      </c>
      <c r="F34" s="6">
        <v>1</v>
      </c>
      <c r="G34" s="6"/>
      <c r="H34" s="6"/>
      <c r="I34" s="8"/>
      <c r="J34" s="8"/>
      <c r="K34" s="8"/>
      <c r="L34" s="8"/>
      <c r="M34" s="8"/>
      <c r="N34" s="8"/>
      <c r="O34" s="8"/>
      <c r="P34" s="8"/>
      <c r="Q34" s="8"/>
      <c r="R34" s="8"/>
    </row>
    <row r="35" spans="1:18" x14ac:dyDescent="0.25">
      <c r="A35" s="6"/>
      <c r="B35" s="6"/>
      <c r="C35" s="6" t="s">
        <v>11</v>
      </c>
      <c r="D35" s="6">
        <v>3</v>
      </c>
      <c r="E35" s="6">
        <v>0</v>
      </c>
      <c r="F35" s="6">
        <v>3</v>
      </c>
      <c r="G35" s="6"/>
      <c r="H35" s="6"/>
      <c r="I35" s="8"/>
      <c r="J35" s="8"/>
      <c r="K35" s="8"/>
      <c r="L35" s="8"/>
      <c r="M35" s="8"/>
      <c r="N35" s="8"/>
      <c r="O35" s="8"/>
      <c r="P35" s="8"/>
      <c r="Q35" s="8"/>
      <c r="R35" s="8"/>
    </row>
    <row r="36" spans="1:18" x14ac:dyDescent="0.25">
      <c r="A36" s="6"/>
      <c r="B36" s="6"/>
      <c r="C36" s="6" t="s">
        <v>12</v>
      </c>
      <c r="D36" s="6">
        <v>2</v>
      </c>
      <c r="E36" s="6">
        <v>1</v>
      </c>
      <c r="F36" s="6">
        <v>1</v>
      </c>
      <c r="G36" s="6"/>
      <c r="H36" s="6"/>
      <c r="I36" s="8"/>
      <c r="J36" s="8"/>
      <c r="K36" s="8"/>
      <c r="L36" s="8"/>
      <c r="M36" s="8"/>
      <c r="N36" s="8"/>
      <c r="O36" s="8"/>
      <c r="P36" s="8"/>
      <c r="Q36" s="8"/>
      <c r="R36" s="8"/>
    </row>
    <row r="37" spans="1:18" x14ac:dyDescent="0.25">
      <c r="A37" s="6"/>
      <c r="B37" s="6"/>
      <c r="C37" s="6" t="s">
        <v>13</v>
      </c>
      <c r="D37" s="6">
        <v>1</v>
      </c>
      <c r="E37" s="6">
        <v>0</v>
      </c>
      <c r="F37" s="6">
        <v>1</v>
      </c>
      <c r="G37" s="6"/>
      <c r="H37" s="6"/>
      <c r="I37" s="8"/>
      <c r="J37" s="8"/>
      <c r="K37" s="8"/>
      <c r="L37" s="8"/>
      <c r="M37" s="8"/>
      <c r="N37" s="8"/>
      <c r="O37" s="8"/>
      <c r="P37" s="8"/>
      <c r="Q37" s="8"/>
      <c r="R37" s="8"/>
    </row>
    <row r="38" spans="1:18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1:18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2019-10-03T01:38:58Z</dcterms:modified>
</cp:coreProperties>
</file>