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tables/table16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tables/table17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molchhabria/Documents/CS4641/HW03/Analysis/"/>
    </mc:Choice>
  </mc:AlternateContent>
  <bookViews>
    <workbookView xWindow="13320" yWindow="460" windowWidth="15420" windowHeight="16420" tabRatio="500" firstSheet="10" activeTab="12"/>
  </bookViews>
  <sheets>
    <sheet name="Kmeans-EEG" sheetId="1" r:id="rId1"/>
    <sheet name="Sheet19" sheetId="19" r:id="rId2"/>
    <sheet name="Kmeans-Movie" sheetId="2" r:id="rId3"/>
    <sheet name="EM-EEG" sheetId="4" r:id="rId4"/>
    <sheet name="EM-Movie" sheetId="6" r:id="rId5"/>
    <sheet name="PCA-EEG" sheetId="7" r:id="rId6"/>
    <sheet name="PCA-Movie" sheetId="8" r:id="rId7"/>
    <sheet name="RP-EEG" sheetId="17" r:id="rId8"/>
    <sheet name="IDG-Clustering" sheetId="11" r:id="rId9"/>
    <sheet name="ICA-Clustering" sheetId="9" r:id="rId10"/>
    <sheet name="PCA-Clustering" sheetId="10" r:id="rId11"/>
    <sheet name="RP-Clustering" sheetId="15" r:id="rId12"/>
    <sheet name="NN - DimensionRed" sheetId="13" r:id="rId13"/>
    <sheet name="NeuralNetworks_MOOC" sheetId="14" r:id="rId14"/>
  </sheets>
  <externalReferences>
    <externalReference r:id="rId15"/>
  </externalReferences>
  <definedNames>
    <definedName name="_xlnm._FilterDatabase" localSheetId="5" hidden="1">'PCA-EEG'!$A$1:$B$6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4" l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28" i="19"/>
  <c r="K12" i="19"/>
  <c r="E30" i="19"/>
  <c r="E15" i="19"/>
  <c r="J28" i="19"/>
  <c r="J23" i="19"/>
  <c r="J24" i="19"/>
  <c r="J25" i="19"/>
  <c r="J26" i="19"/>
  <c r="J27" i="19"/>
  <c r="J22" i="19"/>
  <c r="J12" i="19"/>
  <c r="J8" i="19"/>
  <c r="J9" i="19"/>
  <c r="J10" i="19"/>
  <c r="J11" i="19"/>
  <c r="J7" i="19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D30" i="19"/>
  <c r="D23" i="19"/>
  <c r="D24" i="19"/>
  <c r="D25" i="19"/>
  <c r="D26" i="19"/>
  <c r="D27" i="19"/>
  <c r="D28" i="19"/>
  <c r="D29" i="19"/>
  <c r="D22" i="19"/>
  <c r="D15" i="19"/>
  <c r="D8" i="19"/>
  <c r="D9" i="19"/>
  <c r="D10" i="19"/>
  <c r="D11" i="19"/>
  <c r="D12" i="19"/>
  <c r="D13" i="19"/>
  <c r="D14" i="19"/>
  <c r="D7" i="19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75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50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49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38" i="2"/>
  <c r="C39" i="2"/>
  <c r="C40" i="2"/>
  <c r="C41" i="2"/>
  <c r="C42" i="2"/>
  <c r="C13" i="2"/>
  <c r="C14" i="2"/>
  <c r="C15" i="2"/>
  <c r="C16" i="2"/>
  <c r="C17" i="2"/>
  <c r="C29" i="2"/>
  <c r="C30" i="2"/>
  <c r="C31" i="2"/>
  <c r="C32" i="2"/>
  <c r="C33" i="2"/>
  <c r="C34" i="2"/>
  <c r="C35" i="2"/>
  <c r="C36" i="2"/>
  <c r="C37" i="2"/>
  <c r="C43" i="2"/>
  <c r="C44" i="2"/>
  <c r="C45" i="2"/>
  <c r="C46" i="2"/>
  <c r="C47" i="2"/>
  <c r="C48" i="2"/>
  <c r="C49" i="2"/>
  <c r="C28" i="2"/>
  <c r="C4" i="2"/>
  <c r="C5" i="2"/>
  <c r="C6" i="2"/>
  <c r="C7" i="2"/>
  <c r="C8" i="2"/>
  <c r="C9" i="2"/>
  <c r="C10" i="2"/>
  <c r="C11" i="2"/>
  <c r="C12" i="2"/>
  <c r="C18" i="2"/>
  <c r="C19" i="2"/>
  <c r="C20" i="2"/>
  <c r="C21" i="2"/>
  <c r="C22" i="2"/>
  <c r="C23" i="2"/>
  <c r="C24" i="2"/>
  <c r="C3" i="2"/>
  <c r="D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10" i="8"/>
  <c r="P10" i="7"/>
  <c r="O11" i="7"/>
  <c r="O12" i="7"/>
  <c r="O13" i="7"/>
  <c r="O14" i="7"/>
  <c r="O15" i="7"/>
  <c r="O16" i="7"/>
  <c r="O17" i="7"/>
  <c r="O10" i="7"/>
</calcChain>
</file>

<file path=xl/sharedStrings.xml><?xml version="1.0" encoding="utf-8"?>
<sst xmlns="http://schemas.openxmlformats.org/spreadsheetml/2006/main" count="411" uniqueCount="144">
  <si>
    <t>EEG Data</t>
  </si>
  <si>
    <t>K</t>
  </si>
  <si>
    <t>SSE</t>
  </si>
  <si>
    <t>Error</t>
  </si>
  <si>
    <t>Euclidean</t>
  </si>
  <si>
    <t>Manhattan</t>
  </si>
  <si>
    <t>Movie Data</t>
  </si>
  <si>
    <t>EM</t>
  </si>
  <si>
    <t>Log Likelihood</t>
  </si>
  <si>
    <t>%Variance Explained</t>
  </si>
  <si>
    <t>Number of Iterations</t>
  </si>
  <si>
    <t>Time</t>
  </si>
  <si>
    <t>PCA</t>
  </si>
  <si>
    <t>Maximum Attribute Names</t>
  </si>
  <si>
    <t>Variance</t>
  </si>
  <si>
    <t>eigenvalue	proportion	cumulative</t>
  </si>
  <si>
    <t xml:space="preserve">  4.62448	  0.35573	  0.35573	-0.365Col11-0.357Col10-0.355Col13-0.344Col9-0.342Col12-0.318Col7-0.298Col8-0.251Col6+0.234Col3+0.218Col4-0.116Col1-0.096Col5+0.011Col2</t>
  </si>
  <si>
    <t xml:space="preserve">  1.64771	  0.12675	  0.48248	0.409Col4+0.4  Col8+0.339Col7+0.328Col6-0.322Col12-0.263Col13-0.262Col11+0.258Col9+0.234Col3-0.216Col5+0.187Col10+0.067Col2-0.006Col1</t>
  </si>
  <si>
    <t xml:space="preserve">  1.20484	  0.09268	  0.57516	-0.516Col3+0.489Col1-0.412Col4-0.271Col12+0.266Col2-0.234Col13-0.215Col11+0.203Col6-0.141Col5-0.093Col10-0.068Col9+0.064Col7-0.036Col8</t>
  </si>
  <si>
    <t xml:space="preserve">  1.00923	  0.07763	  0.65279	-0.875Col2-0.334Col5+0.324Col1+0.067Col6-0.064Col10-0.061Col13+0.048Col11-0.04Col4-0.036Col8+0.025Col3+0.004Col9+0.002Col12+0    Col7</t>
  </si>
  <si>
    <t xml:space="preserve">  0.93201	  0.07169	  0.72448	0.832Col5+0.431Col1+0.18 Col6+0.173Col4+0.142Col3-0.141Col2-0.087Col10-0.064Col12-0.062Col13-0.054Col11-0.031Col9+0.016Col8-0.014Col7</t>
  </si>
  <si>
    <t xml:space="preserve">  0.85153	  0.0655 	  0.78998	-0.628Col1-0.363Col2-0.359Col3+0.333Col5-0.261Col4-0.227Col12-0.208Col11+0.19 Col7-0.158Col13+0.076Col8+0.053Col10+0.045Col6-0.022Col9</t>
  </si>
  <si>
    <t xml:space="preserve">  0.61456	  0.04727	  0.83726	-0.809Col6+0.301Col9+0.263Col10+0.238Col8+0.222Col1-0.207Col12-0.146Col11+0.082Col5-0.053Col3-0.052Col4-0.047Col2+0.012Col13-0.009Col7</t>
  </si>
  <si>
    <t xml:space="preserve">  0.47448	  0.0365 	  0.87376	-0.488Col8+0.477Col10+0.474Col3-0.436Col4-0.232Col12+0.178Col9+0.153Col6-0.09Col11+0.03 Col13-0.027Col7+0.024Col5+0.014Col2-0.002Col1</t>
  </si>
  <si>
    <t xml:space="preserve">  0.4509 	  0.03468	  0.90844	-0.685Col7+0.394Col9-0.351Col3+0.29 Col4+0.231Col6+0.189Col13+0.175Col10-0.158Col11-0.096Col12-0.091Col8-0.057Col1-0.052Col2-0.01Col5</t>
  </si>
  <si>
    <t>Ranked attributes:</t>
  </si>
  <si>
    <t xml:space="preserve"> 0.6443   1 -0.365Col11-0.357Col10-0.355Col13-0.344Col9-0.342Col12-0.318Col7-0.298Col8-0.251Col6+0.234Col3+0.218Col4-0.116Col1-0.096Col5+0.011Col2</t>
  </si>
  <si>
    <t xml:space="preserve"> 0.5175   2 0.409Col4+0.4  Col8+0.339Col7+0.328Col6-0.322Col12-0.263Col13-0.262Col11+0.258Col9+0.234Col3-0.216Col5+0.187Col10+0.067Col2-0.006Col1</t>
  </si>
  <si>
    <t xml:space="preserve"> 0.4248   3 -0.516Col3+0.489Col1-0.412Col4-0.271Col12+0.266Col2-0.234Col13-0.215Col11+0.203Col6-0.141Col5-0.093Col10-0.068Col9+0.064Col7-0.036Col8</t>
  </si>
  <si>
    <t xml:space="preserve"> 0.3472   4 -0.875Col2-0.334Col5+0.324Col1+0.067Col6-0.064Col10-0.061Col13+0.048Col11-0.04Col4-0.036Col8+0.025Col3+0.004Col9+0.002Col12+0    Col7</t>
  </si>
  <si>
    <t xml:space="preserve"> 0.2755   5 0.832Col5+0.431Col1+0.18 Col6+0.173Col4+0.142Col3-0.141Col2-0.087Col10-0.064Col12-0.062Col13-0.054Col11-0.031Col9+0.016Col8-0.014Col7</t>
  </si>
  <si>
    <t xml:space="preserve"> 0.21     6 -0.628Col1-0.363Col2-0.359Col3+0.333Col5-0.261Col4-0.227Col12-0.208Col11+0.19 Col7-0.158Col13+0.076Col8+0.053Col10+0.045Col6-0.022Col9</t>
  </si>
  <si>
    <t xml:space="preserve"> 0.1627   7 -0.809Col6+0.301Col9+0.263Col10+0.238Col8+0.222Col1-0.207Col12-0.146Col11+0.082Col5-0.053Col3-0.052Col4-0.047Col2+0.012Col13-0.009Col7</t>
  </si>
  <si>
    <t xml:space="preserve"> 0.1262   8 -0.488Col8+0.477Col10+0.474Col3-0.436Col4-0.232Col12+0.178Col9+0.153Col6-0.09Col11+0.03 Col13-0.027Col7+0.024Col5+0.014Col2-0.002Col1</t>
  </si>
  <si>
    <t xml:space="preserve"> 0.0916   9 -0.685Col7+0.394Col9-0.351Col3+0.29 Col4+0.231Col6+0.189Col13+0.175Col10-0.158Col11-0.096Col12-0.091Col8-0.057Col1-0.052Col2-0.01Col5</t>
  </si>
  <si>
    <t>9 Attributes, 90% variance covered</t>
  </si>
  <si>
    <t>St Dev</t>
  </si>
  <si>
    <t xml:space="preserve">Variance </t>
  </si>
  <si>
    <t>Threshold = 15%</t>
  </si>
  <si>
    <t xml:space="preserve"> 22.26189	  0.29683	  0.29683	-0.187language=Indonesian</t>
  </si>
  <si>
    <t xml:space="preserve">  9.26098	  0.12348	  0.4203 	-0.286content_rating=Unrated</t>
  </si>
  <si>
    <t xml:space="preserve">  8.02617	  0.10702	  0.52732	0.238language=Portuguese</t>
  </si>
  <si>
    <t xml:space="preserve">  4.32728	  0.0577 	  0.58502	-0.299num_voted_users-0.279num_critic_for_reviews-0.271num_user_for_reviews-0.257gross-0.252language=Chinese</t>
  </si>
  <si>
    <t xml:space="preserve">  4.10764	  0.05477	  0.63979	0.368language=Slovenian</t>
  </si>
  <si>
    <t xml:space="preserve">  3.32708	  0.04436	  0.68415	-0.314language=Aramaic</t>
  </si>
  <si>
    <t xml:space="preserve">  2.60835	  0.03478	  0.71893	0.361content_rating=TV-Y7</t>
  </si>
  <si>
    <t xml:space="preserve">  2.28044	  0.03041	  0.74933	-0.435content_rating=NC-17</t>
  </si>
  <si>
    <t xml:space="preserve">  1.95893	  0.02612	  0.77545	-0.511cast_total_facebook_likes-0.488actor_1_facebook_likes-0.338actor_2_facebook_likes+0.287num_user_for_reviews+0.27 num_voted_users...</t>
  </si>
  <si>
    <t xml:space="preserve">  1.46143	  0.01949	  0.79494	0.452language=Swahili+0.42 language=Mongolian</t>
  </si>
  <si>
    <t xml:space="preserve">  1.27583	  0.01701	  0.81195	0.34 content_rating=Passed</t>
  </si>
  <si>
    <t xml:space="preserve">  1.11962	  0.01493	  0.82688	-0.364language=Swahili+0.347budget-0.288language=Mongolian</t>
  </si>
  <si>
    <t xml:space="preserve">  0.98943	  0.01319	  0.84007	0.847budget+0.214language=Swahili-0.193director_facebook_likes+0.149language=Mongolian</t>
  </si>
  <si>
    <t xml:space="preserve">  0.9731 	  0.01297	  0.85304	-0.565language=Bosnian</t>
  </si>
  <si>
    <t xml:space="preserve">  0.94652	  0.01262	  0.86566	-0.708director_facebook_likes-0.288duration-0.262budget+0.254movie_facebook_likes+0.223actor_3_facebook_likes...</t>
  </si>
  <si>
    <t xml:space="preserve">  0.88685	  0.01182	  0.87749	-0.471director_facebook_likes+0.325duration-0.249language=Danish</t>
  </si>
  <si>
    <t xml:space="preserve">  0.88116	  0.01175	  0.88924	0.608actor_3_facebook_likes-0.465actor_1_facebook_likes+0.393actor_2_facebook_likes+0.227director_facebook_likes-0.213cast_total_facebook_likes...</t>
  </si>
  <si>
    <t xml:space="preserve">  0.79185	  0.01056	  0.89979	-0.501duration+0.43 movie_facebook_likes+0.295director_facebook_likes+0.281num_critic_for_reviews-0.277gross...</t>
  </si>
  <si>
    <t xml:space="preserve">  0.73338	  0.00978	  0.90957	0.506duration-0.464gross+0.434movie_facebook_likes-0.245num_user_for_reviews+0.242num_critic_for_reviews...</t>
  </si>
  <si>
    <t>With Numeric Data</t>
  </si>
  <si>
    <t>Without Numeric Data</t>
  </si>
  <si>
    <t>EEG</t>
  </si>
  <si>
    <t>Movie</t>
  </si>
  <si>
    <t xml:space="preserve">Momentum </t>
  </si>
  <si>
    <t xml:space="preserve">Learning </t>
  </si>
  <si>
    <t>CV Err (%)</t>
  </si>
  <si>
    <t>CV Acc (%)</t>
  </si>
  <si>
    <t>Test Error(%)</t>
  </si>
  <si>
    <t>Test Acc(%)</t>
  </si>
  <si>
    <t xml:space="preserve">Training Time </t>
  </si>
  <si>
    <t>Test Time</t>
  </si>
  <si>
    <t>Momentum 0.1, Learning Rate 0.1</t>
  </si>
  <si>
    <t>Number of Epochs</t>
  </si>
  <si>
    <t>Test Error</t>
  </si>
  <si>
    <t>Test Accuracy</t>
  </si>
  <si>
    <t>Information Gain</t>
  </si>
  <si>
    <t>ICA</t>
  </si>
  <si>
    <t>Attributes</t>
  </si>
  <si>
    <t>Algorithm</t>
  </si>
  <si>
    <t>EEG-12 ICA</t>
  </si>
  <si>
    <t>EEG-6 PCA</t>
  </si>
  <si>
    <t>Movie - 70 ICA</t>
  </si>
  <si>
    <t>Movie - 8 PCA</t>
  </si>
  <si>
    <t>Attribute 1</t>
  </si>
  <si>
    <t>Attribute 2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</si>
  <si>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</si>
  <si>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</si>
  <si>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</si>
  <si>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</si>
  <si>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</si>
  <si>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</si>
  <si>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</si>
  <si>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Eigenvalue</t>
  </si>
  <si>
    <t>PCA Attribute</t>
  </si>
  <si>
    <t>Attribute 10</t>
  </si>
  <si>
    <t>Attribute 11</t>
  </si>
  <si>
    <t>Attribute 12</t>
  </si>
  <si>
    <t>Attribute 13</t>
  </si>
  <si>
    <t>Attribute 14</t>
  </si>
  <si>
    <t>Attribute 15</t>
  </si>
  <si>
    <t>Attribute 16</t>
  </si>
  <si>
    <t>Attribute 17</t>
  </si>
  <si>
    <t>Attribute 18</t>
  </si>
  <si>
    <t>Attribute 19</t>
  </si>
  <si>
    <t>EM - EEG</t>
  </si>
  <si>
    <t>EM Movie</t>
  </si>
  <si>
    <t>SSE (Euclidean)</t>
  </si>
  <si>
    <t>SSE (Manhattan)</t>
  </si>
  <si>
    <t>Dataset</t>
  </si>
  <si>
    <t>% Variance Explained</t>
  </si>
  <si>
    <t>Column1</t>
  </si>
  <si>
    <t xml:space="preserve">  263  521  237 1139 1214 1005  966  899 | 0</t>
  </si>
  <si>
    <t xml:space="preserve">  235  433 1068  791 1079  904 1311  746 | 1</t>
  </si>
  <si>
    <t>Class 0</t>
  </si>
  <si>
    <t xml:space="preserve">Cluster </t>
  </si>
  <si>
    <t>Class 1</t>
  </si>
  <si>
    <t xml:space="preserve"> 0    1    2    3    4    5    6    7  &lt;</t>
  </si>
  <si>
    <t xml:space="preserve">    0    1    2    3    4    5    6    7  &lt;-- assigned to cluster</t>
  </si>
  <si>
    <t xml:space="preserve">  404  377  272 1062 1135  912 1272  810 | 0</t>
  </si>
  <si>
    <t xml:space="preserve">  269  380 1082  777  874  618 1097 1470 | 1</t>
  </si>
  <si>
    <t xml:space="preserve">    0    1    2    3    4  &lt;-- assigned to cluster</t>
  </si>
  <si>
    <t xml:space="preserve"> 1099  786   32  344   39 | 0</t>
  </si>
  <si>
    <t xml:space="preserve"> 1376  647  171  347  202 | 1</t>
  </si>
  <si>
    <t xml:space="preserve">   0   1   2   3   4   5  &lt;-- assigned to cluster</t>
  </si>
  <si>
    <t xml:space="preserve">  89 164 611 435 963  38 | 0</t>
  </si>
  <si>
    <t xml:space="preserve"> 412 433 532 609 558 199 | 1</t>
  </si>
  <si>
    <t>eigenvalue</t>
  </si>
  <si>
    <t>proportion</t>
  </si>
  <si>
    <t>cumulative</t>
  </si>
  <si>
    <t>-0.394num_voted_users-0.366num_critic_for_reviews-0.358num_user_for_reviews-0.321gross-0.318movie_facebook_likes...</t>
  </si>
  <si>
    <t>0.524cast_total_facebook_likes+0.501actor_1_facebook_likes+0.347actor_2_facebook_likes-0.284num_user_for_reviews-0.262num_voted_users...</t>
  </si>
  <si>
    <t>0.888budget-0.399director_facebook_likes-0.109duration+0.097actor_3_facebook_likes-0.081num_voted_users...</t>
  </si>
  <si>
    <t>0.585director_facebook_likes+0.484duration+0.414budget-0.278movie_facebook_likes-0.249actor_3_facebook_likes...</t>
  </si>
  <si>
    <t>0.575actor_3_facebook_likes+0.477director_facebook_likes-0.447actor_1_facebook_likes+0.364actor_2_facebook_likes-0.21cast_total_facebook_likes...</t>
  </si>
  <si>
    <t>0.763duration-0.467director_facebook_likes-0.214movie_facebook_likes+0.213actor_3_facebook_likes+0.16 actor_2_facebook_likes...</t>
  </si>
  <si>
    <t>0.586movie_facebook_likes-0.551gross+0.348num_critic_for_reviews-0.301num_user_for_reviews+0.295duration...</t>
  </si>
  <si>
    <t>-0.658gross+0.52 num_user_for_reviews-0.31movie_facebook_likes+0.309actor_2_facebook_likes+0.186num_voted_users...</t>
  </si>
  <si>
    <t>Old</t>
  </si>
  <si>
    <t>New</t>
  </si>
  <si>
    <t>Cluster</t>
  </si>
  <si>
    <t>RP ~ PCA</t>
  </si>
  <si>
    <t>RP ~ ICA</t>
  </si>
  <si>
    <t>KM - Manhattan</t>
  </si>
  <si>
    <t>KM - Euclidean</t>
  </si>
  <si>
    <t xml:space="preserve">Original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</si>
</sst>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206"/>
      <name val="Calibri"/>
      <family val="2"/>
    </font>
    <font>
      <sz val="10"/>
      <color theme="1"/>
      <name val="Times Roman"/>
    </font>
    <font>
      <b/>
      <sz val="10"/>
      <color theme="1"/>
      <name val="Times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0" fillId="2" borderId="0" xfId="0" applyFill="1"/>
    <xf numFmtId="164" fontId="0" fillId="0" borderId="0" xfId="0" applyNumberFormat="1"/>
    <xf numFmtId="0" fontId="0" fillId="0" borderId="0" xfId="0" applyNumberFormat="1"/>
    <xf numFmtId="164" fontId="0" fillId="2" borderId="0" xfId="0" applyNumberFormat="1" applyFill="1"/>
    <xf numFmtId="0" fontId="0" fillId="0" borderId="0" xfId="0" applyFill="1"/>
    <xf numFmtId="0" fontId="3" fillId="0" borderId="0" xfId="0" applyFont="1"/>
    <xf numFmtId="165" fontId="3" fillId="0" borderId="0" xfId="0" applyNumberFormat="1" applyFont="1"/>
    <xf numFmtId="165" fontId="3" fillId="0" borderId="0" xfId="1" applyNumberFormat="1" applyFont="1"/>
    <xf numFmtId="2" fontId="3" fillId="0" borderId="0" xfId="0" applyNumberFormat="1" applyFont="1"/>
    <xf numFmtId="0" fontId="0" fillId="0" borderId="0" xfId="0" applyFont="1"/>
    <xf numFmtId="0" fontId="3" fillId="0" borderId="0" xfId="0" applyFont="1" applyAlignment="1">
      <alignment horizontal="center"/>
    </xf>
    <xf numFmtId="164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0" fillId="2" borderId="2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2" borderId="2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/>
    <xf numFmtId="0" fontId="8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0" xfId="0" applyFont="1" applyAlignment="1"/>
    <xf numFmtId="0" fontId="0" fillId="0" borderId="0" xfId="0" applyAlignment="1"/>
    <xf numFmtId="0" fontId="8" fillId="0" borderId="2" xfId="0" applyFont="1" applyBorder="1" applyAlignment="1"/>
    <xf numFmtId="0" fontId="8" fillId="0" borderId="0" xfId="0" applyFont="1" applyAlignment="1">
      <alignment horizontal="center" wrapText="1"/>
    </xf>
    <xf numFmtId="165" fontId="9" fillId="0" borderId="1" xfId="0" applyNumberFormat="1" applyFont="1" applyBorder="1" applyAlignment="1">
      <alignment horizontal="center" wrapText="1"/>
    </xf>
    <xf numFmtId="165" fontId="9" fillId="0" borderId="1" xfId="1" applyNumberFormat="1" applyFont="1" applyBorder="1" applyAlignment="1">
      <alignment horizontal="center" wrapText="1"/>
    </xf>
    <xf numFmtId="2" fontId="9" fillId="0" borderId="1" xfId="0" applyNumberFormat="1" applyFont="1" applyBorder="1" applyAlignment="1">
      <alignment horizontal="center" wrapText="1"/>
    </xf>
  </cellXfs>
  <cellStyles count="4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  <cellStyle name="Percent" xfId="1" builtinId="5"/>
  </cellStyles>
  <dxfs count="8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numFmt numFmtId="0" formatCode="General"/>
      <alignment horizontal="left" vertical="bottom" textRotation="0" indent="0" justifyLastLine="0" shrinkToFit="0"/>
    </dxf>
    <dxf>
      <alignment horizontal="left" vertical="bottom" textRotation="0" indent="0" justifyLastLine="0" shrinkToFit="0"/>
    </dxf>
    <dxf>
      <alignment horizontal="left" vertical="bottom" textRotation="0" indent="0" justifyLastLine="0" shrinkToFit="0"/>
    </dxf>
    <dxf>
      <alignment horizontal="left" vertical="bottom" textRotation="0" indent="0" justifyLastLine="0" shrinkToFit="0"/>
    </dxf>
    <dxf>
      <alignment horizontal="left" vertical="bottom" textRotation="0" indent="0" justifyLastLine="0" shrinkToFit="0"/>
    </dxf>
    <dxf>
      <alignment horizontal="left" vertical="bottom" textRotation="0" indent="0" justifyLastLine="0" shrinkToFit="0"/>
    </dxf>
    <dxf>
      <alignment horizontal="left" vertical="bottom" textRotation="0" indent="0" justifyLastLine="0" shrinkToFit="0"/>
    </dxf>
    <dxf>
      <alignment horizontal="left" vertical="bottom" textRotation="0" wrapText="0" indent="0" justifyLastLine="0" shrinkToFit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Roman"/>
        <scheme val="none"/>
      </font>
      <numFmt numFmtId="165" formatCode="0.0000"/>
      <alignment horizontal="center" vertical="bottom" textRotation="0" wrapText="1" indent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Times Roman"/>
        <scheme val="none"/>
      </font>
      <alignment horizontal="general" vertical="bottom" textRotation="0" wrapText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Times Roman"/>
        <scheme val="none"/>
      </font>
      <alignment horizontal="general" vertical="bottom" textRotation="0" wrapText="1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Times Roman"/>
        <scheme val="none"/>
      </font>
      <alignment horizontal="general" vertical="bottom" textRotation="0" wrapText="1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Times Roman"/>
        <scheme val="none"/>
      </font>
      <numFmt numFmtId="0" formatCode="0.0000"/>
      <alignment horizontal="general" vertical="bottom" textRotation="0" wrapText="1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Times Roman"/>
        <scheme val="none"/>
      </font>
      <alignment horizontal="general" vertical="bottom" textRotation="0" wrapText="1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Times Roman"/>
        <scheme val="none"/>
      </font>
      <alignment horizontal="general" vertical="bottom" textRotation="0" wrapText="1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Times Roman"/>
        <scheme val="none"/>
      </font>
      <alignment horizontal="general" vertical="bottom" textRotation="0" wrapText="1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Times Roman"/>
        <scheme val="none"/>
      </font>
      <alignment horizontal="general" vertical="bottom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SSE vs Number of Clusters </a:t>
            </a:r>
          </a:p>
          <a:p>
            <a:pPr>
              <a:defRPr/>
            </a:pPr>
            <a:r>
              <a:rPr lang="en-US"/>
              <a:t>KMeans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EEG - Euclidean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'Kmeans-EEG'!$A$4:$A$17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cat>
          <c:val>
            <c:numRef>
              <c:f>'Kmeans-EEG'!$B$4:$B$17</c:f>
              <c:numCache>
                <c:formatCode>General</c:formatCode>
                <c:ptCount val="14"/>
                <c:pt idx="0">
                  <c:v>4807.00533389826</c:v>
                </c:pt>
                <c:pt idx="1">
                  <c:v>4266.47458094325</c:v>
                </c:pt>
                <c:pt idx="2">
                  <c:v>3870.07328211592</c:v>
                </c:pt>
                <c:pt idx="3">
                  <c:v>3762.09028221243</c:v>
                </c:pt>
                <c:pt idx="4">
                  <c:v>3677.26850666558</c:v>
                </c:pt>
                <c:pt idx="5">
                  <c:v>3546.0983354184</c:v>
                </c:pt>
                <c:pt idx="6">
                  <c:v>2930.20954555464</c:v>
                </c:pt>
                <c:pt idx="7">
                  <c:v>2556.0096553357</c:v>
                </c:pt>
                <c:pt idx="8">
                  <c:v>2317.45866601798</c:v>
                </c:pt>
                <c:pt idx="9">
                  <c:v>2256.2872627912</c:v>
                </c:pt>
                <c:pt idx="10">
                  <c:v>2210.36051373589</c:v>
                </c:pt>
                <c:pt idx="11">
                  <c:v>1946.8020132887</c:v>
                </c:pt>
                <c:pt idx="12">
                  <c:v>1887.99505404167</c:v>
                </c:pt>
                <c:pt idx="13">
                  <c:v>1858.71921848554</c:v>
                </c:pt>
              </c:numCache>
            </c:numRef>
          </c:val>
          <c:smooth val="0"/>
        </c:ser>
        <c:ser>
          <c:idx val="0"/>
          <c:order val="1"/>
          <c:tx>
            <c:v>EEG - Manhattan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'Kmeans-EEG'!$A$4:$A$17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cat>
          <c:val>
            <c:numRef>
              <c:f>'Kmeans-EEG'!$B$27:$B$40</c:f>
              <c:numCache>
                <c:formatCode>General</c:formatCode>
                <c:ptCount val="14"/>
                <c:pt idx="0">
                  <c:v>15873.8196889151</c:v>
                </c:pt>
                <c:pt idx="1">
                  <c:v>14825.7693458218</c:v>
                </c:pt>
                <c:pt idx="2">
                  <c:v>14030.2427024416</c:v>
                </c:pt>
                <c:pt idx="3">
                  <c:v>13287.508893781</c:v>
                </c:pt>
                <c:pt idx="4">
                  <c:v>12651.803512119</c:v>
                </c:pt>
                <c:pt idx="5">
                  <c:v>12434.8113423704</c:v>
                </c:pt>
                <c:pt idx="6">
                  <c:v>11462.0080893313</c:v>
                </c:pt>
                <c:pt idx="7">
                  <c:v>11218.6800631194</c:v>
                </c:pt>
                <c:pt idx="8">
                  <c:v>10708.1105481557</c:v>
                </c:pt>
                <c:pt idx="9">
                  <c:v>10533.8637266864</c:v>
                </c:pt>
                <c:pt idx="10">
                  <c:v>10401.5585131255</c:v>
                </c:pt>
                <c:pt idx="11">
                  <c:v>9916.58550661667</c:v>
                </c:pt>
                <c:pt idx="12">
                  <c:v>9672.12687087871</c:v>
                </c:pt>
                <c:pt idx="13">
                  <c:v>10208.8525786853</c:v>
                </c:pt>
              </c:numCache>
            </c:numRef>
          </c:val>
          <c:smooth val="0"/>
        </c:ser>
        <c:ser>
          <c:idx val="2"/>
          <c:order val="2"/>
          <c:tx>
            <c:v>Movie - Euclidean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'Kmeans-EEG'!$A$4:$A$17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cat>
          <c:val>
            <c:numRef>
              <c:f>'Kmeans-EEG'!$B$50:$B$63</c:f>
              <c:numCache>
                <c:formatCode>General</c:formatCode>
                <c:ptCount val="14"/>
                <c:pt idx="0">
                  <c:v>7634.1073143851</c:v>
                </c:pt>
                <c:pt idx="1">
                  <c:v>5793.57549549689</c:v>
                </c:pt>
                <c:pt idx="2">
                  <c:v>4575.83963688468</c:v>
                </c:pt>
                <c:pt idx="3">
                  <c:v>4036.36450649085</c:v>
                </c:pt>
                <c:pt idx="4">
                  <c:v>2846.17617062851</c:v>
                </c:pt>
                <c:pt idx="5">
                  <c:v>2619.30086067872</c:v>
                </c:pt>
                <c:pt idx="6">
                  <c:v>2380.34357089177</c:v>
                </c:pt>
                <c:pt idx="7">
                  <c:v>2348.0412235155</c:v>
                </c:pt>
                <c:pt idx="8">
                  <c:v>2333.50015283897</c:v>
                </c:pt>
                <c:pt idx="9">
                  <c:v>2218.46497026114</c:v>
                </c:pt>
                <c:pt idx="10">
                  <c:v>1948.80913964808</c:v>
                </c:pt>
                <c:pt idx="11">
                  <c:v>1765.5834514288</c:v>
                </c:pt>
                <c:pt idx="12">
                  <c:v>1755.7713508659</c:v>
                </c:pt>
                <c:pt idx="13">
                  <c:v>1598.27206235606</c:v>
                </c:pt>
              </c:numCache>
            </c:numRef>
          </c:val>
          <c:smooth val="0"/>
        </c:ser>
        <c:ser>
          <c:idx val="3"/>
          <c:order val="3"/>
          <c:tx>
            <c:v>Movie - Manhattan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'Kmeans-EEG'!$A$4:$A$17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cat>
          <c:val>
            <c:numRef>
              <c:f>'Kmeans-EEG'!$B$75:$B$88</c:f>
              <c:numCache>
                <c:formatCode>General</c:formatCode>
                <c:ptCount val="14"/>
                <c:pt idx="0">
                  <c:v>10748.9235450681</c:v>
                </c:pt>
                <c:pt idx="1">
                  <c:v>10544.5986075857</c:v>
                </c:pt>
                <c:pt idx="2">
                  <c:v>9413.84545852151</c:v>
                </c:pt>
                <c:pt idx="3">
                  <c:v>8394.00287087244</c:v>
                </c:pt>
                <c:pt idx="4">
                  <c:v>6169.62135211105</c:v>
                </c:pt>
                <c:pt idx="5">
                  <c:v>6056.42499458052</c:v>
                </c:pt>
                <c:pt idx="6">
                  <c:v>5999.29954496537</c:v>
                </c:pt>
                <c:pt idx="7">
                  <c:v>5957.84626522451</c:v>
                </c:pt>
                <c:pt idx="8">
                  <c:v>5939.65719471305</c:v>
                </c:pt>
                <c:pt idx="9">
                  <c:v>5979.66742389905</c:v>
                </c:pt>
                <c:pt idx="10">
                  <c:v>5967.3332153567</c:v>
                </c:pt>
                <c:pt idx="11">
                  <c:v>5953.12541599704</c:v>
                </c:pt>
                <c:pt idx="12">
                  <c:v>5947.32225497182</c:v>
                </c:pt>
                <c:pt idx="13">
                  <c:v>5828.54453818281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32112"/>
        <c:axId val="93515488"/>
      </c:lineChart>
      <c:catAx>
        <c:axId val="9743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Number of Clusters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93515488"/>
        <c:crosses val="autoZero"/>
        <c:auto val="1"/>
        <c:lblAlgn val="ctr"/>
        <c:lblOffset val="100"/>
        <c:noMultiLvlLbl val="0"/>
      </c:catAx>
      <c:valAx>
        <c:axId val="935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Sum of Squared Errors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9743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Log Likelihood vs Number of Clusters</a:t>
            </a:r>
          </a:p>
          <a:p>
            <a:pPr>
              <a:defRPr/>
            </a:pPr>
            <a:r>
              <a:rPr lang="en-US"/>
              <a:t>Information Gain with Expectation Maximization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Movie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'IDG-Clustering'!$J$23:$J$36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cat>
          <c:val>
            <c:numRef>
              <c:f>'IDG-Clustering'!$K$23:$K$36</c:f>
              <c:numCache>
                <c:formatCode>General</c:formatCode>
                <c:ptCount val="14"/>
                <c:pt idx="0">
                  <c:v>-96.96048</c:v>
                </c:pt>
                <c:pt idx="1">
                  <c:v>-94.15181</c:v>
                </c:pt>
                <c:pt idx="2">
                  <c:v>-93.12374</c:v>
                </c:pt>
                <c:pt idx="3">
                  <c:v>-92.39209</c:v>
                </c:pt>
                <c:pt idx="4">
                  <c:v>-91.87645999999999</c:v>
                </c:pt>
                <c:pt idx="5">
                  <c:v>-91.87845</c:v>
                </c:pt>
                <c:pt idx="6">
                  <c:v>-89.86986</c:v>
                </c:pt>
                <c:pt idx="7">
                  <c:v>-90.30361</c:v>
                </c:pt>
                <c:pt idx="8">
                  <c:v>-89.92774</c:v>
                </c:pt>
                <c:pt idx="9">
                  <c:v>-90.01095</c:v>
                </c:pt>
                <c:pt idx="10">
                  <c:v>-90.8569</c:v>
                </c:pt>
                <c:pt idx="11">
                  <c:v>-88.70593</c:v>
                </c:pt>
                <c:pt idx="12">
                  <c:v>-89.46548</c:v>
                </c:pt>
                <c:pt idx="13">
                  <c:v>-90.80119</c:v>
                </c:pt>
              </c:numCache>
            </c:numRef>
          </c:val>
          <c:smooth val="0"/>
        </c:ser>
        <c:ser>
          <c:idx val="0"/>
          <c:order val="1"/>
          <c:tx>
            <c:v>EEG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'IDG-Clustering'!$J$23:$J$36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cat>
          <c:val>
            <c:numRef>
              <c:f>'IDG-Clustering'!$K$4:$K$17</c:f>
              <c:numCache>
                <c:formatCode>General</c:formatCode>
                <c:ptCount val="14"/>
                <c:pt idx="0">
                  <c:v>-71.78426</c:v>
                </c:pt>
                <c:pt idx="1">
                  <c:v>-70.68734000000001</c:v>
                </c:pt>
                <c:pt idx="2">
                  <c:v>-70.9501</c:v>
                </c:pt>
                <c:pt idx="3">
                  <c:v>-69.82818</c:v>
                </c:pt>
                <c:pt idx="4">
                  <c:v>-69.69883</c:v>
                </c:pt>
                <c:pt idx="5">
                  <c:v>-69.63826</c:v>
                </c:pt>
                <c:pt idx="6">
                  <c:v>-69.81847</c:v>
                </c:pt>
                <c:pt idx="7">
                  <c:v>-69.86735</c:v>
                </c:pt>
                <c:pt idx="8">
                  <c:v>-69.77123</c:v>
                </c:pt>
                <c:pt idx="9">
                  <c:v>-69.9471</c:v>
                </c:pt>
                <c:pt idx="10">
                  <c:v>-69.4411</c:v>
                </c:pt>
                <c:pt idx="11">
                  <c:v>-68.16059</c:v>
                </c:pt>
                <c:pt idx="12">
                  <c:v>-69.14233</c:v>
                </c:pt>
                <c:pt idx="13">
                  <c:v>-67.95832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44192"/>
        <c:axId val="47475584"/>
      </c:lineChart>
      <c:catAx>
        <c:axId val="13374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Number of Clusters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47475584"/>
        <c:crosses val="autoZero"/>
        <c:auto val="1"/>
        <c:lblAlgn val="ctr"/>
        <c:lblOffset val="100"/>
        <c:noMultiLvlLbl val="0"/>
      </c:catAx>
      <c:valAx>
        <c:axId val="474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337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SSE</a:t>
            </a:r>
            <a:r>
              <a:rPr lang="en-US" baseline="0"/>
              <a:t> vs Number of Clusters </a:t>
            </a:r>
          </a:p>
          <a:p>
            <a:pPr>
              <a:defRPr/>
            </a:pPr>
            <a:r>
              <a:rPr lang="en-US" baseline="0"/>
              <a:t>Information Gain with KMeans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EEG - KMeans Euclidean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'ICA-Clustering'!$A$4:$A$17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xVal>
          <c:yVal>
            <c:numRef>
              <c:f>'ICA-Clustering'!$B$4:$B$17</c:f>
              <c:numCache>
                <c:formatCode>General</c:formatCode>
                <c:ptCount val="14"/>
                <c:pt idx="0">
                  <c:v>109.516698066204</c:v>
                </c:pt>
                <c:pt idx="1">
                  <c:v>67.8419017258212</c:v>
                </c:pt>
                <c:pt idx="2">
                  <c:v>47.779483485586</c:v>
                </c:pt>
                <c:pt idx="3">
                  <c:v>47.779483485586</c:v>
                </c:pt>
                <c:pt idx="4">
                  <c:v>35.675902304729</c:v>
                </c:pt>
                <c:pt idx="5">
                  <c:v>34.0438499819792</c:v>
                </c:pt>
                <c:pt idx="6">
                  <c:v>16.4164469198665</c:v>
                </c:pt>
                <c:pt idx="7">
                  <c:v>13.0375903555957</c:v>
                </c:pt>
                <c:pt idx="8">
                  <c:v>10.9089704835158</c:v>
                </c:pt>
                <c:pt idx="9">
                  <c:v>10.2953639071693</c:v>
                </c:pt>
                <c:pt idx="10">
                  <c:v>9.67048971843674</c:v>
                </c:pt>
                <c:pt idx="11">
                  <c:v>8.618624285085451</c:v>
                </c:pt>
                <c:pt idx="12">
                  <c:v>8.345002262397</c:v>
                </c:pt>
                <c:pt idx="13">
                  <c:v>5.2111408358199</c:v>
                </c:pt>
              </c:numCache>
            </c:numRef>
          </c:yVal>
          <c:smooth val="0"/>
        </c:ser>
        <c:ser>
          <c:idx val="1"/>
          <c:order val="1"/>
          <c:tx>
            <c:v>Movie - KMeans Euclidean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'ICA-Clustering'!$A$23:$A$36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xVal>
          <c:yVal>
            <c:numRef>
              <c:f>'ICA-Clustering'!$B$23:$B$36</c:f>
              <c:numCache>
                <c:formatCode>General</c:formatCode>
                <c:ptCount val="14"/>
                <c:pt idx="0">
                  <c:v>1612.40948835532</c:v>
                </c:pt>
                <c:pt idx="1">
                  <c:v>425.361809776678</c:v>
                </c:pt>
                <c:pt idx="2">
                  <c:v>363.403418657565</c:v>
                </c:pt>
                <c:pt idx="3">
                  <c:v>425.361809776678</c:v>
                </c:pt>
                <c:pt idx="4">
                  <c:v>332.567784313736</c:v>
                </c:pt>
                <c:pt idx="5">
                  <c:v>332.199032555693</c:v>
                </c:pt>
                <c:pt idx="6">
                  <c:v>332.017721392773</c:v>
                </c:pt>
                <c:pt idx="7">
                  <c:v>331.996554296921</c:v>
                </c:pt>
                <c:pt idx="8">
                  <c:v>329.523782645975</c:v>
                </c:pt>
                <c:pt idx="9">
                  <c:v>328.886823139049</c:v>
                </c:pt>
                <c:pt idx="10">
                  <c:v>160.358296953018</c:v>
                </c:pt>
                <c:pt idx="11">
                  <c:v>160.303844599948</c:v>
                </c:pt>
                <c:pt idx="12">
                  <c:v>160.303700122884</c:v>
                </c:pt>
                <c:pt idx="13">
                  <c:v>99.57512840259611</c:v>
                </c:pt>
              </c:numCache>
            </c:numRef>
          </c:yVal>
          <c:smooth val="0"/>
        </c:ser>
        <c:ser>
          <c:idx val="2"/>
          <c:order val="2"/>
          <c:tx>
            <c:v>EEG - KMeans Manhattan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'ICA-Clustering'!$F$4:$F$17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xVal>
          <c:yVal>
            <c:numRef>
              <c:f>'ICA-Clustering'!$G$4:$G$17</c:f>
              <c:numCache>
                <c:formatCode>General</c:formatCode>
                <c:ptCount val="14"/>
                <c:pt idx="0">
                  <c:v>7187.730422617</c:v>
                </c:pt>
                <c:pt idx="1">
                  <c:v>1120.65132963212</c:v>
                </c:pt>
                <c:pt idx="2">
                  <c:v>991.741632449225</c:v>
                </c:pt>
                <c:pt idx="3">
                  <c:v>798.4016893284449</c:v>
                </c:pt>
                <c:pt idx="4">
                  <c:v>840.952193858205</c:v>
                </c:pt>
                <c:pt idx="5">
                  <c:v>798.387860008476</c:v>
                </c:pt>
                <c:pt idx="6">
                  <c:v>628.054079237774</c:v>
                </c:pt>
                <c:pt idx="7">
                  <c:v>513.418083564532</c:v>
                </c:pt>
                <c:pt idx="8">
                  <c:v>459.633850575282</c:v>
                </c:pt>
                <c:pt idx="9">
                  <c:v>421.724797443468</c:v>
                </c:pt>
                <c:pt idx="10">
                  <c:v>403.645159748437</c:v>
                </c:pt>
                <c:pt idx="11">
                  <c:v>370.03519241436</c:v>
                </c:pt>
                <c:pt idx="12">
                  <c:v>354.415111049084</c:v>
                </c:pt>
                <c:pt idx="13">
                  <c:v>338.419038248093</c:v>
                </c:pt>
              </c:numCache>
            </c:numRef>
          </c:yVal>
          <c:smooth val="0"/>
        </c:ser>
        <c:ser>
          <c:idx val="3"/>
          <c:order val="3"/>
          <c:tx>
            <c:v>Movie - KMeans Manhattan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'ICA-Clustering'!$F$23:$F$36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xVal>
          <c:yVal>
            <c:numRef>
              <c:f>'ICA-Clustering'!$G$23:$G$36</c:f>
              <c:numCache>
                <c:formatCode>General</c:formatCode>
                <c:ptCount val="14"/>
                <c:pt idx="0">
                  <c:v>6446.25544870848</c:v>
                </c:pt>
                <c:pt idx="1">
                  <c:v>4450.15440283426</c:v>
                </c:pt>
                <c:pt idx="2">
                  <c:v>4361.11616233362</c:v>
                </c:pt>
                <c:pt idx="3">
                  <c:v>2962.81892493636</c:v>
                </c:pt>
                <c:pt idx="4">
                  <c:v>2913.60243801311</c:v>
                </c:pt>
                <c:pt idx="5">
                  <c:v>2895.72243467023</c:v>
                </c:pt>
                <c:pt idx="6">
                  <c:v>2884.97805853688</c:v>
                </c:pt>
                <c:pt idx="7">
                  <c:v>2884.83104587241</c:v>
                </c:pt>
                <c:pt idx="8">
                  <c:v>2873.78074769702</c:v>
                </c:pt>
                <c:pt idx="9">
                  <c:v>2929.84510255933</c:v>
                </c:pt>
                <c:pt idx="10">
                  <c:v>2880.62861563609</c:v>
                </c:pt>
                <c:pt idx="11">
                  <c:v>2878.99536024903</c:v>
                </c:pt>
                <c:pt idx="12">
                  <c:v>2202.20797739411</c:v>
                </c:pt>
                <c:pt idx="13">
                  <c:v>1819.16811053677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25936"/>
        <c:axId val="150835520"/>
      </c:scatterChart>
      <c:valAx>
        <c:axId val="140125936"/>
        <c:scaling>
          <c:orientation val="minMax"/>
          <c:max val="15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Number of Clusters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50835520"/>
        <c:crosses val="autoZero"/>
        <c:crossBetween val="midCat"/>
        <c:majorUnit val="1.0"/>
      </c:valAx>
      <c:valAx>
        <c:axId val="1508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Sum of Squared Errors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4012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Log Likelihood vs Number of Clusters</a:t>
            </a:r>
          </a:p>
          <a:p>
            <a:pPr>
              <a:defRPr/>
            </a:pPr>
            <a:r>
              <a:rPr lang="en-US"/>
              <a:t>Information Gain with Expectation Maximization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Movie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'ICA-Clustering'!$J$23:$J$36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cat>
          <c:val>
            <c:numRef>
              <c:f>'ICA-Clustering'!$K$23:$K$36</c:f>
              <c:numCache>
                <c:formatCode>General</c:formatCode>
                <c:ptCount val="14"/>
                <c:pt idx="0">
                  <c:v>-162.94524</c:v>
                </c:pt>
                <c:pt idx="1">
                  <c:v>-145.52708</c:v>
                </c:pt>
                <c:pt idx="2">
                  <c:v>-139.50665</c:v>
                </c:pt>
                <c:pt idx="3">
                  <c:v>-134.14525</c:v>
                </c:pt>
                <c:pt idx="4">
                  <c:v>0.50693</c:v>
                </c:pt>
                <c:pt idx="5">
                  <c:v>3.28011</c:v>
                </c:pt>
                <c:pt idx="6">
                  <c:v>10.10137</c:v>
                </c:pt>
                <c:pt idx="7">
                  <c:v>11.15952</c:v>
                </c:pt>
                <c:pt idx="8">
                  <c:v>15.10825</c:v>
                </c:pt>
                <c:pt idx="9">
                  <c:v>16.41754</c:v>
                </c:pt>
                <c:pt idx="10">
                  <c:v>31.20759</c:v>
                </c:pt>
                <c:pt idx="11">
                  <c:v>33.0972</c:v>
                </c:pt>
                <c:pt idx="12">
                  <c:v>35.63835</c:v>
                </c:pt>
                <c:pt idx="13">
                  <c:v>37.08145</c:v>
                </c:pt>
              </c:numCache>
            </c:numRef>
          </c:val>
          <c:smooth val="0"/>
        </c:ser>
        <c:ser>
          <c:idx val="0"/>
          <c:order val="1"/>
          <c:tx>
            <c:v>EEG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'ICA-Clustering'!$J$23:$J$36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cat>
          <c:val>
            <c:numRef>
              <c:f>'ICA-Clustering'!$K$4:$K$17</c:f>
              <c:numCache>
                <c:formatCode>General</c:formatCode>
                <c:ptCount val="14"/>
                <c:pt idx="0">
                  <c:v>-54.24897</c:v>
                </c:pt>
                <c:pt idx="1">
                  <c:v>-47.62081</c:v>
                </c:pt>
                <c:pt idx="2">
                  <c:v>-43.51786</c:v>
                </c:pt>
                <c:pt idx="3">
                  <c:v>-40.56262</c:v>
                </c:pt>
                <c:pt idx="4">
                  <c:v>-38.39402</c:v>
                </c:pt>
                <c:pt idx="5">
                  <c:v>-36.39664</c:v>
                </c:pt>
                <c:pt idx="6">
                  <c:v>-34.92903</c:v>
                </c:pt>
                <c:pt idx="7">
                  <c:v>-33.98419</c:v>
                </c:pt>
                <c:pt idx="8">
                  <c:v>-32.4927</c:v>
                </c:pt>
                <c:pt idx="9">
                  <c:v>-31.24858</c:v>
                </c:pt>
                <c:pt idx="10">
                  <c:v>-30.37722</c:v>
                </c:pt>
                <c:pt idx="11">
                  <c:v>-29.41914</c:v>
                </c:pt>
                <c:pt idx="12">
                  <c:v>-28.8456</c:v>
                </c:pt>
                <c:pt idx="13">
                  <c:v>-28.25315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85088"/>
        <c:axId val="-361595584"/>
      </c:lineChart>
      <c:catAx>
        <c:axId val="14418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Number of Clusters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361595584"/>
        <c:crosses val="autoZero"/>
        <c:auto val="1"/>
        <c:lblAlgn val="ctr"/>
        <c:lblOffset val="100"/>
        <c:noMultiLvlLbl val="0"/>
      </c:catAx>
      <c:valAx>
        <c:axId val="-3615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441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SSE</a:t>
            </a:r>
            <a:r>
              <a:rPr lang="en-US" baseline="0"/>
              <a:t> vs Number of Clusters </a:t>
            </a:r>
          </a:p>
          <a:p>
            <a:pPr>
              <a:defRPr/>
            </a:pPr>
            <a:r>
              <a:rPr lang="en-US" baseline="0"/>
              <a:t>Information Gain with KMeans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EEG - KMeans Euclidean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'PCA-Clustering'!$A$4:$A$17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xVal>
          <c:yVal>
            <c:numRef>
              <c:f>'PCA-Clustering'!$B$4:$B$17</c:f>
              <c:numCache>
                <c:formatCode>General</c:formatCode>
                <c:ptCount val="14"/>
                <c:pt idx="0">
                  <c:v>727.476361137861</c:v>
                </c:pt>
                <c:pt idx="1">
                  <c:v>675.886458426012</c:v>
                </c:pt>
                <c:pt idx="2">
                  <c:v>565.455846733411</c:v>
                </c:pt>
                <c:pt idx="3">
                  <c:v>539.695044207665</c:v>
                </c:pt>
                <c:pt idx="4">
                  <c:v>535.686881964006</c:v>
                </c:pt>
                <c:pt idx="5">
                  <c:v>524.112693257741</c:v>
                </c:pt>
                <c:pt idx="6">
                  <c:v>377.134316438466</c:v>
                </c:pt>
                <c:pt idx="7">
                  <c:v>340.676247009805</c:v>
                </c:pt>
                <c:pt idx="8">
                  <c:v>301.308703683923</c:v>
                </c:pt>
                <c:pt idx="9">
                  <c:v>288.919540303353</c:v>
                </c:pt>
                <c:pt idx="10">
                  <c:v>279.069997054547</c:v>
                </c:pt>
                <c:pt idx="11">
                  <c:v>255.309075649509</c:v>
                </c:pt>
                <c:pt idx="12">
                  <c:v>245.726307364785</c:v>
                </c:pt>
                <c:pt idx="13">
                  <c:v>241.848937818852</c:v>
                </c:pt>
              </c:numCache>
            </c:numRef>
          </c:yVal>
          <c:smooth val="0"/>
        </c:ser>
        <c:ser>
          <c:idx val="1"/>
          <c:order val="1"/>
          <c:tx>
            <c:v>Movie - KMeans Euclidean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'PCA-Clustering'!$A$23:$A$36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xVal>
          <c:yVal>
            <c:numRef>
              <c:f>'PCA-Clustering'!$B$23:$B$36</c:f>
              <c:numCache>
                <c:formatCode>General</c:formatCode>
                <c:ptCount val="14"/>
                <c:pt idx="0">
                  <c:v>134.546356594362</c:v>
                </c:pt>
                <c:pt idx="1">
                  <c:v>119.730077551832</c:v>
                </c:pt>
                <c:pt idx="2">
                  <c:v>109.422926880208</c:v>
                </c:pt>
                <c:pt idx="3">
                  <c:v>94.60664783767901</c:v>
                </c:pt>
                <c:pt idx="4">
                  <c:v>115.242776388361</c:v>
                </c:pt>
                <c:pt idx="5">
                  <c:v>112.661238955876</c:v>
                </c:pt>
                <c:pt idx="6">
                  <c:v>112.496406379119</c:v>
                </c:pt>
                <c:pt idx="7">
                  <c:v>109.909528499467</c:v>
                </c:pt>
                <c:pt idx="8">
                  <c:v>109.755628805576</c:v>
                </c:pt>
                <c:pt idx="9">
                  <c:v>96.31138278260821</c:v>
                </c:pt>
                <c:pt idx="10">
                  <c:v>80.822349352503</c:v>
                </c:pt>
                <c:pt idx="11">
                  <c:v>80.4945206118037</c:v>
                </c:pt>
                <c:pt idx="12">
                  <c:v>80.2103155933596</c:v>
                </c:pt>
                <c:pt idx="13">
                  <c:v>63.3282521260554</c:v>
                </c:pt>
              </c:numCache>
            </c:numRef>
          </c:yVal>
          <c:smooth val="0"/>
        </c:ser>
        <c:ser>
          <c:idx val="2"/>
          <c:order val="2"/>
          <c:tx>
            <c:v>EEG - KMeans Manhattan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'PCA-Clustering'!$F$4:$F$17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xVal>
          <c:yVal>
            <c:numRef>
              <c:f>'PCA-Clustering'!$G$4:$G$17</c:f>
              <c:numCache>
                <c:formatCode>General</c:formatCode>
                <c:ptCount val="14"/>
                <c:pt idx="0">
                  <c:v>5284.27868131124</c:v>
                </c:pt>
                <c:pt idx="1">
                  <c:v>5145.02039715717</c:v>
                </c:pt>
                <c:pt idx="2">
                  <c:v>4728.00667393599</c:v>
                </c:pt>
                <c:pt idx="3">
                  <c:v>4545.13297142676</c:v>
                </c:pt>
                <c:pt idx="4">
                  <c:v>4465.25793174079</c:v>
                </c:pt>
                <c:pt idx="5">
                  <c:v>4374.91301174715</c:v>
                </c:pt>
                <c:pt idx="6">
                  <c:v>3914.47075490727</c:v>
                </c:pt>
                <c:pt idx="7">
                  <c:v>3716.00089281863</c:v>
                </c:pt>
                <c:pt idx="8">
                  <c:v>3520.14553989736</c:v>
                </c:pt>
                <c:pt idx="9">
                  <c:v>3456.77967352438</c:v>
                </c:pt>
                <c:pt idx="10">
                  <c:v>3389.97832471257</c:v>
                </c:pt>
                <c:pt idx="11">
                  <c:v>3261.61233250004</c:v>
                </c:pt>
                <c:pt idx="12">
                  <c:v>3221.45420615039</c:v>
                </c:pt>
                <c:pt idx="13">
                  <c:v>3200.11415595648</c:v>
                </c:pt>
              </c:numCache>
            </c:numRef>
          </c:yVal>
          <c:smooth val="0"/>
        </c:ser>
        <c:ser>
          <c:idx val="3"/>
          <c:order val="3"/>
          <c:tx>
            <c:v>Movie - KMeans Manhattan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'PCA-Clustering'!$F$23:$F$36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xVal>
          <c:yVal>
            <c:numRef>
              <c:f>'PCA-Clustering'!$G$23:$G$36</c:f>
              <c:numCache>
                <c:formatCode>General</c:formatCode>
                <c:ptCount val="14"/>
                <c:pt idx="0">
                  <c:v>1015.78247069791</c:v>
                </c:pt>
                <c:pt idx="1">
                  <c:v>850.778099315519</c:v>
                </c:pt>
                <c:pt idx="2">
                  <c:v>656.859675199177</c:v>
                </c:pt>
                <c:pt idx="3">
                  <c:v>580.209516469334</c:v>
                </c:pt>
                <c:pt idx="4">
                  <c:v>773.404935573974</c:v>
                </c:pt>
                <c:pt idx="5">
                  <c:v>763.331210439135</c:v>
                </c:pt>
                <c:pt idx="6">
                  <c:v>758.2115836907331</c:v>
                </c:pt>
                <c:pt idx="7">
                  <c:v>755.018513761847</c:v>
                </c:pt>
                <c:pt idx="8">
                  <c:v>753.392233904746</c:v>
                </c:pt>
                <c:pt idx="9">
                  <c:v>691.479619827728</c:v>
                </c:pt>
                <c:pt idx="10">
                  <c:v>682.365384210628</c:v>
                </c:pt>
                <c:pt idx="11">
                  <c:v>676.896142254098</c:v>
                </c:pt>
                <c:pt idx="12">
                  <c:v>674.390526552457</c:v>
                </c:pt>
                <c:pt idx="13">
                  <c:v>512.519813325328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51536"/>
        <c:axId val="140406000"/>
      </c:scatterChart>
      <c:valAx>
        <c:axId val="152451536"/>
        <c:scaling>
          <c:orientation val="minMax"/>
          <c:max val="15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Number of Clusters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40406000"/>
        <c:crosses val="autoZero"/>
        <c:crossBetween val="midCat"/>
        <c:majorUnit val="1.0"/>
      </c:valAx>
      <c:valAx>
        <c:axId val="140406000"/>
        <c:scaling>
          <c:orientation val="minMax"/>
          <c:max val="55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Sum of Squared Errors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52451536"/>
        <c:crosses val="autoZero"/>
        <c:crossBetween val="midCat"/>
        <c:majorUnit val="50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Log Likelihood vs Number of Clusters</a:t>
            </a:r>
          </a:p>
          <a:p>
            <a:pPr>
              <a:defRPr/>
            </a:pPr>
            <a:r>
              <a:rPr lang="en-US"/>
              <a:t>Information Gain with Expectation Maximization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Movie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'PCA-Clustering'!$J$23:$J$36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cat>
          <c:val>
            <c:numRef>
              <c:f>'PCA-Clustering'!$K$23:$K$36</c:f>
              <c:numCache>
                <c:formatCode>General</c:formatCode>
                <c:ptCount val="14"/>
                <c:pt idx="0">
                  <c:v>-8.82973</c:v>
                </c:pt>
                <c:pt idx="1">
                  <c:v>-7.83166</c:v>
                </c:pt>
                <c:pt idx="2">
                  <c:v>-6.83639</c:v>
                </c:pt>
                <c:pt idx="3">
                  <c:v>-5.66669</c:v>
                </c:pt>
                <c:pt idx="4">
                  <c:v>-3.14269</c:v>
                </c:pt>
                <c:pt idx="5">
                  <c:v>-3.08062</c:v>
                </c:pt>
                <c:pt idx="6">
                  <c:v>-2.75717</c:v>
                </c:pt>
                <c:pt idx="7">
                  <c:v>-2.72978</c:v>
                </c:pt>
                <c:pt idx="8">
                  <c:v>-1.85137</c:v>
                </c:pt>
                <c:pt idx="9">
                  <c:v>-1.82016</c:v>
                </c:pt>
                <c:pt idx="10">
                  <c:v>-0.46144</c:v>
                </c:pt>
                <c:pt idx="11">
                  <c:v>0.94199</c:v>
                </c:pt>
                <c:pt idx="12">
                  <c:v>0.60073</c:v>
                </c:pt>
                <c:pt idx="13">
                  <c:v>0.68548</c:v>
                </c:pt>
              </c:numCache>
            </c:numRef>
          </c:val>
          <c:smooth val="0"/>
        </c:ser>
        <c:ser>
          <c:idx val="0"/>
          <c:order val="1"/>
          <c:tx>
            <c:v>EEG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'PCA-Clustering'!$J$23:$J$36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cat>
          <c:val>
            <c:numRef>
              <c:f>'PCA-Clustering'!$K$4:$K$17</c:f>
              <c:numCache>
                <c:formatCode>General</c:formatCode>
                <c:ptCount val="14"/>
                <c:pt idx="0">
                  <c:v>-9.89477</c:v>
                </c:pt>
                <c:pt idx="1">
                  <c:v>-7.91626</c:v>
                </c:pt>
                <c:pt idx="2">
                  <c:v>-6.61013</c:v>
                </c:pt>
                <c:pt idx="3">
                  <c:v>-4.67598</c:v>
                </c:pt>
                <c:pt idx="4">
                  <c:v>-7.64152</c:v>
                </c:pt>
                <c:pt idx="5">
                  <c:v>-8.28556</c:v>
                </c:pt>
                <c:pt idx="6">
                  <c:v>-5.64558</c:v>
                </c:pt>
                <c:pt idx="7">
                  <c:v>-8.032870000000001</c:v>
                </c:pt>
                <c:pt idx="8">
                  <c:v>-6.64208</c:v>
                </c:pt>
                <c:pt idx="9">
                  <c:v>-5.03166</c:v>
                </c:pt>
                <c:pt idx="10">
                  <c:v>-6.15411</c:v>
                </c:pt>
                <c:pt idx="11">
                  <c:v>-4.99367</c:v>
                </c:pt>
                <c:pt idx="12">
                  <c:v>-3.37333</c:v>
                </c:pt>
                <c:pt idx="13">
                  <c:v>-4.56521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950304"/>
        <c:axId val="96432448"/>
      </c:lineChart>
      <c:catAx>
        <c:axId val="-2195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Number of Clusters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96432448"/>
        <c:crosses val="autoZero"/>
        <c:auto val="1"/>
        <c:lblAlgn val="ctr"/>
        <c:lblOffset val="100"/>
        <c:noMultiLvlLbl val="0"/>
      </c:catAx>
      <c:valAx>
        <c:axId val="9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219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Log Likelihood vs Number of Clusters</a:t>
            </a:r>
          </a:p>
          <a:p>
            <a:pPr>
              <a:defRPr/>
            </a:pPr>
            <a:r>
              <a:rPr lang="en-US"/>
              <a:t>Random</a:t>
            </a:r>
            <a:r>
              <a:rPr lang="en-US" baseline="0"/>
              <a:t> Projection </a:t>
            </a:r>
            <a:r>
              <a:rPr lang="en-US"/>
              <a:t>with Expectation Maximization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EEG ~ PCA Attributes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'RP-Clustering'!$J$41:$J$54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cat>
          <c:val>
            <c:numRef>
              <c:f>'RP-Clustering'!$K$23:$K$36</c:f>
              <c:numCache>
                <c:formatCode>General</c:formatCode>
                <c:ptCount val="14"/>
                <c:pt idx="0">
                  <c:v>-64.36288</c:v>
                </c:pt>
                <c:pt idx="1">
                  <c:v>-63.08682</c:v>
                </c:pt>
                <c:pt idx="2">
                  <c:v>-62.87934</c:v>
                </c:pt>
                <c:pt idx="3">
                  <c:v>-59.30548</c:v>
                </c:pt>
                <c:pt idx="4">
                  <c:v>-61.82237</c:v>
                </c:pt>
                <c:pt idx="5">
                  <c:v>-62.43347</c:v>
                </c:pt>
                <c:pt idx="6">
                  <c:v>-61.72536</c:v>
                </c:pt>
                <c:pt idx="7">
                  <c:v>-61.30355</c:v>
                </c:pt>
                <c:pt idx="8">
                  <c:v>-58.0659</c:v>
                </c:pt>
                <c:pt idx="9">
                  <c:v>-61.21196</c:v>
                </c:pt>
                <c:pt idx="10">
                  <c:v>-60.98119</c:v>
                </c:pt>
                <c:pt idx="11">
                  <c:v>-60.43114</c:v>
                </c:pt>
                <c:pt idx="12">
                  <c:v>-59.41047</c:v>
                </c:pt>
                <c:pt idx="13">
                  <c:v>-59.58468</c:v>
                </c:pt>
              </c:numCache>
            </c:numRef>
          </c:val>
          <c:smooth val="0"/>
        </c:ser>
        <c:ser>
          <c:idx val="0"/>
          <c:order val="1"/>
          <c:tx>
            <c:v>EEG ~ ICA Attributes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'RP-Clustering'!$J$41:$J$54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cat>
          <c:val>
            <c:numRef>
              <c:f>'RP-Clustering'!$K$4:$K$17</c:f>
              <c:numCache>
                <c:formatCode>General</c:formatCode>
                <c:ptCount val="14"/>
                <c:pt idx="0">
                  <c:v>-145.44235</c:v>
                </c:pt>
                <c:pt idx="1">
                  <c:v>-142.62308</c:v>
                </c:pt>
                <c:pt idx="2">
                  <c:v>-141.42859</c:v>
                </c:pt>
                <c:pt idx="3">
                  <c:v>-141.18265</c:v>
                </c:pt>
                <c:pt idx="4">
                  <c:v>-141.18565</c:v>
                </c:pt>
                <c:pt idx="5">
                  <c:v>-140.12554</c:v>
                </c:pt>
                <c:pt idx="6">
                  <c:v>-140.16837</c:v>
                </c:pt>
                <c:pt idx="7">
                  <c:v>-139.3104</c:v>
                </c:pt>
                <c:pt idx="8">
                  <c:v>-138.35224</c:v>
                </c:pt>
                <c:pt idx="9">
                  <c:v>-138.89332</c:v>
                </c:pt>
                <c:pt idx="10">
                  <c:v>-138.59166</c:v>
                </c:pt>
                <c:pt idx="11">
                  <c:v>-137.54405</c:v>
                </c:pt>
                <c:pt idx="12">
                  <c:v>-138.78926</c:v>
                </c:pt>
                <c:pt idx="13">
                  <c:v>-138.5122</c:v>
                </c:pt>
              </c:numCache>
            </c:numRef>
          </c:val>
          <c:smooth val="0"/>
        </c:ser>
        <c:ser>
          <c:idx val="2"/>
          <c:order val="2"/>
          <c:tx>
            <c:v>Movie ~ ICA Attributes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'RP-Clustering'!$J$41:$J$54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cat>
          <c:val>
            <c:numRef>
              <c:f>'RP-Clustering'!$K$41:$K$54</c:f>
              <c:numCache>
                <c:formatCode>General</c:formatCode>
                <c:ptCount val="14"/>
                <c:pt idx="0">
                  <c:v>-1131.73885</c:v>
                </c:pt>
                <c:pt idx="1">
                  <c:v>-1119.43336</c:v>
                </c:pt>
                <c:pt idx="2">
                  <c:v>-1101.55696</c:v>
                </c:pt>
                <c:pt idx="3">
                  <c:v>-1099.82496</c:v>
                </c:pt>
                <c:pt idx="4">
                  <c:v>-1075.03588</c:v>
                </c:pt>
                <c:pt idx="5">
                  <c:v>-1069.82805</c:v>
                </c:pt>
                <c:pt idx="6">
                  <c:v>-1066.96942</c:v>
                </c:pt>
                <c:pt idx="7">
                  <c:v>-1080.48897</c:v>
                </c:pt>
                <c:pt idx="8">
                  <c:v>-1062.16892</c:v>
                </c:pt>
                <c:pt idx="9">
                  <c:v>-1059.235</c:v>
                </c:pt>
                <c:pt idx="10">
                  <c:v>-1057.31642</c:v>
                </c:pt>
                <c:pt idx="11">
                  <c:v>-1055.95866</c:v>
                </c:pt>
                <c:pt idx="12">
                  <c:v>-1053.79667</c:v>
                </c:pt>
                <c:pt idx="13">
                  <c:v>-1054.64978</c:v>
                </c:pt>
              </c:numCache>
            </c:numRef>
          </c:val>
          <c:smooth val="0"/>
        </c:ser>
        <c:ser>
          <c:idx val="3"/>
          <c:order val="3"/>
          <c:tx>
            <c:v>Movie ~ PCA Attributes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'RP-Clustering'!$J$41:$J$54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cat>
          <c:val>
            <c:numRef>
              <c:f>'RP-Clustering'!$K$60:$K$73</c:f>
              <c:numCache>
                <c:formatCode>General</c:formatCode>
                <c:ptCount val="14"/>
                <c:pt idx="0">
                  <c:v>-125.31158</c:v>
                </c:pt>
                <c:pt idx="1">
                  <c:v>-123.00058</c:v>
                </c:pt>
                <c:pt idx="2">
                  <c:v>-121.36574</c:v>
                </c:pt>
                <c:pt idx="3">
                  <c:v>-120.92411</c:v>
                </c:pt>
                <c:pt idx="4">
                  <c:v>-120.67655</c:v>
                </c:pt>
                <c:pt idx="5">
                  <c:v>-119.93586</c:v>
                </c:pt>
                <c:pt idx="6">
                  <c:v>-116.69087</c:v>
                </c:pt>
                <c:pt idx="7">
                  <c:v>-119.87191</c:v>
                </c:pt>
                <c:pt idx="8">
                  <c:v>-120.2064</c:v>
                </c:pt>
                <c:pt idx="9">
                  <c:v>-119.4577</c:v>
                </c:pt>
                <c:pt idx="10">
                  <c:v>-119.29909</c:v>
                </c:pt>
                <c:pt idx="11">
                  <c:v>-116.40977</c:v>
                </c:pt>
                <c:pt idx="12">
                  <c:v>-118.00886</c:v>
                </c:pt>
                <c:pt idx="13">
                  <c:v>-119.66101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41696"/>
        <c:axId val="-352167440"/>
      </c:lineChart>
      <c:catAx>
        <c:axId val="9414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Number of Clusters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352167440"/>
        <c:crosses val="autoZero"/>
        <c:auto val="1"/>
        <c:lblAlgn val="ctr"/>
        <c:lblOffset val="100"/>
        <c:noMultiLvlLbl val="0"/>
      </c:catAx>
      <c:valAx>
        <c:axId val="-352167440"/>
        <c:scaling>
          <c:orientation val="minMax"/>
          <c:min val="-11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94141696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SSE</a:t>
            </a:r>
            <a:r>
              <a:rPr lang="en-US" baseline="0"/>
              <a:t> vs Number of Clusters </a:t>
            </a:r>
          </a:p>
          <a:p>
            <a:pPr>
              <a:defRPr/>
            </a:pPr>
            <a:r>
              <a:rPr lang="en-US" baseline="0"/>
              <a:t>Information Gain with KMeans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EEG ~ ICA Euclidean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'RP-Clustering'!$A$4:$A$17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xVal>
          <c:yVal>
            <c:numRef>
              <c:f>'RP-Clustering'!$B$4:$B$17</c:f>
              <c:numCache>
                <c:formatCode>General</c:formatCode>
                <c:ptCount val="14"/>
                <c:pt idx="0">
                  <c:v>2423.63724735387</c:v>
                </c:pt>
                <c:pt idx="1">
                  <c:v>2023.88680921221</c:v>
                </c:pt>
                <c:pt idx="2">
                  <c:v>1616.45601186632</c:v>
                </c:pt>
                <c:pt idx="3">
                  <c:v>1401.63900711325</c:v>
                </c:pt>
                <c:pt idx="4">
                  <c:v>1621.68601979787</c:v>
                </c:pt>
                <c:pt idx="5">
                  <c:v>1575.81465905483</c:v>
                </c:pt>
                <c:pt idx="6">
                  <c:v>1182.96444006639</c:v>
                </c:pt>
                <c:pt idx="7">
                  <c:v>980.7682323</c:v>
                </c:pt>
                <c:pt idx="8">
                  <c:v>901.163103059081</c:v>
                </c:pt>
                <c:pt idx="9">
                  <c:v>870.348366888805</c:v>
                </c:pt>
                <c:pt idx="10">
                  <c:v>836.25813027261</c:v>
                </c:pt>
                <c:pt idx="11">
                  <c:v>795.371883020414</c:v>
                </c:pt>
                <c:pt idx="12">
                  <c:v>770.495928988457</c:v>
                </c:pt>
                <c:pt idx="13">
                  <c:v>745.414661725194</c:v>
                </c:pt>
              </c:numCache>
            </c:numRef>
          </c:yVal>
          <c:smooth val="0"/>
        </c:ser>
        <c:ser>
          <c:idx val="1"/>
          <c:order val="1"/>
          <c:tx>
            <c:v>EEG ~ PCA Euclidean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'RP-Clustering'!$A$23:$A$36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xVal>
          <c:yVal>
            <c:numRef>
              <c:f>'RP-Clustering'!$B$23:$B$36</c:f>
              <c:numCache>
                <c:formatCode>General</c:formatCode>
                <c:ptCount val="14"/>
                <c:pt idx="0">
                  <c:v>1705.49914662711</c:v>
                </c:pt>
                <c:pt idx="1">
                  <c:v>1329.64407794773</c:v>
                </c:pt>
                <c:pt idx="2">
                  <c:v>1028.49366060909</c:v>
                </c:pt>
                <c:pt idx="3">
                  <c:v>910.739635175289</c:v>
                </c:pt>
                <c:pt idx="4">
                  <c:v>829.638341956763</c:v>
                </c:pt>
                <c:pt idx="5">
                  <c:v>786.046123640302</c:v>
                </c:pt>
                <c:pt idx="6">
                  <c:v>766.638721225981</c:v>
                </c:pt>
                <c:pt idx="7">
                  <c:v>660.76135567953</c:v>
                </c:pt>
                <c:pt idx="8">
                  <c:v>602.458430759096</c:v>
                </c:pt>
                <c:pt idx="9">
                  <c:v>572.349425448724</c:v>
                </c:pt>
                <c:pt idx="10">
                  <c:v>560.475804235209</c:v>
                </c:pt>
                <c:pt idx="11">
                  <c:v>512.092446701639</c:v>
                </c:pt>
                <c:pt idx="12">
                  <c:v>490.753352611229</c:v>
                </c:pt>
                <c:pt idx="13">
                  <c:v>478.844847344558</c:v>
                </c:pt>
              </c:numCache>
            </c:numRef>
          </c:yVal>
          <c:smooth val="0"/>
        </c:ser>
        <c:ser>
          <c:idx val="2"/>
          <c:order val="2"/>
          <c:tx>
            <c:v>EEG ~ ICA Manhattan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'RP-Clustering'!$F$4:$F$17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xVal>
          <c:yVal>
            <c:numRef>
              <c:f>'RP-Clustering'!$G$4:$G$17</c:f>
              <c:numCache>
                <c:formatCode>General</c:formatCode>
                <c:ptCount val="14"/>
                <c:pt idx="0">
                  <c:v>11214.5187847057</c:v>
                </c:pt>
                <c:pt idx="1">
                  <c:v>9895.02927684054</c:v>
                </c:pt>
                <c:pt idx="2">
                  <c:v>8988.389855218231</c:v>
                </c:pt>
                <c:pt idx="3">
                  <c:v>8472.46296650447</c:v>
                </c:pt>
                <c:pt idx="4">
                  <c:v>7938.02846350142</c:v>
                </c:pt>
                <c:pt idx="5">
                  <c:v>7713.85415044454</c:v>
                </c:pt>
                <c:pt idx="6">
                  <c:v>7521.01630130325</c:v>
                </c:pt>
                <c:pt idx="7">
                  <c:v>7183.91927821566</c:v>
                </c:pt>
                <c:pt idx="8">
                  <c:v>6639.69248518408</c:v>
                </c:pt>
                <c:pt idx="9">
                  <c:v>6553.72022644723</c:v>
                </c:pt>
                <c:pt idx="10">
                  <c:v>6426.84548787762</c:v>
                </c:pt>
                <c:pt idx="11">
                  <c:v>6230.11620688631</c:v>
                </c:pt>
                <c:pt idx="12">
                  <c:v>6001.88128572401</c:v>
                </c:pt>
                <c:pt idx="13">
                  <c:v>5940.59331013518</c:v>
                </c:pt>
              </c:numCache>
            </c:numRef>
          </c:yVal>
          <c:smooth val="0"/>
        </c:ser>
        <c:ser>
          <c:idx val="3"/>
          <c:order val="3"/>
          <c:tx>
            <c:v>EEG ~ PCA Manhattan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'RP-Clustering'!$F$23:$F$36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xVal>
          <c:yVal>
            <c:numRef>
              <c:f>'RP-Clustering'!$G$23:$G$36</c:f>
              <c:numCache>
                <c:formatCode>General</c:formatCode>
                <c:ptCount val="14"/>
                <c:pt idx="0">
                  <c:v>11837.3623734467</c:v>
                </c:pt>
                <c:pt idx="1">
                  <c:v>6269.02684180117</c:v>
                </c:pt>
                <c:pt idx="2">
                  <c:v>5523.27604369992</c:v>
                </c:pt>
                <c:pt idx="3">
                  <c:v>5106.74275534469</c:v>
                </c:pt>
                <c:pt idx="4">
                  <c:v>5569.88012231712</c:v>
                </c:pt>
                <c:pt idx="5">
                  <c:v>5434.86370423237</c:v>
                </c:pt>
                <c:pt idx="6">
                  <c:v>4704.96995829646</c:v>
                </c:pt>
                <c:pt idx="7">
                  <c:v>4363.46037562169</c:v>
                </c:pt>
                <c:pt idx="8">
                  <c:v>4193.69006247375</c:v>
                </c:pt>
                <c:pt idx="9">
                  <c:v>4105.84137267208</c:v>
                </c:pt>
                <c:pt idx="10">
                  <c:v>4018.15413748519</c:v>
                </c:pt>
                <c:pt idx="11">
                  <c:v>3885.4525427668</c:v>
                </c:pt>
                <c:pt idx="12">
                  <c:v>3816.21140525113</c:v>
                </c:pt>
                <c:pt idx="13">
                  <c:v>3762.55965522761</c:v>
                </c:pt>
              </c:numCache>
            </c:numRef>
          </c:yVal>
          <c:smooth val="0"/>
        </c:ser>
        <c:ser>
          <c:idx val="4"/>
          <c:order val="4"/>
          <c:tx>
            <c:v>Movie ~ ICA Euclidean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'RP-Clustering'!$A$41:$A$54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xVal>
          <c:yVal>
            <c:numRef>
              <c:f>'RP-Clustering'!$B$41:$B$54</c:f>
              <c:numCache>
                <c:formatCode>General</c:formatCode>
                <c:ptCount val="14"/>
                <c:pt idx="0">
                  <c:v>1095.38381503045</c:v>
                </c:pt>
                <c:pt idx="1">
                  <c:v>679.8595642845891</c:v>
                </c:pt>
                <c:pt idx="2">
                  <c:v>638.238726745644</c:v>
                </c:pt>
                <c:pt idx="3">
                  <c:v>599.861030847233</c:v>
                </c:pt>
                <c:pt idx="4">
                  <c:v>586.612915497981</c:v>
                </c:pt>
                <c:pt idx="5">
                  <c:v>580.093270921344</c:v>
                </c:pt>
                <c:pt idx="6">
                  <c:v>576.8184901097339</c:v>
                </c:pt>
                <c:pt idx="7">
                  <c:v>571.241957906655</c:v>
                </c:pt>
                <c:pt idx="8">
                  <c:v>562.218804167</c:v>
                </c:pt>
                <c:pt idx="9">
                  <c:v>454.088009283679</c:v>
                </c:pt>
                <c:pt idx="10">
                  <c:v>404.412447139089</c:v>
                </c:pt>
                <c:pt idx="11">
                  <c:v>402.261169864567</c:v>
                </c:pt>
                <c:pt idx="12">
                  <c:v>398.219462969329</c:v>
                </c:pt>
                <c:pt idx="13">
                  <c:v>376.105390133786</c:v>
                </c:pt>
              </c:numCache>
            </c:numRef>
          </c:yVal>
          <c:smooth val="0"/>
        </c:ser>
        <c:ser>
          <c:idx val="5"/>
          <c:order val="5"/>
          <c:tx>
            <c:v>Movie ~ PCA Euclidean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'RP-Clustering'!$A$60:$A$73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xVal>
          <c:yVal>
            <c:numRef>
              <c:f>'RP-Clustering'!$B$60:$B$73</c:f>
              <c:numCache>
                <c:formatCode>General</c:formatCode>
                <c:ptCount val="14"/>
                <c:pt idx="0">
                  <c:v>127.50789263637</c:v>
                </c:pt>
                <c:pt idx="1">
                  <c:v>127.50789263637</c:v>
                </c:pt>
                <c:pt idx="2">
                  <c:v>127.50789263637</c:v>
                </c:pt>
                <c:pt idx="3">
                  <c:v>119.173584132728</c:v>
                </c:pt>
                <c:pt idx="4">
                  <c:v>111.53110220699</c:v>
                </c:pt>
                <c:pt idx="5">
                  <c:v>110.841465519987</c:v>
                </c:pt>
                <c:pt idx="6">
                  <c:v>110.4788548849</c:v>
                </c:pt>
                <c:pt idx="7">
                  <c:v>62.7485499463086</c:v>
                </c:pt>
                <c:pt idx="8">
                  <c:v>62.4658089250372</c:v>
                </c:pt>
                <c:pt idx="9">
                  <c:v>61.9009024835535</c:v>
                </c:pt>
                <c:pt idx="10">
                  <c:v>49.1726866163239</c:v>
                </c:pt>
                <c:pt idx="11">
                  <c:v>48.9022348922358</c:v>
                </c:pt>
                <c:pt idx="12">
                  <c:v>48.2011469952208</c:v>
                </c:pt>
                <c:pt idx="13">
                  <c:v>44.4485290697462</c:v>
                </c:pt>
              </c:numCache>
            </c:numRef>
          </c:yVal>
          <c:smooth val="0"/>
        </c:ser>
        <c:ser>
          <c:idx val="6"/>
          <c:order val="6"/>
          <c:tx>
            <c:v>Movie ~ ICA Manhattan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'RP-Clustering'!$F$41:$F$54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xVal>
          <c:yVal>
            <c:numRef>
              <c:f>'RP-Clustering'!$G$41:$G$54</c:f>
              <c:numCache>
                <c:formatCode>General</c:formatCode>
                <c:ptCount val="14"/>
                <c:pt idx="0">
                  <c:v>7973.13393637293</c:v>
                </c:pt>
                <c:pt idx="1">
                  <c:v>6410.07880822644</c:v>
                </c:pt>
                <c:pt idx="2">
                  <c:v>5911.78588299732</c:v>
                </c:pt>
                <c:pt idx="3">
                  <c:v>5640.77686059927</c:v>
                </c:pt>
                <c:pt idx="4">
                  <c:v>5489.20034163518</c:v>
                </c:pt>
                <c:pt idx="5">
                  <c:v>5347.79268951188</c:v>
                </c:pt>
                <c:pt idx="6">
                  <c:v>4817.98679006701</c:v>
                </c:pt>
                <c:pt idx="7">
                  <c:v>4787.28651222254</c:v>
                </c:pt>
                <c:pt idx="8">
                  <c:v>4191.48872784954</c:v>
                </c:pt>
                <c:pt idx="9">
                  <c:v>4107.11954266565</c:v>
                </c:pt>
                <c:pt idx="10">
                  <c:v>4045.77955366376</c:v>
                </c:pt>
                <c:pt idx="11">
                  <c:v>3997.31569164333</c:v>
                </c:pt>
                <c:pt idx="12">
                  <c:v>3965.94467089675</c:v>
                </c:pt>
                <c:pt idx="13">
                  <c:v>3857.66424529381</c:v>
                </c:pt>
              </c:numCache>
            </c:numRef>
          </c:yVal>
          <c:smooth val="0"/>
        </c:ser>
        <c:ser>
          <c:idx val="7"/>
          <c:order val="7"/>
          <c:tx>
            <c:v>Movie ~ PCA Manhattan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'RP-Clustering'!$F$60:$F$73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xVal>
          <c:yVal>
            <c:numRef>
              <c:f>'RP-Clustering'!$G$60:$G$73</c:f>
              <c:numCache>
                <c:formatCode>General</c:formatCode>
                <c:ptCount val="14"/>
                <c:pt idx="0">
                  <c:v>3115.24660691873</c:v>
                </c:pt>
                <c:pt idx="1">
                  <c:v>839.836186646677</c:v>
                </c:pt>
                <c:pt idx="2">
                  <c:v>762.312548702291</c:v>
                </c:pt>
                <c:pt idx="3">
                  <c:v>725.008259908132</c:v>
                </c:pt>
                <c:pt idx="4">
                  <c:v>852.123675101199</c:v>
                </c:pt>
                <c:pt idx="5">
                  <c:v>840.028693582199</c:v>
                </c:pt>
                <c:pt idx="6">
                  <c:v>832.695394687881</c:v>
                </c:pt>
                <c:pt idx="7">
                  <c:v>825.083545378878</c:v>
                </c:pt>
                <c:pt idx="8">
                  <c:v>818.7516089654411</c:v>
                </c:pt>
                <c:pt idx="9">
                  <c:v>661.371759088487</c:v>
                </c:pt>
                <c:pt idx="10">
                  <c:v>575.3159014642</c:v>
                </c:pt>
                <c:pt idx="11">
                  <c:v>572.945733883676</c:v>
                </c:pt>
                <c:pt idx="12">
                  <c:v>567.986832829556</c:v>
                </c:pt>
                <c:pt idx="13">
                  <c:v>520.014738781146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8152432"/>
        <c:axId val="-349029600"/>
      </c:scatterChart>
      <c:valAx>
        <c:axId val="-348152432"/>
        <c:scaling>
          <c:orientation val="minMax"/>
          <c:max val="15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Number of Clusters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349029600"/>
        <c:crosses val="autoZero"/>
        <c:crossBetween val="midCat"/>
        <c:majorUnit val="1.0"/>
      </c:valAx>
      <c:valAx>
        <c:axId val="-349029600"/>
        <c:scaling>
          <c:orientation val="minMax"/>
          <c:max val="13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Sum of Squared Errors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348152432"/>
        <c:crosses val="autoZero"/>
        <c:crossBetween val="midCat"/>
        <c:majorUnit val="10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Neural Network after Dimensionality Reduction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'NN - DimensionRed'!$A$2:$A$10</c:f>
              <c:strCache>
                <c:ptCount val="9"/>
                <c:pt idx="0">
                  <c:v>Information Gain</c:v>
                </c:pt>
                <c:pt idx="1">
                  <c:v>PCA</c:v>
                </c:pt>
                <c:pt idx="2">
                  <c:v>ICA</c:v>
                </c:pt>
                <c:pt idx="3">
                  <c:v>RP ~ PCA</c:v>
                </c:pt>
                <c:pt idx="4">
                  <c:v>RP ~ ICA</c:v>
                </c:pt>
                <c:pt idx="5">
                  <c:v>EM</c:v>
                </c:pt>
                <c:pt idx="6">
                  <c:v>KM - Manhattan</c:v>
                </c:pt>
                <c:pt idx="7">
                  <c:v>KM - Euclidean</c:v>
                </c:pt>
                <c:pt idx="8">
                  <c:v>Original </c:v>
                </c:pt>
              </c:strCache>
            </c:strRef>
          </c:cat>
          <c:val>
            <c:numRef>
              <c:f>'NN - DimensionRed'!$E$2:$E$10</c:f>
              <c:numCache>
                <c:formatCode>General</c:formatCode>
                <c:ptCount val="9"/>
                <c:pt idx="0">
                  <c:v>71.3245</c:v>
                </c:pt>
                <c:pt idx="1">
                  <c:v>67.2391</c:v>
                </c:pt>
                <c:pt idx="2">
                  <c:v>48.9461</c:v>
                </c:pt>
                <c:pt idx="3">
                  <c:v>59.9011</c:v>
                </c:pt>
                <c:pt idx="4">
                  <c:v>61.8007</c:v>
                </c:pt>
                <c:pt idx="5">
                  <c:v>83.7106</c:v>
                </c:pt>
                <c:pt idx="6">
                  <c:v>96.9555</c:v>
                </c:pt>
                <c:pt idx="7">
                  <c:v>99.2454</c:v>
                </c:pt>
                <c:pt idx="8">
                  <c:v>71.7148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16096"/>
        <c:axId val="128587888"/>
      </c:barChart>
      <c:catAx>
        <c:axId val="956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8587888"/>
        <c:crosses val="autoZero"/>
        <c:auto val="1"/>
        <c:lblAlgn val="ctr"/>
        <c:lblOffset val="100"/>
        <c:noMultiLvlLbl val="0"/>
      </c:catAx>
      <c:valAx>
        <c:axId val="1285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Test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9561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MOOC Data: Neural Networks Learning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NeuralNetworks_MOOC!$A$14:$A$18</c:f>
              <c:numCache>
                <c:formatCode>General</c:formatCode>
                <c:ptCount val="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2500.0</c:v>
                </c:pt>
                <c:pt idx="4">
                  <c:v>5000.0</c:v>
                </c:pt>
              </c:numCache>
            </c:numRef>
          </c:xVal>
          <c:yVal>
            <c:numRef>
              <c:f>NeuralNetworks_MOOC!$B$14:$B$18</c:f>
              <c:numCache>
                <c:formatCode>General</c:formatCode>
                <c:ptCount val="5"/>
                <c:pt idx="0">
                  <c:v>36.617</c:v>
                </c:pt>
                <c:pt idx="1">
                  <c:v>30.185</c:v>
                </c:pt>
                <c:pt idx="2">
                  <c:v>30.0679</c:v>
                </c:pt>
                <c:pt idx="3">
                  <c:v>29.5918</c:v>
                </c:pt>
                <c:pt idx="4">
                  <c:v>29.6308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83872"/>
        <c:axId val="128886992"/>
      </c:scatterChart>
      <c:valAx>
        <c:axId val="128883872"/>
        <c:scaling>
          <c:orientation val="minMax"/>
          <c:max val="5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6992"/>
        <c:crosses val="autoZero"/>
        <c:crossBetween val="midCat"/>
        <c:majorUnit val="1000.0"/>
      </c:valAx>
      <c:valAx>
        <c:axId val="128886992"/>
        <c:scaling>
          <c:orientation val="minMax"/>
          <c:max val="38.0"/>
          <c:min val="27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'Kmeans-EEG'!$A$4:$A$17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xVal>
          <c:yVal>
            <c:numRef>
              <c:f>'Kmeans-EEG'!$C$4:$C$17</c:f>
              <c:numCache>
                <c:formatCode>General</c:formatCode>
                <c:ptCount val="14"/>
                <c:pt idx="0">
                  <c:v>0.565839988878626</c:v>
                </c:pt>
                <c:pt idx="1">
                  <c:v>0.614659747005268</c:v>
                </c:pt>
                <c:pt idx="2">
                  <c:v>0.650461994007943</c:v>
                </c:pt>
                <c:pt idx="3">
                  <c:v>0.660214822886333</c:v>
                </c:pt>
                <c:pt idx="4">
                  <c:v>0.667875771950621</c:v>
                </c:pt>
                <c:pt idx="5">
                  <c:v>0.679722824127966</c:v>
                </c:pt>
                <c:pt idx="6">
                  <c:v>0.735348783594072</c:v>
                </c:pt>
                <c:pt idx="7">
                  <c:v>0.769145839601772</c:v>
                </c:pt>
                <c:pt idx="8">
                  <c:v>0.790691332685552</c:v>
                </c:pt>
                <c:pt idx="9">
                  <c:v>0.796216222978051</c:v>
                </c:pt>
                <c:pt idx="10">
                  <c:v>0.800364243730184</c:v>
                </c:pt>
                <c:pt idx="11">
                  <c:v>0.824168369903784</c:v>
                </c:pt>
                <c:pt idx="12">
                  <c:v>0.829479707900574</c:v>
                </c:pt>
                <c:pt idx="13">
                  <c:v>0.832123848318103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5335344"/>
        <c:axId val="-348915472"/>
      </c:scatterChart>
      <c:valAx>
        <c:axId val="-32533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8915472"/>
        <c:crosses val="autoZero"/>
        <c:crossBetween val="midCat"/>
      </c:valAx>
      <c:valAx>
        <c:axId val="-3489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533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'Kmeans-Movie'!$A$3:$A$12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'Kmeans-Movie'!$C$3:$C$12</c:f>
              <c:numCache>
                <c:formatCode>General</c:formatCode>
                <c:ptCount val="10"/>
                <c:pt idx="0">
                  <c:v>0.0</c:v>
                </c:pt>
                <c:pt idx="1">
                  <c:v>0.293380912600367</c:v>
                </c:pt>
                <c:pt idx="2">
                  <c:v>0.463742011892502</c:v>
                </c:pt>
                <c:pt idx="3">
                  <c:v>0.576456618285964</c:v>
                </c:pt>
                <c:pt idx="4">
                  <c:v>0.62639086843665</c:v>
                </c:pt>
                <c:pt idx="5">
                  <c:v>0.736555654060767</c:v>
                </c:pt>
                <c:pt idx="6">
                  <c:v>0.7575554144608</c:v>
                </c:pt>
                <c:pt idx="7">
                  <c:v>0.779673492591373</c:v>
                </c:pt>
                <c:pt idx="8">
                  <c:v>0.782663423736416</c:v>
                </c:pt>
                <c:pt idx="9">
                  <c:v>0.784009356884605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30720"/>
        <c:axId val="94933040"/>
      </c:lineChart>
      <c:catAx>
        <c:axId val="94930720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3040"/>
        <c:crosses val="autoZero"/>
        <c:auto val="1"/>
        <c:lblAlgn val="ctr"/>
        <c:lblOffset val="100"/>
        <c:noMultiLvlLbl val="0"/>
      </c:catAx>
      <c:valAx>
        <c:axId val="949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'Kmeans-Movie'!$C$28:$C$37</c:f>
              <c:numCache>
                <c:formatCode>General</c:formatCode>
                <c:ptCount val="10"/>
                <c:pt idx="0">
                  <c:v>0.0</c:v>
                </c:pt>
                <c:pt idx="1">
                  <c:v>0.326481714266635</c:v>
                </c:pt>
                <c:pt idx="2">
                  <c:v>0.339284538758662</c:v>
                </c:pt>
                <c:pt idx="3">
                  <c:v>0.410136556577204</c:v>
                </c:pt>
                <c:pt idx="4">
                  <c:v>0.474039014202037</c:v>
                </c:pt>
                <c:pt idx="5">
                  <c:v>0.613416843158737</c:v>
                </c:pt>
                <c:pt idx="6">
                  <c:v>0.620509629367102</c:v>
                </c:pt>
                <c:pt idx="7">
                  <c:v>0.624089060808327</c:v>
                </c:pt>
                <c:pt idx="8">
                  <c:v>0.626686487591766</c:v>
                </c:pt>
                <c:pt idx="9">
                  <c:v>0.627826199074371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9456"/>
        <c:axId val="46337600"/>
      </c:lineChart>
      <c:catAx>
        <c:axId val="-1998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7600"/>
        <c:crosses val="autoZero"/>
        <c:auto val="1"/>
        <c:lblAlgn val="ctr"/>
        <c:lblOffset val="100"/>
        <c:noMultiLvlLbl val="0"/>
      </c:catAx>
      <c:valAx>
        <c:axId val="463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Log Likelihood vs Number of Clusters </a:t>
            </a:r>
          </a:p>
          <a:p>
            <a:pPr>
              <a:defRPr/>
            </a:pPr>
            <a:r>
              <a:rPr lang="en-US"/>
              <a:t>Expectation</a:t>
            </a:r>
            <a:r>
              <a:rPr lang="en-US" baseline="0"/>
              <a:t> Maximization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EEG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'EM-EEG'!$A$22:$A$35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cat>
          <c:val>
            <c:numRef>
              <c:f>'EM-EEG'!$B$4:$B$17</c:f>
              <c:numCache>
                <c:formatCode>General</c:formatCode>
                <c:ptCount val="14"/>
                <c:pt idx="0">
                  <c:v>-117.7656</c:v>
                </c:pt>
                <c:pt idx="1">
                  <c:v>-115.38981</c:v>
                </c:pt>
                <c:pt idx="2">
                  <c:v>-114.62727</c:v>
                </c:pt>
                <c:pt idx="3">
                  <c:v>-113.70345</c:v>
                </c:pt>
                <c:pt idx="4">
                  <c:v>-113.00245</c:v>
                </c:pt>
                <c:pt idx="5">
                  <c:v>-114.07517</c:v>
                </c:pt>
                <c:pt idx="6">
                  <c:v>-113.9207</c:v>
                </c:pt>
                <c:pt idx="7">
                  <c:v>-113.78353</c:v>
                </c:pt>
                <c:pt idx="8">
                  <c:v>-113.91622</c:v>
                </c:pt>
                <c:pt idx="9">
                  <c:v>-115.19335</c:v>
                </c:pt>
                <c:pt idx="10">
                  <c:v>-112.39337</c:v>
                </c:pt>
                <c:pt idx="11">
                  <c:v>-114.11569</c:v>
                </c:pt>
                <c:pt idx="12">
                  <c:v>-113.04272</c:v>
                </c:pt>
                <c:pt idx="13">
                  <c:v>-112.41623</c:v>
                </c:pt>
              </c:numCache>
            </c:numRef>
          </c:val>
          <c:smooth val="0"/>
        </c:ser>
        <c:ser>
          <c:idx val="0"/>
          <c:order val="1"/>
          <c:tx>
            <c:v>Movie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'EM-EEG'!$A$22:$A$35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cat>
          <c:val>
            <c:numRef>
              <c:f>'EM-EEG'!$B$22:$B$35</c:f>
              <c:numCache>
                <c:formatCode>General</c:formatCode>
                <c:ptCount val="14"/>
                <c:pt idx="0">
                  <c:v>-27.2526</c:v>
                </c:pt>
                <c:pt idx="1">
                  <c:v>-17.42427</c:v>
                </c:pt>
                <c:pt idx="2">
                  <c:v>-33.0967</c:v>
                </c:pt>
                <c:pt idx="3">
                  <c:v>-33.87212</c:v>
                </c:pt>
                <c:pt idx="4">
                  <c:v>-23.36692</c:v>
                </c:pt>
                <c:pt idx="5">
                  <c:v>-25.51428</c:v>
                </c:pt>
                <c:pt idx="6">
                  <c:v>-6.73362</c:v>
                </c:pt>
                <c:pt idx="7">
                  <c:v>-8.18126</c:v>
                </c:pt>
                <c:pt idx="8">
                  <c:v>-17.72799</c:v>
                </c:pt>
                <c:pt idx="9">
                  <c:v>-17.08865</c:v>
                </c:pt>
                <c:pt idx="10">
                  <c:v>2.89215</c:v>
                </c:pt>
                <c:pt idx="11">
                  <c:v>3.35306</c:v>
                </c:pt>
                <c:pt idx="12">
                  <c:v>6.11401</c:v>
                </c:pt>
                <c:pt idx="13">
                  <c:v>3.1859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90304"/>
        <c:axId val="-21854784"/>
      </c:lineChart>
      <c:catAx>
        <c:axId val="4659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21854784"/>
        <c:crosses val="autoZero"/>
        <c:auto val="1"/>
        <c:lblAlgn val="ctr"/>
        <c:lblOffset val="100"/>
        <c:noMultiLvlLbl val="0"/>
      </c:catAx>
      <c:valAx>
        <c:axId val="-21854784"/>
        <c:scaling>
          <c:orientation val="minMax"/>
          <c:max val="20.0"/>
          <c:min val="-1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46590304"/>
        <c:crosses val="autoZero"/>
        <c:crossBetween val="between"/>
        <c:majorUnit val="15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Principal Component Analysis EEG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'PCA-EEG'!$B$31:$B$39</c:f>
              <c:strCache>
                <c:ptCount val="9"/>
                <c:pt idx="0">
                  <c:v>Attribute 1</c:v>
                </c:pt>
                <c:pt idx="1">
                  <c:v>Attribute 2</c:v>
                </c:pt>
                <c:pt idx="2">
                  <c:v>Attribute 3</c:v>
                </c:pt>
                <c:pt idx="3">
                  <c:v>Attribute 4</c:v>
                </c:pt>
                <c:pt idx="4">
                  <c:v>Attribute 5</c:v>
                </c:pt>
                <c:pt idx="5">
                  <c:v>Attribute 6</c:v>
                </c:pt>
                <c:pt idx="6">
                  <c:v>Attribute 7</c:v>
                </c:pt>
                <c:pt idx="7">
                  <c:v>Attribute 8</c:v>
                </c:pt>
                <c:pt idx="8">
                  <c:v>Attribute 9</c:v>
                </c:pt>
              </c:strCache>
            </c:strRef>
          </c:cat>
          <c:val>
            <c:numRef>
              <c:f>'PCA-EEG'!$A$31:$A$39</c:f>
              <c:numCache>
                <c:formatCode>General</c:formatCode>
                <c:ptCount val="9"/>
                <c:pt idx="0">
                  <c:v>4.62448</c:v>
                </c:pt>
                <c:pt idx="1">
                  <c:v>1.64771</c:v>
                </c:pt>
                <c:pt idx="2">
                  <c:v>1.20484</c:v>
                </c:pt>
                <c:pt idx="3">
                  <c:v>1.00923</c:v>
                </c:pt>
                <c:pt idx="4">
                  <c:v>0.93201</c:v>
                </c:pt>
                <c:pt idx="5">
                  <c:v>0.85153</c:v>
                </c:pt>
                <c:pt idx="6">
                  <c:v>0.61456</c:v>
                </c:pt>
                <c:pt idx="7">
                  <c:v>0.47448</c:v>
                </c:pt>
                <c:pt idx="8">
                  <c:v>0.4509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33056"/>
        <c:axId val="45335600"/>
      </c:barChart>
      <c:catAx>
        <c:axId val="969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45335600"/>
        <c:crosses val="autoZero"/>
        <c:auto val="1"/>
        <c:lblAlgn val="ctr"/>
        <c:lblOffset val="100"/>
        <c:noMultiLvlLbl val="0"/>
      </c:catAx>
      <c:valAx>
        <c:axId val="453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Eigenvalue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9693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Principal Component Analysis (No Nominal Variables) EEG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'PCA-EEG'!$B$59:$B$66</c:f>
              <c:strCache>
                <c:ptCount val="8"/>
                <c:pt idx="0">
                  <c:v>Attribute 1</c:v>
                </c:pt>
                <c:pt idx="1">
                  <c:v>Attribute 2</c:v>
                </c:pt>
                <c:pt idx="2">
                  <c:v>Attribute 3</c:v>
                </c:pt>
                <c:pt idx="3">
                  <c:v>Attribute 4</c:v>
                </c:pt>
                <c:pt idx="4">
                  <c:v>Attribute 5</c:v>
                </c:pt>
                <c:pt idx="5">
                  <c:v>Attribute 6</c:v>
                </c:pt>
                <c:pt idx="6">
                  <c:v>Attribute 7</c:v>
                </c:pt>
                <c:pt idx="7">
                  <c:v>Attribute 8</c:v>
                </c:pt>
              </c:strCache>
            </c:strRef>
          </c:cat>
          <c:val>
            <c:numRef>
              <c:f>'PCA-EEG'!$A$59:$A$66</c:f>
              <c:numCache>
                <c:formatCode>General</c:formatCode>
                <c:ptCount val="8"/>
                <c:pt idx="0">
                  <c:v>4.25377</c:v>
                </c:pt>
                <c:pt idx="1">
                  <c:v>1.97118</c:v>
                </c:pt>
                <c:pt idx="2">
                  <c:v>0.99493</c:v>
                </c:pt>
                <c:pt idx="3">
                  <c:v>0.96684</c:v>
                </c:pt>
                <c:pt idx="4">
                  <c:v>0.88391</c:v>
                </c:pt>
                <c:pt idx="5">
                  <c:v>0.83349</c:v>
                </c:pt>
                <c:pt idx="6">
                  <c:v>0.75439</c:v>
                </c:pt>
                <c:pt idx="7">
                  <c:v>0.47435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72656"/>
        <c:axId val="-325359072"/>
      </c:barChart>
      <c:catAx>
        <c:axId val="1459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325359072"/>
        <c:crosses val="autoZero"/>
        <c:auto val="1"/>
        <c:lblAlgn val="ctr"/>
        <c:lblOffset val="100"/>
        <c:noMultiLvlLbl val="0"/>
      </c:catAx>
      <c:valAx>
        <c:axId val="-3253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Eigenvalue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4597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Principal Component Analysis Movie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'PCA-Movie'!$B$39:$B$57</c:f>
              <c:strCache>
                <c:ptCount val="19"/>
                <c:pt idx="0">
                  <c:v>Attribute 1</c:v>
                </c:pt>
                <c:pt idx="1">
                  <c:v>Attribute 2</c:v>
                </c:pt>
                <c:pt idx="2">
                  <c:v>Attribute 3</c:v>
                </c:pt>
                <c:pt idx="3">
                  <c:v>Attribute 4</c:v>
                </c:pt>
                <c:pt idx="4">
                  <c:v>Attribute 5</c:v>
                </c:pt>
                <c:pt idx="5">
                  <c:v>Attribute 6</c:v>
                </c:pt>
                <c:pt idx="6">
                  <c:v>Attribute 7</c:v>
                </c:pt>
                <c:pt idx="7">
                  <c:v>Attribute 8</c:v>
                </c:pt>
                <c:pt idx="8">
                  <c:v>Attribute 9</c:v>
                </c:pt>
                <c:pt idx="9">
                  <c:v>Attribute 10</c:v>
                </c:pt>
                <c:pt idx="10">
                  <c:v>Attribute 11</c:v>
                </c:pt>
                <c:pt idx="11">
                  <c:v>Attribute 12</c:v>
                </c:pt>
                <c:pt idx="12">
                  <c:v>Attribute 13</c:v>
                </c:pt>
                <c:pt idx="13">
                  <c:v>Attribute 14</c:v>
                </c:pt>
                <c:pt idx="14">
                  <c:v>Attribute 15</c:v>
                </c:pt>
                <c:pt idx="15">
                  <c:v>Attribute 16</c:v>
                </c:pt>
                <c:pt idx="16">
                  <c:v>Attribute 17</c:v>
                </c:pt>
                <c:pt idx="17">
                  <c:v>Attribute 18</c:v>
                </c:pt>
                <c:pt idx="18">
                  <c:v>Attribute 19</c:v>
                </c:pt>
              </c:strCache>
            </c:strRef>
          </c:cat>
          <c:val>
            <c:numRef>
              <c:f>'PCA-Movie'!$A$39:$A$57</c:f>
              <c:numCache>
                <c:formatCode>0.00000</c:formatCode>
                <c:ptCount val="19"/>
                <c:pt idx="0">
                  <c:v>22.26189</c:v>
                </c:pt>
                <c:pt idx="1">
                  <c:v>9.26098</c:v>
                </c:pt>
                <c:pt idx="2">
                  <c:v>8.02617</c:v>
                </c:pt>
                <c:pt idx="3">
                  <c:v>4.32728</c:v>
                </c:pt>
                <c:pt idx="4">
                  <c:v>4.10764</c:v>
                </c:pt>
                <c:pt idx="5">
                  <c:v>3.32708</c:v>
                </c:pt>
                <c:pt idx="6">
                  <c:v>2.60835</c:v>
                </c:pt>
                <c:pt idx="7">
                  <c:v>2.28044</c:v>
                </c:pt>
                <c:pt idx="8">
                  <c:v>1.95893</c:v>
                </c:pt>
                <c:pt idx="9">
                  <c:v>1.46143</c:v>
                </c:pt>
                <c:pt idx="10">
                  <c:v>1.27583</c:v>
                </c:pt>
                <c:pt idx="11">
                  <c:v>1.11962</c:v>
                </c:pt>
                <c:pt idx="12">
                  <c:v>0.98943</c:v>
                </c:pt>
                <c:pt idx="13" formatCode="General">
                  <c:v>0.9731</c:v>
                </c:pt>
                <c:pt idx="14" formatCode="General">
                  <c:v>0.94652</c:v>
                </c:pt>
                <c:pt idx="15" formatCode="General">
                  <c:v>0.88685</c:v>
                </c:pt>
                <c:pt idx="16" formatCode="General">
                  <c:v>0.8116</c:v>
                </c:pt>
                <c:pt idx="17" formatCode="General">
                  <c:v>0.79185</c:v>
                </c:pt>
                <c:pt idx="18" formatCode="General">
                  <c:v>0.73338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81552"/>
        <c:axId val="96034112"/>
      </c:barChart>
      <c:catAx>
        <c:axId val="4358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96034112"/>
        <c:crosses val="autoZero"/>
        <c:auto val="1"/>
        <c:lblAlgn val="ctr"/>
        <c:lblOffset val="100"/>
        <c:noMultiLvlLbl val="0"/>
      </c:catAx>
      <c:valAx>
        <c:axId val="960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Eigenvalue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4358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SSE</a:t>
            </a:r>
            <a:r>
              <a:rPr lang="en-US" baseline="0"/>
              <a:t> vs Number of Clusters </a:t>
            </a:r>
          </a:p>
          <a:p>
            <a:pPr>
              <a:defRPr/>
            </a:pPr>
            <a:r>
              <a:rPr lang="en-US" baseline="0"/>
              <a:t>Information Gain with KMeans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EEG - KMeans Euclidean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'IDG-Clustering'!$A$4:$A$17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xVal>
          <c:yVal>
            <c:numRef>
              <c:f>'IDG-Clustering'!$B$4:$B$17</c:f>
              <c:numCache>
                <c:formatCode>General</c:formatCode>
                <c:ptCount val="14"/>
                <c:pt idx="0">
                  <c:v>3784.54983695122</c:v>
                </c:pt>
                <c:pt idx="1">
                  <c:v>3169.06482651116</c:v>
                </c:pt>
                <c:pt idx="2">
                  <c:v>2661.53855326781</c:v>
                </c:pt>
                <c:pt idx="3">
                  <c:v>2435.89204865525</c:v>
                </c:pt>
                <c:pt idx="4">
                  <c:v>2766.41496791784</c:v>
                </c:pt>
                <c:pt idx="5">
                  <c:v>1944.43601965803</c:v>
                </c:pt>
                <c:pt idx="6">
                  <c:v>2091.43954163498</c:v>
                </c:pt>
                <c:pt idx="7">
                  <c:v>1756.40097448051</c:v>
                </c:pt>
                <c:pt idx="8">
                  <c:v>1532.86553585033</c:v>
                </c:pt>
                <c:pt idx="9">
                  <c:v>1490.46554547068</c:v>
                </c:pt>
                <c:pt idx="10">
                  <c:v>1449.67532053084</c:v>
                </c:pt>
                <c:pt idx="11">
                  <c:v>1426.37779368338</c:v>
                </c:pt>
                <c:pt idx="12">
                  <c:v>1382.35404656904</c:v>
                </c:pt>
                <c:pt idx="13">
                  <c:v>1348.83857495937</c:v>
                </c:pt>
              </c:numCache>
            </c:numRef>
          </c:yVal>
          <c:smooth val="0"/>
        </c:ser>
        <c:ser>
          <c:idx val="1"/>
          <c:order val="1"/>
          <c:tx>
            <c:v>Movie - KMeans Euclidean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'IDG-Clustering'!$A$23:$A$36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xVal>
          <c:yVal>
            <c:numRef>
              <c:f>'IDG-Clustering'!$B$23:$B$36</c:f>
              <c:numCache>
                <c:formatCode>General</c:formatCode>
                <c:ptCount val="14"/>
                <c:pt idx="0">
                  <c:v>306.883767744306</c:v>
                </c:pt>
                <c:pt idx="1">
                  <c:v>283.967692746404</c:v>
                </c:pt>
                <c:pt idx="2">
                  <c:v>203.569121746286</c:v>
                </c:pt>
                <c:pt idx="3">
                  <c:v>203.569121746286</c:v>
                </c:pt>
                <c:pt idx="4">
                  <c:v>265.513703501156</c:v>
                </c:pt>
                <c:pt idx="5">
                  <c:v>264.509986524204</c:v>
                </c:pt>
                <c:pt idx="6">
                  <c:v>262.802070371118</c:v>
                </c:pt>
                <c:pt idx="7">
                  <c:v>261.831101785998</c:v>
                </c:pt>
                <c:pt idx="8">
                  <c:v>260.582507370764</c:v>
                </c:pt>
                <c:pt idx="9">
                  <c:v>180.183717965026</c:v>
                </c:pt>
                <c:pt idx="10">
                  <c:v>131.865932021003</c:v>
                </c:pt>
                <c:pt idx="11">
                  <c:v>131.432368574723</c:v>
                </c:pt>
                <c:pt idx="12">
                  <c:v>131.342552292162</c:v>
                </c:pt>
                <c:pt idx="13">
                  <c:v>112.3097377935</c:v>
                </c:pt>
              </c:numCache>
            </c:numRef>
          </c:yVal>
          <c:smooth val="0"/>
        </c:ser>
        <c:ser>
          <c:idx val="2"/>
          <c:order val="2"/>
          <c:tx>
            <c:v>EEG - KMeans Manhattan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'IDG-Clustering'!$F$4:$F$17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xVal>
          <c:yVal>
            <c:numRef>
              <c:f>'IDG-Clustering'!$G$4:$G$17</c:f>
              <c:numCache>
                <c:formatCode>General</c:formatCode>
                <c:ptCount val="14"/>
                <c:pt idx="0">
                  <c:v>12186.719704979</c:v>
                </c:pt>
                <c:pt idx="1">
                  <c:v>11215.4633253218</c:v>
                </c:pt>
                <c:pt idx="2">
                  <c:v>10645.2711642011</c:v>
                </c:pt>
                <c:pt idx="3">
                  <c:v>10368.7891230749</c:v>
                </c:pt>
                <c:pt idx="4">
                  <c:v>10165.2828153087</c:v>
                </c:pt>
                <c:pt idx="5">
                  <c:v>9084.22568982665</c:v>
                </c:pt>
                <c:pt idx="6">
                  <c:v>8903.263399246491</c:v>
                </c:pt>
                <c:pt idx="7">
                  <c:v>8251.9580588219</c:v>
                </c:pt>
                <c:pt idx="8">
                  <c:v>8154.22305768435</c:v>
                </c:pt>
                <c:pt idx="9">
                  <c:v>7908.70495001738</c:v>
                </c:pt>
                <c:pt idx="10">
                  <c:v>7801.82671752015</c:v>
                </c:pt>
                <c:pt idx="11">
                  <c:v>7068.36637490172</c:v>
                </c:pt>
                <c:pt idx="12">
                  <c:v>6986.55657061257</c:v>
                </c:pt>
                <c:pt idx="13">
                  <c:v>6917.68098828636</c:v>
                </c:pt>
              </c:numCache>
            </c:numRef>
          </c:yVal>
          <c:smooth val="0"/>
        </c:ser>
        <c:ser>
          <c:idx val="3"/>
          <c:order val="3"/>
          <c:tx>
            <c:v>Movie - KMeans Manhattan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'IDG-Clustering'!$F$23:$F$36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</c:numCache>
            </c:numRef>
          </c:xVal>
          <c:yVal>
            <c:numRef>
              <c:f>'IDG-Clustering'!$G$23:$G$36</c:f>
              <c:numCache>
                <c:formatCode>General</c:formatCode>
                <c:ptCount val="14"/>
                <c:pt idx="0">
                  <c:v>1759.60152036273</c:v>
                </c:pt>
                <c:pt idx="1">
                  <c:v>1646.91782451217</c:v>
                </c:pt>
                <c:pt idx="2">
                  <c:v>1413.0765657728</c:v>
                </c:pt>
                <c:pt idx="3">
                  <c:v>1324.16589938829</c:v>
                </c:pt>
                <c:pt idx="4">
                  <c:v>1558.84468386184</c:v>
                </c:pt>
                <c:pt idx="5">
                  <c:v>1554.58150493534</c:v>
                </c:pt>
                <c:pt idx="6">
                  <c:v>1535.32321493172</c:v>
                </c:pt>
                <c:pt idx="7">
                  <c:v>1523.66154652405</c:v>
                </c:pt>
                <c:pt idx="8">
                  <c:v>1517.42788108502</c:v>
                </c:pt>
                <c:pt idx="9">
                  <c:v>1283.59320015794</c:v>
                </c:pt>
                <c:pt idx="10">
                  <c:v>1194.67596812902</c:v>
                </c:pt>
                <c:pt idx="11">
                  <c:v>1190.79990000029</c:v>
                </c:pt>
                <c:pt idx="12">
                  <c:v>1184.47155049496</c:v>
                </c:pt>
                <c:pt idx="13">
                  <c:v>1135.98016992694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80880"/>
        <c:axId val="152102512"/>
      </c:scatterChart>
      <c:valAx>
        <c:axId val="129080880"/>
        <c:scaling>
          <c:orientation val="minMax"/>
          <c:max val="15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Number of Clusters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52102512"/>
        <c:crosses val="autoZero"/>
        <c:crossBetween val="midCat"/>
        <c:majorUnit val="1.0"/>
      </c:valAx>
      <c:valAx>
        <c:axId val="1521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Sum of Squared Errors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908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665306</xdr:colOff>
      <xdr:row>0</xdr:row>
      <xdr:rowOff>158749</xdr:rowOff>
    </xdr:from>
    <xdr:to>
      <xdr:col>16</xdr:col>
      <xdr:colOff>490682</xdr:colOff>
      <xdr:row>27</xdr:row>
      <xdr:rowOff>129887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412749</xdr:colOff>
      <xdr:row>31</xdr:row>
      <xdr:rowOff>71581</xdr:rowOff>
    </xdr:from>
    <xdr:to>
      <xdr:col>18</xdr:col>
      <xdr:colOff>173181</xdr:colOff>
      <xdr:row>52</xdr:row>
      <xdr:rowOff>101021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0</xdr:row>
      <xdr:rowOff>127000</xdr:rowOff>
    </xdr:from>
    <xdr:to>
      <xdr:col>19</xdr:col>
      <xdr:colOff>304800</xdr:colOff>
      <xdr:row>26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488950</xdr:colOff>
      <xdr:row>0</xdr:row>
      <xdr:rowOff>177800</xdr:rowOff>
    </xdr:from>
    <xdr:to>
      <xdr:col>15</xdr:col>
      <xdr:colOff>165100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406400</xdr:colOff>
      <xdr:row>0</xdr:row>
      <xdr:rowOff>50800</xdr:rowOff>
    </xdr:from>
    <xdr:to>
      <xdr:col>16</xdr:col>
      <xdr:colOff>25400</xdr:colOff>
      <xdr:row>18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184150</xdr:colOff>
      <xdr:row>20</xdr:row>
      <xdr:rowOff>190500</xdr:rowOff>
    </xdr:from>
    <xdr:to>
      <xdr:col>16</xdr:col>
      <xdr:colOff>628650</xdr:colOff>
      <xdr:row>34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463550</xdr:colOff>
      <xdr:row>3</xdr:row>
      <xdr:rowOff>63500</xdr:rowOff>
    </xdr:from>
    <xdr:to>
      <xdr:col>14</xdr:col>
      <xdr:colOff>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29</xdr:row>
      <xdr:rowOff>152400</xdr:rowOff>
    </xdr:from>
    <xdr:to>
      <xdr:col>11</xdr:col>
      <xdr:colOff>152400</xdr:colOff>
      <xdr:row>44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57</xdr:row>
      <xdr:rowOff>0</xdr:rowOff>
    </xdr:from>
    <xdr:to>
      <xdr:col>10</xdr:col>
      <xdr:colOff>0</xdr:colOff>
      <xdr:row>71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948068</xdr:colOff>
      <xdr:row>38</xdr:row>
      <xdr:rowOff>193749</xdr:rowOff>
    </xdr:from>
    <xdr:to>
      <xdr:col>10</xdr:col>
      <xdr:colOff>443024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423334</xdr:colOff>
      <xdr:row>37</xdr:row>
      <xdr:rowOff>101600</xdr:rowOff>
    </xdr:from>
    <xdr:to>
      <xdr:col>8</xdr:col>
      <xdr:colOff>596901</xdr:colOff>
      <xdr:row>55</xdr:row>
      <xdr:rowOff>89798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1051919</xdr:colOff>
      <xdr:row>37</xdr:row>
      <xdr:rowOff>64143</xdr:rowOff>
    </xdr:from>
    <xdr:to>
      <xdr:col>13</xdr:col>
      <xdr:colOff>1116060</xdr:colOff>
      <xdr:row>55</xdr:row>
      <xdr:rowOff>38485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673100</xdr:colOff>
      <xdr:row>59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16</xdr:col>
      <xdr:colOff>211025</xdr:colOff>
      <xdr:row>56</xdr:row>
      <xdr:rowOff>11288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179456</xdr:rowOff>
    </xdr:from>
    <xdr:to>
      <xdr:col>10</xdr:col>
      <xdr:colOff>326887</xdr:colOff>
      <xdr:row>59</xdr:row>
      <xdr:rowOff>81721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773043</xdr:colOff>
      <xdr:row>38</xdr:row>
      <xdr:rowOff>27609</xdr:rowOff>
    </xdr:from>
    <xdr:to>
      <xdr:col>17</xdr:col>
      <xdr:colOff>147525</xdr:colOff>
      <xdr:row>55</xdr:row>
      <xdr:rowOff>176388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127000</xdr:colOff>
      <xdr:row>2</xdr:row>
      <xdr:rowOff>139700</xdr:rowOff>
    </xdr:from>
    <xdr:to>
      <xdr:col>21</xdr:col>
      <xdr:colOff>647700</xdr:colOff>
      <xdr:row>42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596900</xdr:colOff>
      <xdr:row>44</xdr:row>
      <xdr:rowOff>127000</xdr:rowOff>
    </xdr:from>
    <xdr:to>
      <xdr:col>22</xdr:col>
      <xdr:colOff>38100</xdr:colOff>
      <xdr:row>65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molchhabria/Documents/CS4641/HW01/Analysis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ision Trees_MOOC"/>
      <sheetName val="Decision Trees_Movies"/>
      <sheetName val="Knn_MOOC"/>
      <sheetName val="Knn_Movies"/>
      <sheetName val="Boosting_MOOC"/>
      <sheetName val="Boosting_Movies"/>
      <sheetName val="SVM_MOOC"/>
      <sheetName val="SVM_Movies"/>
      <sheetName val="NeuralNetworks_MOOC"/>
      <sheetName val="NeuralNetworks_Mov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4">
          <cell r="A14">
            <v>100</v>
          </cell>
          <cell r="B14">
            <v>36.616999999999997</v>
          </cell>
        </row>
        <row r="15">
          <cell r="A15">
            <v>500</v>
          </cell>
          <cell r="B15">
            <v>30.184999999999999</v>
          </cell>
        </row>
        <row r="16">
          <cell r="A16">
            <v>1000</v>
          </cell>
          <cell r="B16">
            <v>30.067900000000002</v>
          </cell>
        </row>
        <row r="17">
          <cell r="A17">
            <v>2500</v>
          </cell>
          <cell r="B17">
            <v>29.591799999999999</v>
          </cell>
        </row>
        <row r="18">
          <cell r="A18">
            <v>5000</v>
          </cell>
          <cell r="B18">
            <v>29.630800000000001</v>
          </cell>
        </row>
      </sheetData>
      <sheetData sheetId="9" refreshError="1"/>
    </sheetDataSet>
  </externalBook>
</externalLink>
</file>

<file path=xl/tables/table1.xml><?xml version="1.0" encoding="utf-8"?>
<table xmlns="http://schemas.openxmlformats.org/spreadsheetml/2006/main" id="3" name="Table3" displayName="Table3" ref="A2:F22" totalsRowShown="0" headerRowDxfId="56" dataDxfId="55">
  <autoFilter ref="A2:F22"/>
  <tableColumns count="6">
    <tableColumn id="1" name="K" dataDxfId="54"/>
    <tableColumn id="2" name="SSE (Euclidean)" dataDxfId="53"/>
    <tableColumn id="3" name="% Variance Explained" dataDxfId="52">
      <calculatedColumnFormula>($B$3-B3)/$B$3</calculatedColumnFormula>
    </tableColumn>
    <tableColumn id="4" name="Number of Iterations" dataDxfId="51"/>
    <tableColumn id="5" name="Time" dataDxfId="50"/>
    <tableColumn id="6" name="Column1" dataDxfId="49">
      <calculatedColumnFormula>Table3[[#This Row],[% Variance Explained]]-C2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4" name="Table15" displayName="Table15" ref="B100:F115" totalsRowShown="0" headerRowDxfId="17" dataDxfId="18" tableBorderDxfId="24">
  <autoFilter ref="B100:F115"/>
  <tableColumns count="5">
    <tableColumn id="1" name="K" dataDxfId="23"/>
    <tableColumn id="2" name="SSE (Manhattan)" dataDxfId="22"/>
    <tableColumn id="3" name="%Variance Explained" dataDxfId="21">
      <calculatedColumnFormula>($B$74-C101)/$B$74</calculatedColumnFormula>
    </tableColumn>
    <tableColumn id="4" name="Number of Iterations" dataDxfId="20"/>
    <tableColumn id="5" name="Time" dataDxfId="19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5" name="Table16" displayName="Table16" ref="I121:K136" totalsRowShown="0" headerRowDxfId="11" dataDxfId="12" tableBorderDxfId="16">
  <autoFilter ref="I121:K136"/>
  <tableColumns count="3">
    <tableColumn id="1" name="K" dataDxfId="15"/>
    <tableColumn id="2" name="SSE (Manhattan)" dataDxfId="14"/>
    <tableColumn id="3" name="%Variance Explained" dataDxfId="13">
      <calculatedColumnFormula>($B$26-J122)/$B$26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6" name="Table17" displayName="Table17" ref="M121:O136" totalsRowShown="0" dataDxfId="6" tableBorderDxfId="10">
  <autoFilter ref="M121:O136"/>
  <tableColumns count="3">
    <tableColumn id="1" name="K" dataDxfId="9"/>
    <tableColumn id="2" name="SSE (Euclidean)" dataDxfId="8"/>
    <tableColumn id="3" name="% Variance Explained" dataDxfId="7">
      <calculatedColumnFormula>($B$49-N122)/$B$49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7" name="Table18" displayName="Table18" ref="B120:D135" totalsRowShown="0" headerRowDxfId="0" dataDxfId="1" tableBorderDxfId="5">
  <autoFilter ref="B120:D135"/>
  <tableColumns count="3">
    <tableColumn id="1" name="K" dataDxfId="4"/>
    <tableColumn id="2" name="SSE (Manhattan)" dataDxfId="3"/>
    <tableColumn id="3" name="%Variance Explained" dataDxfId="2">
      <calculatedColumnFormula>($B$74-C121)/$B$74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7" name="Table8" displayName="Table8" ref="A2:D17" totalsRowShown="0">
  <autoFilter ref="A2:D17"/>
  <tableColumns count="4">
    <tableColumn id="1" name="K"/>
    <tableColumn id="2" name="Log Likelihood"/>
    <tableColumn id="3" name="Number of Iterations"/>
    <tableColumn id="4" name="Time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8" name="Table9" displayName="Table9" ref="A20:D35" totalsRowShown="0">
  <autoFilter ref="A20:D35"/>
  <tableColumns count="4">
    <tableColumn id="1" name="K"/>
    <tableColumn id="2" name="Log Likelihood"/>
    <tableColumn id="3" name="Number of Iterations"/>
    <tableColumn id="4" name="Time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" name="Table2" displayName="Table2" ref="A1:G10" totalsRowShown="0" headerRowDxfId="59" dataDxfId="63">
  <tableColumns count="7">
    <tableColumn id="1" name="Dataset" dataDxfId="62"/>
    <tableColumn id="2" name="CV Err (%)" dataDxfId="60"/>
    <tableColumn id="3" name="CV Acc (%)" dataDxfId="61"/>
    <tableColumn id="4" name="Test Error(%)" dataDxfId="67"/>
    <tableColumn id="5" name="Test Acc(%)" dataDxfId="66"/>
    <tableColumn id="6" name="Training Time " dataDxfId="65"/>
    <tableColumn id="7" name="Test Time" dataDxfId="64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1" name="Table5" displayName="Table5" ref="A1:H9" totalsRowShown="0" headerRowDxfId="79">
  <autoFilter ref="A1:H9"/>
  <tableColumns count="8">
    <tableColumn id="1" name="Momentum "/>
    <tableColumn id="2" name="Learning "/>
    <tableColumn id="3" name="CV Err (%)"/>
    <tableColumn id="4" name="CV Acc (%)"/>
    <tableColumn id="5" name="Test Error(%)"/>
    <tableColumn id="6" name="Test Acc(%)"/>
    <tableColumn id="7" name="Training Time "/>
    <tableColumn id="8" name="Test Tim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25:F45" totalsRowShown="0">
  <autoFilter ref="A25:F45"/>
  <tableColumns count="6">
    <tableColumn id="1" name="K"/>
    <tableColumn id="2" name="SSE"/>
    <tableColumn id="3" name="%Variance Explained">
      <calculatedColumnFormula>($B$26-B26)/$B$26</calculatedColumnFormula>
    </tableColumn>
    <tableColumn id="4" name="Number of Iterations"/>
    <tableColumn id="5" name="Time"/>
    <tableColumn id="6" name="Column1" dataDxfId="58">
      <calculatedColumnFormula>Table4[[#This Row],[%Variance Explained]]-C25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e6" displayName="Table6" ref="A48:E70" totalsRowShown="0">
  <autoFilter ref="A48:E70"/>
  <tableColumns count="5">
    <tableColumn id="1" name="K"/>
    <tableColumn id="2" name="SSE (Euclidean)"/>
    <tableColumn id="3" name="% Variance Explained">
      <calculatedColumnFormula>($B$49-B49)/$B$49</calculatedColumnFormula>
    </tableColumn>
    <tableColumn id="4" name="Number of Iterations"/>
    <tableColumn id="5" name="Tim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e7" displayName="Table7" ref="A73:E95" totalsRowShown="0">
  <autoFilter ref="A73:E95"/>
  <tableColumns count="5">
    <tableColumn id="1" name="K"/>
    <tableColumn id="2" name="SSE"/>
    <tableColumn id="3" name="%Variance Explained" dataDxfId="57">
      <calculatedColumnFormula>($B$74-B74)/$B$74</calculatedColumnFormula>
    </tableColumn>
    <tableColumn id="4" name="Number of Iterations"/>
    <tableColumn id="5" name="Tim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Table10" displayName="Table10" ref="I31:K46" totalsRowShown="0" headerRowDxfId="73" dataDxfId="74" tableBorderDxfId="78">
  <autoFilter ref="I31:K46"/>
  <tableColumns count="3">
    <tableColumn id="1" name="K" dataDxfId="77"/>
    <tableColumn id="2" name="SSE (Euclidean)" dataDxfId="76"/>
    <tableColumn id="3" name="SSE (Manhattan)" dataDxfId="75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Table11" displayName="Table11" ref="I50:K65" totalsRowShown="0" dataDxfId="68" tableBorderDxfId="72">
  <autoFilter ref="I50:K65"/>
  <tableColumns count="3">
    <tableColumn id="1" name="K" dataDxfId="71"/>
    <tableColumn id="2" name="SSE (Euclidean)" dataDxfId="70"/>
    <tableColumn id="3" name="SSE (Manhattan)" dataDxfId="69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Table12" displayName="Table12" ref="I68:M83" totalsRowShown="0" headerRowDxfId="41" dataDxfId="42" tableBorderDxfId="48">
  <autoFilter ref="I68:M83"/>
  <tableColumns count="5">
    <tableColumn id="1" name="K" dataDxfId="47"/>
    <tableColumn id="2" name="SSE (Euclidean)" dataDxfId="46"/>
    <tableColumn id="3" name="% Variance Explained" dataDxfId="45">
      <calculatedColumnFormula>($B$3-J69)/$B$3</calculatedColumnFormula>
    </tableColumn>
    <tableColumn id="4" name="Number of Iterations" dataDxfId="44"/>
    <tableColumn id="5" name="Time" dataDxfId="43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2" name="Table13" displayName="Table13" ref="I85:M100" totalsRowShown="0" headerRowDxfId="33" dataDxfId="34" tableBorderDxfId="40">
  <autoFilter ref="I85:M100"/>
  <tableColumns count="5">
    <tableColumn id="1" name="K" dataDxfId="39"/>
    <tableColumn id="2" name="SSE (Manhattan)" dataDxfId="38"/>
    <tableColumn id="3" name="%Variance Explained" dataDxfId="37">
      <calculatedColumnFormula>($B$26-J86)/$B$26</calculatedColumnFormula>
    </tableColumn>
    <tableColumn id="4" name="Number of Iterations" dataDxfId="36"/>
    <tableColumn id="5" name="Time" dataDxfId="35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3" name="Table14" displayName="Table14" ref="I103:M118" totalsRowShown="0" headerRowDxfId="25" dataDxfId="26" tableBorderDxfId="32">
  <autoFilter ref="I103:M118"/>
  <tableColumns count="5">
    <tableColumn id="1" name="K" dataDxfId="31"/>
    <tableColumn id="2" name="SSE (Euclidean)" dataDxfId="30"/>
    <tableColumn id="3" name="% Variance Explained" dataDxfId="29">
      <calculatedColumnFormula>($B$49-J104)/$B$49</calculatedColumnFormula>
    </tableColumn>
    <tableColumn id="4" name="Number of Iterations" dataDxfId="28"/>
    <tableColumn id="5" name="Time" dataDxfId="2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Relationship Id="rId14" Type="http://schemas.openxmlformats.org/officeDocument/2006/relationships/table" Target="../tables/table13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table" Target="../tables/table1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topLeftCell="M1" zoomScale="88" workbookViewId="0">
      <selection activeCell="U26" sqref="U26"/>
    </sheetView>
  </sheetViews>
  <sheetFormatPr baseColWidth="10" defaultRowHeight="16" x14ac:dyDescent="0.2"/>
  <cols>
    <col min="2" max="2" width="17.33203125" bestFit="1" customWidth="1"/>
    <col min="3" max="3" width="22.6640625" bestFit="1" customWidth="1"/>
    <col min="4" max="4" width="21.83203125" customWidth="1"/>
    <col min="5" max="5" width="22" customWidth="1"/>
    <col min="10" max="10" width="18.6640625" bestFit="1" customWidth="1"/>
    <col min="11" max="11" width="22.33203125" customWidth="1"/>
    <col min="12" max="12" width="22" customWidth="1"/>
    <col min="14" max="14" width="16.83203125" customWidth="1"/>
    <col min="15" max="15" width="22.1640625" customWidth="1"/>
  </cols>
  <sheetData>
    <row r="1" spans="1:7" x14ac:dyDescent="0.2">
      <c r="A1" t="s">
        <v>0</v>
      </c>
      <c r="B1" t="s">
        <v>4</v>
      </c>
    </row>
    <row r="2" spans="1:7" x14ac:dyDescent="0.2">
      <c r="A2" s="21" t="s">
        <v>1</v>
      </c>
      <c r="B2" s="21" t="s">
        <v>105</v>
      </c>
      <c r="C2" s="21" t="s">
        <v>108</v>
      </c>
      <c r="D2" s="21" t="s">
        <v>10</v>
      </c>
      <c r="E2" s="21" t="s">
        <v>11</v>
      </c>
      <c r="F2" s="21" t="s">
        <v>109</v>
      </c>
    </row>
    <row r="3" spans="1:7" x14ac:dyDescent="0.2">
      <c r="A3" s="21">
        <v>1</v>
      </c>
      <c r="B3" s="21">
        <v>11071.9670415579</v>
      </c>
      <c r="C3">
        <f>($B$3-B3)/$B$3</f>
        <v>0</v>
      </c>
      <c r="D3" s="21">
        <v>1</v>
      </c>
      <c r="E3" s="21">
        <v>0.01</v>
      </c>
      <c r="F3" s="21" t="e">
        <f>Table3[[#This Row],[% Variance Explained]]-C2</f>
        <v>#VALUE!</v>
      </c>
    </row>
    <row r="4" spans="1:7" x14ac:dyDescent="0.2">
      <c r="A4" s="21">
        <v>2</v>
      </c>
      <c r="B4" s="21">
        <v>4807.0053338982598</v>
      </c>
      <c r="C4">
        <f t="shared" ref="C4:C22" si="0">($B$3-B4)/$B$3</f>
        <v>0.56583998887862641</v>
      </c>
      <c r="D4" s="21">
        <v>4</v>
      </c>
      <c r="E4" s="21">
        <v>0.03</v>
      </c>
      <c r="F4" s="21">
        <f>Table3[[#This Row],[% Variance Explained]]-C3</f>
        <v>0.56583998887862641</v>
      </c>
      <c r="G4" s="3"/>
    </row>
    <row r="5" spans="1:7" x14ac:dyDescent="0.2">
      <c r="A5" s="21">
        <v>3</v>
      </c>
      <c r="B5" s="22">
        <v>4266.4745809432497</v>
      </c>
      <c r="C5">
        <f t="shared" si="0"/>
        <v>0.61465974700526849</v>
      </c>
      <c r="D5" s="21">
        <v>19</v>
      </c>
      <c r="E5" s="21">
        <v>0.1</v>
      </c>
      <c r="F5" s="21">
        <f>Table3[[#This Row],[% Variance Explained]]-C4</f>
        <v>4.8819758126642077E-2</v>
      </c>
    </row>
    <row r="6" spans="1:7" x14ac:dyDescent="0.2">
      <c r="A6" s="21">
        <v>4</v>
      </c>
      <c r="B6" s="21">
        <v>3870.0732821159199</v>
      </c>
      <c r="C6">
        <f t="shared" si="0"/>
        <v>0.65046199400794324</v>
      </c>
      <c r="D6" s="21">
        <v>18</v>
      </c>
      <c r="E6" s="21">
        <v>0.11</v>
      </c>
      <c r="F6" s="21">
        <f>Table3[[#This Row],[% Variance Explained]]-C5</f>
        <v>3.5802247002674759E-2</v>
      </c>
    </row>
    <row r="7" spans="1:7" x14ac:dyDescent="0.2">
      <c r="A7" s="21">
        <v>5</v>
      </c>
      <c r="B7" s="21">
        <v>3762.0902822124299</v>
      </c>
      <c r="C7">
        <f t="shared" si="0"/>
        <v>0.66021482288633349</v>
      </c>
      <c r="D7" s="21">
        <v>10</v>
      </c>
      <c r="E7" s="21">
        <v>0.08</v>
      </c>
      <c r="F7" s="21">
        <f>Table3[[#This Row],[% Variance Explained]]-C6</f>
        <v>9.7528288783902406E-3</v>
      </c>
    </row>
    <row r="8" spans="1:7" x14ac:dyDescent="0.2">
      <c r="A8" s="17">
        <v>6</v>
      </c>
      <c r="B8" s="17">
        <v>3677.2685066655799</v>
      </c>
      <c r="C8">
        <f t="shared" si="0"/>
        <v>0.66787577195062142</v>
      </c>
      <c r="D8" s="17">
        <v>10</v>
      </c>
      <c r="E8" s="17">
        <v>0.1</v>
      </c>
      <c r="F8" s="21">
        <f>Table3[[#This Row],[% Variance Explained]]-C7</f>
        <v>7.6609490642879363E-3</v>
      </c>
    </row>
    <row r="9" spans="1:7" x14ac:dyDescent="0.2">
      <c r="A9" s="17">
        <v>7</v>
      </c>
      <c r="B9" s="17">
        <v>3546.0983354184</v>
      </c>
      <c r="C9" s="8">
        <f t="shared" si="0"/>
        <v>0.67972282412796636</v>
      </c>
      <c r="D9" s="17">
        <v>49</v>
      </c>
      <c r="E9" s="17">
        <v>0.43</v>
      </c>
      <c r="F9" s="21">
        <f>Table3[[#This Row],[% Variance Explained]]-C8</f>
        <v>1.1847052177344941E-2</v>
      </c>
    </row>
    <row r="10" spans="1:7" x14ac:dyDescent="0.2">
      <c r="A10" s="23">
        <v>8</v>
      </c>
      <c r="B10" s="23">
        <v>2930.20954555464</v>
      </c>
      <c r="C10" s="4">
        <f t="shared" si="0"/>
        <v>0.73534878359407219</v>
      </c>
      <c r="D10" s="23">
        <v>45</v>
      </c>
      <c r="E10" s="23">
        <v>0.42</v>
      </c>
      <c r="F10" s="21">
        <f>Table3[[#This Row],[% Variance Explained]]-C9</f>
        <v>5.5625959466105823E-2</v>
      </c>
    </row>
    <row r="11" spans="1:7" x14ac:dyDescent="0.2">
      <c r="A11" s="21">
        <v>9</v>
      </c>
      <c r="B11" s="21">
        <v>2556.0096553356998</v>
      </c>
      <c r="C11">
        <f t="shared" si="0"/>
        <v>0.76914583960177219</v>
      </c>
      <c r="D11" s="21">
        <v>45</v>
      </c>
      <c r="E11" s="21">
        <v>0.46</v>
      </c>
      <c r="F11" s="21">
        <f>Table3[[#This Row],[% Variance Explained]]-C10</f>
        <v>3.3797056007699999E-2</v>
      </c>
    </row>
    <row r="12" spans="1:7" x14ac:dyDescent="0.2">
      <c r="A12" s="21">
        <v>10</v>
      </c>
      <c r="B12" s="21">
        <v>2317.4586660179798</v>
      </c>
      <c r="C12">
        <f t="shared" si="0"/>
        <v>0.7906913326855517</v>
      </c>
      <c r="D12" s="21">
        <v>45</v>
      </c>
      <c r="E12" s="21">
        <v>0.48</v>
      </c>
      <c r="F12" s="21">
        <f>Table3[[#This Row],[% Variance Explained]]-C11</f>
        <v>2.154549308377951E-2</v>
      </c>
    </row>
    <row r="13" spans="1:7" x14ac:dyDescent="0.2">
      <c r="A13" s="21">
        <v>11</v>
      </c>
      <c r="B13" s="21">
        <v>2256.2872627912002</v>
      </c>
      <c r="C13">
        <f t="shared" si="0"/>
        <v>0.79621622297805128</v>
      </c>
      <c r="D13" s="21">
        <v>39</v>
      </c>
      <c r="E13" s="21">
        <v>1.31</v>
      </c>
      <c r="F13" s="21">
        <f>Table3[[#This Row],[% Variance Explained]]-C12</f>
        <v>5.5248902924995846E-3</v>
      </c>
    </row>
    <row r="14" spans="1:7" x14ac:dyDescent="0.2">
      <c r="A14" s="21">
        <v>12</v>
      </c>
      <c r="B14" s="21">
        <v>2210.36051373589</v>
      </c>
      <c r="C14">
        <f t="shared" si="0"/>
        <v>0.80036424373018389</v>
      </c>
      <c r="D14" s="21">
        <v>54</v>
      </c>
      <c r="E14" s="21">
        <v>1.83</v>
      </c>
      <c r="F14" s="21">
        <f>Table3[[#This Row],[% Variance Explained]]-C13</f>
        <v>4.1480207521326085E-3</v>
      </c>
    </row>
    <row r="15" spans="1:7" x14ac:dyDescent="0.2">
      <c r="A15" s="21">
        <v>13</v>
      </c>
      <c r="B15" s="21">
        <v>1946.8020132887</v>
      </c>
      <c r="C15">
        <f t="shared" si="0"/>
        <v>0.82416836990378439</v>
      </c>
      <c r="D15" s="21">
        <v>54</v>
      </c>
      <c r="E15" s="21">
        <v>1.87</v>
      </c>
      <c r="F15" s="21">
        <f>Table3[[#This Row],[% Variance Explained]]-C14</f>
        <v>2.3804126173600504E-2</v>
      </c>
    </row>
    <row r="16" spans="1:7" x14ac:dyDescent="0.2">
      <c r="A16" s="21">
        <v>14</v>
      </c>
      <c r="B16" s="21">
        <v>1887.9950540416701</v>
      </c>
      <c r="C16">
        <f t="shared" si="0"/>
        <v>0.82947970790057401</v>
      </c>
      <c r="D16" s="21">
        <v>38</v>
      </c>
      <c r="E16" s="21">
        <v>1.39</v>
      </c>
      <c r="F16" s="21">
        <f>Table3[[#This Row],[% Variance Explained]]-C15</f>
        <v>5.3113379967896224E-3</v>
      </c>
    </row>
    <row r="17" spans="1:11" x14ac:dyDescent="0.2">
      <c r="A17" s="21">
        <v>15</v>
      </c>
      <c r="B17" s="21">
        <v>1858.7192184855401</v>
      </c>
      <c r="C17">
        <f t="shared" si="0"/>
        <v>0.83212384831810293</v>
      </c>
      <c r="D17" s="21">
        <v>31</v>
      </c>
      <c r="E17" s="21">
        <v>1.21</v>
      </c>
      <c r="F17" s="21">
        <f>Table3[[#This Row],[% Variance Explained]]-C16</f>
        <v>2.6441404175289174E-3</v>
      </c>
    </row>
    <row r="18" spans="1:11" x14ac:dyDescent="0.2">
      <c r="A18" s="21">
        <v>20</v>
      </c>
      <c r="B18" s="21">
        <v>1698.5952793556501</v>
      </c>
      <c r="C18">
        <f t="shared" si="0"/>
        <v>0.84658595234432288</v>
      </c>
      <c r="D18" s="21">
        <v>37</v>
      </c>
      <c r="E18" s="21">
        <v>0.62</v>
      </c>
      <c r="F18" s="21">
        <f>Table3[[#This Row],[% Variance Explained]]-C17</f>
        <v>1.4462104026219946E-2</v>
      </c>
    </row>
    <row r="19" spans="1:11" x14ac:dyDescent="0.2">
      <c r="A19" s="21">
        <v>40</v>
      </c>
      <c r="B19" s="21">
        <v>1127.9983411112401</v>
      </c>
      <c r="C19">
        <f t="shared" si="0"/>
        <v>0.89812123384423259</v>
      </c>
      <c r="D19" s="21">
        <v>40</v>
      </c>
      <c r="E19" s="21">
        <v>1.85</v>
      </c>
      <c r="F19" s="21">
        <f>Table3[[#This Row],[% Variance Explained]]-C18</f>
        <v>5.1535281499909713E-2</v>
      </c>
    </row>
    <row r="20" spans="1:11" x14ac:dyDescent="0.2">
      <c r="A20" s="21">
        <v>50</v>
      </c>
      <c r="B20" s="21">
        <v>1042.3393837394999</v>
      </c>
      <c r="C20">
        <f t="shared" si="0"/>
        <v>0.90585779565391156</v>
      </c>
      <c r="D20" s="21">
        <v>44</v>
      </c>
      <c r="E20" s="21">
        <v>1.36</v>
      </c>
      <c r="F20" s="21">
        <f>Table3[[#This Row],[% Variance Explained]]-C19</f>
        <v>7.7365618096789657E-3</v>
      </c>
    </row>
    <row r="21" spans="1:11" x14ac:dyDescent="0.2">
      <c r="A21" s="21">
        <v>80</v>
      </c>
      <c r="B21" s="21">
        <v>834.317057642892</v>
      </c>
      <c r="C21">
        <f t="shared" si="0"/>
        <v>0.92464599519567414</v>
      </c>
      <c r="D21" s="21">
        <v>53</v>
      </c>
      <c r="E21" s="21">
        <v>2.33</v>
      </c>
      <c r="F21" s="21">
        <f>Table3[[#This Row],[% Variance Explained]]-C20</f>
        <v>1.8788199541762585E-2</v>
      </c>
    </row>
    <row r="22" spans="1:11" x14ac:dyDescent="0.2">
      <c r="A22" s="21">
        <v>100</v>
      </c>
      <c r="B22" s="21">
        <v>730.52693666857397</v>
      </c>
      <c r="C22">
        <f t="shared" si="0"/>
        <v>0.93402013084697699</v>
      </c>
      <c r="D22" s="21">
        <v>75</v>
      </c>
      <c r="E22" s="21">
        <v>3.83</v>
      </c>
      <c r="F22" s="21">
        <f>Table3[[#This Row],[% Variance Explained]]-C21</f>
        <v>9.3741356513028506E-3</v>
      </c>
    </row>
    <row r="24" spans="1:11" x14ac:dyDescent="0.2">
      <c r="A24" t="s">
        <v>0</v>
      </c>
      <c r="B24" t="s">
        <v>5</v>
      </c>
    </row>
    <row r="25" spans="1:11" x14ac:dyDescent="0.2">
      <c r="A25" t="s">
        <v>1</v>
      </c>
      <c r="B25" t="s">
        <v>2</v>
      </c>
      <c r="C25" t="s">
        <v>9</v>
      </c>
      <c r="D25" t="s">
        <v>10</v>
      </c>
      <c r="E25" t="s">
        <v>11</v>
      </c>
      <c r="F25" t="s">
        <v>109</v>
      </c>
    </row>
    <row r="26" spans="1:11" x14ac:dyDescent="0.2">
      <c r="A26">
        <v>1</v>
      </c>
      <c r="B26">
        <v>22207.8424699762</v>
      </c>
      <c r="C26">
        <f>($B$26-B26)/$B$26</f>
        <v>0</v>
      </c>
      <c r="D26">
        <v>1</v>
      </c>
      <c r="E26">
        <v>0.14000000000000001</v>
      </c>
      <c r="F26" t="e">
        <f>Table4[[#This Row],[%Variance Explained]]-C25</f>
        <v>#VALUE!</v>
      </c>
    </row>
    <row r="27" spans="1:11" x14ac:dyDescent="0.2">
      <c r="A27">
        <v>2</v>
      </c>
      <c r="B27">
        <v>15873.8196889151</v>
      </c>
      <c r="C27">
        <f t="shared" ref="C27:C45" si="1">($B$26-B27)/$B$26</f>
        <v>0.28521558497293714</v>
      </c>
      <c r="D27">
        <v>5</v>
      </c>
      <c r="E27">
        <v>0.05</v>
      </c>
      <c r="F27">
        <f>Table4[[#This Row],[%Variance Explained]]-C26</f>
        <v>0.28521558497293714</v>
      </c>
    </row>
    <row r="28" spans="1:11" x14ac:dyDescent="0.2">
      <c r="A28">
        <v>3</v>
      </c>
      <c r="B28">
        <v>14825.7693458218</v>
      </c>
      <c r="C28">
        <f t="shared" si="1"/>
        <v>0.33240838834905112</v>
      </c>
      <c r="D28">
        <v>10</v>
      </c>
      <c r="E28">
        <v>0.1</v>
      </c>
      <c r="F28">
        <f>Table4[[#This Row],[%Variance Explained]]-C27</f>
        <v>4.7192803376113979E-2</v>
      </c>
    </row>
    <row r="29" spans="1:11" x14ac:dyDescent="0.2">
      <c r="A29">
        <v>4</v>
      </c>
      <c r="B29">
        <v>14030.242702441599</v>
      </c>
      <c r="C29">
        <f t="shared" si="1"/>
        <v>0.36823026723961466</v>
      </c>
      <c r="D29">
        <v>8</v>
      </c>
      <c r="E29">
        <v>0.15</v>
      </c>
      <c r="F29">
        <f>Table4[[#This Row],[%Variance Explained]]-C28</f>
        <v>3.5821878890563541E-2</v>
      </c>
    </row>
    <row r="30" spans="1:11" x14ac:dyDescent="0.2">
      <c r="A30">
        <v>5</v>
      </c>
      <c r="B30">
        <v>13287.508893781</v>
      </c>
      <c r="C30">
        <f t="shared" si="1"/>
        <v>0.40167493029793455</v>
      </c>
      <c r="D30">
        <v>14</v>
      </c>
      <c r="E30">
        <v>0.19</v>
      </c>
      <c r="F30">
        <f>Table4[[#This Row],[%Variance Explained]]-C29</f>
        <v>3.344466305831989E-2</v>
      </c>
    </row>
    <row r="31" spans="1:11" x14ac:dyDescent="0.2">
      <c r="A31" s="8">
        <v>6</v>
      </c>
      <c r="B31" s="8">
        <v>12651.803512119001</v>
      </c>
      <c r="C31" s="8">
        <f t="shared" si="1"/>
        <v>0.4303001955627363</v>
      </c>
      <c r="D31" s="8">
        <v>14</v>
      </c>
      <c r="E31" s="8">
        <v>0.18</v>
      </c>
      <c r="F31">
        <f>Table4[[#This Row],[%Variance Explained]]-C30</f>
        <v>2.8625265264801747E-2</v>
      </c>
      <c r="I31" s="27" t="s">
        <v>1</v>
      </c>
      <c r="J31" s="27" t="s">
        <v>105</v>
      </c>
      <c r="K31" s="27" t="s">
        <v>106</v>
      </c>
    </row>
    <row r="32" spans="1:11" x14ac:dyDescent="0.2">
      <c r="A32" s="8">
        <v>7</v>
      </c>
      <c r="B32" s="8">
        <v>12434.8113423704</v>
      </c>
      <c r="C32" s="8">
        <f t="shared" si="1"/>
        <v>0.44007116588738454</v>
      </c>
      <c r="D32" s="8">
        <v>12</v>
      </c>
      <c r="E32" s="8">
        <v>0.21</v>
      </c>
      <c r="F32">
        <f>Table4[[#This Row],[%Variance Explained]]-C31</f>
        <v>9.7709703246482427E-3</v>
      </c>
      <c r="I32" s="24">
        <v>1</v>
      </c>
      <c r="J32" s="24">
        <v>11071.9670415579</v>
      </c>
      <c r="K32" s="24">
        <v>22207.8424699762</v>
      </c>
    </row>
    <row r="33" spans="1:11" x14ac:dyDescent="0.2">
      <c r="A33" s="4">
        <v>8</v>
      </c>
      <c r="B33" s="4">
        <v>11462.008089331301</v>
      </c>
      <c r="C33" s="4">
        <f t="shared" si="1"/>
        <v>0.48387565767240492</v>
      </c>
      <c r="D33" s="4">
        <v>13</v>
      </c>
      <c r="E33" s="4">
        <v>0.2</v>
      </c>
      <c r="F33">
        <f>Table4[[#This Row],[%Variance Explained]]-C32</f>
        <v>4.3804491785020383E-2</v>
      </c>
      <c r="I33" s="24">
        <v>2</v>
      </c>
      <c r="J33" s="24">
        <v>4807.0053338982598</v>
      </c>
      <c r="K33" s="24">
        <v>15873.8196889151</v>
      </c>
    </row>
    <row r="34" spans="1:11" x14ac:dyDescent="0.2">
      <c r="A34">
        <v>9</v>
      </c>
      <c r="B34">
        <v>11218.6800631194</v>
      </c>
      <c r="C34">
        <f t="shared" si="1"/>
        <v>0.49483250890821801</v>
      </c>
      <c r="D34">
        <v>11</v>
      </c>
      <c r="E34">
        <v>0.18</v>
      </c>
      <c r="F34">
        <f>Table4[[#This Row],[%Variance Explained]]-C33</f>
        <v>1.0956851235813081E-2</v>
      </c>
      <c r="I34" s="24">
        <v>3</v>
      </c>
      <c r="J34" s="25">
        <v>4266.4745809432497</v>
      </c>
      <c r="K34" s="24">
        <v>14825.7693458218</v>
      </c>
    </row>
    <row r="35" spans="1:11" x14ac:dyDescent="0.2">
      <c r="A35">
        <v>10</v>
      </c>
      <c r="B35">
        <v>10708.110548155701</v>
      </c>
      <c r="C35">
        <f t="shared" si="1"/>
        <v>0.51782301398109765</v>
      </c>
      <c r="D35">
        <v>14</v>
      </c>
      <c r="E35">
        <v>0.23</v>
      </c>
      <c r="F35">
        <f>Table4[[#This Row],[%Variance Explained]]-C34</f>
        <v>2.2990505072879641E-2</v>
      </c>
      <c r="I35" s="24">
        <v>4</v>
      </c>
      <c r="J35" s="24">
        <v>3870.0732821159199</v>
      </c>
      <c r="K35" s="24">
        <v>14030.242702441599</v>
      </c>
    </row>
    <row r="36" spans="1:11" x14ac:dyDescent="0.2">
      <c r="A36">
        <v>11</v>
      </c>
      <c r="B36">
        <v>10533.863726686401</v>
      </c>
      <c r="C36">
        <f t="shared" si="1"/>
        <v>0.52566919812549939</v>
      </c>
      <c r="D36">
        <v>19</v>
      </c>
      <c r="E36">
        <v>0.45</v>
      </c>
      <c r="F36">
        <f>Table4[[#This Row],[%Variance Explained]]-C35</f>
        <v>7.8461841444017466E-3</v>
      </c>
      <c r="I36" s="24">
        <v>5</v>
      </c>
      <c r="J36" s="24">
        <v>3762.0902822124299</v>
      </c>
      <c r="K36" s="24">
        <v>13287.508893781</v>
      </c>
    </row>
    <row r="37" spans="1:11" x14ac:dyDescent="0.2">
      <c r="A37">
        <v>12</v>
      </c>
      <c r="B37">
        <v>10401.558513125499</v>
      </c>
      <c r="C37">
        <f t="shared" si="1"/>
        <v>0.53162678782561412</v>
      </c>
      <c r="D37">
        <v>14</v>
      </c>
      <c r="E37">
        <v>0.28999999999999998</v>
      </c>
      <c r="F37">
        <f>Table4[[#This Row],[%Variance Explained]]-C36</f>
        <v>5.9575897001147293E-3</v>
      </c>
      <c r="I37" s="24">
        <v>6</v>
      </c>
      <c r="J37" s="24">
        <v>3677.2685066655799</v>
      </c>
      <c r="K37" s="24">
        <v>12651.803512119001</v>
      </c>
    </row>
    <row r="38" spans="1:11" x14ac:dyDescent="0.2">
      <c r="A38">
        <v>13</v>
      </c>
      <c r="B38">
        <v>9916.5855066166696</v>
      </c>
      <c r="C38">
        <f t="shared" si="1"/>
        <v>0.55346470419072202</v>
      </c>
      <c r="D38">
        <v>23</v>
      </c>
      <c r="E38">
        <v>0.46</v>
      </c>
      <c r="F38">
        <f>Table4[[#This Row],[%Variance Explained]]-C37</f>
        <v>2.1837916365107901E-2</v>
      </c>
      <c r="I38" s="26">
        <v>7</v>
      </c>
      <c r="J38" s="26">
        <v>3546.0983354184</v>
      </c>
      <c r="K38" s="26">
        <v>12434.8113423704</v>
      </c>
    </row>
    <row r="39" spans="1:11" x14ac:dyDescent="0.2">
      <c r="A39">
        <v>14</v>
      </c>
      <c r="B39">
        <v>9672.1268708787102</v>
      </c>
      <c r="C39">
        <f t="shared" si="1"/>
        <v>0.564472465798742</v>
      </c>
      <c r="D39">
        <v>23</v>
      </c>
      <c r="E39">
        <v>0.45</v>
      </c>
      <c r="F39">
        <f>Table4[[#This Row],[%Variance Explained]]-C38</f>
        <v>1.1007761608019972E-2</v>
      </c>
      <c r="I39" s="24">
        <v>8</v>
      </c>
      <c r="J39" s="24">
        <v>2930.20954555464</v>
      </c>
      <c r="K39" s="24">
        <v>11462.008089331301</v>
      </c>
    </row>
    <row r="40" spans="1:11" x14ac:dyDescent="0.2">
      <c r="A40">
        <v>15</v>
      </c>
      <c r="B40">
        <v>10208.852578685301</v>
      </c>
      <c r="C40">
        <f t="shared" si="1"/>
        <v>0.54030416991262809</v>
      </c>
      <c r="D40">
        <v>23</v>
      </c>
      <c r="E40">
        <v>0.46</v>
      </c>
      <c r="F40">
        <f>Table4[[#This Row],[%Variance Explained]]-C39</f>
        <v>-2.4168295886113911E-2</v>
      </c>
      <c r="I40" s="24">
        <v>9</v>
      </c>
      <c r="J40" s="24">
        <v>2556.0096553356998</v>
      </c>
      <c r="K40" s="24">
        <v>11218.6800631194</v>
      </c>
    </row>
    <row r="41" spans="1:11" x14ac:dyDescent="0.2">
      <c r="A41">
        <v>20</v>
      </c>
      <c r="B41">
        <v>9118.4809997453794</v>
      </c>
      <c r="C41">
        <f t="shared" si="1"/>
        <v>0.58940266205179226</v>
      </c>
      <c r="D41">
        <v>25</v>
      </c>
      <c r="E41">
        <v>0.57999999999999996</v>
      </c>
      <c r="F41">
        <f>Table4[[#This Row],[%Variance Explained]]-C40</f>
        <v>4.9098492139164174E-2</v>
      </c>
      <c r="I41" s="24">
        <v>10</v>
      </c>
      <c r="J41" s="24">
        <v>2317.4586660179798</v>
      </c>
      <c r="K41" s="24">
        <v>10708.110548155701</v>
      </c>
    </row>
    <row r="42" spans="1:11" x14ac:dyDescent="0.2">
      <c r="A42">
        <v>40</v>
      </c>
      <c r="B42">
        <v>7589.4535373855897</v>
      </c>
      <c r="C42">
        <f t="shared" si="1"/>
        <v>0.65825345043553329</v>
      </c>
      <c r="D42">
        <v>24</v>
      </c>
      <c r="E42">
        <v>0.89</v>
      </c>
      <c r="F42">
        <f>Table4[[#This Row],[%Variance Explained]]-C41</f>
        <v>6.8850788383741035E-2</v>
      </c>
      <c r="I42" s="24">
        <v>11</v>
      </c>
      <c r="J42" s="24">
        <v>2256.2872627912002</v>
      </c>
      <c r="K42" s="24">
        <v>10533.863726686401</v>
      </c>
    </row>
    <row r="43" spans="1:11" x14ac:dyDescent="0.2">
      <c r="A43">
        <v>50</v>
      </c>
      <c r="B43">
        <v>7317.5451753852403</v>
      </c>
      <c r="C43">
        <f t="shared" si="1"/>
        <v>0.67049724955145173</v>
      </c>
      <c r="D43">
        <v>28</v>
      </c>
      <c r="E43">
        <v>1.23</v>
      </c>
      <c r="F43">
        <f>Table4[[#This Row],[%Variance Explained]]-C42</f>
        <v>1.2243799115918441E-2</v>
      </c>
      <c r="I43" s="24">
        <v>12</v>
      </c>
      <c r="J43" s="24">
        <v>2210.36051373589</v>
      </c>
      <c r="K43" s="24">
        <v>10401.558513125499</v>
      </c>
    </row>
    <row r="44" spans="1:11" x14ac:dyDescent="0.2">
      <c r="A44">
        <v>80</v>
      </c>
      <c r="B44">
        <v>6353.46892063017</v>
      </c>
      <c r="C44">
        <f t="shared" si="1"/>
        <v>0.71390877212769699</v>
      </c>
      <c r="D44">
        <v>32</v>
      </c>
      <c r="E44">
        <v>1.98</v>
      </c>
      <c r="F44">
        <f>Table4[[#This Row],[%Variance Explained]]-C43</f>
        <v>4.3411522576245254E-2</v>
      </c>
      <c r="I44" s="24">
        <v>13</v>
      </c>
      <c r="J44" s="24">
        <v>1946.8020132887</v>
      </c>
      <c r="K44" s="24">
        <v>9916.5855066166696</v>
      </c>
    </row>
    <row r="45" spans="1:11" x14ac:dyDescent="0.2">
      <c r="A45">
        <v>100</v>
      </c>
      <c r="B45">
        <v>5944.3818154965002</v>
      </c>
      <c r="C45">
        <f t="shared" si="1"/>
        <v>0.73232961177867761</v>
      </c>
      <c r="D45">
        <v>32</v>
      </c>
      <c r="E45">
        <v>2.38</v>
      </c>
      <c r="F45">
        <f>Table4[[#This Row],[%Variance Explained]]-C44</f>
        <v>1.8420839650980625E-2</v>
      </c>
      <c r="I45" s="24">
        <v>14</v>
      </c>
      <c r="J45" s="24">
        <v>1887.9950540416701</v>
      </c>
      <c r="K45" s="24">
        <v>9672.1268708787102</v>
      </c>
    </row>
    <row r="46" spans="1:11" x14ac:dyDescent="0.2">
      <c r="I46" s="24">
        <v>15</v>
      </c>
      <c r="J46" s="24">
        <v>1858.7192184855401</v>
      </c>
      <c r="K46" s="24">
        <v>10208.852578685301</v>
      </c>
    </row>
    <row r="47" spans="1:11" x14ac:dyDescent="0.2">
      <c r="A47" t="s">
        <v>6</v>
      </c>
      <c r="B47" t="s">
        <v>4</v>
      </c>
    </row>
    <row r="48" spans="1:11" x14ac:dyDescent="0.2">
      <c r="A48" t="s">
        <v>1</v>
      </c>
      <c r="B48" s="21" t="s">
        <v>105</v>
      </c>
      <c r="C48" s="21" t="s">
        <v>108</v>
      </c>
      <c r="D48" t="s">
        <v>10</v>
      </c>
      <c r="E48" t="s">
        <v>11</v>
      </c>
    </row>
    <row r="49" spans="1:11" x14ac:dyDescent="0.2">
      <c r="A49">
        <v>1</v>
      </c>
      <c r="B49">
        <v>10803.709453248301</v>
      </c>
      <c r="C49">
        <f>($B$49-B49)/$B$49</f>
        <v>0</v>
      </c>
      <c r="D49">
        <v>1</v>
      </c>
      <c r="E49">
        <v>0.02</v>
      </c>
    </row>
    <row r="50" spans="1:11" x14ac:dyDescent="0.2">
      <c r="A50">
        <v>2</v>
      </c>
      <c r="B50">
        <v>7634.1073143850999</v>
      </c>
      <c r="C50">
        <f t="shared" ref="C50:C70" si="2">($B$49-B50)/$B$49</f>
        <v>0.29338091260036719</v>
      </c>
      <c r="D50">
        <v>2</v>
      </c>
      <c r="E50">
        <v>7.0000000000000007E-2</v>
      </c>
      <c r="G50">
        <f>Table6[[#This Row],[% Variance Explained]]-C49</f>
        <v>0.29338091260036719</v>
      </c>
      <c r="I50" s="28" t="s">
        <v>1</v>
      </c>
      <c r="J50" s="27" t="s">
        <v>105</v>
      </c>
      <c r="K50" s="27" t="s">
        <v>106</v>
      </c>
    </row>
    <row r="51" spans="1:11" x14ac:dyDescent="0.2">
      <c r="A51">
        <v>3</v>
      </c>
      <c r="B51">
        <v>5793.5754954968897</v>
      </c>
      <c r="C51">
        <f t="shared" si="2"/>
        <v>0.46374201189250208</v>
      </c>
      <c r="D51">
        <v>6</v>
      </c>
      <c r="E51">
        <v>0.08</v>
      </c>
      <c r="G51">
        <f>Table6[[#This Row],[% Variance Explained]]-C50</f>
        <v>0.17036109929213489</v>
      </c>
      <c r="I51" s="18">
        <v>1</v>
      </c>
      <c r="J51" s="18">
        <v>10803.709453248301</v>
      </c>
      <c r="K51" s="18">
        <v>15959.364092637899</v>
      </c>
    </row>
    <row r="52" spans="1:11" x14ac:dyDescent="0.2">
      <c r="A52">
        <v>4</v>
      </c>
      <c r="B52">
        <v>4575.8396368846797</v>
      </c>
      <c r="C52">
        <f t="shared" si="2"/>
        <v>0.5764566182859644</v>
      </c>
      <c r="D52">
        <v>13</v>
      </c>
      <c r="E52">
        <v>0.17</v>
      </c>
      <c r="G52">
        <f>Table6[[#This Row],[% Variance Explained]]-C51</f>
        <v>0.11271460639346231</v>
      </c>
      <c r="I52" s="18">
        <v>2</v>
      </c>
      <c r="J52" s="18">
        <v>7634.1073143850999</v>
      </c>
      <c r="K52" s="18">
        <v>10748.923545068101</v>
      </c>
    </row>
    <row r="53" spans="1:11" x14ac:dyDescent="0.2">
      <c r="A53" s="8">
        <v>5</v>
      </c>
      <c r="B53" s="8">
        <v>4036.3645064908501</v>
      </c>
      <c r="C53" s="8">
        <f t="shared" si="2"/>
        <v>0.62639086843665015</v>
      </c>
      <c r="D53" s="8">
        <v>13</v>
      </c>
      <c r="E53" s="8">
        <v>0.19</v>
      </c>
      <c r="G53">
        <f>Table6[[#This Row],[% Variance Explained]]-C52</f>
        <v>4.9934250150685755E-2</v>
      </c>
      <c r="I53" s="18">
        <v>3</v>
      </c>
      <c r="J53" s="18">
        <v>5793.5754954968897</v>
      </c>
      <c r="K53" s="19">
        <v>10544.5986075857</v>
      </c>
    </row>
    <row r="54" spans="1:11" x14ac:dyDescent="0.2">
      <c r="A54" s="4">
        <v>6</v>
      </c>
      <c r="B54" s="4">
        <v>2846.1761706285101</v>
      </c>
      <c r="C54" s="4">
        <f t="shared" si="2"/>
        <v>0.73655565406076673</v>
      </c>
      <c r="D54" s="4">
        <v>6</v>
      </c>
      <c r="E54" s="4">
        <v>0.12</v>
      </c>
      <c r="G54">
        <f>Table6[[#This Row],[% Variance Explained]]-C53</f>
        <v>0.11016478562411658</v>
      </c>
      <c r="I54" s="18">
        <v>4</v>
      </c>
      <c r="J54" s="18">
        <v>4575.8396368846797</v>
      </c>
      <c r="K54" s="18">
        <v>9413.8454585215095</v>
      </c>
    </row>
    <row r="55" spans="1:11" x14ac:dyDescent="0.2">
      <c r="A55">
        <v>7</v>
      </c>
      <c r="B55">
        <v>2619.3008606787198</v>
      </c>
      <c r="C55">
        <f t="shared" si="2"/>
        <v>0.7575554144608001</v>
      </c>
      <c r="D55">
        <v>6</v>
      </c>
      <c r="E55">
        <v>0.13</v>
      </c>
      <c r="G55">
        <f>Table6[[#This Row],[% Variance Explained]]-C54</f>
        <v>2.0999760400033374E-2</v>
      </c>
      <c r="I55" s="20">
        <v>5</v>
      </c>
      <c r="J55" s="20">
        <v>4036.3645064908501</v>
      </c>
      <c r="K55" s="20">
        <v>8394.0028708724403</v>
      </c>
    </row>
    <row r="56" spans="1:11" x14ac:dyDescent="0.2">
      <c r="A56">
        <v>8</v>
      </c>
      <c r="B56">
        <v>2380.34357089177</v>
      </c>
      <c r="C56">
        <f t="shared" si="2"/>
        <v>0.77967349259137264</v>
      </c>
      <c r="D56">
        <v>6</v>
      </c>
      <c r="E56">
        <v>0.13</v>
      </c>
      <c r="G56">
        <f>Table6[[#This Row],[% Variance Explained]]-C55</f>
        <v>2.2118078130572538E-2</v>
      </c>
      <c r="I56" s="18">
        <v>6</v>
      </c>
      <c r="J56" s="18">
        <v>2846.1761706285101</v>
      </c>
      <c r="K56" s="18">
        <v>6169.6213521110503</v>
      </c>
    </row>
    <row r="57" spans="1:11" x14ac:dyDescent="0.2">
      <c r="A57">
        <v>9</v>
      </c>
      <c r="B57">
        <v>2348.0412235155</v>
      </c>
      <c r="C57">
        <f t="shared" si="2"/>
        <v>0.78266342373641629</v>
      </c>
      <c r="D57">
        <v>15</v>
      </c>
      <c r="E57">
        <v>0.31</v>
      </c>
      <c r="G57">
        <f>Table6[[#This Row],[% Variance Explained]]-C56</f>
        <v>2.989931145043645E-3</v>
      </c>
      <c r="I57" s="18">
        <v>7</v>
      </c>
      <c r="J57" s="18">
        <v>2619.3008606787198</v>
      </c>
      <c r="K57" s="18">
        <v>6056.4249945805204</v>
      </c>
    </row>
    <row r="58" spans="1:11" x14ac:dyDescent="0.2">
      <c r="A58">
        <v>10</v>
      </c>
      <c r="B58">
        <v>2333.5001528389698</v>
      </c>
      <c r="C58">
        <f t="shared" si="2"/>
        <v>0.78400935688460538</v>
      </c>
      <c r="D58">
        <v>11</v>
      </c>
      <c r="E58">
        <v>0.26</v>
      </c>
      <c r="G58">
        <f>Table6[[#This Row],[% Variance Explained]]-C57</f>
        <v>1.3459331481890935E-3</v>
      </c>
      <c r="I58" s="18">
        <v>8</v>
      </c>
      <c r="J58" s="18">
        <v>2380.34357089177</v>
      </c>
      <c r="K58" s="18">
        <v>5999.2995449653699</v>
      </c>
    </row>
    <row r="59" spans="1:11" x14ac:dyDescent="0.2">
      <c r="A59">
        <v>11</v>
      </c>
      <c r="B59">
        <v>2218.46497026114</v>
      </c>
      <c r="C59">
        <f t="shared" si="2"/>
        <v>0.79465710551905622</v>
      </c>
      <c r="D59">
        <v>13</v>
      </c>
      <c r="E59">
        <v>0.41</v>
      </c>
      <c r="G59">
        <f>Table6[[#This Row],[% Variance Explained]]-C58</f>
        <v>1.0647748634450838E-2</v>
      </c>
      <c r="I59" s="18">
        <v>9</v>
      </c>
      <c r="J59" s="18">
        <v>2348.0412235155</v>
      </c>
      <c r="K59" s="18">
        <v>5957.8462652245098</v>
      </c>
    </row>
    <row r="60" spans="1:11" x14ac:dyDescent="0.2">
      <c r="A60">
        <v>12</v>
      </c>
      <c r="B60">
        <v>1948.80913964808</v>
      </c>
      <c r="C60">
        <f t="shared" si="2"/>
        <v>0.81961666517585396</v>
      </c>
      <c r="D60">
        <v>12</v>
      </c>
      <c r="E60">
        <v>0.44</v>
      </c>
      <c r="G60">
        <f>Table6[[#This Row],[% Variance Explained]]-C59</f>
        <v>2.4959559656797747E-2</v>
      </c>
      <c r="I60" s="18">
        <v>10</v>
      </c>
      <c r="J60" s="18">
        <v>2333.5001528389698</v>
      </c>
      <c r="K60" s="18">
        <v>5939.6571947130496</v>
      </c>
    </row>
    <row r="61" spans="1:11" x14ac:dyDescent="0.2">
      <c r="A61">
        <v>13</v>
      </c>
      <c r="B61">
        <v>1765.5834514287999</v>
      </c>
      <c r="C61">
        <f t="shared" si="2"/>
        <v>0.83657618162825087</v>
      </c>
      <c r="D61">
        <v>12</v>
      </c>
      <c r="E61">
        <v>0.31</v>
      </c>
      <c r="G61">
        <f>Table6[[#This Row],[% Variance Explained]]-C60</f>
        <v>1.6959516452396906E-2</v>
      </c>
      <c r="I61" s="18">
        <v>11</v>
      </c>
      <c r="J61" s="18">
        <v>2218.46497026114</v>
      </c>
      <c r="K61" s="18">
        <v>5979.6674238990499</v>
      </c>
    </row>
    <row r="62" spans="1:11" x14ac:dyDescent="0.2">
      <c r="A62">
        <v>14</v>
      </c>
      <c r="B62">
        <v>1755.7713508659001</v>
      </c>
      <c r="C62">
        <f t="shared" si="2"/>
        <v>0.83748439751515158</v>
      </c>
      <c r="D62">
        <v>4</v>
      </c>
      <c r="E62">
        <v>0.35</v>
      </c>
      <c r="G62">
        <f>Table6[[#This Row],[% Variance Explained]]-C61</f>
        <v>9.0821588690070953E-4</v>
      </c>
      <c r="I62" s="18">
        <v>12</v>
      </c>
      <c r="J62" s="18">
        <v>1948.80913964808</v>
      </c>
      <c r="K62" s="18">
        <v>5967.3332153566998</v>
      </c>
    </row>
    <row r="63" spans="1:11" x14ac:dyDescent="0.2">
      <c r="A63">
        <v>15</v>
      </c>
      <c r="B63">
        <v>1598.2720623560599</v>
      </c>
      <c r="C63">
        <f t="shared" si="2"/>
        <v>0.85206265780541568</v>
      </c>
      <c r="D63">
        <v>14</v>
      </c>
      <c r="E63">
        <v>0.38</v>
      </c>
      <c r="G63">
        <f>Table6[[#This Row],[% Variance Explained]]-C62</f>
        <v>1.45782602902641E-2</v>
      </c>
      <c r="I63" s="18">
        <v>13</v>
      </c>
      <c r="J63" s="18">
        <v>1765.5834514287999</v>
      </c>
      <c r="K63" s="18">
        <v>5953.1254159970404</v>
      </c>
    </row>
    <row r="64" spans="1:11" x14ac:dyDescent="0.2">
      <c r="A64">
        <v>20</v>
      </c>
      <c r="B64">
        <v>1899.9401619123701</v>
      </c>
      <c r="C64">
        <f t="shared" si="2"/>
        <v>0.82414001689566696</v>
      </c>
      <c r="D64">
        <v>16</v>
      </c>
      <c r="E64">
        <v>0.55000000000000004</v>
      </c>
      <c r="G64">
        <f>Table6[[#This Row],[% Variance Explained]]-C63</f>
        <v>-2.7922640909748719E-2</v>
      </c>
      <c r="I64" s="18">
        <v>14</v>
      </c>
      <c r="J64" s="18">
        <v>1755.7713508659001</v>
      </c>
      <c r="K64" s="18">
        <v>5947.3222549718203</v>
      </c>
    </row>
    <row r="65" spans="1:13" x14ac:dyDescent="0.2">
      <c r="A65">
        <v>40</v>
      </c>
      <c r="B65">
        <v>1604.19292759921</v>
      </c>
      <c r="C65">
        <f t="shared" si="2"/>
        <v>0.85151461777631532</v>
      </c>
      <c r="D65">
        <v>74</v>
      </c>
      <c r="E65">
        <v>3.3</v>
      </c>
      <c r="G65">
        <f>Table6[[#This Row],[% Variance Explained]]-C64</f>
        <v>2.7374600880648359E-2</v>
      </c>
      <c r="I65" s="18">
        <v>15</v>
      </c>
      <c r="J65" s="18">
        <v>1598.2720623560599</v>
      </c>
      <c r="K65" s="18">
        <v>5828.5445381828104</v>
      </c>
    </row>
    <row r="66" spans="1:13" x14ac:dyDescent="0.2">
      <c r="A66">
        <v>50</v>
      </c>
      <c r="B66">
        <v>1172.51896513163</v>
      </c>
      <c r="C66">
        <f t="shared" si="2"/>
        <v>0.89147070548263452</v>
      </c>
      <c r="D66">
        <v>43</v>
      </c>
      <c r="E66">
        <v>2.39</v>
      </c>
      <c r="G66">
        <f>Table6[[#This Row],[% Variance Explained]]-C65</f>
        <v>3.9956087706319199E-2</v>
      </c>
    </row>
    <row r="67" spans="1:13" x14ac:dyDescent="0.2">
      <c r="A67">
        <v>75</v>
      </c>
      <c r="B67">
        <v>906.220903418332</v>
      </c>
      <c r="C67">
        <f t="shared" si="2"/>
        <v>0.9161194673607348</v>
      </c>
      <c r="D67">
        <v>66</v>
      </c>
      <c r="E67">
        <v>13.44</v>
      </c>
      <c r="G67">
        <f>Table6[[#This Row],[% Variance Explained]]-C66</f>
        <v>2.4648761878100278E-2</v>
      </c>
    </row>
    <row r="68" spans="1:13" x14ac:dyDescent="0.2">
      <c r="A68">
        <v>80</v>
      </c>
      <c r="B68">
        <v>924.37439572900496</v>
      </c>
      <c r="C68">
        <f t="shared" si="2"/>
        <v>0.91443916557279525</v>
      </c>
      <c r="D68">
        <v>66</v>
      </c>
      <c r="E68">
        <v>4.9000000000000004</v>
      </c>
      <c r="G68">
        <f>Table6[[#This Row],[% Variance Explained]]-C67</f>
        <v>-1.6803017879395421E-3</v>
      </c>
      <c r="I68" s="27" t="s">
        <v>1</v>
      </c>
      <c r="J68" s="27" t="s">
        <v>105</v>
      </c>
      <c r="K68" s="27" t="s">
        <v>108</v>
      </c>
      <c r="L68" s="27" t="s">
        <v>10</v>
      </c>
      <c r="M68" s="27" t="s">
        <v>11</v>
      </c>
    </row>
    <row r="69" spans="1:13" x14ac:dyDescent="0.2">
      <c r="A69">
        <v>90</v>
      </c>
      <c r="B69">
        <v>864.20775555541195</v>
      </c>
      <c r="C69">
        <f t="shared" si="2"/>
        <v>0.92000823797648745</v>
      </c>
      <c r="D69">
        <v>23</v>
      </c>
      <c r="E69">
        <v>5.74</v>
      </c>
      <c r="G69">
        <f>Table6[[#This Row],[% Variance Explained]]-C68</f>
        <v>5.569072403692199E-3</v>
      </c>
      <c r="I69" s="24">
        <v>1</v>
      </c>
      <c r="J69" s="24">
        <v>11071.9670415579</v>
      </c>
      <c r="K69" s="18">
        <f>($B$3-J69)/$B$3</f>
        <v>0</v>
      </c>
      <c r="L69" s="24">
        <v>1</v>
      </c>
      <c r="M69" s="24">
        <v>0.01</v>
      </c>
    </row>
    <row r="70" spans="1:13" x14ac:dyDescent="0.2">
      <c r="A70">
        <v>100</v>
      </c>
      <c r="B70">
        <v>826.35927949714005</v>
      </c>
      <c r="C70">
        <f t="shared" si="2"/>
        <v>0.92351152323439412</v>
      </c>
      <c r="D70">
        <v>33</v>
      </c>
      <c r="E70">
        <v>2.94</v>
      </c>
      <c r="G70">
        <f>Table6[[#This Row],[% Variance Explained]]-C69</f>
        <v>3.5032852579066631E-3</v>
      </c>
      <c r="I70" s="24">
        <v>2</v>
      </c>
      <c r="J70" s="24">
        <v>4807.0053338982598</v>
      </c>
      <c r="K70" s="18">
        <f t="shared" ref="K70:K83" si="3">($B$3-J70)/$B$3</f>
        <v>0.56583998887862641</v>
      </c>
      <c r="L70" s="24">
        <v>4</v>
      </c>
      <c r="M70" s="24">
        <v>0.03</v>
      </c>
    </row>
    <row r="71" spans="1:13" x14ac:dyDescent="0.2">
      <c r="I71" s="24">
        <v>3</v>
      </c>
      <c r="J71" s="25">
        <v>4266.4745809432497</v>
      </c>
      <c r="K71" s="18">
        <f t="shared" si="3"/>
        <v>0.61465974700526849</v>
      </c>
      <c r="L71" s="24">
        <v>19</v>
      </c>
      <c r="M71" s="24">
        <v>0.1</v>
      </c>
    </row>
    <row r="72" spans="1:13" x14ac:dyDescent="0.2">
      <c r="A72" t="s">
        <v>61</v>
      </c>
      <c r="B72" t="s">
        <v>5</v>
      </c>
      <c r="I72" s="24">
        <v>4</v>
      </c>
      <c r="J72" s="24">
        <v>3870.0732821159199</v>
      </c>
      <c r="K72" s="18">
        <f t="shared" si="3"/>
        <v>0.65046199400794324</v>
      </c>
      <c r="L72" s="24">
        <v>18</v>
      </c>
      <c r="M72" s="24">
        <v>0.11</v>
      </c>
    </row>
    <row r="73" spans="1:13" x14ac:dyDescent="0.2">
      <c r="A73" t="s">
        <v>1</v>
      </c>
      <c r="B73" t="s">
        <v>2</v>
      </c>
      <c r="C73" t="s">
        <v>9</v>
      </c>
      <c r="D73" t="s">
        <v>10</v>
      </c>
      <c r="E73" t="s">
        <v>11</v>
      </c>
      <c r="I73" s="24">
        <v>5</v>
      </c>
      <c r="J73" s="24">
        <v>3762.0902822124299</v>
      </c>
      <c r="K73" s="18">
        <f t="shared" si="3"/>
        <v>0.66021482288633349</v>
      </c>
      <c r="L73" s="24">
        <v>10</v>
      </c>
      <c r="M73" s="24">
        <v>0.08</v>
      </c>
    </row>
    <row r="74" spans="1:13" x14ac:dyDescent="0.2">
      <c r="A74">
        <v>1</v>
      </c>
      <c r="B74">
        <v>15959.364092637899</v>
      </c>
      <c r="C74">
        <f t="shared" ref="C74:C95" si="4">($B$74-B74)/$B$74</f>
        <v>0</v>
      </c>
      <c r="D74">
        <v>1</v>
      </c>
      <c r="E74">
        <v>0.04</v>
      </c>
      <c r="I74" s="24">
        <v>6</v>
      </c>
      <c r="J74" s="24">
        <v>3677.2685066655799</v>
      </c>
      <c r="K74" s="18">
        <f t="shared" si="3"/>
        <v>0.66787577195062142</v>
      </c>
      <c r="L74" s="24">
        <v>10</v>
      </c>
      <c r="M74" s="24">
        <v>0.1</v>
      </c>
    </row>
    <row r="75" spans="1:13" x14ac:dyDescent="0.2">
      <c r="A75">
        <v>2</v>
      </c>
      <c r="B75">
        <v>10748.923545068101</v>
      </c>
      <c r="C75">
        <f t="shared" si="4"/>
        <v>0.32648171426663486</v>
      </c>
      <c r="D75">
        <v>6</v>
      </c>
      <c r="E75">
        <v>0.1</v>
      </c>
      <c r="G75">
        <f>Table7[[#This Row],[%Variance Explained]]-C74</f>
        <v>0.32648171426663486</v>
      </c>
      <c r="I75" s="24">
        <v>7</v>
      </c>
      <c r="J75" s="24">
        <v>3546.0983354184</v>
      </c>
      <c r="K75" s="18">
        <f t="shared" si="3"/>
        <v>0.67972282412796636</v>
      </c>
      <c r="L75" s="24">
        <v>49</v>
      </c>
      <c r="M75" s="24">
        <v>0.43</v>
      </c>
    </row>
    <row r="76" spans="1:13" x14ac:dyDescent="0.2">
      <c r="A76">
        <v>3</v>
      </c>
      <c r="B76" s="2">
        <v>10544.5986075857</v>
      </c>
      <c r="C76">
        <f t="shared" si="4"/>
        <v>0.33928453875866182</v>
      </c>
      <c r="D76">
        <v>20</v>
      </c>
      <c r="E76">
        <v>0.34</v>
      </c>
      <c r="G76">
        <f>Table7[[#This Row],[%Variance Explained]]-C75</f>
        <v>1.2802824492026965E-2</v>
      </c>
      <c r="I76" s="26">
        <v>8</v>
      </c>
      <c r="J76" s="26">
        <v>2930.20954555464</v>
      </c>
      <c r="K76" s="20">
        <f t="shared" si="3"/>
        <v>0.73534878359407219</v>
      </c>
      <c r="L76" s="26">
        <v>45</v>
      </c>
      <c r="M76" s="26">
        <v>0.42</v>
      </c>
    </row>
    <row r="77" spans="1:13" x14ac:dyDescent="0.2">
      <c r="A77">
        <v>4</v>
      </c>
      <c r="B77">
        <v>9413.8454585215095</v>
      </c>
      <c r="C77">
        <f t="shared" si="4"/>
        <v>0.41013655657720449</v>
      </c>
      <c r="D77">
        <v>13</v>
      </c>
      <c r="E77">
        <v>0.28999999999999998</v>
      </c>
      <c r="G77">
        <f>Table7[[#This Row],[%Variance Explained]]-C76</f>
        <v>7.0852017818542667E-2</v>
      </c>
      <c r="I77" s="24">
        <v>9</v>
      </c>
      <c r="J77" s="24">
        <v>2556.0096553356998</v>
      </c>
      <c r="K77" s="18">
        <f t="shared" si="3"/>
        <v>0.76914583960177219</v>
      </c>
      <c r="L77" s="24">
        <v>45</v>
      </c>
      <c r="M77" s="24">
        <v>0.46</v>
      </c>
    </row>
    <row r="78" spans="1:13" x14ac:dyDescent="0.2">
      <c r="A78" s="8">
        <v>5</v>
      </c>
      <c r="B78" s="8">
        <v>8394.0028708724403</v>
      </c>
      <c r="C78" s="8">
        <f t="shared" si="4"/>
        <v>0.47403901420203715</v>
      </c>
      <c r="D78" s="8">
        <v>16</v>
      </c>
      <c r="E78" s="8">
        <v>0.34</v>
      </c>
      <c r="G78">
        <f>Table7[[#This Row],[%Variance Explained]]-C77</f>
        <v>6.3902457624832654E-2</v>
      </c>
      <c r="I78" s="24">
        <v>10</v>
      </c>
      <c r="J78" s="24">
        <v>2317.4586660179798</v>
      </c>
      <c r="K78" s="18">
        <f t="shared" si="3"/>
        <v>0.7906913326855517</v>
      </c>
      <c r="L78" s="24">
        <v>45</v>
      </c>
      <c r="M78" s="24">
        <v>0.48</v>
      </c>
    </row>
    <row r="79" spans="1:13" x14ac:dyDescent="0.2">
      <c r="A79" s="4">
        <v>6</v>
      </c>
      <c r="B79" s="4">
        <v>6169.6213521110503</v>
      </c>
      <c r="C79" s="4">
        <f t="shared" si="4"/>
        <v>0.61341684315873757</v>
      </c>
      <c r="D79" s="4">
        <v>17</v>
      </c>
      <c r="E79" s="4">
        <v>0.36</v>
      </c>
      <c r="G79">
        <f>Table7[[#This Row],[%Variance Explained]]-C78</f>
        <v>0.13937782895670042</v>
      </c>
      <c r="I79" s="24">
        <v>11</v>
      </c>
      <c r="J79" s="24">
        <v>2256.2872627912002</v>
      </c>
      <c r="K79" s="18">
        <f t="shared" si="3"/>
        <v>0.79621622297805128</v>
      </c>
      <c r="L79" s="24">
        <v>39</v>
      </c>
      <c r="M79" s="24">
        <v>1.31</v>
      </c>
    </row>
    <row r="80" spans="1:13" x14ac:dyDescent="0.2">
      <c r="A80">
        <v>7</v>
      </c>
      <c r="B80">
        <v>6056.4249945805204</v>
      </c>
      <c r="C80">
        <f t="shared" si="4"/>
        <v>0.62050962936710197</v>
      </c>
      <c r="D80">
        <v>17</v>
      </c>
      <c r="E80">
        <v>0.39</v>
      </c>
      <c r="G80">
        <f>Table7[[#This Row],[%Variance Explained]]-C79</f>
        <v>7.0927862083643989E-3</v>
      </c>
      <c r="I80" s="24">
        <v>12</v>
      </c>
      <c r="J80" s="24">
        <v>2210.36051373589</v>
      </c>
      <c r="K80" s="18">
        <f t="shared" si="3"/>
        <v>0.80036424373018389</v>
      </c>
      <c r="L80" s="24">
        <v>54</v>
      </c>
      <c r="M80" s="24">
        <v>1.83</v>
      </c>
    </row>
    <row r="81" spans="1:13" x14ac:dyDescent="0.2">
      <c r="A81">
        <v>8</v>
      </c>
      <c r="B81">
        <v>5999.2995449653699</v>
      </c>
      <c r="C81">
        <f t="shared" si="4"/>
        <v>0.62408906080832727</v>
      </c>
      <c r="D81">
        <v>17</v>
      </c>
      <c r="E81">
        <v>0.39</v>
      </c>
      <c r="G81">
        <f>Table7[[#This Row],[%Variance Explained]]-C80</f>
        <v>3.5794314412253003E-3</v>
      </c>
      <c r="I81" s="24">
        <v>13</v>
      </c>
      <c r="J81" s="24">
        <v>1946.8020132887</v>
      </c>
      <c r="K81" s="18">
        <f t="shared" si="3"/>
        <v>0.82416836990378439</v>
      </c>
      <c r="L81" s="24">
        <v>54</v>
      </c>
      <c r="M81" s="24">
        <v>1.87</v>
      </c>
    </row>
    <row r="82" spans="1:13" x14ac:dyDescent="0.2">
      <c r="A82">
        <v>9</v>
      </c>
      <c r="B82">
        <v>5957.8462652245098</v>
      </c>
      <c r="C82">
        <f t="shared" si="4"/>
        <v>0.6266864875917656</v>
      </c>
      <c r="D82">
        <v>17</v>
      </c>
      <c r="E82">
        <v>0.43</v>
      </c>
      <c r="G82">
        <f>Table7[[#This Row],[%Variance Explained]]-C81</f>
        <v>2.597426783438328E-3</v>
      </c>
      <c r="I82" s="24">
        <v>14</v>
      </c>
      <c r="J82" s="24">
        <v>1887.9950540416701</v>
      </c>
      <c r="K82" s="18">
        <f t="shared" si="3"/>
        <v>0.82947970790057401</v>
      </c>
      <c r="L82" s="24">
        <v>38</v>
      </c>
      <c r="M82" s="24">
        <v>1.39</v>
      </c>
    </row>
    <row r="83" spans="1:13" x14ac:dyDescent="0.2">
      <c r="A83">
        <v>10</v>
      </c>
      <c r="B83">
        <v>5939.6571947130496</v>
      </c>
      <c r="C83">
        <f t="shared" si="4"/>
        <v>0.62782619907437098</v>
      </c>
      <c r="D83">
        <v>26</v>
      </c>
      <c r="E83">
        <v>0.69</v>
      </c>
      <c r="G83">
        <f>Table7[[#This Row],[%Variance Explained]]-C82</f>
        <v>1.1397114826053878E-3</v>
      </c>
      <c r="I83" s="24">
        <v>15</v>
      </c>
      <c r="J83" s="24">
        <v>1858.7192184855401</v>
      </c>
      <c r="K83" s="18">
        <f t="shared" si="3"/>
        <v>0.83212384831810293</v>
      </c>
      <c r="L83" s="24">
        <v>31</v>
      </c>
      <c r="M83" s="24">
        <v>1.21</v>
      </c>
    </row>
    <row r="84" spans="1:13" x14ac:dyDescent="0.2">
      <c r="A84">
        <v>11</v>
      </c>
      <c r="B84">
        <v>5979.6674238990499</v>
      </c>
      <c r="C84">
        <f t="shared" si="4"/>
        <v>0.62531919259505531</v>
      </c>
      <c r="D84">
        <v>29</v>
      </c>
      <c r="E84">
        <v>0.85</v>
      </c>
      <c r="G84">
        <f>Table7[[#This Row],[%Variance Explained]]-C83</f>
        <v>-2.5070064793156766E-3</v>
      </c>
    </row>
    <row r="85" spans="1:13" x14ac:dyDescent="0.2">
      <c r="A85">
        <v>12</v>
      </c>
      <c r="B85">
        <v>5967.3332153566998</v>
      </c>
      <c r="C85">
        <f t="shared" si="4"/>
        <v>0.62609204347249348</v>
      </c>
      <c r="D85">
        <v>29</v>
      </c>
      <c r="E85">
        <v>0.8</v>
      </c>
      <c r="G85">
        <f>Table7[[#This Row],[%Variance Explained]]-C84</f>
        <v>7.7285087743816927E-4</v>
      </c>
      <c r="I85" s="28" t="s">
        <v>1</v>
      </c>
      <c r="J85" s="28" t="s">
        <v>106</v>
      </c>
      <c r="K85" s="28" t="s">
        <v>9</v>
      </c>
      <c r="L85" s="28" t="s">
        <v>10</v>
      </c>
      <c r="M85" s="28" t="s">
        <v>11</v>
      </c>
    </row>
    <row r="86" spans="1:13" x14ac:dyDescent="0.2">
      <c r="A86">
        <v>13</v>
      </c>
      <c r="B86">
        <v>5953.1254159970404</v>
      </c>
      <c r="C86">
        <f t="shared" si="4"/>
        <v>0.62698229193585264</v>
      </c>
      <c r="D86">
        <v>26</v>
      </c>
      <c r="E86">
        <v>0.75</v>
      </c>
      <c r="G86">
        <f>Table7[[#This Row],[%Variance Explained]]-C85</f>
        <v>8.9024846335916674E-4</v>
      </c>
      <c r="I86" s="18">
        <v>1</v>
      </c>
      <c r="J86" s="18">
        <v>22207.8424699762</v>
      </c>
      <c r="K86" s="18">
        <f>($B$26-J86)/$B$26</f>
        <v>0</v>
      </c>
      <c r="L86" s="18">
        <v>1</v>
      </c>
      <c r="M86" s="18">
        <v>0.14000000000000001</v>
      </c>
    </row>
    <row r="87" spans="1:13" x14ac:dyDescent="0.2">
      <c r="A87">
        <v>14</v>
      </c>
      <c r="B87">
        <v>5947.3222549718203</v>
      </c>
      <c r="C87">
        <f t="shared" si="4"/>
        <v>0.62734591300443243</v>
      </c>
      <c r="D87">
        <v>26</v>
      </c>
      <c r="E87">
        <v>0.79</v>
      </c>
      <c r="G87">
        <f>Table7[[#This Row],[%Variance Explained]]-C86</f>
        <v>3.6362106857978915E-4</v>
      </c>
      <c r="I87" s="18">
        <v>2</v>
      </c>
      <c r="J87" s="18">
        <v>15873.8196889151</v>
      </c>
      <c r="K87" s="18">
        <f t="shared" ref="K87:K100" si="5">($B$26-J87)/$B$26</f>
        <v>0.28521558497293714</v>
      </c>
      <c r="L87" s="18">
        <v>5</v>
      </c>
      <c r="M87" s="18">
        <v>0.05</v>
      </c>
    </row>
    <row r="88" spans="1:13" x14ac:dyDescent="0.2">
      <c r="A88">
        <v>15</v>
      </c>
      <c r="B88">
        <v>5828.5445381828104</v>
      </c>
      <c r="C88">
        <f t="shared" si="4"/>
        <v>0.63478842237382538</v>
      </c>
      <c r="D88">
        <v>26</v>
      </c>
      <c r="E88">
        <v>0.81</v>
      </c>
      <c r="G88">
        <f>Table7[[#This Row],[%Variance Explained]]-C87</f>
        <v>7.4425093693929467E-3</v>
      </c>
      <c r="I88" s="18">
        <v>3</v>
      </c>
      <c r="J88" s="18">
        <v>14825.7693458218</v>
      </c>
      <c r="K88" s="18">
        <f t="shared" si="5"/>
        <v>0.33240838834905112</v>
      </c>
      <c r="L88" s="18">
        <v>10</v>
      </c>
      <c r="M88" s="18">
        <v>0.1</v>
      </c>
    </row>
    <row r="89" spans="1:13" x14ac:dyDescent="0.2">
      <c r="A89">
        <v>20</v>
      </c>
      <c r="B89">
        <v>5543.8735034703204</v>
      </c>
      <c r="C89">
        <f t="shared" si="4"/>
        <v>0.65262566407469047</v>
      </c>
      <c r="D89">
        <v>20</v>
      </c>
      <c r="E89">
        <v>0.83</v>
      </c>
      <c r="G89">
        <f>Table7[[#This Row],[%Variance Explained]]-C88</f>
        <v>1.7837241700865092E-2</v>
      </c>
      <c r="I89" s="18">
        <v>4</v>
      </c>
      <c r="J89" s="18">
        <v>14030.242702441599</v>
      </c>
      <c r="K89" s="18">
        <f t="shared" si="5"/>
        <v>0.36823026723961466</v>
      </c>
      <c r="L89" s="18">
        <v>8</v>
      </c>
      <c r="M89" s="18">
        <v>0.15</v>
      </c>
    </row>
    <row r="90" spans="1:13" x14ac:dyDescent="0.2">
      <c r="A90">
        <v>40</v>
      </c>
      <c r="B90">
        <v>3887.2650459121501</v>
      </c>
      <c r="C90">
        <f t="shared" si="4"/>
        <v>0.75642732233263876</v>
      </c>
      <c r="D90">
        <v>36</v>
      </c>
      <c r="E90">
        <v>2.13</v>
      </c>
      <c r="G90">
        <f>Table7[[#This Row],[%Variance Explained]]-C89</f>
        <v>0.10380165825794829</v>
      </c>
      <c r="I90" s="18">
        <v>5</v>
      </c>
      <c r="J90" s="18">
        <v>13287.508893781</v>
      </c>
      <c r="K90" s="18">
        <f t="shared" si="5"/>
        <v>0.40167493029793455</v>
      </c>
      <c r="L90" s="18">
        <v>14</v>
      </c>
      <c r="M90" s="18">
        <v>0.19</v>
      </c>
    </row>
    <row r="91" spans="1:13" x14ac:dyDescent="0.2">
      <c r="A91">
        <v>50</v>
      </c>
      <c r="B91">
        <v>2734.8485062202199</v>
      </c>
      <c r="C91">
        <f t="shared" si="4"/>
        <v>0.82863674953804622</v>
      </c>
      <c r="D91">
        <v>40</v>
      </c>
      <c r="E91">
        <v>2.73</v>
      </c>
      <c r="G91">
        <f>Table7[[#This Row],[%Variance Explained]]-C90</f>
        <v>7.2209427205407462E-2</v>
      </c>
      <c r="I91" s="18">
        <v>6</v>
      </c>
      <c r="J91" s="18">
        <v>12651.803512119001</v>
      </c>
      <c r="K91" s="18">
        <f t="shared" si="5"/>
        <v>0.4303001955627363</v>
      </c>
      <c r="L91" s="18">
        <v>14</v>
      </c>
      <c r="M91" s="18">
        <v>0.18</v>
      </c>
    </row>
    <row r="92" spans="1:13" x14ac:dyDescent="0.2">
      <c r="A92">
        <v>75</v>
      </c>
      <c r="B92">
        <v>2504.16801560164</v>
      </c>
      <c r="C92">
        <f t="shared" si="4"/>
        <v>0.84309099027593337</v>
      </c>
      <c r="D92">
        <v>32</v>
      </c>
      <c r="E92">
        <v>7.87</v>
      </c>
      <c r="G92">
        <f>Table7[[#This Row],[%Variance Explained]]-C91</f>
        <v>1.4454240737887147E-2</v>
      </c>
      <c r="I92" s="18">
        <v>7</v>
      </c>
      <c r="J92" s="18">
        <v>12434.8113423704</v>
      </c>
      <c r="K92" s="18">
        <f t="shared" si="5"/>
        <v>0.44007116588738454</v>
      </c>
      <c r="L92" s="18">
        <v>12</v>
      </c>
      <c r="M92" s="18">
        <v>0.21</v>
      </c>
    </row>
    <row r="93" spans="1:13" x14ac:dyDescent="0.2">
      <c r="A93">
        <v>80</v>
      </c>
      <c r="B93">
        <v>2481.4974008118802</v>
      </c>
      <c r="C93">
        <f t="shared" si="4"/>
        <v>0.84451151146074788</v>
      </c>
      <c r="D93">
        <v>29</v>
      </c>
      <c r="E93">
        <v>2.59</v>
      </c>
      <c r="G93">
        <f>Table7[[#This Row],[%Variance Explained]]-C92</f>
        <v>1.420521184814505E-3</v>
      </c>
      <c r="I93" s="20">
        <v>8</v>
      </c>
      <c r="J93" s="20">
        <v>11462.008089331301</v>
      </c>
      <c r="K93" s="20">
        <f t="shared" si="5"/>
        <v>0.48387565767240492</v>
      </c>
      <c r="L93" s="20">
        <v>13</v>
      </c>
      <c r="M93" s="20">
        <v>0.2</v>
      </c>
    </row>
    <row r="94" spans="1:13" x14ac:dyDescent="0.2">
      <c r="A94">
        <v>90</v>
      </c>
      <c r="B94">
        <v>2410.8503275747498</v>
      </c>
      <c r="C94">
        <f t="shared" si="4"/>
        <v>0.84893819618496691</v>
      </c>
      <c r="D94">
        <v>21</v>
      </c>
      <c r="E94">
        <v>6.51</v>
      </c>
      <c r="G94">
        <f>Table7[[#This Row],[%Variance Explained]]-C93</f>
        <v>4.4266847242190321E-3</v>
      </c>
      <c r="I94" s="18">
        <v>9</v>
      </c>
      <c r="J94" s="18">
        <v>11218.6800631194</v>
      </c>
      <c r="K94" s="18">
        <f t="shared" si="5"/>
        <v>0.49483250890821801</v>
      </c>
      <c r="L94" s="18">
        <v>11</v>
      </c>
      <c r="M94" s="18">
        <v>0.18</v>
      </c>
    </row>
    <row r="95" spans="1:13" x14ac:dyDescent="0.2">
      <c r="A95">
        <v>100</v>
      </c>
      <c r="B95">
        <v>2334.9132639449799</v>
      </c>
      <c r="C95">
        <f t="shared" si="4"/>
        <v>0.85369634714818732</v>
      </c>
      <c r="D95">
        <v>19</v>
      </c>
      <c r="E95">
        <v>2.0499999999999998</v>
      </c>
      <c r="G95">
        <f>Table7[[#This Row],[%Variance Explained]]-C94</f>
        <v>4.7581509632204089E-3</v>
      </c>
      <c r="I95" s="18">
        <v>10</v>
      </c>
      <c r="J95" s="18">
        <v>10708.110548155701</v>
      </c>
      <c r="K95" s="18">
        <f t="shared" si="5"/>
        <v>0.51782301398109765</v>
      </c>
      <c r="L95" s="18">
        <v>14</v>
      </c>
      <c r="M95" s="18">
        <v>0.23</v>
      </c>
    </row>
    <row r="96" spans="1:13" x14ac:dyDescent="0.2">
      <c r="I96" s="18">
        <v>11</v>
      </c>
      <c r="J96" s="18">
        <v>10533.863726686401</v>
      </c>
      <c r="K96" s="18">
        <f t="shared" si="5"/>
        <v>0.52566919812549939</v>
      </c>
      <c r="L96" s="18">
        <v>19</v>
      </c>
      <c r="M96" s="18">
        <v>0.45</v>
      </c>
    </row>
    <row r="97" spans="2:13" x14ac:dyDescent="0.2">
      <c r="I97" s="18">
        <v>12</v>
      </c>
      <c r="J97" s="18">
        <v>10401.558513125499</v>
      </c>
      <c r="K97" s="18">
        <f t="shared" si="5"/>
        <v>0.53162678782561412</v>
      </c>
      <c r="L97" s="18">
        <v>14</v>
      </c>
      <c r="M97" s="18">
        <v>0.28999999999999998</v>
      </c>
    </row>
    <row r="98" spans="2:13" x14ac:dyDescent="0.2">
      <c r="I98" s="18">
        <v>13</v>
      </c>
      <c r="J98" s="18">
        <v>9916.5855066166696</v>
      </c>
      <c r="K98" s="18">
        <f t="shared" si="5"/>
        <v>0.55346470419072202</v>
      </c>
      <c r="L98" s="18">
        <v>23</v>
      </c>
      <c r="M98" s="18">
        <v>0.46</v>
      </c>
    </row>
    <row r="99" spans="2:13" x14ac:dyDescent="0.2">
      <c r="I99" s="18">
        <v>14</v>
      </c>
      <c r="J99" s="18">
        <v>9672.1268708787102</v>
      </c>
      <c r="K99" s="18">
        <f t="shared" si="5"/>
        <v>0.564472465798742</v>
      </c>
      <c r="L99" s="18">
        <v>23</v>
      </c>
      <c r="M99" s="18">
        <v>0.45</v>
      </c>
    </row>
    <row r="100" spans="2:13" x14ac:dyDescent="0.2">
      <c r="B100" s="28" t="s">
        <v>1</v>
      </c>
      <c r="C100" s="28" t="s">
        <v>106</v>
      </c>
      <c r="D100" s="28" t="s">
        <v>9</v>
      </c>
      <c r="E100" s="28" t="s">
        <v>10</v>
      </c>
      <c r="F100" s="28" t="s">
        <v>11</v>
      </c>
      <c r="I100" s="18">
        <v>15</v>
      </c>
      <c r="J100" s="18">
        <v>10208.852578685301</v>
      </c>
      <c r="K100" s="18">
        <f t="shared" si="5"/>
        <v>0.54030416991262809</v>
      </c>
      <c r="L100" s="18">
        <v>23</v>
      </c>
      <c r="M100" s="18">
        <v>0.46</v>
      </c>
    </row>
    <row r="101" spans="2:13" x14ac:dyDescent="0.2">
      <c r="B101" s="18">
        <v>1</v>
      </c>
      <c r="C101" s="18">
        <v>15959.364092637899</v>
      </c>
      <c r="D101" s="18">
        <f t="shared" ref="D101:D115" si="6">($B$74-C101)/$B$74</f>
        <v>0</v>
      </c>
      <c r="E101" s="18">
        <v>1</v>
      </c>
      <c r="F101" s="18">
        <v>0.04</v>
      </c>
    </row>
    <row r="102" spans="2:13" x14ac:dyDescent="0.2">
      <c r="B102" s="18">
        <v>2</v>
      </c>
      <c r="C102" s="18">
        <v>10748.923545068101</v>
      </c>
      <c r="D102" s="18">
        <f t="shared" si="6"/>
        <v>0.32648171426663486</v>
      </c>
      <c r="E102" s="18">
        <v>6</v>
      </c>
      <c r="F102" s="18">
        <v>0.1</v>
      </c>
    </row>
    <row r="103" spans="2:13" x14ac:dyDescent="0.2">
      <c r="B103" s="18">
        <v>3</v>
      </c>
      <c r="C103" s="19">
        <v>10544.5986075857</v>
      </c>
      <c r="D103" s="18">
        <f t="shared" si="6"/>
        <v>0.33928453875866182</v>
      </c>
      <c r="E103" s="18">
        <v>20</v>
      </c>
      <c r="F103" s="18">
        <v>0.34</v>
      </c>
      <c r="I103" s="28" t="s">
        <v>1</v>
      </c>
      <c r="J103" s="27" t="s">
        <v>105</v>
      </c>
      <c r="K103" s="27" t="s">
        <v>108</v>
      </c>
      <c r="L103" s="28" t="s">
        <v>10</v>
      </c>
      <c r="M103" s="28" t="s">
        <v>11</v>
      </c>
    </row>
    <row r="104" spans="2:13" x14ac:dyDescent="0.2">
      <c r="B104" s="18">
        <v>4</v>
      </c>
      <c r="C104" s="18">
        <v>9413.8454585215095</v>
      </c>
      <c r="D104" s="18">
        <f t="shared" si="6"/>
        <v>0.41013655657720449</v>
      </c>
      <c r="E104" s="18">
        <v>13</v>
      </c>
      <c r="F104" s="18">
        <v>0.28999999999999998</v>
      </c>
      <c r="I104" s="18">
        <v>1</v>
      </c>
      <c r="J104" s="18">
        <v>10803.709453248301</v>
      </c>
      <c r="K104" s="18">
        <f>($B$49-J104)/$B$49</f>
        <v>0</v>
      </c>
      <c r="L104" s="18">
        <v>1</v>
      </c>
      <c r="M104" s="18">
        <v>0.02</v>
      </c>
    </row>
    <row r="105" spans="2:13" x14ac:dyDescent="0.2">
      <c r="B105" s="18">
        <v>5</v>
      </c>
      <c r="C105" s="18">
        <v>8394.0028708724403</v>
      </c>
      <c r="D105" s="18">
        <f t="shared" si="6"/>
        <v>0.47403901420203715</v>
      </c>
      <c r="E105" s="18">
        <v>16</v>
      </c>
      <c r="F105" s="18">
        <v>0.34</v>
      </c>
      <c r="I105" s="18">
        <v>2</v>
      </c>
      <c r="J105" s="18">
        <v>7634.1073143850999</v>
      </c>
      <c r="K105" s="18">
        <f t="shared" ref="K105:K118" si="7">($B$49-J105)/$B$49</f>
        <v>0.29338091260036719</v>
      </c>
      <c r="L105" s="18">
        <v>2</v>
      </c>
      <c r="M105" s="18">
        <v>7.0000000000000007E-2</v>
      </c>
    </row>
    <row r="106" spans="2:13" x14ac:dyDescent="0.2">
      <c r="B106" s="20">
        <v>6</v>
      </c>
      <c r="C106" s="20">
        <v>6169.6213521110503</v>
      </c>
      <c r="D106" s="20">
        <f t="shared" si="6"/>
        <v>0.61341684315873757</v>
      </c>
      <c r="E106" s="20">
        <v>17</v>
      </c>
      <c r="F106" s="20">
        <v>0.36</v>
      </c>
      <c r="I106" s="18">
        <v>3</v>
      </c>
      <c r="J106" s="18">
        <v>5793.5754954968897</v>
      </c>
      <c r="K106" s="18">
        <f t="shared" si="7"/>
        <v>0.46374201189250208</v>
      </c>
      <c r="L106" s="18">
        <v>6</v>
      </c>
      <c r="M106" s="18">
        <v>0.08</v>
      </c>
    </row>
    <row r="107" spans="2:13" x14ac:dyDescent="0.2">
      <c r="B107" s="18">
        <v>7</v>
      </c>
      <c r="C107" s="18">
        <v>6056.4249945805204</v>
      </c>
      <c r="D107" s="18">
        <f t="shared" si="6"/>
        <v>0.62050962936710197</v>
      </c>
      <c r="E107" s="18">
        <v>17</v>
      </c>
      <c r="F107" s="18">
        <v>0.39</v>
      </c>
      <c r="I107" s="18">
        <v>4</v>
      </c>
      <c r="J107" s="18">
        <v>4575.8396368846797</v>
      </c>
      <c r="K107" s="18">
        <f t="shared" si="7"/>
        <v>0.5764566182859644</v>
      </c>
      <c r="L107" s="18">
        <v>13</v>
      </c>
      <c r="M107" s="18">
        <v>0.17</v>
      </c>
    </row>
    <row r="108" spans="2:13" x14ac:dyDescent="0.2">
      <c r="B108" s="18">
        <v>8</v>
      </c>
      <c r="C108" s="18">
        <v>5999.2995449653699</v>
      </c>
      <c r="D108" s="18">
        <f t="shared" si="6"/>
        <v>0.62408906080832727</v>
      </c>
      <c r="E108" s="18">
        <v>17</v>
      </c>
      <c r="F108" s="18">
        <v>0.39</v>
      </c>
      <c r="I108" s="18">
        <v>5</v>
      </c>
      <c r="J108" s="18">
        <v>4036.3645064908501</v>
      </c>
      <c r="K108" s="18">
        <f t="shared" si="7"/>
        <v>0.62639086843665015</v>
      </c>
      <c r="L108" s="18">
        <v>13</v>
      </c>
      <c r="M108" s="18">
        <v>0.19</v>
      </c>
    </row>
    <row r="109" spans="2:13" x14ac:dyDescent="0.2">
      <c r="B109" s="18">
        <v>9</v>
      </c>
      <c r="C109" s="18">
        <v>5957.8462652245098</v>
      </c>
      <c r="D109" s="18">
        <f t="shared" si="6"/>
        <v>0.6266864875917656</v>
      </c>
      <c r="E109" s="18">
        <v>17</v>
      </c>
      <c r="F109" s="18">
        <v>0.43</v>
      </c>
      <c r="I109" s="20">
        <v>6</v>
      </c>
      <c r="J109" s="20">
        <v>2846.1761706285101</v>
      </c>
      <c r="K109" s="20">
        <f t="shared" si="7"/>
        <v>0.73655565406076673</v>
      </c>
      <c r="L109" s="20">
        <v>6</v>
      </c>
      <c r="M109" s="20">
        <v>0.12</v>
      </c>
    </row>
    <row r="110" spans="2:13" x14ac:dyDescent="0.2">
      <c r="B110" s="18">
        <v>10</v>
      </c>
      <c r="C110" s="18">
        <v>5939.6571947130496</v>
      </c>
      <c r="D110" s="18">
        <f t="shared" si="6"/>
        <v>0.62782619907437098</v>
      </c>
      <c r="E110" s="18">
        <v>26</v>
      </c>
      <c r="F110" s="18">
        <v>0.69</v>
      </c>
      <c r="I110" s="18">
        <v>7</v>
      </c>
      <c r="J110" s="18">
        <v>2619.3008606787198</v>
      </c>
      <c r="K110" s="18">
        <f t="shared" si="7"/>
        <v>0.7575554144608001</v>
      </c>
      <c r="L110" s="18">
        <v>6</v>
      </c>
      <c r="M110" s="18">
        <v>0.13</v>
      </c>
    </row>
    <row r="111" spans="2:13" x14ac:dyDescent="0.2">
      <c r="B111" s="18">
        <v>11</v>
      </c>
      <c r="C111" s="18">
        <v>5979.6674238990499</v>
      </c>
      <c r="D111" s="18">
        <f t="shared" si="6"/>
        <v>0.62531919259505531</v>
      </c>
      <c r="E111" s="18">
        <v>29</v>
      </c>
      <c r="F111" s="18">
        <v>0.85</v>
      </c>
      <c r="I111" s="18">
        <v>8</v>
      </c>
      <c r="J111" s="18">
        <v>2380.34357089177</v>
      </c>
      <c r="K111" s="18">
        <f t="shared" si="7"/>
        <v>0.77967349259137264</v>
      </c>
      <c r="L111" s="18">
        <v>6</v>
      </c>
      <c r="M111" s="18">
        <v>0.13</v>
      </c>
    </row>
    <row r="112" spans="2:13" x14ac:dyDescent="0.2">
      <c r="B112" s="18">
        <v>12</v>
      </c>
      <c r="C112" s="18">
        <v>5967.3332153566998</v>
      </c>
      <c r="D112" s="18">
        <f t="shared" si="6"/>
        <v>0.62609204347249348</v>
      </c>
      <c r="E112" s="18">
        <v>29</v>
      </c>
      <c r="F112" s="18">
        <v>0.8</v>
      </c>
      <c r="I112" s="18">
        <v>9</v>
      </c>
      <c r="J112" s="18">
        <v>2348.0412235155</v>
      </c>
      <c r="K112" s="18">
        <f t="shared" si="7"/>
        <v>0.78266342373641629</v>
      </c>
      <c r="L112" s="18">
        <v>15</v>
      </c>
      <c r="M112" s="18">
        <v>0.31</v>
      </c>
    </row>
    <row r="113" spans="2:15" x14ac:dyDescent="0.2">
      <c r="B113" s="18">
        <v>13</v>
      </c>
      <c r="C113" s="18">
        <v>5953.1254159970404</v>
      </c>
      <c r="D113" s="18">
        <f t="shared" si="6"/>
        <v>0.62698229193585264</v>
      </c>
      <c r="E113" s="18">
        <v>26</v>
      </c>
      <c r="F113" s="18">
        <v>0.75</v>
      </c>
      <c r="I113" s="18">
        <v>10</v>
      </c>
      <c r="J113" s="18">
        <v>2333.5001528389698</v>
      </c>
      <c r="K113" s="18">
        <f t="shared" si="7"/>
        <v>0.78400935688460538</v>
      </c>
      <c r="L113" s="18">
        <v>11</v>
      </c>
      <c r="M113" s="18">
        <v>0.26</v>
      </c>
    </row>
    <row r="114" spans="2:15" x14ac:dyDescent="0.2">
      <c r="B114" s="18">
        <v>14</v>
      </c>
      <c r="C114" s="18">
        <v>5947.3222549718203</v>
      </c>
      <c r="D114" s="18">
        <f t="shared" si="6"/>
        <v>0.62734591300443243</v>
      </c>
      <c r="E114" s="18">
        <v>26</v>
      </c>
      <c r="F114" s="18">
        <v>0.79</v>
      </c>
      <c r="I114" s="18">
        <v>11</v>
      </c>
      <c r="J114" s="18">
        <v>2218.46497026114</v>
      </c>
      <c r="K114" s="18">
        <f t="shared" si="7"/>
        <v>0.79465710551905622</v>
      </c>
      <c r="L114" s="18">
        <v>13</v>
      </c>
      <c r="M114" s="18">
        <v>0.41</v>
      </c>
    </row>
    <row r="115" spans="2:15" x14ac:dyDescent="0.2">
      <c r="B115" s="18">
        <v>15</v>
      </c>
      <c r="C115" s="18">
        <v>5828.5445381828104</v>
      </c>
      <c r="D115" s="18">
        <f t="shared" si="6"/>
        <v>0.63478842237382538</v>
      </c>
      <c r="E115" s="18">
        <v>26</v>
      </c>
      <c r="F115" s="18">
        <v>0.81</v>
      </c>
      <c r="I115" s="18">
        <v>12</v>
      </c>
      <c r="J115" s="18">
        <v>1948.80913964808</v>
      </c>
      <c r="K115" s="18">
        <f t="shared" si="7"/>
        <v>0.81961666517585396</v>
      </c>
      <c r="L115" s="18">
        <v>12</v>
      </c>
      <c r="M115" s="18">
        <v>0.44</v>
      </c>
    </row>
    <row r="116" spans="2:15" x14ac:dyDescent="0.2">
      <c r="I116" s="18">
        <v>13</v>
      </c>
      <c r="J116" s="18">
        <v>1765.5834514287999</v>
      </c>
      <c r="K116" s="18">
        <f t="shared" si="7"/>
        <v>0.83657618162825087</v>
      </c>
      <c r="L116" s="18">
        <v>12</v>
      </c>
      <c r="M116" s="18">
        <v>0.31</v>
      </c>
    </row>
    <row r="117" spans="2:15" x14ac:dyDescent="0.2">
      <c r="I117" s="18">
        <v>14</v>
      </c>
      <c r="J117" s="18">
        <v>1755.7713508659001</v>
      </c>
      <c r="K117" s="18">
        <f t="shared" si="7"/>
        <v>0.83748439751515158</v>
      </c>
      <c r="L117" s="18">
        <v>4</v>
      </c>
      <c r="M117" s="18">
        <v>0.35</v>
      </c>
    </row>
    <row r="118" spans="2:15" x14ac:dyDescent="0.2">
      <c r="I118" s="18">
        <v>15</v>
      </c>
      <c r="J118" s="18">
        <v>1598.2720623560599</v>
      </c>
      <c r="K118" s="18">
        <f t="shared" si="7"/>
        <v>0.85206265780541568</v>
      </c>
      <c r="L118" s="18">
        <v>14</v>
      </c>
      <c r="M118" s="18">
        <v>0.38</v>
      </c>
    </row>
    <row r="120" spans="2:15" x14ac:dyDescent="0.2">
      <c r="B120" s="28" t="s">
        <v>1</v>
      </c>
      <c r="C120" s="28" t="s">
        <v>106</v>
      </c>
      <c r="D120" s="28" t="s">
        <v>9</v>
      </c>
    </row>
    <row r="121" spans="2:15" x14ac:dyDescent="0.2">
      <c r="B121" s="18">
        <v>1</v>
      </c>
      <c r="C121" s="18">
        <v>15959.364092637899</v>
      </c>
      <c r="D121" s="18">
        <f t="shared" ref="D121:D135" si="8">($B$74-C121)/$B$74</f>
        <v>0</v>
      </c>
      <c r="I121" s="28" t="s">
        <v>1</v>
      </c>
      <c r="J121" s="28" t="s">
        <v>106</v>
      </c>
      <c r="K121" s="28" t="s">
        <v>9</v>
      </c>
      <c r="M121" s="28" t="s">
        <v>1</v>
      </c>
      <c r="N121" s="27" t="s">
        <v>105</v>
      </c>
      <c r="O121" s="27" t="s">
        <v>108</v>
      </c>
    </row>
    <row r="122" spans="2:15" x14ac:dyDescent="0.2">
      <c r="B122" s="18">
        <v>2</v>
      </c>
      <c r="C122" s="18">
        <v>10748.923545068101</v>
      </c>
      <c r="D122" s="18">
        <f t="shared" si="8"/>
        <v>0.32648171426663486</v>
      </c>
      <c r="I122" s="18">
        <v>1</v>
      </c>
      <c r="J122" s="18">
        <v>22207.8424699762</v>
      </c>
      <c r="K122" s="18">
        <f>($B$26-J122)/$B$26</f>
        <v>0</v>
      </c>
      <c r="M122" s="18">
        <v>1</v>
      </c>
      <c r="N122" s="18">
        <v>10803.709453248301</v>
      </c>
      <c r="O122" s="18">
        <f>($B$49-N122)/$B$49</f>
        <v>0</v>
      </c>
    </row>
    <row r="123" spans="2:15" x14ac:dyDescent="0.2">
      <c r="B123" s="18">
        <v>3</v>
      </c>
      <c r="C123" s="19">
        <v>10544.5986075857</v>
      </c>
      <c r="D123" s="18">
        <f t="shared" si="8"/>
        <v>0.33928453875866182</v>
      </c>
      <c r="I123" s="18">
        <v>2</v>
      </c>
      <c r="J123" s="18">
        <v>15873.8196889151</v>
      </c>
      <c r="K123" s="18">
        <f t="shared" ref="K123:K136" si="9">($B$26-J123)/$B$26</f>
        <v>0.28521558497293714</v>
      </c>
      <c r="M123" s="18">
        <v>2</v>
      </c>
      <c r="N123" s="18">
        <v>7634.1073143850999</v>
      </c>
      <c r="O123" s="18">
        <f t="shared" ref="O123:O136" si="10">($B$49-N123)/$B$49</f>
        <v>0.29338091260036719</v>
      </c>
    </row>
    <row r="124" spans="2:15" x14ac:dyDescent="0.2">
      <c r="B124" s="18">
        <v>4</v>
      </c>
      <c r="C124" s="18">
        <v>9413.8454585215095</v>
      </c>
      <c r="D124" s="18">
        <f t="shared" si="8"/>
        <v>0.41013655657720449</v>
      </c>
      <c r="I124" s="18">
        <v>3</v>
      </c>
      <c r="J124" s="18">
        <v>14825.7693458218</v>
      </c>
      <c r="K124" s="18">
        <f t="shared" si="9"/>
        <v>0.33240838834905112</v>
      </c>
      <c r="M124" s="18">
        <v>3</v>
      </c>
      <c r="N124" s="18">
        <v>5793.5754954968897</v>
      </c>
      <c r="O124" s="18">
        <f t="shared" si="10"/>
        <v>0.46374201189250208</v>
      </c>
    </row>
    <row r="125" spans="2:15" x14ac:dyDescent="0.2">
      <c r="B125" s="18">
        <v>5</v>
      </c>
      <c r="C125" s="18">
        <v>8394.0028708724403</v>
      </c>
      <c r="D125" s="18">
        <f t="shared" si="8"/>
        <v>0.47403901420203715</v>
      </c>
      <c r="I125" s="18">
        <v>4</v>
      </c>
      <c r="J125" s="18">
        <v>14030.242702441599</v>
      </c>
      <c r="K125" s="18">
        <f t="shared" si="9"/>
        <v>0.36823026723961466</v>
      </c>
      <c r="M125" s="18">
        <v>4</v>
      </c>
      <c r="N125" s="18">
        <v>4575.8396368846797</v>
      </c>
      <c r="O125" s="18">
        <f t="shared" si="10"/>
        <v>0.5764566182859644</v>
      </c>
    </row>
    <row r="126" spans="2:15" x14ac:dyDescent="0.2">
      <c r="B126" s="20">
        <v>6</v>
      </c>
      <c r="C126" s="20">
        <v>6169.6213521110503</v>
      </c>
      <c r="D126" s="20">
        <f t="shared" si="8"/>
        <v>0.61341684315873757</v>
      </c>
      <c r="I126" s="18">
        <v>5</v>
      </c>
      <c r="J126" s="18">
        <v>13287.508893781</v>
      </c>
      <c r="K126" s="18">
        <f t="shared" si="9"/>
        <v>0.40167493029793455</v>
      </c>
      <c r="M126" s="18">
        <v>5</v>
      </c>
      <c r="N126" s="18">
        <v>4036.3645064908501</v>
      </c>
      <c r="O126" s="18">
        <f t="shared" si="10"/>
        <v>0.62639086843665015</v>
      </c>
    </row>
    <row r="127" spans="2:15" x14ac:dyDescent="0.2">
      <c r="B127" s="18">
        <v>7</v>
      </c>
      <c r="C127" s="18">
        <v>6056.4249945805204</v>
      </c>
      <c r="D127" s="18">
        <f t="shared" si="8"/>
        <v>0.62050962936710197</v>
      </c>
      <c r="I127" s="18">
        <v>6</v>
      </c>
      <c r="J127" s="18">
        <v>12651.803512119001</v>
      </c>
      <c r="K127" s="18">
        <f t="shared" si="9"/>
        <v>0.4303001955627363</v>
      </c>
      <c r="M127" s="20">
        <v>6</v>
      </c>
      <c r="N127" s="20">
        <v>2846.1761706285101</v>
      </c>
      <c r="O127" s="20">
        <f t="shared" si="10"/>
        <v>0.73655565406076673</v>
      </c>
    </row>
    <row r="128" spans="2:15" x14ac:dyDescent="0.2">
      <c r="B128" s="18">
        <v>8</v>
      </c>
      <c r="C128" s="18">
        <v>5999.2995449653699</v>
      </c>
      <c r="D128" s="18">
        <f t="shared" si="8"/>
        <v>0.62408906080832727</v>
      </c>
      <c r="I128" s="18">
        <v>7</v>
      </c>
      <c r="J128" s="18">
        <v>12434.8113423704</v>
      </c>
      <c r="K128" s="18">
        <f t="shared" si="9"/>
        <v>0.44007116588738454</v>
      </c>
      <c r="M128" s="18">
        <v>7</v>
      </c>
      <c r="N128" s="18">
        <v>2619.3008606787198</v>
      </c>
      <c r="O128" s="18">
        <f t="shared" si="10"/>
        <v>0.7575554144608001</v>
      </c>
    </row>
    <row r="129" spans="2:15" x14ac:dyDescent="0.2">
      <c r="B129" s="18">
        <v>9</v>
      </c>
      <c r="C129" s="18">
        <v>5957.8462652245098</v>
      </c>
      <c r="D129" s="18">
        <f t="shared" si="8"/>
        <v>0.6266864875917656</v>
      </c>
      <c r="I129" s="20">
        <v>8</v>
      </c>
      <c r="J129" s="20">
        <v>11462.008089331301</v>
      </c>
      <c r="K129" s="20">
        <f t="shared" si="9"/>
        <v>0.48387565767240492</v>
      </c>
      <c r="M129" s="18">
        <v>8</v>
      </c>
      <c r="N129" s="18">
        <v>2380.34357089177</v>
      </c>
      <c r="O129" s="18">
        <f t="shared" si="10"/>
        <v>0.77967349259137264</v>
      </c>
    </row>
    <row r="130" spans="2:15" x14ac:dyDescent="0.2">
      <c r="B130" s="18">
        <v>10</v>
      </c>
      <c r="C130" s="18">
        <v>5939.6571947130496</v>
      </c>
      <c r="D130" s="18">
        <f t="shared" si="8"/>
        <v>0.62782619907437098</v>
      </c>
      <c r="I130" s="18">
        <v>9</v>
      </c>
      <c r="J130" s="18">
        <v>11218.6800631194</v>
      </c>
      <c r="K130" s="18">
        <f t="shared" si="9"/>
        <v>0.49483250890821801</v>
      </c>
      <c r="M130" s="18">
        <v>9</v>
      </c>
      <c r="N130" s="18">
        <v>2348.0412235155</v>
      </c>
      <c r="O130" s="18">
        <f t="shared" si="10"/>
        <v>0.78266342373641629</v>
      </c>
    </row>
    <row r="131" spans="2:15" x14ac:dyDescent="0.2">
      <c r="B131" s="18">
        <v>11</v>
      </c>
      <c r="C131" s="18">
        <v>5979.6674238990499</v>
      </c>
      <c r="D131" s="18">
        <f t="shared" si="8"/>
        <v>0.62531919259505531</v>
      </c>
      <c r="I131" s="18">
        <v>10</v>
      </c>
      <c r="J131" s="18">
        <v>10708.110548155701</v>
      </c>
      <c r="K131" s="18">
        <f t="shared" si="9"/>
        <v>0.51782301398109765</v>
      </c>
      <c r="M131" s="18">
        <v>10</v>
      </c>
      <c r="N131" s="18">
        <v>2333.5001528389698</v>
      </c>
      <c r="O131" s="18">
        <f t="shared" si="10"/>
        <v>0.78400935688460538</v>
      </c>
    </row>
    <row r="132" spans="2:15" x14ac:dyDescent="0.2">
      <c r="B132" s="18">
        <v>12</v>
      </c>
      <c r="C132" s="18">
        <v>5967.3332153566998</v>
      </c>
      <c r="D132" s="18">
        <f t="shared" si="8"/>
        <v>0.62609204347249348</v>
      </c>
      <c r="I132" s="18">
        <v>11</v>
      </c>
      <c r="J132" s="18">
        <v>10533.863726686401</v>
      </c>
      <c r="K132" s="18">
        <f t="shared" si="9"/>
        <v>0.52566919812549939</v>
      </c>
      <c r="M132" s="18">
        <v>11</v>
      </c>
      <c r="N132" s="18">
        <v>2218.46497026114</v>
      </c>
      <c r="O132" s="18">
        <f t="shared" si="10"/>
        <v>0.79465710551905622</v>
      </c>
    </row>
    <row r="133" spans="2:15" x14ac:dyDescent="0.2">
      <c r="B133" s="18">
        <v>13</v>
      </c>
      <c r="C133" s="18">
        <v>5953.1254159970404</v>
      </c>
      <c r="D133" s="18">
        <f t="shared" si="8"/>
        <v>0.62698229193585264</v>
      </c>
      <c r="I133" s="18">
        <v>12</v>
      </c>
      <c r="J133" s="18">
        <v>10401.558513125499</v>
      </c>
      <c r="K133" s="18">
        <f t="shared" si="9"/>
        <v>0.53162678782561412</v>
      </c>
      <c r="M133" s="18">
        <v>12</v>
      </c>
      <c r="N133" s="18">
        <v>1948.80913964808</v>
      </c>
      <c r="O133" s="18">
        <f t="shared" si="10"/>
        <v>0.81961666517585396</v>
      </c>
    </row>
    <row r="134" spans="2:15" x14ac:dyDescent="0.2">
      <c r="B134" s="18">
        <v>14</v>
      </c>
      <c r="C134" s="18">
        <v>5947.3222549718203</v>
      </c>
      <c r="D134" s="18">
        <f t="shared" si="8"/>
        <v>0.62734591300443243</v>
      </c>
      <c r="I134" s="18">
        <v>13</v>
      </c>
      <c r="J134" s="18">
        <v>9916.5855066166696</v>
      </c>
      <c r="K134" s="18">
        <f t="shared" si="9"/>
        <v>0.55346470419072202</v>
      </c>
      <c r="M134" s="18">
        <v>13</v>
      </c>
      <c r="N134" s="18">
        <v>1765.5834514287999</v>
      </c>
      <c r="O134" s="18">
        <f t="shared" si="10"/>
        <v>0.83657618162825087</v>
      </c>
    </row>
    <row r="135" spans="2:15" x14ac:dyDescent="0.2">
      <c r="B135" s="18">
        <v>15</v>
      </c>
      <c r="C135" s="18">
        <v>5828.5445381828104</v>
      </c>
      <c r="D135" s="18">
        <f t="shared" si="8"/>
        <v>0.63478842237382538</v>
      </c>
      <c r="I135" s="18">
        <v>14</v>
      </c>
      <c r="J135" s="18">
        <v>9672.1268708787102</v>
      </c>
      <c r="K135" s="18">
        <f t="shared" si="9"/>
        <v>0.564472465798742</v>
      </c>
      <c r="M135" s="18">
        <v>14</v>
      </c>
      <c r="N135" s="18">
        <v>1755.7713508659001</v>
      </c>
      <c r="O135" s="18">
        <f t="shared" si="10"/>
        <v>0.83748439751515158</v>
      </c>
    </row>
    <row r="136" spans="2:15" x14ac:dyDescent="0.2">
      <c r="I136" s="18">
        <v>15</v>
      </c>
      <c r="J136" s="18">
        <v>10208.852578685301</v>
      </c>
      <c r="K136" s="18">
        <f t="shared" si="9"/>
        <v>0.54030416991262809</v>
      </c>
      <c r="M136" s="18">
        <v>15</v>
      </c>
      <c r="N136" s="18">
        <v>1598.2720623560599</v>
      </c>
      <c r="O136" s="18">
        <f t="shared" si="10"/>
        <v>0.85206265780541568</v>
      </c>
    </row>
  </sheetData>
  <pageMargins left="0.7" right="0.7" top="0.75" bottom="0.75" header="0.3" footer="0.3"/>
  <drawing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35" workbookViewId="0">
      <selection activeCell="M59" sqref="M59"/>
    </sheetView>
  </sheetViews>
  <sheetFormatPr baseColWidth="10" defaultRowHeight="16" x14ac:dyDescent="0.2"/>
  <cols>
    <col min="2" max="2" width="18" bestFit="1" customWidth="1"/>
    <col min="3" max="3" width="18.1640625" bestFit="1" customWidth="1"/>
    <col min="8" max="8" width="18.1640625" bestFit="1" customWidth="1"/>
    <col min="11" max="11" width="12.6640625" bestFit="1" customWidth="1"/>
    <col min="12" max="12" width="18.1640625" bestFit="1" customWidth="1"/>
  </cols>
  <sheetData>
    <row r="1" spans="1:13" x14ac:dyDescent="0.2">
      <c r="A1" t="s">
        <v>60</v>
      </c>
      <c r="F1" t="s">
        <v>5</v>
      </c>
      <c r="K1" t="s">
        <v>7</v>
      </c>
    </row>
    <row r="2" spans="1:13" x14ac:dyDescent="0.2">
      <c r="A2" t="s">
        <v>1</v>
      </c>
      <c r="B2" t="s">
        <v>2</v>
      </c>
      <c r="C2" t="s">
        <v>10</v>
      </c>
      <c r="D2" t="s">
        <v>11</v>
      </c>
      <c r="E2" t="s">
        <v>3</v>
      </c>
      <c r="F2" t="s">
        <v>1</v>
      </c>
      <c r="G2" t="s">
        <v>2</v>
      </c>
      <c r="H2" t="s">
        <v>10</v>
      </c>
      <c r="I2" t="s">
        <v>11</v>
      </c>
      <c r="J2" t="s">
        <v>1</v>
      </c>
      <c r="K2" t="s">
        <v>8</v>
      </c>
      <c r="L2" t="s">
        <v>10</v>
      </c>
      <c r="M2" t="s">
        <v>11</v>
      </c>
    </row>
    <row r="3" spans="1:13" x14ac:dyDescent="0.2">
      <c r="A3">
        <v>1</v>
      </c>
      <c r="B3">
        <v>3310.54550902759</v>
      </c>
      <c r="C3">
        <v>1</v>
      </c>
      <c r="D3">
        <v>0.02</v>
      </c>
      <c r="F3">
        <v>1</v>
      </c>
      <c r="G3">
        <v>7621.5832828807897</v>
      </c>
      <c r="H3">
        <v>1</v>
      </c>
      <c r="I3">
        <v>0.03</v>
      </c>
      <c r="J3">
        <v>1</v>
      </c>
      <c r="K3">
        <v>-73.930009999999996</v>
      </c>
      <c r="L3">
        <v>1</v>
      </c>
      <c r="M3">
        <v>0.18</v>
      </c>
    </row>
    <row r="4" spans="1:13" x14ac:dyDescent="0.2">
      <c r="A4">
        <v>2</v>
      </c>
      <c r="B4">
        <v>109.516698066204</v>
      </c>
      <c r="C4">
        <v>6</v>
      </c>
      <c r="D4">
        <v>0.08</v>
      </c>
      <c r="F4">
        <v>2</v>
      </c>
      <c r="G4">
        <v>7187.7304226169999</v>
      </c>
      <c r="H4">
        <v>12</v>
      </c>
      <c r="I4">
        <v>0.21</v>
      </c>
      <c r="J4">
        <v>2</v>
      </c>
      <c r="K4">
        <v>-54.24897</v>
      </c>
      <c r="L4">
        <v>23</v>
      </c>
      <c r="M4">
        <v>1.1000000000000001</v>
      </c>
    </row>
    <row r="5" spans="1:13" x14ac:dyDescent="0.2">
      <c r="A5">
        <v>3</v>
      </c>
      <c r="B5">
        <v>67.841901725821202</v>
      </c>
      <c r="C5">
        <v>6</v>
      </c>
      <c r="D5">
        <v>0.1</v>
      </c>
      <c r="F5">
        <v>3</v>
      </c>
      <c r="G5">
        <v>1120.65132963212</v>
      </c>
      <c r="H5">
        <v>19</v>
      </c>
      <c r="I5">
        <v>0.41</v>
      </c>
      <c r="J5">
        <v>3</v>
      </c>
      <c r="K5">
        <v>-47.620809999999999</v>
      </c>
      <c r="L5">
        <v>41</v>
      </c>
      <c r="M5">
        <v>3.79</v>
      </c>
    </row>
    <row r="6" spans="1:13" x14ac:dyDescent="0.2">
      <c r="A6">
        <v>4</v>
      </c>
      <c r="B6">
        <v>47.779483485585999</v>
      </c>
      <c r="C6">
        <v>20</v>
      </c>
      <c r="D6">
        <v>0.42</v>
      </c>
      <c r="F6">
        <v>4</v>
      </c>
      <c r="G6">
        <v>991.74163244922499</v>
      </c>
      <c r="H6">
        <v>29</v>
      </c>
      <c r="I6">
        <v>0.7</v>
      </c>
      <c r="J6">
        <v>4</v>
      </c>
      <c r="K6">
        <v>-43.517859999999999</v>
      </c>
      <c r="L6">
        <v>87</v>
      </c>
      <c r="M6">
        <v>7.49</v>
      </c>
    </row>
    <row r="7" spans="1:13" x14ac:dyDescent="0.2">
      <c r="A7">
        <v>5</v>
      </c>
      <c r="B7">
        <v>47.779483485585999</v>
      </c>
      <c r="C7">
        <v>21</v>
      </c>
      <c r="D7">
        <v>0.4</v>
      </c>
      <c r="F7">
        <v>5</v>
      </c>
      <c r="G7">
        <v>798.40168932844495</v>
      </c>
      <c r="H7">
        <v>40</v>
      </c>
      <c r="I7">
        <v>1.05</v>
      </c>
      <c r="J7">
        <v>5</v>
      </c>
      <c r="K7">
        <v>-40.562620000000003</v>
      </c>
      <c r="L7">
        <v>127</v>
      </c>
      <c r="M7">
        <v>15.48</v>
      </c>
    </row>
    <row r="8" spans="1:13" x14ac:dyDescent="0.2">
      <c r="A8">
        <v>6</v>
      </c>
      <c r="B8">
        <v>35.675902304729</v>
      </c>
      <c r="C8">
        <v>42</v>
      </c>
      <c r="D8">
        <v>1.1100000000000001</v>
      </c>
      <c r="F8">
        <v>6</v>
      </c>
      <c r="G8">
        <v>840.95219385820496</v>
      </c>
      <c r="H8">
        <v>25</v>
      </c>
      <c r="I8">
        <v>1.1000000000000001</v>
      </c>
      <c r="J8">
        <v>6</v>
      </c>
      <c r="K8">
        <v>-38.394019999999998</v>
      </c>
      <c r="L8">
        <v>231</v>
      </c>
      <c r="M8">
        <v>26.3</v>
      </c>
    </row>
    <row r="9" spans="1:13" x14ac:dyDescent="0.2">
      <c r="A9">
        <v>7</v>
      </c>
      <c r="B9">
        <v>34.0438499819792</v>
      </c>
      <c r="C9">
        <v>41</v>
      </c>
      <c r="D9">
        <v>1.03</v>
      </c>
      <c r="F9">
        <v>7</v>
      </c>
      <c r="G9">
        <v>798.38786000847597</v>
      </c>
      <c r="H9">
        <v>23</v>
      </c>
      <c r="I9">
        <v>0.7</v>
      </c>
      <c r="J9">
        <v>7</v>
      </c>
      <c r="K9">
        <v>-36.396639999999998</v>
      </c>
      <c r="L9">
        <v>219</v>
      </c>
      <c r="M9">
        <v>29.39</v>
      </c>
    </row>
    <row r="10" spans="1:13" x14ac:dyDescent="0.2">
      <c r="A10">
        <v>8</v>
      </c>
      <c r="B10">
        <v>16.416446919866502</v>
      </c>
      <c r="C10">
        <v>41</v>
      </c>
      <c r="D10">
        <v>1.1100000000000001</v>
      </c>
      <c r="F10">
        <v>8</v>
      </c>
      <c r="G10">
        <v>628.05407923777398</v>
      </c>
      <c r="H10">
        <v>28</v>
      </c>
      <c r="I10">
        <v>0.88</v>
      </c>
      <c r="J10">
        <v>8</v>
      </c>
      <c r="K10">
        <v>-34.929029999999997</v>
      </c>
      <c r="L10">
        <v>223</v>
      </c>
      <c r="M10">
        <v>34.97</v>
      </c>
    </row>
    <row r="11" spans="1:13" x14ac:dyDescent="0.2">
      <c r="A11">
        <v>9</v>
      </c>
      <c r="B11">
        <v>13.0375903555957</v>
      </c>
      <c r="C11">
        <v>44</v>
      </c>
      <c r="D11">
        <v>2.83</v>
      </c>
      <c r="F11">
        <v>9</v>
      </c>
      <c r="G11">
        <v>513.41808356453203</v>
      </c>
      <c r="H11">
        <v>28</v>
      </c>
      <c r="I11">
        <v>0.98</v>
      </c>
      <c r="J11">
        <v>9</v>
      </c>
      <c r="K11">
        <v>-33.984189999999998</v>
      </c>
      <c r="L11">
        <v>207</v>
      </c>
      <c r="M11">
        <v>36.97</v>
      </c>
    </row>
    <row r="12" spans="1:13" x14ac:dyDescent="0.2">
      <c r="A12">
        <v>10</v>
      </c>
      <c r="B12">
        <v>10.9089704835158</v>
      </c>
      <c r="C12">
        <v>47</v>
      </c>
      <c r="D12">
        <v>1.38</v>
      </c>
      <c r="F12">
        <v>10</v>
      </c>
      <c r="G12">
        <v>459.633850575282</v>
      </c>
      <c r="H12">
        <v>37</v>
      </c>
      <c r="I12">
        <v>1.46</v>
      </c>
      <c r="J12">
        <v>10</v>
      </c>
      <c r="K12">
        <v>-32.492699999999999</v>
      </c>
      <c r="L12">
        <v>477</v>
      </c>
      <c r="M12">
        <v>80.489999999999995</v>
      </c>
    </row>
    <row r="13" spans="1:13" x14ac:dyDescent="0.2">
      <c r="A13">
        <v>11</v>
      </c>
      <c r="B13">
        <v>10.2953639071693</v>
      </c>
      <c r="C13">
        <v>47</v>
      </c>
      <c r="D13">
        <v>1.43</v>
      </c>
      <c r="F13">
        <v>11</v>
      </c>
      <c r="G13">
        <v>421.72479744346799</v>
      </c>
      <c r="H13">
        <v>48</v>
      </c>
      <c r="I13">
        <v>1.78</v>
      </c>
      <c r="J13">
        <v>11</v>
      </c>
      <c r="K13">
        <v>-31.24858</v>
      </c>
      <c r="L13">
        <v>656</v>
      </c>
      <c r="M13">
        <v>117.01</v>
      </c>
    </row>
    <row r="14" spans="1:13" x14ac:dyDescent="0.2">
      <c r="A14">
        <v>12</v>
      </c>
      <c r="B14">
        <v>9.6704897184367393</v>
      </c>
      <c r="C14">
        <v>66</v>
      </c>
      <c r="D14">
        <v>2.0499999999999998</v>
      </c>
      <c r="F14">
        <v>12</v>
      </c>
      <c r="G14">
        <v>403.64515974843698</v>
      </c>
      <c r="H14">
        <v>69</v>
      </c>
      <c r="I14">
        <v>4.34</v>
      </c>
      <c r="J14">
        <v>12</v>
      </c>
      <c r="K14">
        <v>-30.377220000000001</v>
      </c>
      <c r="L14">
        <v>441</v>
      </c>
      <c r="M14">
        <v>98.65</v>
      </c>
    </row>
    <row r="15" spans="1:13" x14ac:dyDescent="0.2">
      <c r="A15">
        <v>13</v>
      </c>
      <c r="B15">
        <v>8.6186242850854509</v>
      </c>
      <c r="C15">
        <v>66</v>
      </c>
      <c r="D15">
        <v>2.09</v>
      </c>
      <c r="F15">
        <v>13</v>
      </c>
      <c r="G15">
        <v>370.03519241435998</v>
      </c>
      <c r="H15">
        <v>69</v>
      </c>
      <c r="I15">
        <v>2.72</v>
      </c>
      <c r="J15">
        <v>13</v>
      </c>
      <c r="K15">
        <v>-29.419139999999999</v>
      </c>
      <c r="L15">
        <v>567</v>
      </c>
      <c r="M15">
        <v>135.01</v>
      </c>
    </row>
    <row r="16" spans="1:13" x14ac:dyDescent="0.2">
      <c r="A16">
        <v>14</v>
      </c>
      <c r="B16">
        <v>8.3450022623969993</v>
      </c>
      <c r="C16">
        <v>110</v>
      </c>
      <c r="D16">
        <v>3.59</v>
      </c>
      <c r="F16">
        <v>14</v>
      </c>
      <c r="G16">
        <v>354.41511104908398</v>
      </c>
      <c r="H16">
        <v>74</v>
      </c>
      <c r="I16">
        <v>3.81</v>
      </c>
      <c r="J16">
        <v>14</v>
      </c>
      <c r="K16">
        <v>-28.845600000000001</v>
      </c>
      <c r="L16">
        <v>559</v>
      </c>
      <c r="M16">
        <v>152.65</v>
      </c>
    </row>
    <row r="17" spans="1:13" x14ac:dyDescent="0.2">
      <c r="A17">
        <v>15</v>
      </c>
      <c r="B17" s="2">
        <v>5.2111408358198998</v>
      </c>
      <c r="C17">
        <v>104</v>
      </c>
      <c r="D17">
        <v>3.35</v>
      </c>
      <c r="F17">
        <v>15</v>
      </c>
      <c r="G17">
        <v>338.41903824809299</v>
      </c>
      <c r="H17">
        <v>102</v>
      </c>
      <c r="I17">
        <v>4.58</v>
      </c>
      <c r="J17">
        <v>15</v>
      </c>
      <c r="K17">
        <v>-28.253150000000002</v>
      </c>
      <c r="L17">
        <v>517</v>
      </c>
      <c r="M17">
        <v>163.92</v>
      </c>
    </row>
    <row r="20" spans="1:13" x14ac:dyDescent="0.2">
      <c r="A20" t="s">
        <v>61</v>
      </c>
      <c r="F20" t="s">
        <v>5</v>
      </c>
      <c r="K20" t="s">
        <v>7</v>
      </c>
    </row>
    <row r="21" spans="1:13" x14ac:dyDescent="0.2">
      <c r="A21" t="s">
        <v>1</v>
      </c>
      <c r="B21" t="s">
        <v>2</v>
      </c>
      <c r="C21" t="s">
        <v>10</v>
      </c>
      <c r="D21" t="s">
        <v>11</v>
      </c>
      <c r="F21" t="s">
        <v>1</v>
      </c>
      <c r="G21" t="s">
        <v>2</v>
      </c>
      <c r="H21" t="s">
        <v>10</v>
      </c>
      <c r="I21" t="s">
        <v>11</v>
      </c>
      <c r="K21" t="s">
        <v>8</v>
      </c>
      <c r="L21" t="s">
        <v>10</v>
      </c>
      <c r="M21" t="s">
        <v>11</v>
      </c>
    </row>
    <row r="22" spans="1:13" x14ac:dyDescent="0.2">
      <c r="A22">
        <v>1</v>
      </c>
      <c r="B22">
        <v>2331.7802844202001</v>
      </c>
      <c r="C22">
        <v>1</v>
      </c>
      <c r="D22">
        <v>0.03</v>
      </c>
      <c r="F22">
        <v>1</v>
      </c>
      <c r="G22">
        <v>9899.2081052431095</v>
      </c>
      <c r="H22">
        <v>1</v>
      </c>
      <c r="I22">
        <v>0.06</v>
      </c>
      <c r="J22">
        <v>1</v>
      </c>
      <c r="K22">
        <v>-367.27901000000003</v>
      </c>
      <c r="L22">
        <v>1</v>
      </c>
      <c r="M22">
        <v>0.28999999999999998</v>
      </c>
    </row>
    <row r="23" spans="1:13" x14ac:dyDescent="0.2">
      <c r="A23">
        <v>2</v>
      </c>
      <c r="B23">
        <v>1612.40948835532</v>
      </c>
      <c r="C23">
        <v>16</v>
      </c>
      <c r="D23">
        <v>0.32</v>
      </c>
      <c r="F23">
        <v>2</v>
      </c>
      <c r="G23">
        <v>6446.2554487084799</v>
      </c>
      <c r="H23">
        <v>6</v>
      </c>
      <c r="I23">
        <v>0.24</v>
      </c>
      <c r="J23">
        <v>2</v>
      </c>
      <c r="K23">
        <v>-162.94524000000001</v>
      </c>
      <c r="L23">
        <v>5</v>
      </c>
      <c r="M23">
        <v>1.28</v>
      </c>
    </row>
    <row r="24" spans="1:13" x14ac:dyDescent="0.2">
      <c r="A24">
        <v>3</v>
      </c>
      <c r="B24">
        <v>425.361809776678</v>
      </c>
      <c r="C24">
        <v>13</v>
      </c>
      <c r="D24">
        <v>0.37</v>
      </c>
      <c r="F24">
        <v>3</v>
      </c>
      <c r="G24">
        <v>4450.1544028342596</v>
      </c>
      <c r="H24">
        <v>14</v>
      </c>
      <c r="I24">
        <v>0.56999999999999995</v>
      </c>
      <c r="J24">
        <v>3</v>
      </c>
      <c r="K24">
        <v>-145.52708000000001</v>
      </c>
      <c r="L24">
        <v>4</v>
      </c>
      <c r="M24">
        <v>2.96</v>
      </c>
    </row>
    <row r="25" spans="1:13" x14ac:dyDescent="0.2">
      <c r="A25">
        <v>4</v>
      </c>
      <c r="B25">
        <v>363.403418657565</v>
      </c>
      <c r="C25">
        <v>13</v>
      </c>
      <c r="D25">
        <v>0.4</v>
      </c>
      <c r="F25">
        <v>4</v>
      </c>
      <c r="G25">
        <v>4361.1161623336202</v>
      </c>
      <c r="H25">
        <v>15</v>
      </c>
      <c r="I25">
        <v>0.68</v>
      </c>
      <c r="J25">
        <v>4</v>
      </c>
      <c r="K25">
        <v>-139.50665000000001</v>
      </c>
      <c r="L25">
        <v>11</v>
      </c>
      <c r="M25">
        <v>4.67</v>
      </c>
    </row>
    <row r="26" spans="1:13" x14ac:dyDescent="0.2">
      <c r="A26">
        <v>5</v>
      </c>
      <c r="B26">
        <v>425.361809776678</v>
      </c>
      <c r="C26">
        <v>13</v>
      </c>
      <c r="D26">
        <v>0.39</v>
      </c>
      <c r="F26">
        <v>5</v>
      </c>
      <c r="G26">
        <v>2962.81892493636</v>
      </c>
      <c r="H26">
        <v>17</v>
      </c>
      <c r="I26">
        <v>0.83</v>
      </c>
      <c r="J26">
        <v>5</v>
      </c>
      <c r="K26">
        <v>-134.14525</v>
      </c>
      <c r="L26">
        <v>9</v>
      </c>
      <c r="M26">
        <v>6.39</v>
      </c>
    </row>
    <row r="27" spans="1:13" x14ac:dyDescent="0.2">
      <c r="A27">
        <v>6</v>
      </c>
      <c r="B27">
        <v>332.56778431373601</v>
      </c>
      <c r="C27">
        <v>26</v>
      </c>
      <c r="D27">
        <v>1.08</v>
      </c>
      <c r="F27">
        <v>6</v>
      </c>
      <c r="G27">
        <v>2913.6024380131098</v>
      </c>
      <c r="H27">
        <v>14</v>
      </c>
      <c r="I27">
        <v>0.71</v>
      </c>
      <c r="J27">
        <v>6</v>
      </c>
      <c r="K27">
        <v>0.50692999999999999</v>
      </c>
      <c r="L27">
        <v>34</v>
      </c>
      <c r="M27">
        <v>12.28</v>
      </c>
    </row>
    <row r="28" spans="1:13" x14ac:dyDescent="0.2">
      <c r="A28">
        <v>7</v>
      </c>
      <c r="B28">
        <v>332.19903255569301</v>
      </c>
      <c r="C28">
        <v>26</v>
      </c>
      <c r="D28">
        <v>1.1399999999999999</v>
      </c>
      <c r="F28">
        <v>7</v>
      </c>
      <c r="G28">
        <v>2895.7224346702301</v>
      </c>
      <c r="H28">
        <v>13</v>
      </c>
      <c r="I28">
        <v>0.74</v>
      </c>
      <c r="J28">
        <v>7</v>
      </c>
      <c r="K28">
        <v>3.2801100000000001</v>
      </c>
      <c r="L28">
        <v>27</v>
      </c>
      <c r="M28">
        <v>15.54</v>
      </c>
    </row>
    <row r="29" spans="1:13" x14ac:dyDescent="0.2">
      <c r="A29">
        <v>8</v>
      </c>
      <c r="B29">
        <v>332.01772139277301</v>
      </c>
      <c r="C29">
        <v>26</v>
      </c>
      <c r="D29">
        <v>1.24</v>
      </c>
      <c r="F29">
        <v>8</v>
      </c>
      <c r="G29">
        <v>2884.9780585368799</v>
      </c>
      <c r="H29">
        <v>18</v>
      </c>
      <c r="I29">
        <v>1.06</v>
      </c>
      <c r="J29">
        <v>8</v>
      </c>
      <c r="K29">
        <v>10.101369999999999</v>
      </c>
      <c r="L29">
        <v>29</v>
      </c>
      <c r="M29">
        <v>17.829999999999998</v>
      </c>
    </row>
    <row r="30" spans="1:13" x14ac:dyDescent="0.2">
      <c r="A30">
        <v>9</v>
      </c>
      <c r="B30">
        <v>331.99655429692098</v>
      </c>
      <c r="C30">
        <v>32</v>
      </c>
      <c r="D30">
        <v>1.64</v>
      </c>
      <c r="F30">
        <v>9</v>
      </c>
      <c r="G30">
        <v>2884.83104587241</v>
      </c>
      <c r="H30">
        <v>18</v>
      </c>
      <c r="I30">
        <v>1.1000000000000001</v>
      </c>
      <c r="J30">
        <v>9</v>
      </c>
      <c r="K30">
        <v>11.159520000000001</v>
      </c>
      <c r="L30">
        <v>17</v>
      </c>
      <c r="M30">
        <v>16.350000000000001</v>
      </c>
    </row>
    <row r="31" spans="1:13" x14ac:dyDescent="0.2">
      <c r="A31">
        <v>10</v>
      </c>
      <c r="B31">
        <v>329.52378264597502</v>
      </c>
      <c r="C31">
        <v>51</v>
      </c>
      <c r="D31">
        <v>2.68</v>
      </c>
      <c r="F31">
        <v>10</v>
      </c>
      <c r="G31">
        <v>2873.7807476970202</v>
      </c>
      <c r="H31">
        <v>19</v>
      </c>
      <c r="I31">
        <v>1.33</v>
      </c>
      <c r="J31">
        <v>10</v>
      </c>
      <c r="K31">
        <v>15.10825</v>
      </c>
      <c r="L31">
        <v>28</v>
      </c>
      <c r="M31">
        <v>20.54</v>
      </c>
    </row>
    <row r="32" spans="1:13" x14ac:dyDescent="0.2">
      <c r="A32">
        <v>11</v>
      </c>
      <c r="B32">
        <v>328.886823139049</v>
      </c>
      <c r="C32">
        <v>68</v>
      </c>
      <c r="D32">
        <v>3.96</v>
      </c>
      <c r="F32">
        <v>11</v>
      </c>
      <c r="G32">
        <v>2929.8451025593299</v>
      </c>
      <c r="H32">
        <v>22</v>
      </c>
      <c r="I32">
        <v>1.85</v>
      </c>
      <c r="J32">
        <v>11</v>
      </c>
      <c r="K32">
        <v>16.417539999999999</v>
      </c>
      <c r="L32">
        <v>16</v>
      </c>
      <c r="M32">
        <v>20.77</v>
      </c>
    </row>
    <row r="33" spans="1:13" x14ac:dyDescent="0.2">
      <c r="A33">
        <v>12</v>
      </c>
      <c r="B33">
        <v>160.358296953018</v>
      </c>
      <c r="C33">
        <v>68</v>
      </c>
      <c r="D33">
        <v>4.01</v>
      </c>
      <c r="F33">
        <v>12</v>
      </c>
      <c r="G33">
        <v>2880.6286156360902</v>
      </c>
      <c r="H33">
        <v>22</v>
      </c>
      <c r="I33">
        <v>1.79</v>
      </c>
      <c r="J33">
        <v>12</v>
      </c>
      <c r="K33">
        <v>31.20759</v>
      </c>
      <c r="L33">
        <v>46</v>
      </c>
      <c r="M33">
        <v>33.549999999999997</v>
      </c>
    </row>
    <row r="34" spans="1:13" x14ac:dyDescent="0.2">
      <c r="A34">
        <v>13</v>
      </c>
      <c r="B34">
        <v>160.30384459994801</v>
      </c>
      <c r="C34">
        <v>69</v>
      </c>
      <c r="D34">
        <v>4.3600000000000003</v>
      </c>
      <c r="F34">
        <v>13</v>
      </c>
      <c r="G34">
        <v>2878.99536024903</v>
      </c>
      <c r="H34">
        <v>24</v>
      </c>
      <c r="I34">
        <v>1.95</v>
      </c>
      <c r="J34">
        <v>13</v>
      </c>
      <c r="K34">
        <v>33.097200000000001</v>
      </c>
      <c r="L34">
        <v>37</v>
      </c>
      <c r="M34">
        <v>35.35</v>
      </c>
    </row>
    <row r="35" spans="1:13" x14ac:dyDescent="0.2">
      <c r="A35">
        <v>14</v>
      </c>
      <c r="B35">
        <v>160.30370012288401</v>
      </c>
      <c r="C35">
        <v>55</v>
      </c>
      <c r="D35">
        <v>3.68</v>
      </c>
      <c r="F35">
        <v>14</v>
      </c>
      <c r="G35">
        <v>2202.20797739411</v>
      </c>
      <c r="H35">
        <v>24</v>
      </c>
      <c r="I35">
        <v>2.04</v>
      </c>
      <c r="J35">
        <v>14</v>
      </c>
      <c r="K35">
        <v>35.638350000000003</v>
      </c>
      <c r="L35">
        <v>37</v>
      </c>
      <c r="M35">
        <v>41.33</v>
      </c>
    </row>
    <row r="36" spans="1:13" x14ac:dyDescent="0.2">
      <c r="A36">
        <v>15</v>
      </c>
      <c r="B36" s="2">
        <v>99.575128402596107</v>
      </c>
      <c r="C36">
        <v>55</v>
      </c>
      <c r="D36">
        <v>4.54</v>
      </c>
      <c r="F36">
        <v>15</v>
      </c>
      <c r="G36">
        <v>1819.16811053677</v>
      </c>
      <c r="H36">
        <v>24</v>
      </c>
      <c r="I36">
        <v>2.19</v>
      </c>
      <c r="J36">
        <v>15</v>
      </c>
      <c r="K36">
        <v>37.081449999999997</v>
      </c>
      <c r="L36">
        <v>37</v>
      </c>
      <c r="M36">
        <v>47.61</v>
      </c>
    </row>
    <row r="39" spans="1:13" x14ac:dyDescent="0.2">
      <c r="A39" s="1"/>
      <c r="B39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L24" zoomScale="92" workbookViewId="0">
      <selection activeCell="K8" sqref="K8"/>
    </sheetView>
  </sheetViews>
  <sheetFormatPr baseColWidth="10" defaultRowHeight="16" x14ac:dyDescent="0.2"/>
  <cols>
    <col min="2" max="2" width="11.6640625" bestFit="1" customWidth="1"/>
    <col min="3" max="3" width="18.1640625" bestFit="1" customWidth="1"/>
    <col min="8" max="8" width="18.1640625" bestFit="1" customWidth="1"/>
    <col min="11" max="11" width="12.6640625" bestFit="1" customWidth="1"/>
    <col min="12" max="12" width="18.1640625" bestFit="1" customWidth="1"/>
  </cols>
  <sheetData>
    <row r="1" spans="1:17" x14ac:dyDescent="0.2">
      <c r="A1" t="s">
        <v>60</v>
      </c>
      <c r="F1" t="s">
        <v>60</v>
      </c>
      <c r="K1" t="s">
        <v>7</v>
      </c>
    </row>
    <row r="2" spans="1:17" x14ac:dyDescent="0.2">
      <c r="A2" t="s">
        <v>1</v>
      </c>
      <c r="B2" t="s">
        <v>2</v>
      </c>
      <c r="C2" t="s">
        <v>10</v>
      </c>
      <c r="D2" t="s">
        <v>11</v>
      </c>
      <c r="F2" t="s">
        <v>1</v>
      </c>
      <c r="G2" t="s">
        <v>2</v>
      </c>
      <c r="H2" t="s">
        <v>10</v>
      </c>
      <c r="I2" t="s">
        <v>11</v>
      </c>
      <c r="J2" t="s">
        <v>1</v>
      </c>
      <c r="K2" t="s">
        <v>8</v>
      </c>
      <c r="L2" t="s">
        <v>10</v>
      </c>
      <c r="M2" t="s">
        <v>11</v>
      </c>
    </row>
    <row r="3" spans="1:17" x14ac:dyDescent="0.2">
      <c r="A3">
        <v>1</v>
      </c>
      <c r="B3">
        <v>6973.3678514878602</v>
      </c>
      <c r="C3">
        <v>1</v>
      </c>
      <c r="D3">
        <v>0.03</v>
      </c>
      <c r="F3">
        <v>1</v>
      </c>
      <c r="G3">
        <v>11544.165919683101</v>
      </c>
      <c r="H3">
        <v>1</v>
      </c>
      <c r="I3">
        <v>0.04</v>
      </c>
      <c r="J3">
        <v>1</v>
      </c>
      <c r="K3">
        <v>-11.41192</v>
      </c>
      <c r="L3">
        <v>1</v>
      </c>
      <c r="M3">
        <v>0.08</v>
      </c>
      <c r="O3">
        <v>-11.37928</v>
      </c>
      <c r="P3">
        <v>1</v>
      </c>
      <c r="Q3">
        <v>0.12</v>
      </c>
    </row>
    <row r="4" spans="1:17" x14ac:dyDescent="0.2">
      <c r="A4">
        <v>2</v>
      </c>
      <c r="B4">
        <v>727.47636113786098</v>
      </c>
      <c r="C4">
        <v>3</v>
      </c>
      <c r="D4">
        <v>0.04</v>
      </c>
      <c r="F4">
        <v>2</v>
      </c>
      <c r="G4">
        <v>5284.2786813112398</v>
      </c>
      <c r="H4">
        <v>4</v>
      </c>
      <c r="I4">
        <v>0.08</v>
      </c>
      <c r="J4">
        <v>2</v>
      </c>
      <c r="K4">
        <v>-9.8947699999999994</v>
      </c>
      <c r="L4">
        <v>4</v>
      </c>
      <c r="M4">
        <v>0.26</v>
      </c>
      <c r="O4">
        <v>-9.89635</v>
      </c>
      <c r="P4">
        <v>27</v>
      </c>
      <c r="Q4">
        <v>0.97</v>
      </c>
    </row>
    <row r="5" spans="1:17" x14ac:dyDescent="0.2">
      <c r="A5">
        <v>3</v>
      </c>
      <c r="B5">
        <v>675.88645842601204</v>
      </c>
      <c r="C5">
        <v>6</v>
      </c>
      <c r="D5">
        <v>0.08</v>
      </c>
      <c r="F5">
        <v>3</v>
      </c>
      <c r="G5">
        <v>5145.02039715717</v>
      </c>
      <c r="H5">
        <v>8</v>
      </c>
      <c r="I5">
        <v>0.08</v>
      </c>
      <c r="J5">
        <v>3</v>
      </c>
      <c r="K5">
        <v>-7.9162600000000003</v>
      </c>
      <c r="L5">
        <v>7</v>
      </c>
      <c r="M5">
        <v>0.76</v>
      </c>
      <c r="O5">
        <v>-9.4476200000000006</v>
      </c>
      <c r="P5">
        <v>56</v>
      </c>
      <c r="Q5">
        <v>2.91</v>
      </c>
    </row>
    <row r="6" spans="1:17" x14ac:dyDescent="0.2">
      <c r="A6">
        <v>4</v>
      </c>
      <c r="B6">
        <v>565.45584673341102</v>
      </c>
      <c r="C6">
        <v>13</v>
      </c>
      <c r="D6">
        <v>0.16</v>
      </c>
      <c r="F6">
        <v>4</v>
      </c>
      <c r="G6">
        <v>4728.00667393599</v>
      </c>
      <c r="H6">
        <v>8</v>
      </c>
      <c r="I6">
        <v>7.0000000000000007E-2</v>
      </c>
      <c r="J6">
        <v>4</v>
      </c>
      <c r="K6">
        <v>-6.6101299999999998</v>
      </c>
      <c r="L6">
        <v>3</v>
      </c>
      <c r="M6">
        <v>0.88</v>
      </c>
      <c r="O6">
        <v>-9.3153500000000005</v>
      </c>
      <c r="P6">
        <v>39</v>
      </c>
      <c r="Q6">
        <v>3.18</v>
      </c>
    </row>
    <row r="7" spans="1:17" x14ac:dyDescent="0.2">
      <c r="A7">
        <v>5</v>
      </c>
      <c r="B7">
        <v>539.69504420766498</v>
      </c>
      <c r="C7">
        <v>34</v>
      </c>
      <c r="D7">
        <v>0.5</v>
      </c>
      <c r="F7">
        <v>5</v>
      </c>
      <c r="G7">
        <v>4545.1329714267604</v>
      </c>
      <c r="H7">
        <v>9</v>
      </c>
      <c r="I7">
        <v>0.09</v>
      </c>
      <c r="J7">
        <v>5</v>
      </c>
      <c r="K7">
        <v>-4.67598</v>
      </c>
      <c r="L7">
        <v>3</v>
      </c>
      <c r="M7">
        <v>1.31</v>
      </c>
      <c r="O7">
        <v>-8.9663500000000003</v>
      </c>
      <c r="P7">
        <v>85</v>
      </c>
      <c r="Q7">
        <v>6.63</v>
      </c>
    </row>
    <row r="8" spans="1:17" x14ac:dyDescent="0.2">
      <c r="A8">
        <v>6</v>
      </c>
      <c r="B8">
        <v>535.68688196400603</v>
      </c>
      <c r="C8">
        <v>19</v>
      </c>
      <c r="D8">
        <v>0.32</v>
      </c>
      <c r="F8">
        <v>6</v>
      </c>
      <c r="G8">
        <v>4465.2579317407899</v>
      </c>
      <c r="H8">
        <v>11</v>
      </c>
      <c r="I8">
        <v>0.11</v>
      </c>
      <c r="J8">
        <v>6</v>
      </c>
      <c r="K8">
        <v>-7.6415199999999999</v>
      </c>
      <c r="L8">
        <v>3</v>
      </c>
      <c r="M8">
        <v>2.17</v>
      </c>
      <c r="O8">
        <v>-8.9490999999999996</v>
      </c>
      <c r="P8">
        <v>51</v>
      </c>
      <c r="Q8">
        <v>6.41</v>
      </c>
    </row>
    <row r="9" spans="1:17" x14ac:dyDescent="0.2">
      <c r="A9">
        <v>7</v>
      </c>
      <c r="B9">
        <v>524.11269325774094</v>
      </c>
      <c r="C9">
        <v>19</v>
      </c>
      <c r="D9">
        <v>0.37</v>
      </c>
      <c r="F9">
        <v>7</v>
      </c>
      <c r="G9">
        <v>4374.9130117471504</v>
      </c>
      <c r="H9">
        <v>19</v>
      </c>
      <c r="I9">
        <v>0.19</v>
      </c>
      <c r="J9">
        <v>7</v>
      </c>
      <c r="K9">
        <v>-8.2855600000000003</v>
      </c>
      <c r="L9">
        <v>3</v>
      </c>
      <c r="M9">
        <v>1.96</v>
      </c>
      <c r="O9">
        <v>-8.6877700000000004</v>
      </c>
      <c r="P9">
        <v>106</v>
      </c>
      <c r="Q9">
        <v>12.41</v>
      </c>
    </row>
    <row r="10" spans="1:17" x14ac:dyDescent="0.2">
      <c r="A10">
        <v>8</v>
      </c>
      <c r="B10">
        <v>377.13431643846599</v>
      </c>
      <c r="C10">
        <v>19</v>
      </c>
      <c r="D10">
        <v>0.4</v>
      </c>
      <c r="F10">
        <v>8</v>
      </c>
      <c r="G10">
        <v>3914.47075490727</v>
      </c>
      <c r="H10">
        <v>17</v>
      </c>
      <c r="I10">
        <v>0.19</v>
      </c>
      <c r="J10">
        <v>8</v>
      </c>
      <c r="K10">
        <v>-5.6455799999999998</v>
      </c>
      <c r="L10">
        <v>4</v>
      </c>
      <c r="M10">
        <v>2.71</v>
      </c>
      <c r="O10">
        <v>-8.5782500000000006</v>
      </c>
      <c r="P10">
        <v>51</v>
      </c>
      <c r="Q10">
        <v>12.09</v>
      </c>
    </row>
    <row r="11" spans="1:17" x14ac:dyDescent="0.2">
      <c r="A11">
        <v>9</v>
      </c>
      <c r="B11">
        <v>340.67624700980502</v>
      </c>
      <c r="C11">
        <v>21</v>
      </c>
      <c r="D11">
        <v>2.31</v>
      </c>
      <c r="F11">
        <v>9</v>
      </c>
      <c r="G11">
        <v>3716.0008928186298</v>
      </c>
      <c r="H11">
        <v>17</v>
      </c>
      <c r="I11">
        <v>0.21</v>
      </c>
      <c r="J11">
        <v>9</v>
      </c>
      <c r="K11">
        <v>-8.0328700000000008</v>
      </c>
      <c r="L11">
        <v>3</v>
      </c>
      <c r="M11">
        <v>2.58</v>
      </c>
      <c r="O11">
        <v>-8.4372600000000002</v>
      </c>
      <c r="P11">
        <v>107</v>
      </c>
      <c r="Q11">
        <v>16.829999999999998</v>
      </c>
    </row>
    <row r="12" spans="1:17" x14ac:dyDescent="0.2">
      <c r="A12">
        <v>10</v>
      </c>
      <c r="B12">
        <v>301.308703683923</v>
      </c>
      <c r="C12">
        <v>23</v>
      </c>
      <c r="D12">
        <v>0.6</v>
      </c>
      <c r="F12">
        <v>10</v>
      </c>
      <c r="G12">
        <v>3520.1455398973599</v>
      </c>
      <c r="H12">
        <v>36</v>
      </c>
      <c r="I12">
        <v>0.41</v>
      </c>
      <c r="J12">
        <v>10</v>
      </c>
      <c r="K12">
        <v>-6.64208</v>
      </c>
      <c r="L12">
        <v>4</v>
      </c>
      <c r="M12" s="13">
        <v>3.13</v>
      </c>
      <c r="O12">
        <v>-8.3407199999999992</v>
      </c>
      <c r="P12">
        <v>70</v>
      </c>
      <c r="Q12" s="13">
        <v>14.16</v>
      </c>
    </row>
    <row r="13" spans="1:17" x14ac:dyDescent="0.2">
      <c r="A13">
        <v>11</v>
      </c>
      <c r="B13">
        <v>288.91954030335302</v>
      </c>
      <c r="C13">
        <v>29</v>
      </c>
      <c r="D13">
        <v>0.69</v>
      </c>
      <c r="F13">
        <v>11</v>
      </c>
      <c r="G13">
        <v>3456.7796735243801</v>
      </c>
      <c r="H13">
        <v>49</v>
      </c>
      <c r="I13">
        <v>0.63</v>
      </c>
      <c r="J13">
        <v>11</v>
      </c>
      <c r="K13">
        <v>-5.0316599999999996</v>
      </c>
      <c r="L13">
        <v>4</v>
      </c>
      <c r="M13">
        <v>3.28</v>
      </c>
      <c r="O13">
        <v>-8.2588299999999997</v>
      </c>
      <c r="P13">
        <v>69</v>
      </c>
      <c r="Q13">
        <v>31.25</v>
      </c>
    </row>
    <row r="14" spans="1:17" x14ac:dyDescent="0.2">
      <c r="A14">
        <v>12</v>
      </c>
      <c r="B14">
        <v>279.069997054547</v>
      </c>
      <c r="C14">
        <v>34</v>
      </c>
      <c r="D14">
        <v>0.89</v>
      </c>
      <c r="F14">
        <v>12</v>
      </c>
      <c r="G14">
        <v>3389.9783247125702</v>
      </c>
      <c r="H14">
        <v>69</v>
      </c>
      <c r="I14">
        <v>0.88</v>
      </c>
      <c r="J14">
        <v>12</v>
      </c>
      <c r="K14">
        <v>-6.1541100000000002</v>
      </c>
      <c r="L14">
        <v>3</v>
      </c>
      <c r="M14">
        <v>4.0199999999999996</v>
      </c>
      <c r="O14">
        <v>-8.2228600000000007</v>
      </c>
      <c r="P14">
        <v>116</v>
      </c>
      <c r="Q14">
        <v>22.92</v>
      </c>
    </row>
    <row r="15" spans="1:17" x14ac:dyDescent="0.2">
      <c r="A15">
        <v>13</v>
      </c>
      <c r="B15">
        <v>255.309075649509</v>
      </c>
      <c r="C15">
        <v>23</v>
      </c>
      <c r="D15">
        <v>0.65</v>
      </c>
      <c r="F15">
        <v>13</v>
      </c>
      <c r="G15">
        <v>3261.6123325000399</v>
      </c>
      <c r="H15">
        <v>69</v>
      </c>
      <c r="I15">
        <v>0.94</v>
      </c>
      <c r="J15">
        <v>13</v>
      </c>
      <c r="K15">
        <v>-4.9936699999999998</v>
      </c>
      <c r="L15">
        <v>3</v>
      </c>
      <c r="M15">
        <v>4.5999999999999996</v>
      </c>
      <c r="O15">
        <v>-8.1287299999999991</v>
      </c>
      <c r="P15">
        <v>83</v>
      </c>
      <c r="Q15">
        <v>20.41</v>
      </c>
    </row>
    <row r="16" spans="1:17" x14ac:dyDescent="0.2">
      <c r="A16">
        <v>14</v>
      </c>
      <c r="B16">
        <v>245.72630736478499</v>
      </c>
      <c r="C16">
        <v>88</v>
      </c>
      <c r="D16">
        <v>2.35</v>
      </c>
      <c r="F16">
        <v>14</v>
      </c>
      <c r="G16">
        <v>3221.4542061503898</v>
      </c>
      <c r="H16">
        <v>25</v>
      </c>
      <c r="I16">
        <v>0.37</v>
      </c>
      <c r="J16">
        <v>14</v>
      </c>
      <c r="K16">
        <v>-3.3733300000000002</v>
      </c>
      <c r="L16">
        <v>3</v>
      </c>
      <c r="M16">
        <v>4.49</v>
      </c>
      <c r="O16">
        <v>-8.1063200000000002</v>
      </c>
      <c r="P16">
        <v>131</v>
      </c>
      <c r="Q16">
        <v>29.87</v>
      </c>
    </row>
    <row r="17" spans="1:17" x14ac:dyDescent="0.2">
      <c r="A17">
        <v>15</v>
      </c>
      <c r="B17" s="2">
        <v>241.84893781885199</v>
      </c>
      <c r="C17">
        <v>81</v>
      </c>
      <c r="D17">
        <v>2.21</v>
      </c>
      <c r="F17">
        <v>15</v>
      </c>
      <c r="G17">
        <v>3200.1141559564799</v>
      </c>
      <c r="H17">
        <v>32</v>
      </c>
      <c r="I17">
        <v>0.48</v>
      </c>
      <c r="J17">
        <v>15</v>
      </c>
      <c r="K17">
        <v>-4.5652100000000004</v>
      </c>
      <c r="L17">
        <v>3</v>
      </c>
      <c r="M17">
        <v>5.92</v>
      </c>
      <c r="O17">
        <v>-8.0236599999999996</v>
      </c>
      <c r="P17">
        <v>178</v>
      </c>
      <c r="Q17">
        <v>37.99</v>
      </c>
    </row>
    <row r="20" spans="1:17" x14ac:dyDescent="0.2">
      <c r="A20" t="s">
        <v>61</v>
      </c>
      <c r="F20" t="s">
        <v>61</v>
      </c>
      <c r="K20" t="s">
        <v>7</v>
      </c>
    </row>
    <row r="21" spans="1:17" x14ac:dyDescent="0.2">
      <c r="A21" t="s">
        <v>1</v>
      </c>
      <c r="B21" t="s">
        <v>2</v>
      </c>
      <c r="C21" t="s">
        <v>10</v>
      </c>
      <c r="D21" t="s">
        <v>11</v>
      </c>
      <c r="F21" t="s">
        <v>1</v>
      </c>
      <c r="G21" t="s">
        <v>2</v>
      </c>
      <c r="H21" t="s">
        <v>10</v>
      </c>
      <c r="I21" t="s">
        <v>11</v>
      </c>
      <c r="J21" t="s">
        <v>1</v>
      </c>
      <c r="K21" t="s">
        <v>8</v>
      </c>
      <c r="L21" t="s">
        <v>10</v>
      </c>
      <c r="M21" t="s">
        <v>11</v>
      </c>
    </row>
    <row r="22" spans="1:17" x14ac:dyDescent="0.2">
      <c r="A22">
        <v>1</v>
      </c>
      <c r="B22">
        <v>1387.2347503968499</v>
      </c>
      <c r="C22">
        <v>1</v>
      </c>
      <c r="D22">
        <v>0.01</v>
      </c>
      <c r="F22">
        <v>1</v>
      </c>
      <c r="G22">
        <v>3325.25549825178</v>
      </c>
      <c r="H22">
        <v>1</v>
      </c>
      <c r="I22">
        <v>0.02</v>
      </c>
      <c r="J22">
        <v>1</v>
      </c>
      <c r="K22">
        <v>-18.709810000000001</v>
      </c>
      <c r="L22">
        <v>1</v>
      </c>
      <c r="M22">
        <v>0.05</v>
      </c>
    </row>
    <row r="23" spans="1:17" x14ac:dyDescent="0.2">
      <c r="A23">
        <v>2</v>
      </c>
      <c r="B23">
        <v>134.54635659436201</v>
      </c>
      <c r="C23">
        <v>4</v>
      </c>
      <c r="D23">
        <v>0.02</v>
      </c>
      <c r="F23">
        <v>2</v>
      </c>
      <c r="G23">
        <v>1015.78247069791</v>
      </c>
      <c r="H23">
        <v>3</v>
      </c>
      <c r="I23">
        <v>0.03</v>
      </c>
      <c r="J23">
        <v>2</v>
      </c>
      <c r="K23">
        <v>-8.8297299999999996</v>
      </c>
      <c r="L23">
        <v>13</v>
      </c>
      <c r="M23">
        <v>0.26</v>
      </c>
    </row>
    <row r="24" spans="1:17" x14ac:dyDescent="0.2">
      <c r="A24">
        <v>3</v>
      </c>
      <c r="B24">
        <v>119.730077551832</v>
      </c>
      <c r="C24">
        <v>7</v>
      </c>
      <c r="D24">
        <v>0.05</v>
      </c>
      <c r="F24">
        <v>3</v>
      </c>
      <c r="G24">
        <v>850.77809931551894</v>
      </c>
      <c r="H24">
        <v>6</v>
      </c>
      <c r="I24">
        <v>0.04</v>
      </c>
      <c r="J24">
        <v>3</v>
      </c>
      <c r="K24">
        <v>-7.8316600000000003</v>
      </c>
      <c r="L24">
        <v>27</v>
      </c>
      <c r="M24">
        <v>0.64</v>
      </c>
    </row>
    <row r="25" spans="1:17" x14ac:dyDescent="0.2">
      <c r="A25">
        <v>4</v>
      </c>
      <c r="B25">
        <v>109.422926880208</v>
      </c>
      <c r="C25">
        <v>4</v>
      </c>
      <c r="D25">
        <v>0.03</v>
      </c>
      <c r="F25">
        <v>4</v>
      </c>
      <c r="G25">
        <v>656.85967519917699</v>
      </c>
      <c r="H25">
        <v>5</v>
      </c>
      <c r="I25">
        <v>0.04</v>
      </c>
      <c r="J25">
        <v>4</v>
      </c>
      <c r="K25">
        <v>-6.8363899999999997</v>
      </c>
      <c r="L25">
        <v>22</v>
      </c>
      <c r="M25">
        <v>0.94</v>
      </c>
    </row>
    <row r="26" spans="1:17" x14ac:dyDescent="0.2">
      <c r="A26">
        <v>5</v>
      </c>
      <c r="B26">
        <v>94.606647837679006</v>
      </c>
      <c r="C26">
        <v>6</v>
      </c>
      <c r="D26">
        <v>0.09</v>
      </c>
      <c r="F26">
        <v>5</v>
      </c>
      <c r="G26">
        <v>580.20951646933395</v>
      </c>
      <c r="H26">
        <v>8</v>
      </c>
      <c r="I26">
        <v>7.0000000000000007E-2</v>
      </c>
      <c r="J26">
        <v>5</v>
      </c>
      <c r="K26">
        <v>-5.66669</v>
      </c>
      <c r="L26">
        <v>41</v>
      </c>
      <c r="M26">
        <v>1.59</v>
      </c>
    </row>
    <row r="27" spans="1:17" x14ac:dyDescent="0.2">
      <c r="A27">
        <v>6</v>
      </c>
      <c r="B27">
        <v>115.24277638836099</v>
      </c>
      <c r="C27">
        <v>12</v>
      </c>
      <c r="D27">
        <v>0.18</v>
      </c>
      <c r="F27">
        <v>6</v>
      </c>
      <c r="G27">
        <v>773.40493557397394</v>
      </c>
      <c r="H27">
        <v>21</v>
      </c>
      <c r="I27">
        <v>0.17</v>
      </c>
      <c r="J27">
        <v>6</v>
      </c>
      <c r="K27">
        <v>-3.14269</v>
      </c>
      <c r="L27">
        <v>32</v>
      </c>
      <c r="M27">
        <v>1.78</v>
      </c>
    </row>
    <row r="28" spans="1:17" x14ac:dyDescent="0.2">
      <c r="A28">
        <v>7</v>
      </c>
      <c r="B28">
        <v>112.661238955876</v>
      </c>
      <c r="C28">
        <v>12</v>
      </c>
      <c r="D28">
        <v>0.21</v>
      </c>
      <c r="F28">
        <v>7</v>
      </c>
      <c r="G28">
        <v>763.33121043913502</v>
      </c>
      <c r="H28">
        <v>11</v>
      </c>
      <c r="I28">
        <v>0.11</v>
      </c>
      <c r="J28">
        <v>7</v>
      </c>
      <c r="K28">
        <v>-3.0806200000000001</v>
      </c>
      <c r="L28">
        <v>24</v>
      </c>
      <c r="M28">
        <v>1.62</v>
      </c>
    </row>
    <row r="29" spans="1:17" x14ac:dyDescent="0.2">
      <c r="A29">
        <v>8</v>
      </c>
      <c r="B29">
        <v>112.49640637911899</v>
      </c>
      <c r="C29">
        <v>13</v>
      </c>
      <c r="D29">
        <v>0.22</v>
      </c>
      <c r="F29">
        <v>8</v>
      </c>
      <c r="G29">
        <v>758.21158369073305</v>
      </c>
      <c r="H29">
        <v>14</v>
      </c>
      <c r="I29">
        <v>0.16</v>
      </c>
      <c r="J29">
        <v>8</v>
      </c>
      <c r="K29">
        <v>-2.7571699999999999</v>
      </c>
      <c r="L29">
        <v>25</v>
      </c>
      <c r="M29">
        <v>1.82</v>
      </c>
    </row>
    <row r="30" spans="1:17" x14ac:dyDescent="0.2">
      <c r="A30">
        <v>9</v>
      </c>
      <c r="B30">
        <v>109.909528499467</v>
      </c>
      <c r="C30">
        <v>12</v>
      </c>
      <c r="D30">
        <v>0.22</v>
      </c>
      <c r="F30">
        <v>9</v>
      </c>
      <c r="G30">
        <v>755.01851376184698</v>
      </c>
      <c r="H30">
        <v>20</v>
      </c>
      <c r="I30">
        <v>0.22</v>
      </c>
      <c r="J30">
        <v>9</v>
      </c>
      <c r="K30">
        <v>-2.7297799999999999</v>
      </c>
      <c r="L30">
        <v>40</v>
      </c>
      <c r="M30">
        <v>2.77</v>
      </c>
    </row>
    <row r="31" spans="1:17" x14ac:dyDescent="0.2">
      <c r="A31">
        <v>10</v>
      </c>
      <c r="B31">
        <v>109.75562880557599</v>
      </c>
      <c r="C31">
        <v>18</v>
      </c>
      <c r="D31">
        <v>0.35</v>
      </c>
      <c r="F31">
        <v>10</v>
      </c>
      <c r="G31">
        <v>753.39223390474604</v>
      </c>
      <c r="H31">
        <v>36</v>
      </c>
      <c r="I31">
        <v>0.43</v>
      </c>
      <c r="J31">
        <v>10</v>
      </c>
      <c r="K31">
        <v>-1.85137</v>
      </c>
      <c r="L31">
        <v>48</v>
      </c>
      <c r="M31">
        <v>3.56</v>
      </c>
    </row>
    <row r="32" spans="1:17" x14ac:dyDescent="0.2">
      <c r="A32">
        <v>11</v>
      </c>
      <c r="B32">
        <v>96.311382782608206</v>
      </c>
      <c r="C32">
        <v>18</v>
      </c>
      <c r="D32">
        <v>0.42</v>
      </c>
      <c r="F32">
        <v>11</v>
      </c>
      <c r="G32">
        <v>691.47961982772802</v>
      </c>
      <c r="H32">
        <v>36</v>
      </c>
      <c r="I32">
        <v>0.51</v>
      </c>
      <c r="J32">
        <v>11</v>
      </c>
      <c r="K32">
        <v>-1.82016</v>
      </c>
      <c r="L32">
        <v>38</v>
      </c>
      <c r="M32">
        <v>3.51</v>
      </c>
    </row>
    <row r="33" spans="1:13" x14ac:dyDescent="0.2">
      <c r="A33">
        <v>12</v>
      </c>
      <c r="B33">
        <v>80.822349352502997</v>
      </c>
      <c r="C33">
        <v>18</v>
      </c>
      <c r="D33">
        <v>0.44</v>
      </c>
      <c r="F33">
        <v>12</v>
      </c>
      <c r="G33">
        <v>682.36538421062801</v>
      </c>
      <c r="H33">
        <v>36</v>
      </c>
      <c r="I33">
        <v>0.47</v>
      </c>
      <c r="J33">
        <v>12</v>
      </c>
      <c r="K33">
        <v>-0.46144000000000002</v>
      </c>
      <c r="L33">
        <v>44</v>
      </c>
      <c r="M33">
        <v>4.34</v>
      </c>
    </row>
    <row r="34" spans="1:13" x14ac:dyDescent="0.2">
      <c r="A34">
        <v>13</v>
      </c>
      <c r="B34">
        <v>80.494520611803694</v>
      </c>
      <c r="C34">
        <v>19</v>
      </c>
      <c r="D34">
        <v>0.49</v>
      </c>
      <c r="F34">
        <v>13</v>
      </c>
      <c r="G34">
        <v>676.89614225409798</v>
      </c>
      <c r="H34">
        <v>36</v>
      </c>
      <c r="I34">
        <v>0.52</v>
      </c>
      <c r="J34">
        <v>13</v>
      </c>
      <c r="K34">
        <v>0.94198999999999999</v>
      </c>
      <c r="L34">
        <v>47</v>
      </c>
      <c r="M34">
        <v>4.63</v>
      </c>
    </row>
    <row r="35" spans="1:13" x14ac:dyDescent="0.2">
      <c r="A35">
        <v>14</v>
      </c>
      <c r="B35">
        <v>80.210315593359596</v>
      </c>
      <c r="C35">
        <v>28</v>
      </c>
      <c r="D35">
        <v>0.71</v>
      </c>
      <c r="F35">
        <v>14</v>
      </c>
      <c r="G35">
        <v>674.390526552457</v>
      </c>
      <c r="H35">
        <v>43</v>
      </c>
      <c r="I35">
        <v>0.64</v>
      </c>
      <c r="J35">
        <v>14</v>
      </c>
      <c r="K35">
        <v>0.60072999999999999</v>
      </c>
      <c r="L35">
        <v>90</v>
      </c>
      <c r="M35">
        <v>7.87</v>
      </c>
    </row>
    <row r="36" spans="1:13" x14ac:dyDescent="0.2">
      <c r="A36">
        <v>15</v>
      </c>
      <c r="B36" s="2">
        <v>63.328252126055403</v>
      </c>
      <c r="C36">
        <v>28</v>
      </c>
      <c r="D36">
        <v>0.77</v>
      </c>
      <c r="F36">
        <v>15</v>
      </c>
      <c r="G36">
        <v>512.51981332532796</v>
      </c>
      <c r="H36">
        <v>43</v>
      </c>
      <c r="I36">
        <v>0.68</v>
      </c>
      <c r="J36">
        <v>15</v>
      </c>
      <c r="K36">
        <v>0.68547999999999998</v>
      </c>
      <c r="L36">
        <v>93</v>
      </c>
      <c r="M36">
        <v>8.68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P29" workbookViewId="0">
      <selection activeCell="K47" sqref="K47"/>
    </sheetView>
  </sheetViews>
  <sheetFormatPr baseColWidth="10" defaultRowHeight="16" x14ac:dyDescent="0.2"/>
  <cols>
    <col min="1" max="1" width="13" bestFit="1" customWidth="1"/>
    <col min="2" max="2" width="11" customWidth="1"/>
    <col min="3" max="3" width="18.1640625" bestFit="1" customWidth="1"/>
    <col min="7" max="7" width="11.6640625" bestFit="1" customWidth="1"/>
    <col min="8" max="8" width="18.1640625" bestFit="1" customWidth="1"/>
    <col min="11" max="11" width="12.6640625" bestFit="1" customWidth="1"/>
    <col min="12" max="12" width="18.1640625" bestFit="1" customWidth="1"/>
  </cols>
  <sheetData>
    <row r="1" spans="1:13" x14ac:dyDescent="0.2">
      <c r="A1" t="s">
        <v>78</v>
      </c>
      <c r="F1" t="s">
        <v>60</v>
      </c>
      <c r="K1" t="s">
        <v>7</v>
      </c>
    </row>
    <row r="2" spans="1:13" x14ac:dyDescent="0.2">
      <c r="A2" t="s">
        <v>1</v>
      </c>
      <c r="B2" t="s">
        <v>2</v>
      </c>
      <c r="C2" t="s">
        <v>10</v>
      </c>
      <c r="D2" t="s">
        <v>11</v>
      </c>
      <c r="F2" t="s">
        <v>1</v>
      </c>
      <c r="G2" t="s">
        <v>2</v>
      </c>
      <c r="H2" t="s">
        <v>10</v>
      </c>
      <c r="I2" t="s">
        <v>11</v>
      </c>
      <c r="J2" t="s">
        <v>1</v>
      </c>
      <c r="K2" t="s">
        <v>8</v>
      </c>
      <c r="L2" t="s">
        <v>10</v>
      </c>
      <c r="M2" t="s">
        <v>11</v>
      </c>
    </row>
    <row r="3" spans="1:13" x14ac:dyDescent="0.2">
      <c r="A3">
        <v>1</v>
      </c>
      <c r="B3">
        <v>8701.4266230242702</v>
      </c>
      <c r="C3">
        <v>1</v>
      </c>
      <c r="D3">
        <v>0.02</v>
      </c>
      <c r="F3">
        <v>1</v>
      </c>
      <c r="G3">
        <v>17609.907228137701</v>
      </c>
      <c r="H3">
        <v>1</v>
      </c>
      <c r="I3">
        <v>0.12</v>
      </c>
      <c r="J3">
        <v>1</v>
      </c>
      <c r="K3">
        <v>-152.95729</v>
      </c>
      <c r="L3">
        <v>1</v>
      </c>
      <c r="M3">
        <v>0.21</v>
      </c>
    </row>
    <row r="4" spans="1:13" x14ac:dyDescent="0.2">
      <c r="A4">
        <v>2</v>
      </c>
      <c r="B4">
        <v>2423.63724735387</v>
      </c>
      <c r="C4">
        <v>6</v>
      </c>
      <c r="D4">
        <v>0.08</v>
      </c>
      <c r="F4">
        <v>2</v>
      </c>
      <c r="G4">
        <v>11214.5187847057</v>
      </c>
      <c r="H4">
        <v>7</v>
      </c>
      <c r="I4">
        <v>0.13</v>
      </c>
      <c r="J4">
        <v>2</v>
      </c>
      <c r="K4">
        <v>-145.44235</v>
      </c>
      <c r="L4">
        <v>34</v>
      </c>
      <c r="M4">
        <v>1.1100000000000001</v>
      </c>
    </row>
    <row r="5" spans="1:13" x14ac:dyDescent="0.2">
      <c r="A5">
        <v>3</v>
      </c>
      <c r="B5">
        <v>2023.88680921221</v>
      </c>
      <c r="C5">
        <v>21</v>
      </c>
      <c r="D5">
        <v>0.32</v>
      </c>
      <c r="F5">
        <v>3</v>
      </c>
      <c r="G5">
        <v>9895.0292768405398</v>
      </c>
      <c r="H5">
        <v>19</v>
      </c>
      <c r="I5">
        <v>0.19</v>
      </c>
      <c r="J5">
        <v>3</v>
      </c>
      <c r="K5">
        <v>-142.62307999999999</v>
      </c>
      <c r="L5">
        <v>48</v>
      </c>
      <c r="M5">
        <v>2.57</v>
      </c>
    </row>
    <row r="6" spans="1:13" x14ac:dyDescent="0.2">
      <c r="A6">
        <v>4</v>
      </c>
      <c r="B6">
        <v>1616.4560118663201</v>
      </c>
      <c r="C6">
        <v>30</v>
      </c>
      <c r="D6">
        <v>0.54</v>
      </c>
      <c r="F6">
        <v>4</v>
      </c>
      <c r="G6">
        <v>8988.3898552182309</v>
      </c>
      <c r="H6">
        <v>29</v>
      </c>
      <c r="I6">
        <v>0.32</v>
      </c>
      <c r="J6">
        <v>4</v>
      </c>
      <c r="K6">
        <v>-141.42859000000001</v>
      </c>
      <c r="L6">
        <v>11</v>
      </c>
      <c r="M6">
        <v>1.75</v>
      </c>
    </row>
    <row r="7" spans="1:13" x14ac:dyDescent="0.2">
      <c r="A7">
        <v>5</v>
      </c>
      <c r="B7">
        <v>1401.63900711325</v>
      </c>
      <c r="C7">
        <v>29</v>
      </c>
      <c r="D7">
        <v>0.63</v>
      </c>
      <c r="F7">
        <v>5</v>
      </c>
      <c r="G7">
        <v>8472.4629665044704</v>
      </c>
      <c r="H7">
        <v>22</v>
      </c>
      <c r="I7">
        <v>0.27</v>
      </c>
      <c r="J7">
        <v>5</v>
      </c>
      <c r="K7">
        <v>-141.18265</v>
      </c>
      <c r="L7">
        <v>4</v>
      </c>
      <c r="M7">
        <v>1.91</v>
      </c>
    </row>
    <row r="8" spans="1:13" x14ac:dyDescent="0.2">
      <c r="A8">
        <v>6</v>
      </c>
      <c r="B8">
        <v>1621.6860197978699</v>
      </c>
      <c r="C8">
        <v>22</v>
      </c>
      <c r="D8">
        <v>0.56999999999999995</v>
      </c>
      <c r="F8">
        <v>6</v>
      </c>
      <c r="G8">
        <v>7938.0284635014204</v>
      </c>
      <c r="H8">
        <v>30</v>
      </c>
      <c r="I8">
        <v>0.41</v>
      </c>
      <c r="J8">
        <v>6</v>
      </c>
      <c r="K8">
        <v>-141.18565000000001</v>
      </c>
      <c r="L8">
        <v>2</v>
      </c>
      <c r="M8">
        <v>2.4700000000000002</v>
      </c>
    </row>
    <row r="9" spans="1:13" x14ac:dyDescent="0.2">
      <c r="A9">
        <v>7</v>
      </c>
      <c r="B9">
        <v>1575.8146590548299</v>
      </c>
      <c r="C9">
        <v>25</v>
      </c>
      <c r="D9">
        <v>0.67</v>
      </c>
      <c r="F9">
        <v>7</v>
      </c>
      <c r="G9">
        <v>7713.8541504445402</v>
      </c>
      <c r="H9">
        <v>43</v>
      </c>
      <c r="I9">
        <v>0.66</v>
      </c>
      <c r="J9">
        <v>7</v>
      </c>
      <c r="K9">
        <v>-140.12554</v>
      </c>
      <c r="L9">
        <v>5</v>
      </c>
      <c r="M9">
        <v>3.68</v>
      </c>
    </row>
    <row r="10" spans="1:13" x14ac:dyDescent="0.2">
      <c r="A10">
        <v>8</v>
      </c>
      <c r="B10">
        <v>1182.9644400663899</v>
      </c>
      <c r="C10">
        <v>29</v>
      </c>
      <c r="D10">
        <v>0.85</v>
      </c>
      <c r="F10">
        <v>8</v>
      </c>
      <c r="G10">
        <v>7521.0163013032497</v>
      </c>
      <c r="H10">
        <v>22</v>
      </c>
      <c r="I10">
        <v>0.35</v>
      </c>
      <c r="J10">
        <v>8</v>
      </c>
      <c r="K10">
        <v>-140.16837000000001</v>
      </c>
      <c r="L10">
        <v>5</v>
      </c>
      <c r="M10">
        <v>4.1900000000000004</v>
      </c>
    </row>
    <row r="11" spans="1:13" x14ac:dyDescent="0.2">
      <c r="A11">
        <v>9</v>
      </c>
      <c r="B11">
        <v>980.76823230000002</v>
      </c>
      <c r="C11">
        <v>30</v>
      </c>
      <c r="D11">
        <v>0.96</v>
      </c>
      <c r="F11">
        <v>9</v>
      </c>
      <c r="G11">
        <v>7183.9192782156597</v>
      </c>
      <c r="H11">
        <v>36</v>
      </c>
      <c r="I11">
        <v>0.61</v>
      </c>
      <c r="J11">
        <v>9</v>
      </c>
      <c r="K11">
        <v>-139.31039999999999</v>
      </c>
      <c r="L11">
        <v>2</v>
      </c>
      <c r="M11">
        <v>4.29</v>
      </c>
    </row>
    <row r="12" spans="1:13" x14ac:dyDescent="0.2">
      <c r="A12">
        <v>10</v>
      </c>
      <c r="B12">
        <v>901.16310305908098</v>
      </c>
      <c r="C12">
        <v>33</v>
      </c>
      <c r="D12">
        <v>0.57999999999999996</v>
      </c>
      <c r="F12">
        <v>10</v>
      </c>
      <c r="G12">
        <v>6639.6924851840804</v>
      </c>
      <c r="H12">
        <v>53</v>
      </c>
      <c r="I12">
        <v>0.91</v>
      </c>
      <c r="J12">
        <v>10</v>
      </c>
      <c r="K12">
        <v>-138.35223999999999</v>
      </c>
      <c r="L12">
        <v>7</v>
      </c>
      <c r="M12" s="13">
        <v>6.23</v>
      </c>
    </row>
    <row r="13" spans="1:13" x14ac:dyDescent="0.2">
      <c r="A13">
        <v>11</v>
      </c>
      <c r="B13">
        <v>870.348366888805</v>
      </c>
      <c r="C13">
        <v>37</v>
      </c>
      <c r="D13">
        <v>0.47</v>
      </c>
      <c r="F13">
        <v>11</v>
      </c>
      <c r="G13">
        <v>6553.7202264472298</v>
      </c>
      <c r="H13">
        <v>29</v>
      </c>
      <c r="I13">
        <v>0.53</v>
      </c>
      <c r="J13">
        <v>11</v>
      </c>
      <c r="K13">
        <v>-138.89331999999999</v>
      </c>
      <c r="L13">
        <v>2</v>
      </c>
      <c r="M13">
        <v>6.07</v>
      </c>
    </row>
    <row r="14" spans="1:13" x14ac:dyDescent="0.2">
      <c r="A14">
        <v>12</v>
      </c>
      <c r="B14">
        <v>836.25813027260995</v>
      </c>
      <c r="C14">
        <v>52</v>
      </c>
      <c r="D14">
        <v>0.77</v>
      </c>
      <c r="F14">
        <v>12</v>
      </c>
      <c r="G14">
        <v>6426.8454878776201</v>
      </c>
      <c r="H14">
        <v>29</v>
      </c>
      <c r="I14">
        <v>0.72</v>
      </c>
      <c r="J14">
        <v>12</v>
      </c>
      <c r="K14">
        <v>-138.59165999999999</v>
      </c>
      <c r="L14">
        <v>2</v>
      </c>
      <c r="M14">
        <v>7.94</v>
      </c>
    </row>
    <row r="15" spans="1:13" x14ac:dyDescent="0.2">
      <c r="A15">
        <v>13</v>
      </c>
      <c r="B15">
        <v>795.37188302041397</v>
      </c>
      <c r="C15">
        <v>52</v>
      </c>
      <c r="D15">
        <v>0.78</v>
      </c>
      <c r="F15">
        <v>13</v>
      </c>
      <c r="G15">
        <v>6230.1162068863096</v>
      </c>
      <c r="H15">
        <v>28</v>
      </c>
      <c r="I15">
        <v>0.59</v>
      </c>
      <c r="J15">
        <v>13</v>
      </c>
      <c r="K15">
        <v>-137.54405</v>
      </c>
      <c r="L15">
        <v>6</v>
      </c>
      <c r="M15">
        <v>8.82</v>
      </c>
    </row>
    <row r="16" spans="1:13" x14ac:dyDescent="0.2">
      <c r="A16">
        <v>14</v>
      </c>
      <c r="B16">
        <v>770.49592898845697</v>
      </c>
      <c r="C16">
        <v>30</v>
      </c>
      <c r="D16">
        <v>0.49</v>
      </c>
      <c r="F16">
        <v>14</v>
      </c>
      <c r="G16">
        <v>6001.88128572401</v>
      </c>
      <c r="H16">
        <v>51</v>
      </c>
      <c r="I16">
        <v>1.1000000000000001</v>
      </c>
      <c r="J16">
        <v>14</v>
      </c>
      <c r="K16">
        <v>-138.78926000000001</v>
      </c>
      <c r="L16">
        <v>2</v>
      </c>
      <c r="M16">
        <v>8.6199999999999992</v>
      </c>
    </row>
    <row r="17" spans="1:13" x14ac:dyDescent="0.2">
      <c r="A17">
        <v>15</v>
      </c>
      <c r="B17" s="2">
        <v>745.41466172519404</v>
      </c>
      <c r="C17">
        <v>41</v>
      </c>
      <c r="D17">
        <v>0.65</v>
      </c>
      <c r="F17">
        <v>15</v>
      </c>
      <c r="G17">
        <v>5940.5933101351802</v>
      </c>
      <c r="H17">
        <v>40</v>
      </c>
      <c r="I17">
        <v>0.89</v>
      </c>
      <c r="J17">
        <v>15</v>
      </c>
      <c r="K17">
        <v>-138.51220000000001</v>
      </c>
      <c r="L17">
        <v>2</v>
      </c>
      <c r="M17">
        <v>10.69</v>
      </c>
    </row>
    <row r="20" spans="1:13" x14ac:dyDescent="0.2">
      <c r="A20" t="s">
        <v>79</v>
      </c>
      <c r="K20" t="s">
        <v>7</v>
      </c>
    </row>
    <row r="21" spans="1:13" x14ac:dyDescent="0.2">
      <c r="A21" t="s">
        <v>1</v>
      </c>
      <c r="B21" t="s">
        <v>2</v>
      </c>
      <c r="C21" t="s">
        <v>10</v>
      </c>
      <c r="D21" t="s">
        <v>11</v>
      </c>
      <c r="F21" t="s">
        <v>1</v>
      </c>
      <c r="G21" t="s">
        <v>2</v>
      </c>
      <c r="H21" t="s">
        <v>10</v>
      </c>
      <c r="I21" t="s">
        <v>11</v>
      </c>
      <c r="J21" t="s">
        <v>1</v>
      </c>
      <c r="K21" t="s">
        <v>8</v>
      </c>
      <c r="L21" t="s">
        <v>10</v>
      </c>
      <c r="M21" t="s">
        <v>11</v>
      </c>
    </row>
    <row r="22" spans="1:13" x14ac:dyDescent="0.2">
      <c r="A22">
        <v>1</v>
      </c>
      <c r="B22">
        <v>4923.6095419826197</v>
      </c>
      <c r="C22">
        <v>1</v>
      </c>
      <c r="D22">
        <v>0.01</v>
      </c>
      <c r="F22">
        <v>1</v>
      </c>
      <c r="G22">
        <v>13324.505198356401</v>
      </c>
      <c r="H22">
        <v>1</v>
      </c>
      <c r="I22">
        <v>0.02</v>
      </c>
      <c r="J22">
        <v>1</v>
      </c>
      <c r="K22">
        <v>-67.218710000000002</v>
      </c>
      <c r="L22">
        <v>1</v>
      </c>
      <c r="M22">
        <v>0.09</v>
      </c>
    </row>
    <row r="23" spans="1:13" x14ac:dyDescent="0.2">
      <c r="A23">
        <v>2</v>
      </c>
      <c r="B23">
        <v>1705.4991466271099</v>
      </c>
      <c r="C23">
        <v>6</v>
      </c>
      <c r="D23">
        <v>0.02</v>
      </c>
      <c r="F23">
        <v>2</v>
      </c>
      <c r="G23">
        <v>11837.3623734467</v>
      </c>
      <c r="H23">
        <v>8</v>
      </c>
      <c r="I23">
        <v>0.14000000000000001</v>
      </c>
      <c r="J23">
        <v>2</v>
      </c>
      <c r="K23">
        <v>-64.362880000000004</v>
      </c>
      <c r="L23">
        <v>35</v>
      </c>
      <c r="M23">
        <v>0.88</v>
      </c>
    </row>
    <row r="24" spans="1:13" x14ac:dyDescent="0.2">
      <c r="A24">
        <v>3</v>
      </c>
      <c r="B24">
        <v>1329.64407794773</v>
      </c>
      <c r="C24">
        <v>15</v>
      </c>
      <c r="D24">
        <v>0.06</v>
      </c>
      <c r="F24">
        <v>3</v>
      </c>
      <c r="G24">
        <v>6269.0268418011701</v>
      </c>
      <c r="H24">
        <v>9</v>
      </c>
      <c r="I24">
        <v>0.13</v>
      </c>
      <c r="J24">
        <v>3</v>
      </c>
      <c r="K24">
        <v>-63.086820000000003</v>
      </c>
      <c r="L24">
        <v>5</v>
      </c>
      <c r="M24">
        <v>1.38</v>
      </c>
    </row>
    <row r="25" spans="1:13" x14ac:dyDescent="0.2">
      <c r="A25">
        <v>4</v>
      </c>
      <c r="B25">
        <v>1028.4936606090901</v>
      </c>
      <c r="C25">
        <v>21</v>
      </c>
      <c r="D25">
        <v>0.12</v>
      </c>
      <c r="F25">
        <v>4</v>
      </c>
      <c r="G25">
        <v>5523.2760436999197</v>
      </c>
      <c r="H25">
        <v>7</v>
      </c>
      <c r="I25">
        <v>0.13</v>
      </c>
      <c r="J25">
        <v>4</v>
      </c>
      <c r="K25">
        <v>-62.879339999999999</v>
      </c>
      <c r="L25">
        <v>3</v>
      </c>
      <c r="M25">
        <v>2.31</v>
      </c>
    </row>
    <row r="26" spans="1:13" x14ac:dyDescent="0.2">
      <c r="A26">
        <v>5</v>
      </c>
      <c r="B26">
        <v>910.73963517528898</v>
      </c>
      <c r="C26">
        <v>28</v>
      </c>
      <c r="D26">
        <v>0.14000000000000001</v>
      </c>
      <c r="F26">
        <v>5</v>
      </c>
      <c r="G26">
        <v>5106.7427553446896</v>
      </c>
      <c r="H26">
        <v>12</v>
      </c>
      <c r="I26">
        <v>0.2</v>
      </c>
      <c r="J26">
        <v>5</v>
      </c>
      <c r="K26">
        <v>-59.305480000000003</v>
      </c>
      <c r="L26">
        <v>4</v>
      </c>
      <c r="M26">
        <v>4.03</v>
      </c>
    </row>
    <row r="27" spans="1:13" x14ac:dyDescent="0.2">
      <c r="A27">
        <v>6</v>
      </c>
      <c r="B27">
        <v>829.63834195676304</v>
      </c>
      <c r="C27">
        <v>25</v>
      </c>
      <c r="D27">
        <v>0.14000000000000001</v>
      </c>
      <c r="F27">
        <v>6</v>
      </c>
      <c r="G27">
        <v>5569.8801223171204</v>
      </c>
      <c r="H27">
        <v>17</v>
      </c>
      <c r="I27">
        <v>0.32</v>
      </c>
      <c r="J27">
        <v>6</v>
      </c>
      <c r="K27">
        <v>-61.822369999999999</v>
      </c>
      <c r="L27">
        <v>3</v>
      </c>
      <c r="M27">
        <v>4.8</v>
      </c>
    </row>
    <row r="28" spans="1:13" x14ac:dyDescent="0.2">
      <c r="A28">
        <v>7</v>
      </c>
      <c r="B28">
        <v>786.04612364030197</v>
      </c>
      <c r="C28">
        <v>18</v>
      </c>
      <c r="D28">
        <v>0.15</v>
      </c>
      <c r="F28">
        <v>7</v>
      </c>
      <c r="G28">
        <v>5434.8637042323699</v>
      </c>
      <c r="H28">
        <v>20</v>
      </c>
      <c r="I28">
        <v>0.39</v>
      </c>
      <c r="J28">
        <v>7</v>
      </c>
      <c r="K28">
        <v>-62.43347</v>
      </c>
      <c r="L28">
        <v>3</v>
      </c>
      <c r="M28">
        <v>7.72</v>
      </c>
    </row>
    <row r="29" spans="1:13" x14ac:dyDescent="0.2">
      <c r="A29">
        <v>8</v>
      </c>
      <c r="B29">
        <v>766.63872122598104</v>
      </c>
      <c r="C29">
        <v>22</v>
      </c>
      <c r="D29">
        <v>0.16</v>
      </c>
      <c r="F29">
        <v>8</v>
      </c>
      <c r="G29">
        <v>4704.9699582964604</v>
      </c>
      <c r="H29">
        <v>21</v>
      </c>
      <c r="I29">
        <v>0.46</v>
      </c>
      <c r="J29">
        <v>8</v>
      </c>
      <c r="K29">
        <v>-61.725360000000002</v>
      </c>
      <c r="L29">
        <v>3</v>
      </c>
      <c r="M29">
        <v>6.79</v>
      </c>
    </row>
    <row r="30" spans="1:13" x14ac:dyDescent="0.2">
      <c r="A30">
        <v>9</v>
      </c>
      <c r="B30">
        <v>660.76135567952997</v>
      </c>
      <c r="C30">
        <v>29</v>
      </c>
      <c r="D30">
        <v>0.24</v>
      </c>
      <c r="F30">
        <v>9</v>
      </c>
      <c r="G30">
        <v>4363.4603756216902</v>
      </c>
      <c r="H30">
        <v>24</v>
      </c>
      <c r="I30">
        <v>0.54</v>
      </c>
      <c r="J30">
        <v>9</v>
      </c>
      <c r="K30">
        <v>-61.303550000000001</v>
      </c>
      <c r="L30">
        <v>3</v>
      </c>
      <c r="M30">
        <v>7.18</v>
      </c>
    </row>
    <row r="31" spans="1:13" x14ac:dyDescent="0.2">
      <c r="A31">
        <v>10</v>
      </c>
      <c r="B31">
        <v>602.45843075909602</v>
      </c>
      <c r="C31">
        <v>24</v>
      </c>
      <c r="D31">
        <v>0.23</v>
      </c>
      <c r="F31">
        <v>10</v>
      </c>
      <c r="G31">
        <v>4193.69006247375</v>
      </c>
      <c r="H31">
        <v>21</v>
      </c>
      <c r="I31">
        <v>0.54</v>
      </c>
      <c r="J31">
        <v>10</v>
      </c>
      <c r="K31">
        <v>-58.065899999999999</v>
      </c>
      <c r="L31">
        <v>6</v>
      </c>
      <c r="M31">
        <v>10.199999999999999</v>
      </c>
    </row>
    <row r="32" spans="1:13" x14ac:dyDescent="0.2">
      <c r="A32">
        <v>11</v>
      </c>
      <c r="B32">
        <v>572.34942544872399</v>
      </c>
      <c r="C32">
        <v>46</v>
      </c>
      <c r="D32">
        <v>0.44</v>
      </c>
      <c r="F32">
        <v>11</v>
      </c>
      <c r="G32">
        <v>4105.8413726720801</v>
      </c>
      <c r="H32">
        <v>37</v>
      </c>
      <c r="I32">
        <v>0.94</v>
      </c>
      <c r="J32">
        <v>11</v>
      </c>
      <c r="K32">
        <v>-61.211959999999998</v>
      </c>
      <c r="L32">
        <v>3</v>
      </c>
      <c r="M32">
        <v>10.67</v>
      </c>
    </row>
    <row r="33" spans="1:13" x14ac:dyDescent="0.2">
      <c r="A33">
        <v>12</v>
      </c>
      <c r="B33">
        <v>560.47580423520901</v>
      </c>
      <c r="C33">
        <v>24</v>
      </c>
      <c r="D33">
        <v>0.25</v>
      </c>
      <c r="F33">
        <v>12</v>
      </c>
      <c r="G33">
        <v>4018.1541374851899</v>
      </c>
      <c r="H33">
        <v>33</v>
      </c>
      <c r="I33">
        <v>0.96</v>
      </c>
      <c r="J33">
        <v>12</v>
      </c>
      <c r="K33">
        <v>-60.981189999999998</v>
      </c>
      <c r="L33">
        <v>3</v>
      </c>
      <c r="M33">
        <v>13.03</v>
      </c>
    </row>
    <row r="34" spans="1:13" x14ac:dyDescent="0.2">
      <c r="A34">
        <v>13</v>
      </c>
      <c r="B34">
        <v>512.09244670163901</v>
      </c>
      <c r="C34">
        <v>43</v>
      </c>
      <c r="D34">
        <v>0.46</v>
      </c>
      <c r="F34">
        <v>13</v>
      </c>
      <c r="G34">
        <v>3885.4525427668</v>
      </c>
      <c r="H34">
        <v>33</v>
      </c>
      <c r="I34">
        <v>0.96</v>
      </c>
      <c r="J34">
        <v>13</v>
      </c>
      <c r="K34">
        <v>-60.431139999999999</v>
      </c>
      <c r="L34">
        <v>3</v>
      </c>
      <c r="M34">
        <v>20.93</v>
      </c>
    </row>
    <row r="35" spans="1:13" x14ac:dyDescent="0.2">
      <c r="A35">
        <v>14</v>
      </c>
      <c r="B35">
        <v>490.75335261122899</v>
      </c>
      <c r="C35">
        <v>43</v>
      </c>
      <c r="D35">
        <v>0.51</v>
      </c>
      <c r="F35">
        <v>14</v>
      </c>
      <c r="G35">
        <v>3816.2114052511301</v>
      </c>
      <c r="H35">
        <v>27</v>
      </c>
      <c r="I35">
        <v>0.83</v>
      </c>
      <c r="J35">
        <v>14</v>
      </c>
      <c r="K35">
        <v>-59.410469999999997</v>
      </c>
      <c r="L35">
        <v>4</v>
      </c>
      <c r="M35">
        <v>6.85</v>
      </c>
    </row>
    <row r="36" spans="1:13" x14ac:dyDescent="0.2">
      <c r="A36">
        <v>15</v>
      </c>
      <c r="B36">
        <v>478.84484734455799</v>
      </c>
      <c r="C36">
        <v>47</v>
      </c>
      <c r="D36">
        <v>0.59</v>
      </c>
      <c r="F36">
        <v>15</v>
      </c>
      <c r="G36">
        <v>3762.5596552276102</v>
      </c>
      <c r="H36">
        <v>27</v>
      </c>
      <c r="I36">
        <v>0.9</v>
      </c>
      <c r="J36">
        <v>15</v>
      </c>
      <c r="K36">
        <v>-59.584679999999999</v>
      </c>
      <c r="L36">
        <v>4</v>
      </c>
      <c r="M36">
        <v>6.78</v>
      </c>
    </row>
    <row r="38" spans="1:13" x14ac:dyDescent="0.2">
      <c r="A38" t="s">
        <v>80</v>
      </c>
      <c r="K38" t="s">
        <v>7</v>
      </c>
    </row>
    <row r="39" spans="1:13" x14ac:dyDescent="0.2">
      <c r="A39" t="s">
        <v>1</v>
      </c>
      <c r="B39" t="s">
        <v>2</v>
      </c>
      <c r="C39" t="s">
        <v>10</v>
      </c>
      <c r="D39" t="s">
        <v>11</v>
      </c>
      <c r="F39" t="s">
        <v>1</v>
      </c>
      <c r="G39" t="s">
        <v>2</v>
      </c>
      <c r="H39" t="s">
        <v>10</v>
      </c>
      <c r="I39" t="s">
        <v>11</v>
      </c>
      <c r="J39" t="s">
        <v>1</v>
      </c>
      <c r="K39" t="s">
        <v>8</v>
      </c>
      <c r="L39" t="s">
        <v>10</v>
      </c>
      <c r="M39" t="s">
        <v>11</v>
      </c>
    </row>
    <row r="40" spans="1:13" x14ac:dyDescent="0.2">
      <c r="A40">
        <v>1</v>
      </c>
      <c r="B40">
        <v>2397.4185239520298</v>
      </c>
      <c r="C40">
        <v>1</v>
      </c>
      <c r="D40">
        <v>0.02</v>
      </c>
      <c r="F40">
        <v>1</v>
      </c>
      <c r="G40">
        <v>10332.5964258772</v>
      </c>
      <c r="H40">
        <v>1</v>
      </c>
      <c r="I40">
        <v>0.04</v>
      </c>
      <c r="J40">
        <v>1</v>
      </c>
      <c r="K40">
        <v>-1202.04269</v>
      </c>
      <c r="L40">
        <v>1</v>
      </c>
      <c r="M40">
        <v>0.16</v>
      </c>
    </row>
    <row r="41" spans="1:13" x14ac:dyDescent="0.2">
      <c r="A41">
        <v>2</v>
      </c>
      <c r="B41">
        <v>1095.38381503045</v>
      </c>
      <c r="C41">
        <v>5</v>
      </c>
      <c r="D41">
        <v>0.04</v>
      </c>
      <c r="F41">
        <v>2</v>
      </c>
      <c r="G41">
        <v>7973.1339363729303</v>
      </c>
      <c r="H41">
        <v>12</v>
      </c>
      <c r="I41">
        <v>0.22</v>
      </c>
      <c r="J41">
        <v>2</v>
      </c>
      <c r="K41">
        <v>-1131.73885</v>
      </c>
      <c r="L41">
        <v>11</v>
      </c>
      <c r="M41">
        <v>0.97</v>
      </c>
    </row>
    <row r="42" spans="1:13" x14ac:dyDescent="0.2">
      <c r="A42">
        <v>3</v>
      </c>
      <c r="B42">
        <v>679.85956428458906</v>
      </c>
      <c r="C42">
        <v>14</v>
      </c>
      <c r="D42">
        <v>0.12</v>
      </c>
      <c r="F42">
        <v>3</v>
      </c>
      <c r="G42">
        <v>6410.0788082264398</v>
      </c>
      <c r="H42">
        <v>16</v>
      </c>
      <c r="I42">
        <v>0.31</v>
      </c>
      <c r="J42">
        <v>3</v>
      </c>
      <c r="K42">
        <v>-1119.43336</v>
      </c>
      <c r="L42">
        <v>23</v>
      </c>
      <c r="M42">
        <v>2.62</v>
      </c>
    </row>
    <row r="43" spans="1:13" x14ac:dyDescent="0.2">
      <c r="A43">
        <v>4</v>
      </c>
      <c r="B43">
        <v>638.23872674564404</v>
      </c>
      <c r="C43">
        <v>13</v>
      </c>
      <c r="D43">
        <v>0.13</v>
      </c>
      <c r="F43">
        <v>4</v>
      </c>
      <c r="G43">
        <v>5911.7858829973202</v>
      </c>
      <c r="H43">
        <v>15</v>
      </c>
      <c r="I43">
        <v>0.34</v>
      </c>
      <c r="J43">
        <v>4</v>
      </c>
      <c r="K43">
        <v>-1101.5569599999999</v>
      </c>
      <c r="L43">
        <v>34</v>
      </c>
      <c r="M43">
        <v>4.28</v>
      </c>
    </row>
    <row r="44" spans="1:13" x14ac:dyDescent="0.2">
      <c r="A44">
        <v>5</v>
      </c>
      <c r="B44">
        <v>599.861030847233</v>
      </c>
      <c r="C44">
        <v>14</v>
      </c>
      <c r="D44">
        <v>0.16</v>
      </c>
      <c r="F44">
        <v>5</v>
      </c>
      <c r="G44">
        <v>5640.7768605992696</v>
      </c>
      <c r="H44">
        <v>20</v>
      </c>
      <c r="I44">
        <v>0.46</v>
      </c>
      <c r="J44">
        <v>5</v>
      </c>
      <c r="K44">
        <v>-1099.8249599999999</v>
      </c>
      <c r="L44">
        <v>8</v>
      </c>
      <c r="M44">
        <v>2.83</v>
      </c>
    </row>
    <row r="45" spans="1:13" x14ac:dyDescent="0.2">
      <c r="A45">
        <v>6</v>
      </c>
      <c r="B45">
        <v>586.61291549798102</v>
      </c>
      <c r="C45">
        <v>25</v>
      </c>
      <c r="D45">
        <v>0.32</v>
      </c>
      <c r="F45">
        <v>6</v>
      </c>
      <c r="G45">
        <v>5489.2003416351799</v>
      </c>
      <c r="H45">
        <v>38</v>
      </c>
      <c r="I45">
        <v>0.86</v>
      </c>
      <c r="J45">
        <v>6</v>
      </c>
      <c r="K45">
        <v>-1075.0358799999999</v>
      </c>
      <c r="L45">
        <v>59</v>
      </c>
      <c r="M45">
        <v>10.72</v>
      </c>
    </row>
    <row r="46" spans="1:13" x14ac:dyDescent="0.2">
      <c r="A46">
        <v>7</v>
      </c>
      <c r="B46">
        <v>580.09327092134401</v>
      </c>
      <c r="C46">
        <v>27</v>
      </c>
      <c r="D46">
        <v>0.38</v>
      </c>
      <c r="F46">
        <v>7</v>
      </c>
      <c r="G46">
        <v>5347.7926895118799</v>
      </c>
      <c r="H46">
        <v>46</v>
      </c>
      <c r="I46">
        <v>1.1200000000000001</v>
      </c>
      <c r="J46">
        <v>7</v>
      </c>
      <c r="K46">
        <v>-1069.8280500000001</v>
      </c>
      <c r="L46">
        <v>20</v>
      </c>
      <c r="M46">
        <v>6.9</v>
      </c>
    </row>
    <row r="47" spans="1:13" x14ac:dyDescent="0.2">
      <c r="A47">
        <v>8</v>
      </c>
      <c r="B47">
        <v>576.81849010973394</v>
      </c>
      <c r="C47">
        <v>28</v>
      </c>
      <c r="D47">
        <v>0.43</v>
      </c>
      <c r="F47">
        <v>8</v>
      </c>
      <c r="G47">
        <v>4817.9867900670097</v>
      </c>
      <c r="H47">
        <v>44</v>
      </c>
      <c r="I47">
        <v>1.1100000000000001</v>
      </c>
      <c r="J47">
        <v>8</v>
      </c>
      <c r="K47" s="13">
        <v>-1066.9694199999999</v>
      </c>
      <c r="L47">
        <v>19</v>
      </c>
      <c r="M47">
        <v>7.79</v>
      </c>
    </row>
    <row r="48" spans="1:13" x14ac:dyDescent="0.2">
      <c r="A48">
        <v>9</v>
      </c>
      <c r="B48">
        <v>571.24195790665499</v>
      </c>
      <c r="C48">
        <v>34</v>
      </c>
      <c r="D48">
        <v>0.57999999999999996</v>
      </c>
      <c r="F48">
        <v>9</v>
      </c>
      <c r="G48">
        <v>4787.2865122225403</v>
      </c>
      <c r="H48">
        <v>34</v>
      </c>
      <c r="I48">
        <v>0.93</v>
      </c>
      <c r="J48">
        <v>9</v>
      </c>
      <c r="K48">
        <v>-1080.4889700000001</v>
      </c>
      <c r="L48">
        <v>9</v>
      </c>
      <c r="M48">
        <v>7.48</v>
      </c>
    </row>
    <row r="49" spans="1:13" x14ac:dyDescent="0.2">
      <c r="A49">
        <v>10</v>
      </c>
      <c r="B49">
        <v>562.21880416700003</v>
      </c>
      <c r="C49">
        <v>24</v>
      </c>
      <c r="D49">
        <v>0.46</v>
      </c>
      <c r="F49">
        <v>10</v>
      </c>
      <c r="G49">
        <v>4191.4887278495398</v>
      </c>
      <c r="H49">
        <v>63</v>
      </c>
      <c r="I49">
        <v>1.7</v>
      </c>
      <c r="J49">
        <v>10</v>
      </c>
      <c r="K49">
        <v>-1062.1689200000001</v>
      </c>
      <c r="L49">
        <v>15</v>
      </c>
      <c r="M49">
        <v>9.2899999999999991</v>
      </c>
    </row>
    <row r="50" spans="1:13" x14ac:dyDescent="0.2">
      <c r="A50">
        <v>11</v>
      </c>
      <c r="B50">
        <v>454.08800928367901</v>
      </c>
      <c r="C50">
        <v>53</v>
      </c>
      <c r="D50">
        <v>1.1100000000000001</v>
      </c>
      <c r="F50">
        <v>11</v>
      </c>
      <c r="G50">
        <v>4107.1195426656504</v>
      </c>
      <c r="H50">
        <v>105</v>
      </c>
      <c r="I50">
        <v>2.95</v>
      </c>
      <c r="J50">
        <v>11</v>
      </c>
      <c r="K50">
        <v>-1059.2349999999999</v>
      </c>
      <c r="L50">
        <v>21</v>
      </c>
      <c r="M50">
        <v>11.68</v>
      </c>
    </row>
    <row r="51" spans="1:13" x14ac:dyDescent="0.2">
      <c r="A51">
        <v>12</v>
      </c>
      <c r="B51">
        <v>404.41244713908901</v>
      </c>
      <c r="C51">
        <v>41</v>
      </c>
      <c r="D51">
        <v>0.89</v>
      </c>
      <c r="F51">
        <v>12</v>
      </c>
      <c r="G51">
        <v>4045.77955366376</v>
      </c>
      <c r="H51">
        <v>74</v>
      </c>
      <c r="I51">
        <v>2.2799999999999998</v>
      </c>
      <c r="J51">
        <v>12</v>
      </c>
      <c r="K51">
        <v>-1057.3164200000001</v>
      </c>
      <c r="L51">
        <v>13</v>
      </c>
      <c r="M51">
        <v>10.65</v>
      </c>
    </row>
    <row r="52" spans="1:13" x14ac:dyDescent="0.2">
      <c r="A52">
        <v>13</v>
      </c>
      <c r="B52">
        <v>402.26116986456702</v>
      </c>
      <c r="C52">
        <v>40</v>
      </c>
      <c r="D52">
        <v>0.93</v>
      </c>
      <c r="F52">
        <v>13</v>
      </c>
      <c r="G52">
        <v>3997.31569164333</v>
      </c>
      <c r="H52">
        <v>68</v>
      </c>
      <c r="I52">
        <v>2.0499999999999998</v>
      </c>
      <c r="J52">
        <v>13</v>
      </c>
      <c r="K52">
        <v>-1055.95866</v>
      </c>
      <c r="L52">
        <v>13</v>
      </c>
      <c r="M52">
        <v>12.47</v>
      </c>
    </row>
    <row r="53" spans="1:13" x14ac:dyDescent="0.2">
      <c r="A53">
        <v>14</v>
      </c>
      <c r="B53">
        <v>398.21946296932902</v>
      </c>
      <c r="C53">
        <v>69</v>
      </c>
      <c r="D53">
        <v>1.6</v>
      </c>
      <c r="F53">
        <v>14</v>
      </c>
      <c r="G53">
        <v>3965.9446708967498</v>
      </c>
      <c r="H53">
        <v>63</v>
      </c>
      <c r="I53">
        <v>2.27</v>
      </c>
      <c r="J53">
        <v>14</v>
      </c>
      <c r="K53">
        <v>-1053.7966699999999</v>
      </c>
      <c r="L53">
        <v>15</v>
      </c>
      <c r="M53">
        <v>14.41</v>
      </c>
    </row>
    <row r="54" spans="1:13" x14ac:dyDescent="0.2">
      <c r="A54">
        <v>15</v>
      </c>
      <c r="B54">
        <v>376.10539013378599</v>
      </c>
      <c r="C54">
        <v>70</v>
      </c>
      <c r="D54">
        <v>1.82</v>
      </c>
      <c r="F54">
        <v>15</v>
      </c>
      <c r="G54">
        <v>3857.6642452938099</v>
      </c>
      <c r="H54">
        <v>52</v>
      </c>
      <c r="I54">
        <v>1.74</v>
      </c>
      <c r="J54">
        <v>15</v>
      </c>
      <c r="K54">
        <v>-1054.64978</v>
      </c>
      <c r="L54">
        <v>22</v>
      </c>
      <c r="M54">
        <v>17.16</v>
      </c>
    </row>
    <row r="57" spans="1:13" x14ac:dyDescent="0.2">
      <c r="A57" t="s">
        <v>81</v>
      </c>
      <c r="K57" t="s">
        <v>7</v>
      </c>
    </row>
    <row r="58" spans="1:13" x14ac:dyDescent="0.2">
      <c r="A58" t="s">
        <v>1</v>
      </c>
      <c r="B58" t="s">
        <v>2</v>
      </c>
      <c r="C58" t="s">
        <v>10</v>
      </c>
      <c r="D58" t="s">
        <v>11</v>
      </c>
      <c r="F58" t="s">
        <v>1</v>
      </c>
      <c r="G58" t="s">
        <v>2</v>
      </c>
      <c r="H58" t="s">
        <v>10</v>
      </c>
      <c r="I58" t="s">
        <v>11</v>
      </c>
      <c r="J58" t="s">
        <v>1</v>
      </c>
      <c r="K58" t="s">
        <v>8</v>
      </c>
      <c r="L58" t="s">
        <v>10</v>
      </c>
      <c r="M58" t="s">
        <v>11</v>
      </c>
    </row>
    <row r="59" spans="1:13" x14ac:dyDescent="0.2">
      <c r="A59">
        <v>1</v>
      </c>
      <c r="B59">
        <v>1383.2982548698899</v>
      </c>
      <c r="C59">
        <v>1</v>
      </c>
      <c r="D59">
        <v>0</v>
      </c>
      <c r="F59">
        <v>1</v>
      </c>
      <c r="G59">
        <v>3306.2764229184299</v>
      </c>
      <c r="H59">
        <v>1</v>
      </c>
      <c r="I59">
        <v>0.01</v>
      </c>
      <c r="J59">
        <v>1</v>
      </c>
      <c r="K59">
        <v>-132.19512</v>
      </c>
      <c r="L59">
        <v>1</v>
      </c>
      <c r="M59">
        <v>0.03</v>
      </c>
    </row>
    <row r="60" spans="1:13" x14ac:dyDescent="0.2">
      <c r="A60">
        <v>2</v>
      </c>
      <c r="B60">
        <v>127.50789263637</v>
      </c>
      <c r="C60">
        <v>4</v>
      </c>
      <c r="D60">
        <v>0.01</v>
      </c>
      <c r="F60">
        <v>2</v>
      </c>
      <c r="G60">
        <v>3115.2466069187299</v>
      </c>
      <c r="H60">
        <v>5</v>
      </c>
      <c r="I60">
        <v>0.02</v>
      </c>
      <c r="J60">
        <v>2</v>
      </c>
      <c r="K60">
        <v>-125.31158000000001</v>
      </c>
      <c r="L60">
        <v>25</v>
      </c>
      <c r="M60">
        <v>0.26</v>
      </c>
    </row>
    <row r="61" spans="1:13" x14ac:dyDescent="0.2">
      <c r="A61">
        <v>3</v>
      </c>
      <c r="B61">
        <v>127.50789263637</v>
      </c>
      <c r="C61">
        <v>4</v>
      </c>
      <c r="D61">
        <v>0.02</v>
      </c>
      <c r="F61">
        <v>3</v>
      </c>
      <c r="G61">
        <v>839.83618664667699</v>
      </c>
      <c r="H61">
        <v>18</v>
      </c>
      <c r="I61">
        <v>0.06</v>
      </c>
      <c r="J61">
        <v>3</v>
      </c>
      <c r="K61">
        <v>-123.00058</v>
      </c>
      <c r="L61">
        <v>59</v>
      </c>
      <c r="M61">
        <v>0.82</v>
      </c>
    </row>
    <row r="62" spans="1:13" x14ac:dyDescent="0.2">
      <c r="A62">
        <v>4</v>
      </c>
      <c r="B62">
        <v>127.50789263637</v>
      </c>
      <c r="C62">
        <v>4</v>
      </c>
      <c r="D62">
        <v>0.02</v>
      </c>
      <c r="F62">
        <v>4</v>
      </c>
      <c r="G62" s="2">
        <v>762.312548702291</v>
      </c>
      <c r="H62">
        <v>18</v>
      </c>
      <c r="I62">
        <v>0.06</v>
      </c>
      <c r="J62">
        <v>4</v>
      </c>
      <c r="K62">
        <v>-121.36574</v>
      </c>
      <c r="L62">
        <v>48</v>
      </c>
      <c r="M62">
        <v>1.02</v>
      </c>
    </row>
    <row r="63" spans="1:13" x14ac:dyDescent="0.2">
      <c r="A63">
        <v>5</v>
      </c>
      <c r="B63">
        <v>119.173584132728</v>
      </c>
      <c r="C63">
        <v>10</v>
      </c>
      <c r="D63">
        <v>0.04</v>
      </c>
      <c r="F63">
        <v>5</v>
      </c>
      <c r="G63">
        <v>725.008259908132</v>
      </c>
      <c r="H63">
        <v>13</v>
      </c>
      <c r="I63">
        <v>0.05</v>
      </c>
      <c r="J63">
        <v>5</v>
      </c>
      <c r="K63">
        <v>-120.92411</v>
      </c>
      <c r="L63">
        <v>219</v>
      </c>
      <c r="M63">
        <v>4.42</v>
      </c>
    </row>
    <row r="64" spans="1:13" x14ac:dyDescent="0.2">
      <c r="A64">
        <v>6</v>
      </c>
      <c r="B64">
        <v>111.53110220699</v>
      </c>
      <c r="C64">
        <v>19</v>
      </c>
      <c r="D64">
        <v>0.06</v>
      </c>
      <c r="F64">
        <v>6</v>
      </c>
      <c r="G64">
        <v>852.12367510119896</v>
      </c>
      <c r="H64">
        <v>25</v>
      </c>
      <c r="I64">
        <v>0.1</v>
      </c>
      <c r="J64">
        <v>6</v>
      </c>
      <c r="K64">
        <v>-120.67655000000001</v>
      </c>
      <c r="L64">
        <v>80</v>
      </c>
      <c r="M64">
        <v>2.31</v>
      </c>
    </row>
    <row r="65" spans="1:13" x14ac:dyDescent="0.2">
      <c r="A65">
        <v>7</v>
      </c>
      <c r="B65">
        <v>110.841465519987</v>
      </c>
      <c r="C65">
        <v>26</v>
      </c>
      <c r="D65">
        <v>0.08</v>
      </c>
      <c r="F65">
        <v>7</v>
      </c>
      <c r="G65">
        <v>840.02869358219903</v>
      </c>
      <c r="H65">
        <v>18</v>
      </c>
      <c r="I65">
        <v>0.09</v>
      </c>
      <c r="J65">
        <v>7</v>
      </c>
      <c r="K65">
        <v>-119.93586000000001</v>
      </c>
      <c r="L65">
        <v>91</v>
      </c>
      <c r="M65">
        <v>3.12</v>
      </c>
    </row>
    <row r="66" spans="1:13" x14ac:dyDescent="0.2">
      <c r="A66">
        <v>8</v>
      </c>
      <c r="B66">
        <v>110.4788548849</v>
      </c>
      <c r="C66">
        <v>21</v>
      </c>
      <c r="D66">
        <v>7.0000000000000007E-2</v>
      </c>
      <c r="F66">
        <v>8</v>
      </c>
      <c r="G66">
        <v>832.69539468788105</v>
      </c>
      <c r="H66">
        <v>18</v>
      </c>
      <c r="I66">
        <v>0.08</v>
      </c>
      <c r="J66">
        <v>8</v>
      </c>
      <c r="K66">
        <v>-116.69087</v>
      </c>
      <c r="L66">
        <v>25</v>
      </c>
      <c r="M66">
        <v>1.61</v>
      </c>
    </row>
    <row r="67" spans="1:13" x14ac:dyDescent="0.2">
      <c r="A67">
        <v>9</v>
      </c>
      <c r="B67">
        <v>62.7485499463086</v>
      </c>
      <c r="C67">
        <v>58</v>
      </c>
      <c r="D67">
        <v>0.2</v>
      </c>
      <c r="F67">
        <v>9</v>
      </c>
      <c r="G67">
        <v>825.08354537887794</v>
      </c>
      <c r="H67">
        <v>21</v>
      </c>
      <c r="I67">
        <v>0.1</v>
      </c>
      <c r="J67">
        <v>9</v>
      </c>
      <c r="K67">
        <v>-119.87191</v>
      </c>
      <c r="L67">
        <v>5</v>
      </c>
      <c r="M67">
        <v>1.1599999999999999</v>
      </c>
    </row>
    <row r="68" spans="1:13" x14ac:dyDescent="0.2">
      <c r="A68">
        <v>10</v>
      </c>
      <c r="B68">
        <v>62.465808925037202</v>
      </c>
      <c r="C68">
        <v>50</v>
      </c>
      <c r="D68">
        <v>0.19</v>
      </c>
      <c r="F68">
        <v>10</v>
      </c>
      <c r="G68">
        <v>818.75160896544105</v>
      </c>
      <c r="H68">
        <v>25</v>
      </c>
      <c r="I68">
        <v>0.13</v>
      </c>
      <c r="J68">
        <v>10</v>
      </c>
      <c r="K68">
        <v>-120.2064</v>
      </c>
      <c r="L68">
        <v>4</v>
      </c>
      <c r="M68">
        <v>1.25</v>
      </c>
    </row>
    <row r="69" spans="1:13" x14ac:dyDescent="0.2">
      <c r="A69">
        <v>11</v>
      </c>
      <c r="B69">
        <v>61.900902483553502</v>
      </c>
      <c r="C69">
        <v>36</v>
      </c>
      <c r="D69">
        <v>0.15</v>
      </c>
      <c r="F69">
        <v>11</v>
      </c>
      <c r="G69">
        <v>661.37175908848701</v>
      </c>
      <c r="H69">
        <v>25</v>
      </c>
      <c r="I69">
        <v>0.14000000000000001</v>
      </c>
      <c r="J69">
        <v>11</v>
      </c>
      <c r="K69">
        <v>-119.4577</v>
      </c>
      <c r="L69">
        <v>10</v>
      </c>
      <c r="M69">
        <v>1.72</v>
      </c>
    </row>
    <row r="70" spans="1:13" x14ac:dyDescent="0.2">
      <c r="A70">
        <v>12</v>
      </c>
      <c r="B70">
        <v>49.172686616323901</v>
      </c>
      <c r="C70">
        <v>36</v>
      </c>
      <c r="D70">
        <v>0.17</v>
      </c>
      <c r="F70">
        <v>12</v>
      </c>
      <c r="G70">
        <v>575.31590146420001</v>
      </c>
      <c r="H70">
        <v>25</v>
      </c>
      <c r="I70">
        <v>0.15</v>
      </c>
      <c r="J70">
        <v>12</v>
      </c>
      <c r="K70">
        <v>-119.29909000000001</v>
      </c>
      <c r="L70">
        <v>6</v>
      </c>
      <c r="M70">
        <v>1.91</v>
      </c>
    </row>
    <row r="71" spans="1:13" x14ac:dyDescent="0.2">
      <c r="A71">
        <v>13</v>
      </c>
      <c r="B71">
        <v>48.902234892235803</v>
      </c>
      <c r="C71">
        <v>43</v>
      </c>
      <c r="D71">
        <v>0.21</v>
      </c>
      <c r="F71">
        <v>13</v>
      </c>
      <c r="G71">
        <v>572.94573388367598</v>
      </c>
      <c r="H71">
        <v>25</v>
      </c>
      <c r="I71">
        <v>0.18</v>
      </c>
      <c r="J71">
        <v>13</v>
      </c>
      <c r="K71">
        <v>-116.40976999999999</v>
      </c>
      <c r="L71">
        <v>9</v>
      </c>
      <c r="M71">
        <v>2.17</v>
      </c>
    </row>
    <row r="72" spans="1:13" x14ac:dyDescent="0.2">
      <c r="A72">
        <v>14</v>
      </c>
      <c r="B72">
        <v>48.201146995220803</v>
      </c>
      <c r="C72">
        <v>42</v>
      </c>
      <c r="D72">
        <v>0.21</v>
      </c>
      <c r="F72">
        <v>14</v>
      </c>
      <c r="G72">
        <v>567.98683282955596</v>
      </c>
      <c r="H72">
        <v>36</v>
      </c>
      <c r="I72">
        <v>0.22</v>
      </c>
      <c r="J72">
        <v>14</v>
      </c>
      <c r="K72">
        <v>-118.00886</v>
      </c>
      <c r="L72">
        <v>8</v>
      </c>
      <c r="M72">
        <v>2.23</v>
      </c>
    </row>
    <row r="73" spans="1:13" x14ac:dyDescent="0.2">
      <c r="A73">
        <v>15</v>
      </c>
      <c r="B73">
        <v>44.448529069746201</v>
      </c>
      <c r="C73">
        <v>42</v>
      </c>
      <c r="D73">
        <v>0.22</v>
      </c>
      <c r="F73">
        <v>15</v>
      </c>
      <c r="G73">
        <v>520.01473878114598</v>
      </c>
      <c r="H73">
        <v>36</v>
      </c>
      <c r="I73">
        <v>0.24</v>
      </c>
      <c r="J73">
        <v>15</v>
      </c>
      <c r="K73">
        <v>-119.66101</v>
      </c>
      <c r="L73">
        <v>2</v>
      </c>
      <c r="M73">
        <v>2.15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J1" workbookViewId="0">
      <selection sqref="A1:G10"/>
    </sheetView>
  </sheetViews>
  <sheetFormatPr baseColWidth="10" defaultRowHeight="16" x14ac:dyDescent="0.2"/>
  <cols>
    <col min="1" max="1" width="13.6640625" style="2" customWidth="1"/>
    <col min="2" max="2" width="8.6640625" style="33" customWidth="1"/>
    <col min="3" max="3" width="8" style="2" customWidth="1"/>
    <col min="4" max="4" width="9" style="2" customWidth="1"/>
    <col min="5" max="5" width="7.6640625" style="2" customWidth="1"/>
    <col min="6" max="6" width="9.6640625" style="2" customWidth="1"/>
    <col min="7" max="7" width="7.33203125" style="2" customWidth="1"/>
  </cols>
  <sheetData>
    <row r="1" spans="1:7" ht="28" x14ac:dyDescent="0.2">
      <c r="A1" s="35" t="s">
        <v>107</v>
      </c>
      <c r="B1" s="36" t="s">
        <v>64</v>
      </c>
      <c r="C1" s="36" t="s">
        <v>65</v>
      </c>
      <c r="D1" s="37" t="s">
        <v>66</v>
      </c>
      <c r="E1" s="36" t="s">
        <v>67</v>
      </c>
      <c r="F1" s="38" t="s">
        <v>68</v>
      </c>
      <c r="G1" s="38" t="s">
        <v>69</v>
      </c>
    </row>
    <row r="2" spans="1:7" x14ac:dyDescent="0.2">
      <c r="A2" s="29" t="s">
        <v>74</v>
      </c>
      <c r="B2" s="32">
        <v>29.232700000000001</v>
      </c>
      <c r="C2" s="29">
        <v>70.767300000000006</v>
      </c>
      <c r="D2" s="29">
        <v>28.6755</v>
      </c>
      <c r="E2" s="29">
        <v>71.3245</v>
      </c>
      <c r="F2" s="29">
        <v>55.98</v>
      </c>
      <c r="G2" s="29">
        <v>0.01</v>
      </c>
    </row>
    <row r="3" spans="1:7" x14ac:dyDescent="0.2">
      <c r="A3" s="29" t="s">
        <v>12</v>
      </c>
      <c r="B3" s="32">
        <v>30.692399999999999</v>
      </c>
      <c r="C3" s="29">
        <v>69.307599999999994</v>
      </c>
      <c r="D3" s="29">
        <v>32.760899999999999</v>
      </c>
      <c r="E3" s="29">
        <v>67.239099999999993</v>
      </c>
      <c r="F3" s="29">
        <v>37.76</v>
      </c>
      <c r="G3" s="29">
        <v>0.01</v>
      </c>
    </row>
    <row r="4" spans="1:7" x14ac:dyDescent="0.2">
      <c r="A4" s="29" t="s">
        <v>75</v>
      </c>
      <c r="B4" s="32">
        <v>48.778399999999998</v>
      </c>
      <c r="C4" s="29">
        <v>51.221600000000002</v>
      </c>
      <c r="D4" s="29">
        <v>51.053899999999999</v>
      </c>
      <c r="E4" s="29">
        <v>48.946100000000001</v>
      </c>
      <c r="F4" s="29">
        <v>77.77</v>
      </c>
      <c r="G4" s="29">
        <v>0.01</v>
      </c>
    </row>
    <row r="5" spans="1:7" x14ac:dyDescent="0.2">
      <c r="A5" s="29" t="s">
        <v>139</v>
      </c>
      <c r="B5" s="32">
        <v>39.060200000000002</v>
      </c>
      <c r="C5" s="29">
        <v>60.939799999999998</v>
      </c>
      <c r="D5" s="29">
        <v>40.0989</v>
      </c>
      <c r="E5" s="29">
        <v>59.9011</v>
      </c>
      <c r="F5" s="29">
        <v>35.97</v>
      </c>
      <c r="G5" s="29">
        <v>0.01</v>
      </c>
    </row>
    <row r="6" spans="1:7" x14ac:dyDescent="0.2">
      <c r="A6" s="29" t="s">
        <v>140</v>
      </c>
      <c r="B6" s="32">
        <v>38.271799999999999</v>
      </c>
      <c r="C6" s="29">
        <v>61.728200000000001</v>
      </c>
      <c r="D6" s="29">
        <v>38.199300000000001</v>
      </c>
      <c r="E6" s="29">
        <v>61.800699999999999</v>
      </c>
      <c r="F6" s="29">
        <v>71.98</v>
      </c>
      <c r="G6" s="29">
        <v>0.01</v>
      </c>
    </row>
    <row r="7" spans="1:7" x14ac:dyDescent="0.2">
      <c r="A7" s="29" t="s">
        <v>7</v>
      </c>
      <c r="B7" s="32">
        <v>17.227399999999999</v>
      </c>
      <c r="C7" s="29">
        <v>82.772599999999997</v>
      </c>
      <c r="D7" s="29">
        <v>16.289400000000001</v>
      </c>
      <c r="E7" s="29">
        <v>83.710599999999999</v>
      </c>
      <c r="F7" s="29">
        <v>120.82</v>
      </c>
      <c r="G7" s="29">
        <v>0.02</v>
      </c>
    </row>
    <row r="8" spans="1:7" x14ac:dyDescent="0.2">
      <c r="A8" s="29" t="s">
        <v>141</v>
      </c>
      <c r="B8" s="32">
        <v>2.6305999999999998</v>
      </c>
      <c r="C8" s="29">
        <v>97.369399999999999</v>
      </c>
      <c r="D8" s="29">
        <v>3.0445000000000002</v>
      </c>
      <c r="E8" s="29">
        <v>96.955500000000001</v>
      </c>
      <c r="F8" s="29">
        <v>166.57</v>
      </c>
      <c r="G8" s="29">
        <v>0.01</v>
      </c>
    </row>
    <row r="9" spans="1:7" x14ac:dyDescent="0.2">
      <c r="A9" s="29" t="s">
        <v>142</v>
      </c>
      <c r="B9" s="32">
        <v>2.2324999999999999</v>
      </c>
      <c r="C9" s="29">
        <v>97.767499999999998</v>
      </c>
      <c r="D9" s="29">
        <v>0.75460000000000005</v>
      </c>
      <c r="E9" s="29">
        <v>99.245400000000004</v>
      </c>
      <c r="F9" s="29">
        <v>196.47</v>
      </c>
      <c r="G9" s="29">
        <v>0.03</v>
      </c>
    </row>
    <row r="10" spans="1:7" x14ac:dyDescent="0.2">
      <c r="A10" s="29" t="s">
        <v>143</v>
      </c>
      <c r="B10" s="32">
        <v>30.184999999999999</v>
      </c>
      <c r="C10" s="29">
        <v>69.814999999999998</v>
      </c>
      <c r="D10" s="29">
        <v>28.2852</v>
      </c>
      <c r="E10" s="29">
        <v>71.714799999999997</v>
      </c>
      <c r="F10" s="29">
        <v>18.22</v>
      </c>
      <c r="G10" s="29">
        <v>0.01</v>
      </c>
    </row>
    <row r="11" spans="1:7" x14ac:dyDescent="0.2">
      <c r="A11" s="29"/>
      <c r="B11" s="32"/>
      <c r="C11" s="29"/>
      <c r="D11" s="29"/>
      <c r="E11" s="29"/>
      <c r="F11" s="29"/>
      <c r="G11" s="29"/>
    </row>
    <row r="15" spans="1:7" x14ac:dyDescent="0.2">
      <c r="B15" s="34">
        <v>1.9826999999999999</v>
      </c>
      <c r="C15" s="30">
        <v>98.017300000000006</v>
      </c>
      <c r="D15" s="30">
        <v>0.65049999999999997</v>
      </c>
      <c r="E15" s="30">
        <v>99.349500000000006</v>
      </c>
      <c r="F15" s="30">
        <v>137.65</v>
      </c>
      <c r="G15" s="31">
        <v>0.02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7" sqref="C7:H7"/>
    </sheetView>
  </sheetViews>
  <sheetFormatPr baseColWidth="10" defaultRowHeight="16" x14ac:dyDescent="0.2"/>
  <cols>
    <col min="1" max="1" width="16.1640625" bestFit="1" customWidth="1"/>
    <col min="2" max="2" width="11.33203125" customWidth="1"/>
    <col min="3" max="3" width="12.33203125" bestFit="1" customWidth="1"/>
    <col min="4" max="4" width="12.33203125" customWidth="1"/>
    <col min="5" max="5" width="14.33203125" customWidth="1"/>
    <col min="6" max="6" width="13.1640625" customWidth="1"/>
    <col min="7" max="7" width="15.33203125" customWidth="1"/>
    <col min="8" max="8" width="11.6640625" customWidth="1"/>
  </cols>
  <sheetData>
    <row r="1" spans="1:8" x14ac:dyDescent="0.2">
      <c r="A1" s="9" t="s">
        <v>62</v>
      </c>
      <c r="B1" s="9" t="s">
        <v>63</v>
      </c>
      <c r="C1" s="10" t="s">
        <v>64</v>
      </c>
      <c r="D1" s="10" t="s">
        <v>65</v>
      </c>
      <c r="E1" s="11" t="s">
        <v>66</v>
      </c>
      <c r="F1" s="10" t="s">
        <v>67</v>
      </c>
      <c r="G1" s="12" t="s">
        <v>68</v>
      </c>
      <c r="H1" s="12" t="s">
        <v>69</v>
      </c>
    </row>
    <row r="2" spans="1:8" x14ac:dyDescent="0.2">
      <c r="A2" s="13">
        <v>0.2</v>
      </c>
      <c r="B2">
        <v>0.3</v>
      </c>
      <c r="C2">
        <v>40.231099999999998</v>
      </c>
      <c r="D2">
        <v>59.768900000000002</v>
      </c>
      <c r="E2">
        <v>42.961199999999998</v>
      </c>
      <c r="F2">
        <v>57.038800000000002</v>
      </c>
      <c r="G2">
        <v>33.51</v>
      </c>
      <c r="H2">
        <v>0.02</v>
      </c>
    </row>
    <row r="3" spans="1:8" x14ac:dyDescent="0.2">
      <c r="A3" s="13">
        <v>0.2</v>
      </c>
      <c r="B3">
        <v>0.4</v>
      </c>
      <c r="C3">
        <v>42.112200000000001</v>
      </c>
      <c r="D3">
        <v>57.887799999999999</v>
      </c>
      <c r="E3">
        <v>45.225099999999998</v>
      </c>
      <c r="F3">
        <v>54.774900000000002</v>
      </c>
      <c r="G3">
        <v>25.03</v>
      </c>
      <c r="H3">
        <v>0.01</v>
      </c>
    </row>
    <row r="4" spans="1:8" x14ac:dyDescent="0.2">
      <c r="A4">
        <v>0.2</v>
      </c>
      <c r="B4">
        <v>0.2</v>
      </c>
      <c r="C4">
        <v>39.9422</v>
      </c>
      <c r="D4">
        <v>60.0578</v>
      </c>
      <c r="E4">
        <v>41.712200000000003</v>
      </c>
      <c r="F4">
        <v>58.287799999999997</v>
      </c>
      <c r="G4">
        <v>25.65</v>
      </c>
      <c r="H4">
        <v>0.01</v>
      </c>
    </row>
    <row r="5" spans="1:8" x14ac:dyDescent="0.2">
      <c r="A5">
        <v>0.2</v>
      </c>
      <c r="B5">
        <v>0.1</v>
      </c>
      <c r="C5">
        <v>30.239599999999999</v>
      </c>
      <c r="D5">
        <v>69.760400000000004</v>
      </c>
      <c r="E5">
        <v>22.846699999999998</v>
      </c>
      <c r="F5">
        <v>77.153300000000002</v>
      </c>
      <c r="G5">
        <v>31.97</v>
      </c>
      <c r="H5">
        <v>0.01</v>
      </c>
    </row>
    <row r="6" spans="1:8" x14ac:dyDescent="0.2">
      <c r="A6">
        <v>0.3</v>
      </c>
      <c r="B6">
        <v>0.1</v>
      </c>
      <c r="C6">
        <v>31.441700000000001</v>
      </c>
      <c r="D6">
        <v>68.558300000000003</v>
      </c>
      <c r="E6">
        <v>27.8689</v>
      </c>
      <c r="F6">
        <v>72.131100000000004</v>
      </c>
      <c r="G6">
        <v>37.76</v>
      </c>
      <c r="H6">
        <v>0.04</v>
      </c>
    </row>
    <row r="7" spans="1:8" x14ac:dyDescent="0.2">
      <c r="A7" s="4">
        <v>0.1</v>
      </c>
      <c r="B7" s="4">
        <v>0.1</v>
      </c>
      <c r="C7" s="4">
        <v>30.184999999999999</v>
      </c>
      <c r="D7" s="4">
        <v>69.814999999999998</v>
      </c>
      <c r="E7" s="4">
        <v>28.2852</v>
      </c>
      <c r="F7" s="4">
        <v>71.714799999999997</v>
      </c>
      <c r="G7" s="4">
        <v>18.22</v>
      </c>
      <c r="H7" s="4">
        <v>0.01</v>
      </c>
    </row>
    <row r="8" spans="1:8" x14ac:dyDescent="0.2">
      <c r="A8">
        <v>0.2</v>
      </c>
      <c r="B8">
        <v>0.15</v>
      </c>
      <c r="C8">
        <v>35.040199999999999</v>
      </c>
      <c r="D8">
        <v>64.959800000000001</v>
      </c>
      <c r="E8">
        <v>40.359099999999998</v>
      </c>
      <c r="F8">
        <v>59.640900000000002</v>
      </c>
      <c r="G8">
        <v>22.2</v>
      </c>
      <c r="H8">
        <v>0.03</v>
      </c>
    </row>
    <row r="9" spans="1:8" x14ac:dyDescent="0.2">
      <c r="A9">
        <v>0.4</v>
      </c>
      <c r="B9">
        <v>0.1</v>
      </c>
      <c r="C9">
        <v>33.923999999999999</v>
      </c>
      <c r="D9">
        <v>66.075999999999993</v>
      </c>
      <c r="E9">
        <v>39.500399999999999</v>
      </c>
      <c r="F9">
        <v>60.499600000000001</v>
      </c>
      <c r="G9">
        <v>21.17</v>
      </c>
      <c r="H9">
        <v>0.01</v>
      </c>
    </row>
    <row r="12" spans="1:8" x14ac:dyDescent="0.2">
      <c r="A12" s="14" t="s">
        <v>70</v>
      </c>
      <c r="B12" s="14"/>
      <c r="C12" s="14"/>
    </row>
    <row r="13" spans="1:8" x14ac:dyDescent="0.2">
      <c r="A13" s="9" t="s">
        <v>71</v>
      </c>
      <c r="B13" s="9" t="s">
        <v>72</v>
      </c>
      <c r="C13" s="9" t="s">
        <v>73</v>
      </c>
    </row>
    <row r="14" spans="1:8" x14ac:dyDescent="0.2">
      <c r="A14">
        <v>100</v>
      </c>
      <c r="B14">
        <v>36.616999999999997</v>
      </c>
      <c r="C14">
        <v>63.383000000000003</v>
      </c>
    </row>
    <row r="15" spans="1:8" x14ac:dyDescent="0.2">
      <c r="A15">
        <v>500</v>
      </c>
      <c r="B15">
        <v>30.184999999999999</v>
      </c>
      <c r="C15">
        <v>69.814999999999998</v>
      </c>
    </row>
    <row r="16" spans="1:8" x14ac:dyDescent="0.2">
      <c r="A16">
        <v>1000</v>
      </c>
      <c r="B16">
        <v>30.067900000000002</v>
      </c>
      <c r="C16">
        <v>69.932100000000005</v>
      </c>
    </row>
    <row r="17" spans="1:3" x14ac:dyDescent="0.2">
      <c r="A17">
        <v>2500</v>
      </c>
      <c r="B17">
        <v>29.591799999999999</v>
      </c>
      <c r="C17">
        <v>70.408199999999994</v>
      </c>
    </row>
    <row r="18" spans="1:3" x14ac:dyDescent="0.2">
      <c r="A18">
        <v>5000</v>
      </c>
      <c r="B18">
        <v>29.630800000000001</v>
      </c>
      <c r="C18">
        <v>70.369200000000006</v>
      </c>
    </row>
  </sheetData>
  <mergeCells count="1">
    <mergeCell ref="A12:C1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L22" sqref="L22"/>
    </sheetView>
  </sheetViews>
  <sheetFormatPr baseColWidth="10" defaultRowHeight="16" x14ac:dyDescent="0.2"/>
  <sheetData>
    <row r="1" spans="1:11" x14ac:dyDescent="0.2">
      <c r="A1" t="s">
        <v>115</v>
      </c>
    </row>
    <row r="2" spans="1:11" x14ac:dyDescent="0.2">
      <c r="A2" t="s">
        <v>110</v>
      </c>
      <c r="G2" t="s">
        <v>119</v>
      </c>
    </row>
    <row r="3" spans="1:11" x14ac:dyDescent="0.2">
      <c r="A3" t="s">
        <v>111</v>
      </c>
      <c r="G3" t="s">
        <v>120</v>
      </c>
    </row>
    <row r="4" spans="1:11" x14ac:dyDescent="0.2">
      <c r="G4" t="s">
        <v>121</v>
      </c>
    </row>
    <row r="6" spans="1:11" x14ac:dyDescent="0.2">
      <c r="A6" t="s">
        <v>113</v>
      </c>
      <c r="B6" t="s">
        <v>112</v>
      </c>
      <c r="C6" t="s">
        <v>114</v>
      </c>
      <c r="G6" t="s">
        <v>113</v>
      </c>
      <c r="H6" t="s">
        <v>112</v>
      </c>
      <c r="I6" t="s">
        <v>114</v>
      </c>
    </row>
    <row r="7" spans="1:11" x14ac:dyDescent="0.2">
      <c r="A7">
        <v>0</v>
      </c>
      <c r="B7">
        <v>263</v>
      </c>
      <c r="C7">
        <v>235</v>
      </c>
      <c r="D7">
        <f>MAX(B7:C7)</f>
        <v>263</v>
      </c>
      <c r="G7">
        <v>0</v>
      </c>
      <c r="H7">
        <v>1099</v>
      </c>
      <c r="I7">
        <v>1376</v>
      </c>
      <c r="J7">
        <f>MAX(H7:I7)</f>
        <v>1376</v>
      </c>
    </row>
    <row r="8" spans="1:11" x14ac:dyDescent="0.2">
      <c r="A8">
        <v>1</v>
      </c>
      <c r="B8">
        <v>521</v>
      </c>
      <c r="C8">
        <v>433</v>
      </c>
      <c r="D8">
        <f t="shared" ref="D8:D14" si="0">MAX(B8:C8)</f>
        <v>521</v>
      </c>
      <c r="G8">
        <v>1</v>
      </c>
      <c r="H8">
        <v>786</v>
      </c>
      <c r="I8">
        <v>647</v>
      </c>
      <c r="J8">
        <f t="shared" ref="J8:J11" si="1">MAX(H8:I8)</f>
        <v>786</v>
      </c>
    </row>
    <row r="9" spans="1:11" x14ac:dyDescent="0.2">
      <c r="A9">
        <v>2</v>
      </c>
      <c r="B9">
        <v>237</v>
      </c>
      <c r="C9">
        <v>1068</v>
      </c>
      <c r="D9">
        <f t="shared" si="0"/>
        <v>1068</v>
      </c>
      <c r="G9">
        <v>2</v>
      </c>
      <c r="H9">
        <v>32</v>
      </c>
      <c r="I9">
        <v>171</v>
      </c>
      <c r="J9">
        <f t="shared" si="1"/>
        <v>171</v>
      </c>
    </row>
    <row r="10" spans="1:11" x14ac:dyDescent="0.2">
      <c r="A10">
        <v>3</v>
      </c>
      <c r="B10">
        <v>1139</v>
      </c>
      <c r="C10">
        <v>791</v>
      </c>
      <c r="D10">
        <f t="shared" si="0"/>
        <v>1139</v>
      </c>
      <c r="G10">
        <v>3</v>
      </c>
      <c r="H10">
        <v>344</v>
      </c>
      <c r="I10">
        <v>347</v>
      </c>
      <c r="J10">
        <f t="shared" si="1"/>
        <v>347</v>
      </c>
    </row>
    <row r="11" spans="1:11" x14ac:dyDescent="0.2">
      <c r="A11">
        <v>4</v>
      </c>
      <c r="B11">
        <v>1214</v>
      </c>
      <c r="C11">
        <v>1079</v>
      </c>
      <c r="D11">
        <f t="shared" si="0"/>
        <v>1214</v>
      </c>
      <c r="G11">
        <v>4</v>
      </c>
      <c r="H11">
        <v>39</v>
      </c>
      <c r="I11">
        <v>202</v>
      </c>
      <c r="J11">
        <f t="shared" si="1"/>
        <v>202</v>
      </c>
    </row>
    <row r="12" spans="1:11" x14ac:dyDescent="0.2">
      <c r="A12">
        <v>5</v>
      </c>
      <c r="B12">
        <v>1005</v>
      </c>
      <c r="C12">
        <v>904</v>
      </c>
      <c r="D12">
        <f t="shared" si="0"/>
        <v>1005</v>
      </c>
      <c r="J12">
        <f>SUM(J7:J11)/SUM(H7:I11)</f>
        <v>0.57148522704739246</v>
      </c>
      <c r="K12">
        <f>1-J12</f>
        <v>0.42851477295260754</v>
      </c>
    </row>
    <row r="13" spans="1:11" x14ac:dyDescent="0.2">
      <c r="A13">
        <v>6</v>
      </c>
      <c r="B13">
        <v>966</v>
      </c>
      <c r="C13">
        <v>1311</v>
      </c>
      <c r="D13">
        <f t="shared" si="0"/>
        <v>1311</v>
      </c>
    </row>
    <row r="14" spans="1:11" x14ac:dyDescent="0.2">
      <c r="A14">
        <v>7</v>
      </c>
      <c r="B14">
        <v>899</v>
      </c>
      <c r="C14">
        <v>746</v>
      </c>
      <c r="D14">
        <f t="shared" si="0"/>
        <v>899</v>
      </c>
    </row>
    <row r="15" spans="1:11" x14ac:dyDescent="0.2">
      <c r="D15">
        <f>SUM(D7:D14)/SUM(B7:C14)</f>
        <v>0.57918975880103041</v>
      </c>
      <c r="E15">
        <f>1-D15</f>
        <v>0.42081024119896959</v>
      </c>
    </row>
    <row r="17" spans="1:11" x14ac:dyDescent="0.2">
      <c r="A17" t="s">
        <v>116</v>
      </c>
      <c r="G17" t="s">
        <v>122</v>
      </c>
    </row>
    <row r="18" spans="1:11" x14ac:dyDescent="0.2">
      <c r="A18" t="s">
        <v>117</v>
      </c>
      <c r="G18" t="s">
        <v>123</v>
      </c>
    </row>
    <row r="19" spans="1:11" x14ac:dyDescent="0.2">
      <c r="A19" t="s">
        <v>118</v>
      </c>
      <c r="G19" t="s">
        <v>124</v>
      </c>
    </row>
    <row r="21" spans="1:11" x14ac:dyDescent="0.2">
      <c r="A21" t="s">
        <v>113</v>
      </c>
      <c r="B21" t="s">
        <v>112</v>
      </c>
      <c r="C21" t="s">
        <v>114</v>
      </c>
      <c r="G21" t="s">
        <v>113</v>
      </c>
      <c r="H21" t="s">
        <v>112</v>
      </c>
      <c r="I21" t="s">
        <v>114</v>
      </c>
    </row>
    <row r="22" spans="1:11" x14ac:dyDescent="0.2">
      <c r="A22">
        <v>0</v>
      </c>
      <c r="B22">
        <v>404</v>
      </c>
      <c r="C22">
        <v>269</v>
      </c>
      <c r="D22">
        <f>MAX(B22:C22)</f>
        <v>404</v>
      </c>
      <c r="G22">
        <v>0</v>
      </c>
      <c r="H22">
        <v>89</v>
      </c>
      <c r="I22">
        <v>412</v>
      </c>
      <c r="J22">
        <f>MAX(H22:I22)</f>
        <v>412</v>
      </c>
    </row>
    <row r="23" spans="1:11" x14ac:dyDescent="0.2">
      <c r="A23">
        <v>1</v>
      </c>
      <c r="B23">
        <v>377</v>
      </c>
      <c r="C23">
        <v>380</v>
      </c>
      <c r="D23">
        <f t="shared" ref="D23:D29" si="2">MAX(B23:C23)</f>
        <v>380</v>
      </c>
      <c r="G23">
        <v>1</v>
      </c>
      <c r="H23">
        <v>164</v>
      </c>
      <c r="I23">
        <v>433</v>
      </c>
      <c r="J23">
        <f t="shared" ref="J23:J27" si="3">MAX(H23:I23)</f>
        <v>433</v>
      </c>
    </row>
    <row r="24" spans="1:11" x14ac:dyDescent="0.2">
      <c r="A24">
        <v>2</v>
      </c>
      <c r="B24">
        <v>272</v>
      </c>
      <c r="C24">
        <v>1082</v>
      </c>
      <c r="D24">
        <f t="shared" si="2"/>
        <v>1082</v>
      </c>
      <c r="G24">
        <v>2</v>
      </c>
      <c r="H24">
        <v>611</v>
      </c>
      <c r="I24">
        <v>532</v>
      </c>
      <c r="J24">
        <f t="shared" si="3"/>
        <v>611</v>
      </c>
    </row>
    <row r="25" spans="1:11" x14ac:dyDescent="0.2">
      <c r="A25">
        <v>3</v>
      </c>
      <c r="B25">
        <v>1062</v>
      </c>
      <c r="C25">
        <v>777</v>
      </c>
      <c r="D25">
        <f t="shared" si="2"/>
        <v>1062</v>
      </c>
      <c r="G25">
        <v>3</v>
      </c>
      <c r="H25">
        <v>435</v>
      </c>
      <c r="I25">
        <v>609</v>
      </c>
      <c r="J25">
        <f t="shared" si="3"/>
        <v>609</v>
      </c>
    </row>
    <row r="26" spans="1:11" x14ac:dyDescent="0.2">
      <c r="A26">
        <v>4</v>
      </c>
      <c r="B26">
        <v>1135</v>
      </c>
      <c r="C26">
        <v>874</v>
      </c>
      <c r="D26">
        <f t="shared" si="2"/>
        <v>1135</v>
      </c>
      <c r="G26">
        <v>4</v>
      </c>
      <c r="H26">
        <v>963</v>
      </c>
      <c r="I26">
        <v>558</v>
      </c>
      <c r="J26">
        <f t="shared" si="3"/>
        <v>963</v>
      </c>
    </row>
    <row r="27" spans="1:11" x14ac:dyDescent="0.2">
      <c r="A27">
        <v>5</v>
      </c>
      <c r="B27">
        <v>912</v>
      </c>
      <c r="C27">
        <v>618</v>
      </c>
      <c r="D27">
        <f t="shared" si="2"/>
        <v>912</v>
      </c>
      <c r="G27">
        <v>5</v>
      </c>
      <c r="H27">
        <v>38</v>
      </c>
      <c r="I27">
        <v>199</v>
      </c>
      <c r="J27">
        <f t="shared" si="3"/>
        <v>199</v>
      </c>
    </row>
    <row r="28" spans="1:11" x14ac:dyDescent="0.2">
      <c r="A28">
        <v>6</v>
      </c>
      <c r="B28">
        <v>1272</v>
      </c>
      <c r="C28">
        <v>1097</v>
      </c>
      <c r="D28">
        <f t="shared" si="2"/>
        <v>1272</v>
      </c>
      <c r="J28">
        <f>SUM(J22:J27)/SUM(H22:I27)</f>
        <v>0.63989688677374579</v>
      </c>
      <c r="K28">
        <f>1-J28</f>
        <v>0.36010311322625421</v>
      </c>
    </row>
    <row r="29" spans="1:11" x14ac:dyDescent="0.2">
      <c r="A29">
        <v>7</v>
      </c>
      <c r="B29">
        <v>810</v>
      </c>
      <c r="C29">
        <v>1470</v>
      </c>
      <c r="D29">
        <f t="shared" si="2"/>
        <v>1470</v>
      </c>
    </row>
    <row r="30" spans="1:11" x14ac:dyDescent="0.2">
      <c r="D30">
        <f>SUM(D22:D29)/SUM(B22:C29)</f>
        <v>0.60237296073686675</v>
      </c>
      <c r="E30">
        <f>1-D30</f>
        <v>0.39762703926313325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4" workbookViewId="0">
      <selection activeCell="D16" sqref="D16"/>
    </sheetView>
  </sheetViews>
  <sheetFormatPr baseColWidth="10" defaultRowHeight="16" x14ac:dyDescent="0.2"/>
  <cols>
    <col min="2" max="2" width="12.1640625" bestFit="1" customWidth="1"/>
    <col min="3" max="3" width="18" bestFit="1" customWidth="1"/>
    <col min="4" max="4" width="18.1640625" bestFit="1" customWidth="1"/>
  </cols>
  <sheetData>
    <row r="1" spans="1:10" x14ac:dyDescent="0.2">
      <c r="A1" t="s">
        <v>6</v>
      </c>
      <c r="B1" t="s">
        <v>4</v>
      </c>
    </row>
    <row r="2" spans="1:10" x14ac:dyDescent="0.2">
      <c r="A2" t="s">
        <v>1</v>
      </c>
      <c r="B2" t="s">
        <v>2</v>
      </c>
      <c r="C2" t="s">
        <v>9</v>
      </c>
      <c r="D2" t="s">
        <v>10</v>
      </c>
      <c r="E2" t="s">
        <v>11</v>
      </c>
      <c r="F2" t="s">
        <v>3</v>
      </c>
    </row>
    <row r="3" spans="1:10" x14ac:dyDescent="0.2">
      <c r="A3">
        <v>1</v>
      </c>
      <c r="B3">
        <v>10803.709453248301</v>
      </c>
      <c r="C3">
        <f>($B$3-B3)/$B$3</f>
        <v>0</v>
      </c>
      <c r="D3">
        <v>1</v>
      </c>
      <c r="E3">
        <v>0.02</v>
      </c>
      <c r="I3">
        <v>1</v>
      </c>
      <c r="J3">
        <v>0.05</v>
      </c>
    </row>
    <row r="4" spans="1:10" x14ac:dyDescent="0.2">
      <c r="A4">
        <v>2</v>
      </c>
      <c r="B4">
        <v>7634.1073143850999</v>
      </c>
      <c r="C4">
        <f t="shared" ref="C4:C24" si="0">($B$3-B4)/$B$3</f>
        <v>0.29338091260036719</v>
      </c>
      <c r="D4">
        <v>2</v>
      </c>
      <c r="E4">
        <v>7.0000000000000007E-2</v>
      </c>
      <c r="I4">
        <v>4</v>
      </c>
      <c r="J4">
        <v>0.02</v>
      </c>
    </row>
    <row r="5" spans="1:10" x14ac:dyDescent="0.2">
      <c r="A5">
        <v>3</v>
      </c>
      <c r="B5">
        <v>5793.5754954968897</v>
      </c>
      <c r="C5">
        <f t="shared" si="0"/>
        <v>0.46374201189250208</v>
      </c>
      <c r="D5">
        <v>6</v>
      </c>
      <c r="E5">
        <v>0.08</v>
      </c>
      <c r="I5">
        <v>7</v>
      </c>
      <c r="J5">
        <v>0.04</v>
      </c>
    </row>
    <row r="6" spans="1:10" x14ac:dyDescent="0.2">
      <c r="A6">
        <v>4</v>
      </c>
      <c r="B6">
        <v>4575.8396368846797</v>
      </c>
      <c r="C6">
        <f t="shared" si="0"/>
        <v>0.5764566182859644</v>
      </c>
      <c r="D6">
        <v>13</v>
      </c>
      <c r="E6">
        <v>0.17</v>
      </c>
      <c r="I6">
        <v>18</v>
      </c>
      <c r="J6">
        <v>0.06</v>
      </c>
    </row>
    <row r="7" spans="1:10" x14ac:dyDescent="0.2">
      <c r="A7" s="4">
        <v>5</v>
      </c>
      <c r="B7" s="4">
        <v>4036.3645064908501</v>
      </c>
      <c r="C7" s="4">
        <f t="shared" si="0"/>
        <v>0.62639086843665015</v>
      </c>
      <c r="D7" s="4">
        <v>13</v>
      </c>
      <c r="E7" s="4">
        <v>0.19</v>
      </c>
      <c r="I7">
        <v>18</v>
      </c>
      <c r="J7">
        <v>0.06</v>
      </c>
    </row>
    <row r="8" spans="1:10" x14ac:dyDescent="0.2">
      <c r="A8">
        <v>6</v>
      </c>
      <c r="B8">
        <v>2846.1761706285101</v>
      </c>
      <c r="C8">
        <f t="shared" si="0"/>
        <v>0.73655565406076673</v>
      </c>
      <c r="D8">
        <v>6</v>
      </c>
      <c r="E8">
        <v>0.12</v>
      </c>
      <c r="I8">
        <v>14</v>
      </c>
      <c r="J8">
        <v>0.06</v>
      </c>
    </row>
    <row r="9" spans="1:10" x14ac:dyDescent="0.2">
      <c r="A9">
        <v>7</v>
      </c>
      <c r="B9">
        <v>2619.3008606787198</v>
      </c>
      <c r="C9">
        <f t="shared" si="0"/>
        <v>0.7575554144608001</v>
      </c>
      <c r="D9">
        <v>6</v>
      </c>
      <c r="E9">
        <v>0.13</v>
      </c>
      <c r="I9">
        <v>14</v>
      </c>
      <c r="J9">
        <v>0.06</v>
      </c>
    </row>
    <row r="10" spans="1:10" x14ac:dyDescent="0.2">
      <c r="A10">
        <v>8</v>
      </c>
      <c r="B10">
        <v>2380.34357089177</v>
      </c>
      <c r="C10">
        <f t="shared" si="0"/>
        <v>0.77967349259137264</v>
      </c>
      <c r="D10">
        <v>6</v>
      </c>
      <c r="E10">
        <v>0.13</v>
      </c>
      <c r="I10">
        <v>19</v>
      </c>
      <c r="J10">
        <v>0.08</v>
      </c>
    </row>
    <row r="11" spans="1:10" x14ac:dyDescent="0.2">
      <c r="A11">
        <v>9</v>
      </c>
      <c r="B11">
        <v>2348.0412235155</v>
      </c>
      <c r="C11">
        <f t="shared" si="0"/>
        <v>0.78266342373641629</v>
      </c>
      <c r="D11">
        <v>15</v>
      </c>
      <c r="E11">
        <v>0.31</v>
      </c>
      <c r="I11">
        <v>19</v>
      </c>
      <c r="J11">
        <v>0.09</v>
      </c>
    </row>
    <row r="12" spans="1:10" x14ac:dyDescent="0.2">
      <c r="A12">
        <v>10</v>
      </c>
      <c r="B12">
        <v>2333.5001528389698</v>
      </c>
      <c r="C12">
        <f t="shared" si="0"/>
        <v>0.78400935688460538</v>
      </c>
      <c r="D12">
        <v>11</v>
      </c>
      <c r="E12">
        <v>0.26</v>
      </c>
      <c r="I12">
        <v>18</v>
      </c>
      <c r="J12">
        <v>0.09</v>
      </c>
    </row>
    <row r="13" spans="1:10" x14ac:dyDescent="0.2">
      <c r="A13">
        <v>11</v>
      </c>
      <c r="B13">
        <v>2218.46497026114</v>
      </c>
      <c r="C13">
        <f t="shared" si="0"/>
        <v>0.79465710551905622</v>
      </c>
      <c r="D13">
        <v>13</v>
      </c>
      <c r="E13">
        <v>0.41</v>
      </c>
    </row>
    <row r="14" spans="1:10" x14ac:dyDescent="0.2">
      <c r="A14">
        <v>12</v>
      </c>
      <c r="B14">
        <v>1948.80913964808</v>
      </c>
      <c r="C14">
        <f t="shared" si="0"/>
        <v>0.81961666517585396</v>
      </c>
      <c r="D14">
        <v>12</v>
      </c>
      <c r="E14">
        <v>0.44</v>
      </c>
    </row>
    <row r="15" spans="1:10" x14ac:dyDescent="0.2">
      <c r="A15">
        <v>13</v>
      </c>
      <c r="B15">
        <v>1765.5834514287999</v>
      </c>
      <c r="C15">
        <f t="shared" si="0"/>
        <v>0.83657618162825087</v>
      </c>
      <c r="D15">
        <v>12</v>
      </c>
      <c r="E15">
        <v>0.31</v>
      </c>
    </row>
    <row r="16" spans="1:10" x14ac:dyDescent="0.2">
      <c r="A16">
        <v>14</v>
      </c>
      <c r="B16">
        <v>1755.7713508659001</v>
      </c>
      <c r="C16">
        <f t="shared" si="0"/>
        <v>0.83748439751515158</v>
      </c>
      <c r="D16">
        <v>4</v>
      </c>
      <c r="E16">
        <v>0.35</v>
      </c>
    </row>
    <row r="17" spans="1:10" x14ac:dyDescent="0.2">
      <c r="A17">
        <v>15</v>
      </c>
      <c r="B17">
        <v>1598.2720623560599</v>
      </c>
      <c r="C17">
        <f t="shared" si="0"/>
        <v>0.85206265780541568</v>
      </c>
      <c r="D17">
        <v>14</v>
      </c>
      <c r="E17">
        <v>0.38</v>
      </c>
    </row>
    <row r="18" spans="1:10" x14ac:dyDescent="0.2">
      <c r="A18">
        <v>20</v>
      </c>
      <c r="B18">
        <v>1899.9401619123701</v>
      </c>
      <c r="C18">
        <f t="shared" si="0"/>
        <v>0.82414001689566696</v>
      </c>
      <c r="D18">
        <v>16</v>
      </c>
      <c r="E18">
        <v>0.55000000000000004</v>
      </c>
      <c r="I18">
        <v>41</v>
      </c>
      <c r="J18">
        <v>0.37</v>
      </c>
    </row>
    <row r="19" spans="1:10" x14ac:dyDescent="0.2">
      <c r="A19">
        <v>40</v>
      </c>
      <c r="B19">
        <v>1604.19292759921</v>
      </c>
      <c r="C19">
        <f t="shared" si="0"/>
        <v>0.85151461777631532</v>
      </c>
      <c r="D19">
        <v>74</v>
      </c>
      <c r="E19">
        <v>3.3</v>
      </c>
      <c r="I19">
        <v>83</v>
      </c>
      <c r="J19">
        <v>1.37</v>
      </c>
    </row>
    <row r="20" spans="1:10" x14ac:dyDescent="0.2">
      <c r="A20">
        <v>50</v>
      </c>
      <c r="B20">
        <v>1172.51896513163</v>
      </c>
      <c r="C20">
        <f t="shared" si="0"/>
        <v>0.89147070548263452</v>
      </c>
      <c r="D20">
        <v>43</v>
      </c>
      <c r="E20">
        <v>2.39</v>
      </c>
      <c r="I20">
        <v>63</v>
      </c>
      <c r="J20">
        <v>1.27</v>
      </c>
    </row>
    <row r="21" spans="1:10" x14ac:dyDescent="0.2">
      <c r="A21">
        <v>75</v>
      </c>
      <c r="B21">
        <v>906.220903418332</v>
      </c>
      <c r="C21">
        <f t="shared" si="0"/>
        <v>0.9161194673607348</v>
      </c>
      <c r="D21">
        <v>66</v>
      </c>
      <c r="E21">
        <v>13.44</v>
      </c>
    </row>
    <row r="22" spans="1:10" x14ac:dyDescent="0.2">
      <c r="A22">
        <v>80</v>
      </c>
      <c r="B22">
        <v>924.37439572900496</v>
      </c>
      <c r="C22">
        <f t="shared" si="0"/>
        <v>0.91443916557279525</v>
      </c>
      <c r="D22">
        <v>66</v>
      </c>
      <c r="E22">
        <v>4.9000000000000004</v>
      </c>
      <c r="I22">
        <v>80</v>
      </c>
      <c r="J22">
        <v>2.2400000000000002</v>
      </c>
    </row>
    <row r="23" spans="1:10" x14ac:dyDescent="0.2">
      <c r="A23">
        <v>90</v>
      </c>
      <c r="B23">
        <v>864.20775555541195</v>
      </c>
      <c r="C23">
        <f t="shared" si="0"/>
        <v>0.92000823797648745</v>
      </c>
      <c r="D23">
        <v>23</v>
      </c>
      <c r="E23">
        <v>5.74</v>
      </c>
    </row>
    <row r="24" spans="1:10" x14ac:dyDescent="0.2">
      <c r="A24">
        <v>100</v>
      </c>
      <c r="B24">
        <v>826.35927949714005</v>
      </c>
      <c r="C24">
        <f t="shared" si="0"/>
        <v>0.92351152323439412</v>
      </c>
      <c r="D24">
        <v>33</v>
      </c>
      <c r="E24">
        <v>2.94</v>
      </c>
      <c r="I24">
        <v>40</v>
      </c>
      <c r="J24">
        <v>1.32</v>
      </c>
    </row>
    <row r="26" spans="1:10" x14ac:dyDescent="0.2">
      <c r="A26" t="s">
        <v>61</v>
      </c>
      <c r="B26" t="s">
        <v>5</v>
      </c>
    </row>
    <row r="27" spans="1:10" x14ac:dyDescent="0.2">
      <c r="A27" t="s">
        <v>1</v>
      </c>
      <c r="B27" t="s">
        <v>2</v>
      </c>
      <c r="C27" t="s">
        <v>9</v>
      </c>
      <c r="D27" t="s">
        <v>10</v>
      </c>
      <c r="E27" t="s">
        <v>11</v>
      </c>
      <c r="F27" t="s">
        <v>3</v>
      </c>
    </row>
    <row r="28" spans="1:10" x14ac:dyDescent="0.2">
      <c r="A28">
        <v>1</v>
      </c>
      <c r="B28">
        <v>15959.364092637899</v>
      </c>
      <c r="C28">
        <f>($B$28-B28)/$B$28</f>
        <v>0</v>
      </c>
      <c r="D28">
        <v>1</v>
      </c>
      <c r="E28">
        <v>0.04</v>
      </c>
      <c r="I28">
        <v>1</v>
      </c>
      <c r="J28">
        <v>0.01</v>
      </c>
    </row>
    <row r="29" spans="1:10" x14ac:dyDescent="0.2">
      <c r="A29">
        <v>2</v>
      </c>
      <c r="B29">
        <v>10748.923545068101</v>
      </c>
      <c r="C29">
        <f t="shared" ref="C29:C49" si="1">($B$28-B29)/$B$28</f>
        <v>0.32648171426663486</v>
      </c>
      <c r="D29">
        <v>6</v>
      </c>
      <c r="E29">
        <v>0.1</v>
      </c>
      <c r="I29">
        <v>6</v>
      </c>
      <c r="J29">
        <v>0.04</v>
      </c>
    </row>
    <row r="30" spans="1:10" x14ac:dyDescent="0.2">
      <c r="A30">
        <v>3</v>
      </c>
      <c r="B30" s="2">
        <v>10544.5986075857</v>
      </c>
      <c r="C30">
        <f t="shared" si="1"/>
        <v>0.33928453875866182</v>
      </c>
      <c r="D30">
        <v>20</v>
      </c>
      <c r="E30">
        <v>0.34</v>
      </c>
      <c r="G30" s="2"/>
      <c r="I30">
        <v>10</v>
      </c>
      <c r="J30">
        <v>0.06</v>
      </c>
    </row>
    <row r="31" spans="1:10" x14ac:dyDescent="0.2">
      <c r="A31">
        <v>4</v>
      </c>
      <c r="B31">
        <v>9413.8454585215095</v>
      </c>
      <c r="C31">
        <f t="shared" si="1"/>
        <v>0.41013655657720449</v>
      </c>
      <c r="D31">
        <v>13</v>
      </c>
      <c r="E31">
        <v>0.28999999999999998</v>
      </c>
      <c r="I31">
        <v>15</v>
      </c>
      <c r="J31">
        <v>0.1</v>
      </c>
    </row>
    <row r="32" spans="1:10" x14ac:dyDescent="0.2">
      <c r="A32" s="4">
        <v>5</v>
      </c>
      <c r="B32" s="4">
        <v>8394.0028708724403</v>
      </c>
      <c r="C32" s="4">
        <f t="shared" si="1"/>
        <v>0.47403901420203715</v>
      </c>
      <c r="D32" s="4">
        <v>16</v>
      </c>
      <c r="E32" s="4">
        <v>0.34</v>
      </c>
      <c r="I32">
        <v>14</v>
      </c>
      <c r="J32">
        <v>0.08</v>
      </c>
    </row>
    <row r="33" spans="1:10" x14ac:dyDescent="0.2">
      <c r="A33">
        <v>6</v>
      </c>
      <c r="B33">
        <v>6169.6213521110503</v>
      </c>
      <c r="C33">
        <f t="shared" si="1"/>
        <v>0.61341684315873757</v>
      </c>
      <c r="D33">
        <v>17</v>
      </c>
      <c r="E33">
        <v>0.36</v>
      </c>
      <c r="I33">
        <v>10</v>
      </c>
      <c r="J33">
        <v>7.0000000000000007E-2</v>
      </c>
    </row>
    <row r="34" spans="1:10" x14ac:dyDescent="0.2">
      <c r="A34">
        <v>7</v>
      </c>
      <c r="B34">
        <v>6056.4249945805204</v>
      </c>
      <c r="C34">
        <f t="shared" si="1"/>
        <v>0.62050962936710197</v>
      </c>
      <c r="D34">
        <v>17</v>
      </c>
      <c r="E34">
        <v>0.39</v>
      </c>
      <c r="I34">
        <v>19</v>
      </c>
      <c r="J34">
        <v>0.14000000000000001</v>
      </c>
    </row>
    <row r="35" spans="1:10" x14ac:dyDescent="0.2">
      <c r="A35">
        <v>8</v>
      </c>
      <c r="B35">
        <v>5999.2995449653699</v>
      </c>
      <c r="C35">
        <f t="shared" si="1"/>
        <v>0.62408906080832727</v>
      </c>
      <c r="D35">
        <v>17</v>
      </c>
      <c r="E35">
        <v>0.39</v>
      </c>
      <c r="I35">
        <v>19</v>
      </c>
      <c r="J35">
        <v>0.14000000000000001</v>
      </c>
    </row>
    <row r="36" spans="1:10" x14ac:dyDescent="0.2">
      <c r="A36">
        <v>9</v>
      </c>
      <c r="B36">
        <v>5957.8462652245098</v>
      </c>
      <c r="C36">
        <f t="shared" si="1"/>
        <v>0.6266864875917656</v>
      </c>
      <c r="D36">
        <v>17</v>
      </c>
      <c r="E36">
        <v>0.43</v>
      </c>
      <c r="I36">
        <v>19</v>
      </c>
      <c r="J36">
        <v>0.15</v>
      </c>
    </row>
    <row r="37" spans="1:10" x14ac:dyDescent="0.2">
      <c r="A37">
        <v>10</v>
      </c>
      <c r="B37">
        <v>5939.6571947130496</v>
      </c>
      <c r="C37">
        <f t="shared" si="1"/>
        <v>0.62782619907437098</v>
      </c>
      <c r="D37">
        <v>26</v>
      </c>
      <c r="E37">
        <v>0.69</v>
      </c>
      <c r="I37">
        <v>21</v>
      </c>
      <c r="J37">
        <v>0.17</v>
      </c>
    </row>
    <row r="38" spans="1:10" x14ac:dyDescent="0.2">
      <c r="A38">
        <v>11</v>
      </c>
      <c r="B38">
        <v>5979.6674238990499</v>
      </c>
      <c r="C38">
        <f t="shared" si="1"/>
        <v>0.62531919259505531</v>
      </c>
      <c r="D38">
        <v>29</v>
      </c>
      <c r="E38">
        <v>0.85</v>
      </c>
    </row>
    <row r="39" spans="1:10" x14ac:dyDescent="0.2">
      <c r="A39">
        <v>12</v>
      </c>
      <c r="B39">
        <v>5967.3332153566998</v>
      </c>
      <c r="C39">
        <f t="shared" si="1"/>
        <v>0.62609204347249348</v>
      </c>
      <c r="D39">
        <v>29</v>
      </c>
      <c r="E39">
        <v>0.8</v>
      </c>
    </row>
    <row r="40" spans="1:10" x14ac:dyDescent="0.2">
      <c r="A40">
        <v>13</v>
      </c>
      <c r="B40">
        <v>5953.1254159970404</v>
      </c>
      <c r="C40">
        <f t="shared" si="1"/>
        <v>0.62698229193585264</v>
      </c>
      <c r="D40">
        <v>26</v>
      </c>
      <c r="E40">
        <v>0.75</v>
      </c>
    </row>
    <row r="41" spans="1:10" x14ac:dyDescent="0.2">
      <c r="A41">
        <v>14</v>
      </c>
      <c r="B41">
        <v>5947.3222549718203</v>
      </c>
      <c r="C41">
        <f t="shared" si="1"/>
        <v>0.62734591300443243</v>
      </c>
      <c r="D41">
        <v>26</v>
      </c>
      <c r="E41">
        <v>0.79</v>
      </c>
    </row>
    <row r="42" spans="1:10" x14ac:dyDescent="0.2">
      <c r="A42">
        <v>15</v>
      </c>
      <c r="B42">
        <v>5828.5445381828104</v>
      </c>
      <c r="C42">
        <f t="shared" si="1"/>
        <v>0.63478842237382538</v>
      </c>
      <c r="D42">
        <v>26</v>
      </c>
      <c r="E42">
        <v>0.81</v>
      </c>
    </row>
    <row r="43" spans="1:10" x14ac:dyDescent="0.2">
      <c r="A43">
        <v>20</v>
      </c>
      <c r="B43">
        <v>5543.8735034703204</v>
      </c>
      <c r="C43">
        <f t="shared" si="1"/>
        <v>0.65262566407469047</v>
      </c>
      <c r="D43">
        <v>20</v>
      </c>
      <c r="E43">
        <v>0.83</v>
      </c>
      <c r="I43">
        <v>20</v>
      </c>
      <c r="J43">
        <v>0.26</v>
      </c>
    </row>
    <row r="44" spans="1:10" x14ac:dyDescent="0.2">
      <c r="A44">
        <v>40</v>
      </c>
      <c r="B44">
        <v>3887.2650459121501</v>
      </c>
      <c r="C44">
        <f t="shared" si="1"/>
        <v>0.75642732233263876</v>
      </c>
      <c r="D44">
        <v>36</v>
      </c>
      <c r="E44">
        <v>2.13</v>
      </c>
      <c r="I44">
        <v>47</v>
      </c>
      <c r="J44">
        <v>0.93</v>
      </c>
    </row>
    <row r="45" spans="1:10" x14ac:dyDescent="0.2">
      <c r="A45">
        <v>50</v>
      </c>
      <c r="B45">
        <v>2734.8485062202199</v>
      </c>
      <c r="C45">
        <f t="shared" si="1"/>
        <v>0.82863674953804622</v>
      </c>
      <c r="D45">
        <v>40</v>
      </c>
      <c r="E45">
        <v>2.73</v>
      </c>
      <c r="I45">
        <v>40</v>
      </c>
      <c r="J45">
        <v>0.96</v>
      </c>
    </row>
    <row r="46" spans="1:10" x14ac:dyDescent="0.2">
      <c r="A46">
        <v>75</v>
      </c>
      <c r="B46">
        <v>2504.16801560164</v>
      </c>
      <c r="C46">
        <f t="shared" si="1"/>
        <v>0.84309099027593337</v>
      </c>
      <c r="D46">
        <v>32</v>
      </c>
      <c r="E46">
        <v>7.87</v>
      </c>
    </row>
    <row r="47" spans="1:10" x14ac:dyDescent="0.2">
      <c r="A47">
        <v>80</v>
      </c>
      <c r="B47">
        <v>2481.4974008118802</v>
      </c>
      <c r="C47">
        <f t="shared" si="1"/>
        <v>0.84451151146074788</v>
      </c>
      <c r="D47">
        <v>29</v>
      </c>
      <c r="E47">
        <v>2.59</v>
      </c>
      <c r="I47">
        <v>42</v>
      </c>
      <c r="J47">
        <v>1.38</v>
      </c>
    </row>
    <row r="48" spans="1:10" x14ac:dyDescent="0.2">
      <c r="A48">
        <v>90</v>
      </c>
      <c r="B48">
        <v>2410.8503275747498</v>
      </c>
      <c r="C48">
        <f t="shared" si="1"/>
        <v>0.84893819618496691</v>
      </c>
      <c r="D48">
        <v>21</v>
      </c>
      <c r="E48">
        <v>6.51</v>
      </c>
    </row>
    <row r="49" spans="1:10" x14ac:dyDescent="0.2">
      <c r="A49">
        <v>100</v>
      </c>
      <c r="B49">
        <v>2334.9132639449799</v>
      </c>
      <c r="C49">
        <f t="shared" si="1"/>
        <v>0.85369634714818732</v>
      </c>
      <c r="D49">
        <v>19</v>
      </c>
      <c r="E49">
        <v>2.0499999999999998</v>
      </c>
      <c r="I49">
        <v>28</v>
      </c>
      <c r="J49">
        <v>1.1499999999999999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E1" workbookViewId="0">
      <selection activeCell="I24" sqref="I24"/>
    </sheetView>
  </sheetViews>
  <sheetFormatPr baseColWidth="10" defaultRowHeight="16" x14ac:dyDescent="0.2"/>
  <cols>
    <col min="2" max="2" width="15.1640625" customWidth="1"/>
    <col min="3" max="3" width="20.83203125" customWidth="1"/>
  </cols>
  <sheetData>
    <row r="1" spans="1:4" x14ac:dyDescent="0.2">
      <c r="A1" t="s">
        <v>103</v>
      </c>
    </row>
    <row r="2" spans="1:4" x14ac:dyDescent="0.2">
      <c r="A2" t="s">
        <v>1</v>
      </c>
      <c r="B2" t="s">
        <v>8</v>
      </c>
      <c r="C2" t="s">
        <v>10</v>
      </c>
      <c r="D2" t="s">
        <v>11</v>
      </c>
    </row>
    <row r="3" spans="1:4" x14ac:dyDescent="0.2">
      <c r="A3">
        <v>1</v>
      </c>
      <c r="B3">
        <v>-125.46464</v>
      </c>
      <c r="C3">
        <v>1</v>
      </c>
      <c r="D3">
        <v>0.11</v>
      </c>
    </row>
    <row r="4" spans="1:4" x14ac:dyDescent="0.2">
      <c r="A4">
        <v>2</v>
      </c>
      <c r="B4">
        <v>-117.76560000000001</v>
      </c>
      <c r="C4">
        <v>21</v>
      </c>
      <c r="D4">
        <v>0.8</v>
      </c>
    </row>
    <row r="5" spans="1:4" x14ac:dyDescent="0.2">
      <c r="A5">
        <v>3</v>
      </c>
      <c r="B5">
        <v>-115.38981</v>
      </c>
      <c r="C5">
        <v>7</v>
      </c>
      <c r="D5">
        <v>0.94</v>
      </c>
    </row>
    <row r="6" spans="1:4" x14ac:dyDescent="0.2">
      <c r="A6">
        <v>4</v>
      </c>
      <c r="B6">
        <v>-114.62727</v>
      </c>
      <c r="C6">
        <v>49</v>
      </c>
      <c r="D6">
        <v>3.87</v>
      </c>
    </row>
    <row r="7" spans="1:4" x14ac:dyDescent="0.2">
      <c r="A7">
        <v>5</v>
      </c>
      <c r="B7">
        <v>-113.70345</v>
      </c>
      <c r="C7">
        <v>4</v>
      </c>
      <c r="D7">
        <v>1.96</v>
      </c>
    </row>
    <row r="8" spans="1:4" x14ac:dyDescent="0.2">
      <c r="A8" s="4">
        <v>6</v>
      </c>
      <c r="B8" s="4">
        <v>-113.00245</v>
      </c>
      <c r="C8" s="4">
        <v>4</v>
      </c>
      <c r="D8" s="4">
        <v>2.36</v>
      </c>
    </row>
    <row r="9" spans="1:4" x14ac:dyDescent="0.2">
      <c r="A9">
        <v>7</v>
      </c>
      <c r="B9">
        <v>-114.07517</v>
      </c>
      <c r="C9">
        <v>2</v>
      </c>
      <c r="D9">
        <v>2.1</v>
      </c>
    </row>
    <row r="10" spans="1:4" x14ac:dyDescent="0.2">
      <c r="A10">
        <v>8</v>
      </c>
      <c r="B10">
        <v>-113.9207</v>
      </c>
      <c r="C10">
        <v>2</v>
      </c>
      <c r="D10">
        <v>2.4</v>
      </c>
    </row>
    <row r="11" spans="1:4" x14ac:dyDescent="0.2">
      <c r="A11">
        <v>9</v>
      </c>
      <c r="B11">
        <v>-113.78353</v>
      </c>
      <c r="C11">
        <v>2</v>
      </c>
      <c r="D11">
        <v>3.05</v>
      </c>
    </row>
    <row r="12" spans="1:4" x14ac:dyDescent="0.2">
      <c r="A12">
        <v>10</v>
      </c>
      <c r="B12">
        <v>-113.91622</v>
      </c>
      <c r="C12">
        <v>3</v>
      </c>
      <c r="D12">
        <v>3.25</v>
      </c>
    </row>
    <row r="13" spans="1:4" x14ac:dyDescent="0.2">
      <c r="A13">
        <v>11</v>
      </c>
      <c r="B13">
        <v>-115.19335</v>
      </c>
      <c r="C13">
        <v>5</v>
      </c>
      <c r="D13">
        <v>10.27</v>
      </c>
    </row>
    <row r="14" spans="1:4" x14ac:dyDescent="0.2">
      <c r="A14">
        <v>12</v>
      </c>
      <c r="B14">
        <v>-112.39337</v>
      </c>
      <c r="C14">
        <v>5</v>
      </c>
      <c r="D14">
        <v>20.96</v>
      </c>
    </row>
    <row r="15" spans="1:4" x14ac:dyDescent="0.2">
      <c r="A15">
        <v>13</v>
      </c>
      <c r="B15">
        <v>-114.11569</v>
      </c>
      <c r="C15">
        <v>1</v>
      </c>
      <c r="D15">
        <v>21.99</v>
      </c>
    </row>
    <row r="16" spans="1:4" x14ac:dyDescent="0.2">
      <c r="A16">
        <v>14</v>
      </c>
      <c r="B16">
        <v>-113.04272</v>
      </c>
      <c r="C16">
        <v>4</v>
      </c>
      <c r="D16">
        <v>24.63</v>
      </c>
    </row>
    <row r="17" spans="1:10" x14ac:dyDescent="0.2">
      <c r="A17">
        <v>15</v>
      </c>
      <c r="B17">
        <v>-112.41623</v>
      </c>
      <c r="C17">
        <v>7</v>
      </c>
      <c r="D17">
        <v>30.84</v>
      </c>
    </row>
    <row r="19" spans="1:10" x14ac:dyDescent="0.2">
      <c r="A19" t="s">
        <v>104</v>
      </c>
    </row>
    <row r="20" spans="1:10" x14ac:dyDescent="0.2">
      <c r="A20" t="s">
        <v>1</v>
      </c>
      <c r="B20" t="s">
        <v>8</v>
      </c>
      <c r="C20" t="s">
        <v>10</v>
      </c>
      <c r="D20" t="s">
        <v>11</v>
      </c>
    </row>
    <row r="21" spans="1:10" x14ac:dyDescent="0.2">
      <c r="A21">
        <v>1</v>
      </c>
      <c r="B21">
        <v>-76.396119999999996</v>
      </c>
      <c r="C21">
        <v>1</v>
      </c>
      <c r="D21">
        <v>0.3</v>
      </c>
    </row>
    <row r="22" spans="1:10" x14ac:dyDescent="0.2">
      <c r="A22">
        <v>2</v>
      </c>
      <c r="B22">
        <v>-27.252600000000001</v>
      </c>
      <c r="C22">
        <v>1</v>
      </c>
      <c r="D22">
        <v>1.1299999999999999</v>
      </c>
    </row>
    <row r="23" spans="1:10" x14ac:dyDescent="0.2">
      <c r="A23" s="8">
        <v>3</v>
      </c>
      <c r="B23" s="8">
        <v>-17.42427</v>
      </c>
      <c r="C23" s="8">
        <v>1</v>
      </c>
      <c r="D23" s="8">
        <v>57.31</v>
      </c>
      <c r="H23" t="s">
        <v>136</v>
      </c>
      <c r="I23" t="s">
        <v>137</v>
      </c>
      <c r="J23" t="s">
        <v>138</v>
      </c>
    </row>
    <row r="24" spans="1:10" x14ac:dyDescent="0.2">
      <c r="A24">
        <v>4</v>
      </c>
      <c r="B24">
        <v>-33.096699999999998</v>
      </c>
      <c r="C24">
        <v>1</v>
      </c>
      <c r="D24">
        <v>3.34</v>
      </c>
      <c r="G24" t="s">
        <v>60</v>
      </c>
      <c r="H24">
        <f>I24</f>
        <v>-61.822369999999999</v>
      </c>
      <c r="I24">
        <v>-61.822369999999999</v>
      </c>
      <c r="J24">
        <v>6</v>
      </c>
    </row>
    <row r="25" spans="1:10" x14ac:dyDescent="0.2">
      <c r="A25">
        <v>5</v>
      </c>
      <c r="B25">
        <v>-33.872120000000002</v>
      </c>
      <c r="C25">
        <v>1</v>
      </c>
      <c r="D25">
        <v>3.6</v>
      </c>
      <c r="G25" t="s">
        <v>61</v>
      </c>
      <c r="H25">
        <v>-6.7336200000000002</v>
      </c>
      <c r="I25">
        <v>10.101369999999999</v>
      </c>
      <c r="J25">
        <v>8</v>
      </c>
    </row>
    <row r="26" spans="1:10" x14ac:dyDescent="0.2">
      <c r="A26">
        <v>6</v>
      </c>
      <c r="B26">
        <v>-23.36692</v>
      </c>
      <c r="C26">
        <v>2</v>
      </c>
      <c r="D26">
        <v>4.72</v>
      </c>
    </row>
    <row r="27" spans="1:10" x14ac:dyDescent="0.2">
      <c r="A27">
        <v>7</v>
      </c>
      <c r="B27">
        <v>-25.514279999999999</v>
      </c>
      <c r="C27">
        <v>1</v>
      </c>
      <c r="D27">
        <v>5.31</v>
      </c>
    </row>
    <row r="28" spans="1:10" x14ac:dyDescent="0.2">
      <c r="A28" s="4">
        <v>8</v>
      </c>
      <c r="B28" s="4">
        <v>-6.7336200000000002</v>
      </c>
      <c r="C28" s="4">
        <v>2</v>
      </c>
      <c r="D28" s="4">
        <v>7.21</v>
      </c>
    </row>
    <row r="29" spans="1:10" x14ac:dyDescent="0.2">
      <c r="A29">
        <v>9</v>
      </c>
      <c r="B29">
        <v>-8.18126</v>
      </c>
      <c r="C29">
        <v>1</v>
      </c>
      <c r="D29">
        <v>8.01</v>
      </c>
    </row>
    <row r="30" spans="1:10" x14ac:dyDescent="0.2">
      <c r="A30">
        <v>10</v>
      </c>
      <c r="B30">
        <v>-17.727989999999998</v>
      </c>
      <c r="C30">
        <v>2</v>
      </c>
      <c r="D30">
        <v>8.23</v>
      </c>
    </row>
    <row r="31" spans="1:10" x14ac:dyDescent="0.2">
      <c r="A31">
        <v>11</v>
      </c>
      <c r="B31">
        <v>-17.088650000000001</v>
      </c>
      <c r="C31">
        <v>2</v>
      </c>
      <c r="D31">
        <v>10.47</v>
      </c>
    </row>
    <row r="32" spans="1:10" x14ac:dyDescent="0.2">
      <c r="A32">
        <v>12</v>
      </c>
      <c r="B32">
        <v>2.89215</v>
      </c>
      <c r="C32">
        <v>1</v>
      </c>
      <c r="D32">
        <v>11.15</v>
      </c>
    </row>
    <row r="33" spans="1:4" x14ac:dyDescent="0.2">
      <c r="A33">
        <v>13</v>
      </c>
      <c r="B33">
        <v>3.3530600000000002</v>
      </c>
      <c r="C33">
        <v>1</v>
      </c>
      <c r="D33">
        <v>19.940000000000001</v>
      </c>
    </row>
    <row r="34" spans="1:4" x14ac:dyDescent="0.2">
      <c r="A34">
        <v>14</v>
      </c>
      <c r="B34">
        <v>6.1140100000000004</v>
      </c>
      <c r="C34">
        <v>1</v>
      </c>
      <c r="D34">
        <v>5.3</v>
      </c>
    </row>
    <row r="35" spans="1:4" x14ac:dyDescent="0.2">
      <c r="A35">
        <v>15</v>
      </c>
      <c r="B35">
        <v>3.1859000000000002</v>
      </c>
      <c r="C35">
        <v>1</v>
      </c>
      <c r="D35">
        <v>5.67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10" sqref="E10"/>
    </sheetView>
  </sheetViews>
  <sheetFormatPr baseColWidth="10" defaultRowHeight="16" x14ac:dyDescent="0.2"/>
  <cols>
    <col min="2" max="2" width="12.6640625" bestFit="1" customWidth="1"/>
    <col min="3" max="3" width="18.1640625" bestFit="1" customWidth="1"/>
  </cols>
  <sheetData>
    <row r="1" spans="1:5" x14ac:dyDescent="0.2">
      <c r="A1" t="s">
        <v>7</v>
      </c>
    </row>
    <row r="2" spans="1:5" x14ac:dyDescent="0.2">
      <c r="A2" t="s">
        <v>1</v>
      </c>
      <c r="B2" t="s">
        <v>8</v>
      </c>
      <c r="C2" t="s">
        <v>10</v>
      </c>
      <c r="D2" t="s">
        <v>11</v>
      </c>
      <c r="E2" t="s">
        <v>3</v>
      </c>
    </row>
    <row r="3" spans="1:5" x14ac:dyDescent="0.2">
      <c r="A3">
        <v>1</v>
      </c>
      <c r="B3">
        <v>-76.396119999999996</v>
      </c>
      <c r="C3">
        <v>1</v>
      </c>
      <c r="D3">
        <v>0.3</v>
      </c>
    </row>
    <row r="4" spans="1:5" x14ac:dyDescent="0.2">
      <c r="A4">
        <v>2</v>
      </c>
      <c r="B4">
        <v>-27.252600000000001</v>
      </c>
      <c r="C4">
        <v>1</v>
      </c>
      <c r="D4">
        <v>1.1299999999999999</v>
      </c>
    </row>
    <row r="5" spans="1:5" x14ac:dyDescent="0.2">
      <c r="A5">
        <v>3</v>
      </c>
      <c r="B5">
        <v>-17.42427</v>
      </c>
      <c r="C5">
        <v>1</v>
      </c>
      <c r="D5">
        <v>57.31</v>
      </c>
    </row>
    <row r="6" spans="1:5" x14ac:dyDescent="0.2">
      <c r="A6">
        <v>4</v>
      </c>
      <c r="B6">
        <v>-33.096699999999998</v>
      </c>
      <c r="C6">
        <v>1</v>
      </c>
      <c r="D6">
        <v>3.34</v>
      </c>
    </row>
    <row r="7" spans="1:5" x14ac:dyDescent="0.2">
      <c r="A7">
        <v>5</v>
      </c>
      <c r="B7">
        <v>-33.872120000000002</v>
      </c>
      <c r="C7">
        <v>1</v>
      </c>
      <c r="D7">
        <v>3.6</v>
      </c>
    </row>
    <row r="8" spans="1:5" x14ac:dyDescent="0.2">
      <c r="A8">
        <v>6</v>
      </c>
      <c r="B8">
        <v>-23.36692</v>
      </c>
      <c r="C8">
        <v>2</v>
      </c>
      <c r="D8">
        <v>4.72</v>
      </c>
    </row>
    <row r="9" spans="1:5" x14ac:dyDescent="0.2">
      <c r="A9">
        <v>7</v>
      </c>
      <c r="B9">
        <v>-25.514279999999999</v>
      </c>
      <c r="C9">
        <v>1</v>
      </c>
      <c r="D9">
        <v>5.31</v>
      </c>
    </row>
    <row r="10" spans="1:5" x14ac:dyDescent="0.2">
      <c r="A10">
        <v>8</v>
      </c>
      <c r="B10">
        <v>-6.7336200000000002</v>
      </c>
      <c r="C10">
        <v>2</v>
      </c>
      <c r="D10">
        <v>7.21</v>
      </c>
    </row>
    <row r="11" spans="1:5" x14ac:dyDescent="0.2">
      <c r="A11">
        <v>9</v>
      </c>
      <c r="B11">
        <v>-8.18126</v>
      </c>
      <c r="C11">
        <v>1</v>
      </c>
      <c r="D11">
        <v>8.01</v>
      </c>
    </row>
    <row r="12" spans="1:5" x14ac:dyDescent="0.2">
      <c r="A12">
        <v>10</v>
      </c>
      <c r="B12">
        <v>-17.727989999999998</v>
      </c>
      <c r="C12">
        <v>2</v>
      </c>
      <c r="D12">
        <v>8.23</v>
      </c>
    </row>
    <row r="13" spans="1:5" x14ac:dyDescent="0.2">
      <c r="A13">
        <v>11</v>
      </c>
      <c r="B13">
        <v>-17.088650000000001</v>
      </c>
      <c r="C13">
        <v>2</v>
      </c>
      <c r="D13">
        <v>10.47</v>
      </c>
    </row>
    <row r="14" spans="1:5" x14ac:dyDescent="0.2">
      <c r="A14">
        <v>12</v>
      </c>
      <c r="B14">
        <v>2.89215</v>
      </c>
      <c r="C14">
        <v>1</v>
      </c>
      <c r="D14">
        <v>11.15</v>
      </c>
    </row>
    <row r="15" spans="1:5" x14ac:dyDescent="0.2">
      <c r="A15">
        <v>13</v>
      </c>
      <c r="B15">
        <v>3.3530600000000002</v>
      </c>
      <c r="C15">
        <v>1</v>
      </c>
      <c r="D15">
        <v>19.940000000000001</v>
      </c>
    </row>
    <row r="16" spans="1:5" x14ac:dyDescent="0.2">
      <c r="A16">
        <v>14</v>
      </c>
      <c r="B16">
        <v>6.1140100000000004</v>
      </c>
      <c r="C16">
        <v>1</v>
      </c>
      <c r="D16">
        <v>5.3</v>
      </c>
    </row>
    <row r="17" spans="1:4" x14ac:dyDescent="0.2">
      <c r="A17">
        <v>15</v>
      </c>
      <c r="B17">
        <v>3.1859000000000002</v>
      </c>
      <c r="C17">
        <v>1</v>
      </c>
      <c r="D17">
        <v>5.67</v>
      </c>
    </row>
    <row r="18" spans="1:4" x14ac:dyDescent="0.2">
      <c r="A18">
        <v>20</v>
      </c>
      <c r="B18">
        <v>5.5613299999999999</v>
      </c>
      <c r="C18">
        <v>1</v>
      </c>
      <c r="D18">
        <v>21.96</v>
      </c>
    </row>
    <row r="19" spans="1:4" x14ac:dyDescent="0.2">
      <c r="A19">
        <v>40</v>
      </c>
      <c r="B19">
        <v>37.375529999999998</v>
      </c>
      <c r="C19">
        <v>1</v>
      </c>
      <c r="D19">
        <v>52.94</v>
      </c>
    </row>
    <row r="20" spans="1:4" x14ac:dyDescent="0.2">
      <c r="A20">
        <v>50</v>
      </c>
      <c r="B20">
        <v>37.25629</v>
      </c>
      <c r="C20">
        <v>1</v>
      </c>
      <c r="D20">
        <v>61.48</v>
      </c>
    </row>
    <row r="21" spans="1:4" x14ac:dyDescent="0.2">
      <c r="A21">
        <v>75</v>
      </c>
      <c r="B21">
        <v>40.978540000000002</v>
      </c>
      <c r="C21">
        <v>1</v>
      </c>
      <c r="D21">
        <v>80.05</v>
      </c>
    </row>
    <row r="22" spans="1:4" x14ac:dyDescent="0.2">
      <c r="A22">
        <v>80</v>
      </c>
      <c r="B22">
        <v>28.299600000000002</v>
      </c>
      <c r="C22">
        <v>1</v>
      </c>
      <c r="D22">
        <v>85.55</v>
      </c>
    </row>
    <row r="23" spans="1:4" x14ac:dyDescent="0.2">
      <c r="A23">
        <v>90</v>
      </c>
      <c r="B23">
        <v>49.277169999999998</v>
      </c>
      <c r="C23">
        <v>1</v>
      </c>
      <c r="D23">
        <v>105.71</v>
      </c>
    </row>
    <row r="24" spans="1:4" x14ac:dyDescent="0.2">
      <c r="A24">
        <v>100</v>
      </c>
      <c r="B24">
        <v>19.250720000000001</v>
      </c>
      <c r="C24">
        <v>1</v>
      </c>
      <c r="D24">
        <v>103.17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3" workbookViewId="0">
      <selection activeCell="K62" sqref="K62"/>
    </sheetView>
  </sheetViews>
  <sheetFormatPr baseColWidth="10" defaultRowHeight="16" x14ac:dyDescent="0.2"/>
  <cols>
    <col min="1" max="1" width="11.1640625" customWidth="1"/>
    <col min="2" max="2" width="12.1640625" bestFit="1" customWidth="1"/>
  </cols>
  <sheetData>
    <row r="1" spans="1:17" x14ac:dyDescent="0.2">
      <c r="A1" t="s">
        <v>13</v>
      </c>
      <c r="B1" t="s">
        <v>14</v>
      </c>
    </row>
    <row r="2" spans="1:17" x14ac:dyDescent="0.2">
      <c r="A2">
        <v>6</v>
      </c>
      <c r="B2">
        <v>0.75</v>
      </c>
    </row>
    <row r="3" spans="1:17" x14ac:dyDescent="0.2">
      <c r="A3">
        <v>7</v>
      </c>
      <c r="B3">
        <v>0.8</v>
      </c>
    </row>
    <row r="4" spans="1:17" x14ac:dyDescent="0.2">
      <c r="A4">
        <v>8</v>
      </c>
      <c r="B4">
        <v>0.85</v>
      </c>
    </row>
    <row r="5" spans="1:17" x14ac:dyDescent="0.2">
      <c r="A5">
        <v>9</v>
      </c>
      <c r="B5">
        <v>0.9</v>
      </c>
    </row>
    <row r="6" spans="1:17" x14ac:dyDescent="0.2">
      <c r="A6">
        <v>11</v>
      </c>
      <c r="B6">
        <v>0.95</v>
      </c>
    </row>
    <row r="8" spans="1:17" x14ac:dyDescent="0.2">
      <c r="A8" t="s">
        <v>35</v>
      </c>
    </row>
    <row r="9" spans="1:17" x14ac:dyDescent="0.2">
      <c r="A9" t="s">
        <v>15</v>
      </c>
      <c r="N9" t="s">
        <v>36</v>
      </c>
      <c r="O9" t="s">
        <v>37</v>
      </c>
    </row>
    <row r="10" spans="1:17" x14ac:dyDescent="0.2">
      <c r="A10" t="s">
        <v>16</v>
      </c>
      <c r="N10">
        <v>2.15</v>
      </c>
      <c r="O10" s="4">
        <f>N10^2</f>
        <v>4.6224999999999996</v>
      </c>
      <c r="P10">
        <f>O10*0.15</f>
        <v>0.69337499999999996</v>
      </c>
      <c r="Q10" t="s">
        <v>38</v>
      </c>
    </row>
    <row r="11" spans="1:17" x14ac:dyDescent="0.2">
      <c r="A11" t="s">
        <v>17</v>
      </c>
      <c r="N11">
        <v>1.284</v>
      </c>
      <c r="O11" s="4">
        <f t="shared" ref="O11:O17" si="0">N11^2</f>
        <v>1.6486560000000001</v>
      </c>
    </row>
    <row r="12" spans="1:17" x14ac:dyDescent="0.2">
      <c r="A12" t="s">
        <v>18</v>
      </c>
      <c r="N12">
        <v>1.0980000000000001</v>
      </c>
      <c r="O12" s="4">
        <f t="shared" si="0"/>
        <v>1.2056040000000001</v>
      </c>
    </row>
    <row r="13" spans="1:17" x14ac:dyDescent="0.2">
      <c r="A13" t="s">
        <v>19</v>
      </c>
      <c r="N13">
        <v>1.0049999999999999</v>
      </c>
      <c r="O13" s="4">
        <f t="shared" si="0"/>
        <v>1.0100249999999997</v>
      </c>
    </row>
    <row r="14" spans="1:17" x14ac:dyDescent="0.2">
      <c r="A14" t="s">
        <v>20</v>
      </c>
      <c r="N14">
        <v>0.96499999999999997</v>
      </c>
      <c r="O14" s="4">
        <f t="shared" si="0"/>
        <v>0.93122499999999997</v>
      </c>
    </row>
    <row r="15" spans="1:17" x14ac:dyDescent="0.2">
      <c r="A15" t="s">
        <v>21</v>
      </c>
      <c r="N15">
        <v>0.92300000000000004</v>
      </c>
      <c r="O15" s="4">
        <f t="shared" si="0"/>
        <v>0.85192900000000005</v>
      </c>
    </row>
    <row r="16" spans="1:17" x14ac:dyDescent="0.2">
      <c r="A16" t="s">
        <v>22</v>
      </c>
      <c r="N16">
        <v>0.78400000000000003</v>
      </c>
      <c r="O16">
        <f t="shared" si="0"/>
        <v>0.61465600000000009</v>
      </c>
    </row>
    <row r="17" spans="1:15" x14ac:dyDescent="0.2">
      <c r="A17" t="s">
        <v>23</v>
      </c>
      <c r="N17">
        <v>0.68899999999999995</v>
      </c>
      <c r="O17">
        <f t="shared" si="0"/>
        <v>0.47472099999999995</v>
      </c>
    </row>
    <row r="18" spans="1:15" x14ac:dyDescent="0.2">
      <c r="A18" t="s">
        <v>24</v>
      </c>
    </row>
    <row r="19" spans="1:15" x14ac:dyDescent="0.2">
      <c r="A19" t="s">
        <v>25</v>
      </c>
    </row>
    <row r="20" spans="1:15" x14ac:dyDescent="0.2">
      <c r="A20" t="s">
        <v>26</v>
      </c>
    </row>
    <row r="21" spans="1:15" x14ac:dyDescent="0.2">
      <c r="A21" t="s">
        <v>27</v>
      </c>
    </row>
    <row r="22" spans="1:15" x14ac:dyDescent="0.2">
      <c r="A22" t="s">
        <v>28</v>
      </c>
    </row>
    <row r="23" spans="1:15" x14ac:dyDescent="0.2">
      <c r="A23" t="s">
        <v>29</v>
      </c>
    </row>
    <row r="24" spans="1:15" x14ac:dyDescent="0.2">
      <c r="A24" t="s">
        <v>30</v>
      </c>
    </row>
    <row r="25" spans="1:15" x14ac:dyDescent="0.2">
      <c r="A25" t="s">
        <v>31</v>
      </c>
    </row>
    <row r="26" spans="1:15" x14ac:dyDescent="0.2">
      <c r="A26" t="s">
        <v>32</v>
      </c>
    </row>
    <row r="27" spans="1:15" x14ac:dyDescent="0.2">
      <c r="A27" t="s">
        <v>33</v>
      </c>
    </row>
    <row r="28" spans="1:15" x14ac:dyDescent="0.2">
      <c r="A28" t="s">
        <v>34</v>
      </c>
    </row>
    <row r="30" spans="1:15" x14ac:dyDescent="0.2">
      <c r="A30" t="s">
        <v>91</v>
      </c>
      <c r="B30" t="s">
        <v>92</v>
      </c>
    </row>
    <row r="31" spans="1:15" x14ac:dyDescent="0.2">
      <c r="A31">
        <v>4.6244800000000001</v>
      </c>
      <c r="B31" t="s">
        <v>82</v>
      </c>
    </row>
    <row r="32" spans="1:15" x14ac:dyDescent="0.2">
      <c r="A32">
        <v>1.64771</v>
      </c>
      <c r="B32" t="s">
        <v>83</v>
      </c>
    </row>
    <row r="33" spans="1:3" x14ac:dyDescent="0.2">
      <c r="A33">
        <v>1.2048399999999999</v>
      </c>
      <c r="B33" t="s">
        <v>84</v>
      </c>
    </row>
    <row r="34" spans="1:3" x14ac:dyDescent="0.2">
      <c r="A34">
        <v>1.0092300000000001</v>
      </c>
      <c r="B34" t="s">
        <v>85</v>
      </c>
    </row>
    <row r="35" spans="1:3" x14ac:dyDescent="0.2">
      <c r="A35">
        <v>0.93201000000000001</v>
      </c>
      <c r="B35" t="s">
        <v>86</v>
      </c>
    </row>
    <row r="36" spans="1:3" x14ac:dyDescent="0.2">
      <c r="A36">
        <v>0.85153000000000001</v>
      </c>
      <c r="B36" t="s">
        <v>87</v>
      </c>
    </row>
    <row r="37" spans="1:3" x14ac:dyDescent="0.2">
      <c r="A37">
        <v>0.61456</v>
      </c>
      <c r="B37" t="s">
        <v>88</v>
      </c>
    </row>
    <row r="38" spans="1:3" x14ac:dyDescent="0.2">
      <c r="A38">
        <v>0.47448000000000001</v>
      </c>
      <c r="B38" t="s">
        <v>89</v>
      </c>
    </row>
    <row r="39" spans="1:3" x14ac:dyDescent="0.2">
      <c r="A39">
        <v>0.45090000000000002</v>
      </c>
      <c r="B39" t="s">
        <v>90</v>
      </c>
    </row>
    <row r="48" spans="1:3" x14ac:dyDescent="0.2">
      <c r="A48" t="s">
        <v>125</v>
      </c>
      <c r="B48" t="s">
        <v>126</v>
      </c>
      <c r="C48" t="s">
        <v>127</v>
      </c>
    </row>
    <row r="49" spans="1:4" x14ac:dyDescent="0.2">
      <c r="A49">
        <v>4.2537700000000003</v>
      </c>
      <c r="B49">
        <v>0.35448000000000002</v>
      </c>
      <c r="C49">
        <v>0.35448000000000002</v>
      </c>
      <c r="D49" t="s">
        <v>128</v>
      </c>
    </row>
    <row r="50" spans="1:4" x14ac:dyDescent="0.2">
      <c r="A50">
        <v>1.9711799999999999</v>
      </c>
      <c r="B50">
        <v>0.16425999999999999</v>
      </c>
      <c r="C50">
        <v>0.51875000000000004</v>
      </c>
      <c r="D50" t="s">
        <v>129</v>
      </c>
    </row>
    <row r="51" spans="1:4" x14ac:dyDescent="0.2">
      <c r="A51">
        <v>0.99492999999999998</v>
      </c>
      <c r="B51">
        <v>8.2909999999999998E-2</v>
      </c>
      <c r="C51">
        <v>0.60165999999999997</v>
      </c>
      <c r="D51" t="s">
        <v>130</v>
      </c>
    </row>
    <row r="52" spans="1:4" x14ac:dyDescent="0.2">
      <c r="A52">
        <v>0.96684000000000003</v>
      </c>
      <c r="B52">
        <v>8.0570000000000003E-2</v>
      </c>
      <c r="C52">
        <v>0.68223</v>
      </c>
      <c r="D52" t="s">
        <v>131</v>
      </c>
    </row>
    <row r="53" spans="1:4" x14ac:dyDescent="0.2">
      <c r="A53">
        <v>0.88390999999999997</v>
      </c>
      <c r="B53">
        <v>7.3660000000000003E-2</v>
      </c>
      <c r="C53">
        <v>0.75588999999999995</v>
      </c>
      <c r="D53" t="s">
        <v>132</v>
      </c>
    </row>
    <row r="54" spans="1:4" x14ac:dyDescent="0.2">
      <c r="A54">
        <v>0.83348999999999995</v>
      </c>
      <c r="B54">
        <v>6.9459999999999994E-2</v>
      </c>
      <c r="C54">
        <v>0.82533999999999996</v>
      </c>
      <c r="D54" t="s">
        <v>133</v>
      </c>
    </row>
    <row r="55" spans="1:4" x14ac:dyDescent="0.2">
      <c r="A55">
        <v>0.75439000000000001</v>
      </c>
      <c r="B55">
        <v>6.2869999999999995E-2</v>
      </c>
      <c r="C55">
        <v>0.88821000000000006</v>
      </c>
      <c r="D55" t="s">
        <v>134</v>
      </c>
    </row>
    <row r="56" spans="1:4" x14ac:dyDescent="0.2">
      <c r="A56">
        <v>0.47434999999999999</v>
      </c>
      <c r="B56">
        <v>3.9530000000000003E-2</v>
      </c>
      <c r="C56">
        <v>0.92774000000000001</v>
      </c>
      <c r="D56" t="s">
        <v>135</v>
      </c>
    </row>
    <row r="58" spans="1:4" x14ac:dyDescent="0.2">
      <c r="A58" t="s">
        <v>91</v>
      </c>
      <c r="B58" t="s">
        <v>92</v>
      </c>
    </row>
    <row r="59" spans="1:4" x14ac:dyDescent="0.2">
      <c r="A59">
        <v>4.2537700000000003</v>
      </c>
      <c r="B59" t="s">
        <v>82</v>
      </c>
    </row>
    <row r="60" spans="1:4" x14ac:dyDescent="0.2">
      <c r="A60">
        <v>1.9711799999999999</v>
      </c>
      <c r="B60" t="s">
        <v>83</v>
      </c>
    </row>
    <row r="61" spans="1:4" x14ac:dyDescent="0.2">
      <c r="A61">
        <v>0.99492999999999998</v>
      </c>
      <c r="B61" t="s">
        <v>84</v>
      </c>
    </row>
    <row r="62" spans="1:4" x14ac:dyDescent="0.2">
      <c r="A62">
        <v>0.96684000000000003</v>
      </c>
      <c r="B62" t="s">
        <v>85</v>
      </c>
    </row>
    <row r="63" spans="1:4" x14ac:dyDescent="0.2">
      <c r="A63">
        <v>0.88390999999999997</v>
      </c>
      <c r="B63" t="s">
        <v>86</v>
      </c>
    </row>
    <row r="64" spans="1:4" x14ac:dyDescent="0.2">
      <c r="A64">
        <v>0.83348999999999995</v>
      </c>
      <c r="B64" t="s">
        <v>87</v>
      </c>
    </row>
    <row r="65" spans="1:2" x14ac:dyDescent="0.2">
      <c r="A65">
        <v>0.75439000000000001</v>
      </c>
      <c r="B65" t="s">
        <v>88</v>
      </c>
    </row>
    <row r="66" spans="1:2" x14ac:dyDescent="0.2">
      <c r="A66">
        <v>0.47434999999999999</v>
      </c>
      <c r="B66" t="s">
        <v>89</v>
      </c>
    </row>
  </sheetData>
  <autoFilter ref="A1:B6">
    <sortState ref="A2:B6">
      <sortCondition ref="B1:B6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B1" zoomScale="86" workbookViewId="0">
      <selection activeCell="B10" sqref="B10:C17"/>
    </sheetView>
  </sheetViews>
  <sheetFormatPr baseColWidth="10" defaultRowHeight="16" x14ac:dyDescent="0.2"/>
  <cols>
    <col min="1" max="1" width="76.33203125" customWidth="1"/>
    <col min="2" max="2" width="13.6640625" bestFit="1" customWidth="1"/>
    <col min="3" max="3" width="19.5" bestFit="1" customWidth="1"/>
  </cols>
  <sheetData>
    <row r="1" spans="1:4" x14ac:dyDescent="0.2">
      <c r="A1" t="s">
        <v>13</v>
      </c>
      <c r="B1" t="s">
        <v>14</v>
      </c>
      <c r="C1" t="s">
        <v>58</v>
      </c>
    </row>
    <row r="2" spans="1:4" x14ac:dyDescent="0.2">
      <c r="A2">
        <v>9</v>
      </c>
      <c r="B2">
        <v>0.75</v>
      </c>
    </row>
    <row r="3" spans="1:4" x14ac:dyDescent="0.2">
      <c r="A3">
        <v>11</v>
      </c>
      <c r="B3">
        <v>0.8</v>
      </c>
    </row>
    <row r="4" spans="1:4" x14ac:dyDescent="0.2">
      <c r="A4">
        <v>14</v>
      </c>
      <c r="B4">
        <v>0.85</v>
      </c>
    </row>
    <row r="5" spans="1:4" x14ac:dyDescent="0.2">
      <c r="A5">
        <v>19</v>
      </c>
      <c r="B5">
        <v>0.9</v>
      </c>
    </row>
    <row r="6" spans="1:4" x14ac:dyDescent="0.2">
      <c r="A6">
        <v>26</v>
      </c>
      <c r="B6">
        <v>0.95</v>
      </c>
    </row>
    <row r="9" spans="1:4" x14ac:dyDescent="0.2">
      <c r="A9" t="s">
        <v>15</v>
      </c>
    </row>
    <row r="10" spans="1:4" x14ac:dyDescent="0.2">
      <c r="A10" t="s">
        <v>39</v>
      </c>
      <c r="B10" s="4" t="str">
        <f>MID(A10, 2, FIND(" ", A10, 2))</f>
        <v xml:space="preserve">22.26189	  </v>
      </c>
      <c r="C10" s="7">
        <v>22.261890000000001</v>
      </c>
      <c r="D10">
        <f>C10*0.1</f>
        <v>2.2261890000000002</v>
      </c>
    </row>
    <row r="11" spans="1:4" x14ac:dyDescent="0.2">
      <c r="A11" t="s">
        <v>40</v>
      </c>
      <c r="B11" s="4" t="str">
        <f>MID(A11,3,FIND(" ",A11,3)-2)</f>
        <v xml:space="preserve">9.26098	 </v>
      </c>
      <c r="C11" s="7">
        <v>9.26098</v>
      </c>
    </row>
    <row r="12" spans="1:4" x14ac:dyDescent="0.2">
      <c r="A12" t="s">
        <v>41</v>
      </c>
      <c r="B12" s="4" t="str">
        <f t="shared" ref="B12:B23" si="0">MID(A12,3,FIND(" ",A12,3)-2)</f>
        <v xml:space="preserve">8.02617	 </v>
      </c>
      <c r="C12" s="7">
        <v>8.0261700000000005</v>
      </c>
    </row>
    <row r="13" spans="1:4" x14ac:dyDescent="0.2">
      <c r="A13" t="s">
        <v>42</v>
      </c>
      <c r="B13" s="4" t="str">
        <f t="shared" si="0"/>
        <v xml:space="preserve">4.32728	 </v>
      </c>
      <c r="C13" s="7">
        <v>4.32728</v>
      </c>
    </row>
    <row r="14" spans="1:4" x14ac:dyDescent="0.2">
      <c r="A14" t="s">
        <v>43</v>
      </c>
      <c r="B14" s="4" t="str">
        <f t="shared" si="0"/>
        <v xml:space="preserve">4.10764	 </v>
      </c>
      <c r="C14" s="7">
        <v>4.10764</v>
      </c>
    </row>
    <row r="15" spans="1:4" x14ac:dyDescent="0.2">
      <c r="A15" t="s">
        <v>44</v>
      </c>
      <c r="B15" s="4" t="str">
        <f t="shared" si="0"/>
        <v xml:space="preserve">3.32708	 </v>
      </c>
      <c r="C15" s="7">
        <v>3.32708</v>
      </c>
    </row>
    <row r="16" spans="1:4" x14ac:dyDescent="0.2">
      <c r="A16" t="s">
        <v>45</v>
      </c>
      <c r="B16" s="4" t="str">
        <f t="shared" si="0"/>
        <v xml:space="preserve">2.60835	 </v>
      </c>
      <c r="C16" s="7">
        <v>2.6083500000000002</v>
      </c>
    </row>
    <row r="17" spans="1:3" x14ac:dyDescent="0.2">
      <c r="A17" t="s">
        <v>46</v>
      </c>
      <c r="B17" s="4" t="str">
        <f t="shared" si="0"/>
        <v xml:space="preserve">2.28044	 </v>
      </c>
      <c r="C17" s="7">
        <v>2.28044</v>
      </c>
    </row>
    <row r="18" spans="1:3" x14ac:dyDescent="0.2">
      <c r="A18" t="s">
        <v>47</v>
      </c>
      <c r="B18" t="str">
        <f t="shared" si="0"/>
        <v xml:space="preserve">1.95893	 </v>
      </c>
      <c r="C18" s="5">
        <v>1.9589300000000001</v>
      </c>
    </row>
    <row r="19" spans="1:3" x14ac:dyDescent="0.2">
      <c r="A19" t="s">
        <v>48</v>
      </c>
      <c r="B19" t="str">
        <f t="shared" si="0"/>
        <v xml:space="preserve">1.46143	 </v>
      </c>
      <c r="C19" s="5">
        <v>1.46143</v>
      </c>
    </row>
    <row r="20" spans="1:3" x14ac:dyDescent="0.2">
      <c r="A20" t="s">
        <v>49</v>
      </c>
      <c r="B20" t="str">
        <f t="shared" si="0"/>
        <v xml:space="preserve">1.27583	 </v>
      </c>
      <c r="C20" s="5">
        <v>1.27583</v>
      </c>
    </row>
    <row r="21" spans="1:3" x14ac:dyDescent="0.2">
      <c r="A21" t="s">
        <v>50</v>
      </c>
      <c r="B21" t="str">
        <f t="shared" si="0"/>
        <v xml:space="preserve">1.11962	 </v>
      </c>
      <c r="C21" s="5">
        <v>1.1196200000000001</v>
      </c>
    </row>
    <row r="22" spans="1:3" x14ac:dyDescent="0.2">
      <c r="A22" t="s">
        <v>51</v>
      </c>
      <c r="B22" t="str">
        <f t="shared" si="0"/>
        <v xml:space="preserve">0.98943	 </v>
      </c>
      <c r="C22" s="5">
        <v>0.98943000000000003</v>
      </c>
    </row>
    <row r="23" spans="1:3" x14ac:dyDescent="0.2">
      <c r="A23" t="s">
        <v>52</v>
      </c>
      <c r="B23" t="str">
        <f t="shared" si="0"/>
        <v xml:space="preserve">0.9731 </v>
      </c>
      <c r="C23" s="6">
        <v>0.97309999999999997</v>
      </c>
    </row>
    <row r="24" spans="1:3" x14ac:dyDescent="0.2">
      <c r="A24" t="s">
        <v>53</v>
      </c>
      <c r="B24">
        <v>0.94652000000000003</v>
      </c>
      <c r="C24">
        <v>0.94652000000000003</v>
      </c>
    </row>
    <row r="25" spans="1:3" x14ac:dyDescent="0.2">
      <c r="A25" t="s">
        <v>54</v>
      </c>
      <c r="B25">
        <v>0.88685000000000003</v>
      </c>
      <c r="C25">
        <v>0.88685000000000003</v>
      </c>
    </row>
    <row r="26" spans="1:3" x14ac:dyDescent="0.2">
      <c r="A26" t="s">
        <v>55</v>
      </c>
      <c r="B26">
        <v>0.81159999999999999</v>
      </c>
      <c r="C26">
        <v>0.81159999999999999</v>
      </c>
    </row>
    <row r="27" spans="1:3" x14ac:dyDescent="0.2">
      <c r="A27" t="s">
        <v>56</v>
      </c>
      <c r="B27">
        <v>0.79185000000000005</v>
      </c>
      <c r="C27">
        <v>0.79185000000000005</v>
      </c>
    </row>
    <row r="28" spans="1:3" x14ac:dyDescent="0.2">
      <c r="A28" t="s">
        <v>57</v>
      </c>
      <c r="B28">
        <v>0.73338000000000003</v>
      </c>
      <c r="C28">
        <v>0.73338000000000003</v>
      </c>
    </row>
    <row r="31" spans="1:3" x14ac:dyDescent="0.2">
      <c r="A31" t="s">
        <v>13</v>
      </c>
      <c r="B31" t="s">
        <v>14</v>
      </c>
      <c r="C31" t="s">
        <v>59</v>
      </c>
    </row>
    <row r="32" spans="1:3" x14ac:dyDescent="0.2">
      <c r="A32">
        <v>5</v>
      </c>
      <c r="B32">
        <v>0.75</v>
      </c>
    </row>
    <row r="33" spans="1:2" x14ac:dyDescent="0.2">
      <c r="A33">
        <v>6</v>
      </c>
      <c r="B33">
        <v>0.8</v>
      </c>
    </row>
    <row r="34" spans="1:2" x14ac:dyDescent="0.2">
      <c r="A34">
        <v>7</v>
      </c>
      <c r="B34">
        <v>0.85</v>
      </c>
    </row>
    <row r="35" spans="1:2" x14ac:dyDescent="0.2">
      <c r="A35" s="4">
        <v>8</v>
      </c>
      <c r="B35" s="4">
        <v>0.9</v>
      </c>
    </row>
    <row r="36" spans="1:2" x14ac:dyDescent="0.2">
      <c r="A36">
        <v>9</v>
      </c>
      <c r="B36">
        <v>0.95</v>
      </c>
    </row>
    <row r="38" spans="1:2" x14ac:dyDescent="0.2">
      <c r="A38" t="s">
        <v>91</v>
      </c>
      <c r="B38" t="s">
        <v>92</v>
      </c>
    </row>
    <row r="39" spans="1:2" x14ac:dyDescent="0.2">
      <c r="A39" s="15">
        <v>22.261890000000001</v>
      </c>
      <c r="B39" t="s">
        <v>82</v>
      </c>
    </row>
    <row r="40" spans="1:2" x14ac:dyDescent="0.2">
      <c r="A40" s="15">
        <v>9.26098</v>
      </c>
      <c r="B40" t="s">
        <v>83</v>
      </c>
    </row>
    <row r="41" spans="1:2" x14ac:dyDescent="0.2">
      <c r="A41" s="15">
        <v>8.0261700000000005</v>
      </c>
      <c r="B41" t="s">
        <v>84</v>
      </c>
    </row>
    <row r="42" spans="1:2" x14ac:dyDescent="0.2">
      <c r="A42" s="15">
        <v>4.32728</v>
      </c>
      <c r="B42" t="s">
        <v>85</v>
      </c>
    </row>
    <row r="43" spans="1:2" x14ac:dyDescent="0.2">
      <c r="A43" s="15">
        <v>4.10764</v>
      </c>
      <c r="B43" t="s">
        <v>86</v>
      </c>
    </row>
    <row r="44" spans="1:2" x14ac:dyDescent="0.2">
      <c r="A44" s="15">
        <v>3.32708</v>
      </c>
      <c r="B44" t="s">
        <v>87</v>
      </c>
    </row>
    <row r="45" spans="1:2" x14ac:dyDescent="0.2">
      <c r="A45" s="15">
        <v>2.6083500000000002</v>
      </c>
      <c r="B45" t="s">
        <v>88</v>
      </c>
    </row>
    <row r="46" spans="1:2" x14ac:dyDescent="0.2">
      <c r="A46" s="15">
        <v>2.28044</v>
      </c>
      <c r="B46" t="s">
        <v>89</v>
      </c>
    </row>
    <row r="47" spans="1:2" x14ac:dyDescent="0.2">
      <c r="A47" s="15">
        <v>1.9589300000000001</v>
      </c>
      <c r="B47" t="s">
        <v>90</v>
      </c>
    </row>
    <row r="48" spans="1:2" x14ac:dyDescent="0.2">
      <c r="A48" s="15">
        <v>1.46143</v>
      </c>
      <c r="B48" t="s">
        <v>93</v>
      </c>
    </row>
    <row r="49" spans="1:2" x14ac:dyDescent="0.2">
      <c r="A49" s="15">
        <v>1.27583</v>
      </c>
      <c r="B49" t="s">
        <v>94</v>
      </c>
    </row>
    <row r="50" spans="1:2" x14ac:dyDescent="0.2">
      <c r="A50" s="15">
        <v>1.1196200000000001</v>
      </c>
      <c r="B50" t="s">
        <v>95</v>
      </c>
    </row>
    <row r="51" spans="1:2" x14ac:dyDescent="0.2">
      <c r="A51" s="15">
        <v>0.98943000000000003</v>
      </c>
      <c r="B51" t="s">
        <v>96</v>
      </c>
    </row>
    <row r="52" spans="1:2" x14ac:dyDescent="0.2">
      <c r="A52" s="16">
        <v>0.97309999999999997</v>
      </c>
      <c r="B52" t="s">
        <v>97</v>
      </c>
    </row>
    <row r="53" spans="1:2" x14ac:dyDescent="0.2">
      <c r="A53" s="17">
        <v>0.94652000000000003</v>
      </c>
      <c r="B53" t="s">
        <v>98</v>
      </c>
    </row>
    <row r="54" spans="1:2" x14ac:dyDescent="0.2">
      <c r="A54" s="17">
        <v>0.88685000000000003</v>
      </c>
      <c r="B54" t="s">
        <v>99</v>
      </c>
    </row>
    <row r="55" spans="1:2" x14ac:dyDescent="0.2">
      <c r="A55" s="17">
        <v>0.81159999999999999</v>
      </c>
      <c r="B55" t="s">
        <v>100</v>
      </c>
    </row>
    <row r="56" spans="1:2" x14ac:dyDescent="0.2">
      <c r="A56" s="17">
        <v>0.79185000000000005</v>
      </c>
      <c r="B56" t="s">
        <v>101</v>
      </c>
    </row>
    <row r="57" spans="1:2" x14ac:dyDescent="0.2">
      <c r="A57" s="17">
        <v>0.73338000000000003</v>
      </c>
      <c r="B57" t="s">
        <v>102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5" sqref="A5"/>
    </sheetView>
  </sheetViews>
  <sheetFormatPr baseColWidth="10" defaultRowHeight="16" x14ac:dyDescent="0.2"/>
  <sheetData>
    <row r="1" spans="1:2" x14ac:dyDescent="0.2">
      <c r="A1" t="s">
        <v>77</v>
      </c>
      <c r="B1" t="s">
        <v>76</v>
      </c>
    </row>
    <row r="2" spans="1:2" x14ac:dyDescent="0.2">
      <c r="A2" t="s">
        <v>12</v>
      </c>
      <c r="B2">
        <v>6</v>
      </c>
    </row>
    <row r="3" spans="1:2" x14ac:dyDescent="0.2">
      <c r="A3" t="s">
        <v>75</v>
      </c>
      <c r="B3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2" zoomScale="99" workbookViewId="0">
      <selection activeCell="I65" sqref="I65"/>
    </sheetView>
  </sheetViews>
  <sheetFormatPr baseColWidth="10" defaultRowHeight="16" x14ac:dyDescent="0.2"/>
  <cols>
    <col min="2" max="3" width="18" bestFit="1" customWidth="1"/>
    <col min="4" max="4" width="18.1640625" bestFit="1" customWidth="1"/>
    <col min="7" max="7" width="12.1640625" bestFit="1" customWidth="1"/>
    <col min="8" max="8" width="16.5" bestFit="1" customWidth="1"/>
    <col min="9" max="9" width="18" bestFit="1" customWidth="1"/>
    <col min="10" max="10" width="18.1640625" bestFit="1" customWidth="1"/>
    <col min="11" max="11" width="12.6640625" bestFit="1" customWidth="1"/>
    <col min="13" max="13" width="16.5" bestFit="1" customWidth="1"/>
    <col min="14" max="15" width="18.1640625" bestFit="1" customWidth="1"/>
  </cols>
  <sheetData>
    <row r="1" spans="1:13" x14ac:dyDescent="0.2">
      <c r="A1" t="s">
        <v>60</v>
      </c>
      <c r="B1" t="s">
        <v>4</v>
      </c>
      <c r="G1" t="s">
        <v>5</v>
      </c>
      <c r="L1" t="s">
        <v>7</v>
      </c>
    </row>
    <row r="2" spans="1:13" x14ac:dyDescent="0.2">
      <c r="A2" t="s">
        <v>1</v>
      </c>
      <c r="B2" t="s">
        <v>2</v>
      </c>
      <c r="C2" t="s">
        <v>10</v>
      </c>
      <c r="D2" t="s">
        <v>11</v>
      </c>
      <c r="E2" t="s">
        <v>3</v>
      </c>
      <c r="F2" t="s">
        <v>1</v>
      </c>
      <c r="G2" t="s">
        <v>2</v>
      </c>
      <c r="H2" t="s">
        <v>10</v>
      </c>
      <c r="I2" t="s">
        <v>11</v>
      </c>
      <c r="K2" t="s">
        <v>8</v>
      </c>
      <c r="L2" t="s">
        <v>10</v>
      </c>
      <c r="M2" t="s">
        <v>11</v>
      </c>
    </row>
    <row r="3" spans="1:13" x14ac:dyDescent="0.2">
      <c r="A3">
        <v>1</v>
      </c>
      <c r="B3">
        <v>7005.3634144994103</v>
      </c>
      <c r="C3">
        <v>1</v>
      </c>
      <c r="D3">
        <v>0.01</v>
      </c>
      <c r="F3">
        <v>1</v>
      </c>
      <c r="G3">
        <v>18517.847999360001</v>
      </c>
      <c r="H3">
        <v>1</v>
      </c>
      <c r="I3">
        <v>0.02</v>
      </c>
      <c r="K3">
        <v>-75.349649999999997</v>
      </c>
      <c r="L3">
        <v>1</v>
      </c>
      <c r="M3">
        <v>0.13</v>
      </c>
    </row>
    <row r="4" spans="1:13" x14ac:dyDescent="0.2">
      <c r="A4">
        <v>2</v>
      </c>
      <c r="B4">
        <v>3784.5498369512202</v>
      </c>
      <c r="C4">
        <v>11</v>
      </c>
      <c r="D4">
        <v>0.09</v>
      </c>
      <c r="F4">
        <v>2</v>
      </c>
      <c r="G4">
        <v>12186.719704978999</v>
      </c>
      <c r="H4">
        <v>3</v>
      </c>
      <c r="I4">
        <v>0.05</v>
      </c>
      <c r="K4">
        <v>-71.784260000000003</v>
      </c>
      <c r="L4">
        <v>29</v>
      </c>
      <c r="M4">
        <v>1.04</v>
      </c>
    </row>
    <row r="5" spans="1:13" x14ac:dyDescent="0.2">
      <c r="A5">
        <v>3</v>
      </c>
      <c r="B5">
        <v>3169.0648265111599</v>
      </c>
      <c r="C5">
        <v>6</v>
      </c>
      <c r="D5">
        <v>7.0000000000000007E-2</v>
      </c>
      <c r="F5">
        <v>3</v>
      </c>
      <c r="G5">
        <v>11215.4633253218</v>
      </c>
      <c r="H5">
        <v>11</v>
      </c>
      <c r="I5">
        <v>0.15</v>
      </c>
      <c r="K5">
        <v>-70.687340000000006</v>
      </c>
      <c r="L5">
        <v>46</v>
      </c>
      <c r="M5">
        <v>2.29</v>
      </c>
    </row>
    <row r="6" spans="1:13" x14ac:dyDescent="0.2">
      <c r="A6">
        <v>4</v>
      </c>
      <c r="B6">
        <v>2661.5385532678101</v>
      </c>
      <c r="C6">
        <v>17</v>
      </c>
      <c r="D6">
        <v>0.19</v>
      </c>
      <c r="F6">
        <v>4</v>
      </c>
      <c r="G6">
        <v>10645.2711642011</v>
      </c>
      <c r="H6">
        <v>13</v>
      </c>
      <c r="I6">
        <v>0.23</v>
      </c>
      <c r="K6">
        <v>-70.950100000000006</v>
      </c>
      <c r="L6">
        <v>4</v>
      </c>
      <c r="M6">
        <v>1.79</v>
      </c>
    </row>
    <row r="7" spans="1:13" x14ac:dyDescent="0.2">
      <c r="A7">
        <v>5</v>
      </c>
      <c r="B7">
        <v>2435.8920486552502</v>
      </c>
      <c r="C7">
        <v>24</v>
      </c>
      <c r="D7">
        <v>0.28999999999999998</v>
      </c>
      <c r="F7">
        <v>5</v>
      </c>
      <c r="G7">
        <v>10368.789123074899</v>
      </c>
      <c r="H7">
        <v>17</v>
      </c>
      <c r="I7">
        <v>0.32</v>
      </c>
      <c r="K7">
        <v>-69.828180000000003</v>
      </c>
      <c r="L7">
        <v>96</v>
      </c>
      <c r="M7">
        <v>7</v>
      </c>
    </row>
    <row r="8" spans="1:13" x14ac:dyDescent="0.2">
      <c r="A8">
        <v>6</v>
      </c>
      <c r="B8">
        <v>2766.4149679178399</v>
      </c>
      <c r="C8">
        <v>27</v>
      </c>
      <c r="D8">
        <v>0.41</v>
      </c>
      <c r="F8">
        <v>6</v>
      </c>
      <c r="G8">
        <v>10165.282815308699</v>
      </c>
      <c r="H8">
        <v>17</v>
      </c>
      <c r="I8">
        <v>1.76</v>
      </c>
      <c r="K8">
        <v>-69.698830000000001</v>
      </c>
      <c r="L8">
        <v>100</v>
      </c>
      <c r="M8">
        <v>9.98</v>
      </c>
    </row>
    <row r="9" spans="1:13" x14ac:dyDescent="0.2">
      <c r="A9">
        <v>7</v>
      </c>
      <c r="B9">
        <v>1944.4360196580301</v>
      </c>
      <c r="C9">
        <v>16</v>
      </c>
      <c r="D9">
        <v>0.27</v>
      </c>
      <c r="F9">
        <v>7</v>
      </c>
      <c r="G9">
        <v>9084.2256898266496</v>
      </c>
      <c r="H9">
        <v>17</v>
      </c>
      <c r="I9">
        <v>0.38</v>
      </c>
      <c r="K9">
        <v>-69.638260000000002</v>
      </c>
      <c r="L9">
        <v>11</v>
      </c>
      <c r="M9">
        <v>5.1100000000000003</v>
      </c>
    </row>
    <row r="10" spans="1:13" x14ac:dyDescent="0.2">
      <c r="A10">
        <v>8</v>
      </c>
      <c r="B10">
        <v>2091.4395416349798</v>
      </c>
      <c r="C10">
        <v>38</v>
      </c>
      <c r="D10">
        <v>0.7</v>
      </c>
      <c r="F10">
        <v>8</v>
      </c>
      <c r="G10">
        <v>8903.2633992464907</v>
      </c>
      <c r="H10">
        <v>26</v>
      </c>
      <c r="I10">
        <v>0.61</v>
      </c>
      <c r="K10">
        <v>-69.818470000000005</v>
      </c>
      <c r="L10">
        <v>4</v>
      </c>
      <c r="M10">
        <v>4.7</v>
      </c>
    </row>
    <row r="11" spans="1:13" x14ac:dyDescent="0.2">
      <c r="A11">
        <v>9</v>
      </c>
      <c r="B11">
        <v>1756.4009744805101</v>
      </c>
      <c r="C11">
        <v>38</v>
      </c>
      <c r="D11">
        <v>0.73</v>
      </c>
      <c r="F11">
        <v>9</v>
      </c>
      <c r="G11">
        <v>8251.9580588218996</v>
      </c>
      <c r="H11">
        <v>19</v>
      </c>
      <c r="I11">
        <v>0.49</v>
      </c>
      <c r="K11">
        <v>-69.867350000000002</v>
      </c>
      <c r="L11">
        <v>4</v>
      </c>
      <c r="M11">
        <v>4.9800000000000004</v>
      </c>
    </row>
    <row r="12" spans="1:13" x14ac:dyDescent="0.2">
      <c r="A12">
        <v>10</v>
      </c>
      <c r="B12">
        <v>1532.8655358503299</v>
      </c>
      <c r="C12">
        <v>38</v>
      </c>
      <c r="D12">
        <v>0.78</v>
      </c>
      <c r="F12">
        <v>10</v>
      </c>
      <c r="G12">
        <v>8154.2230576843504</v>
      </c>
      <c r="H12">
        <v>18</v>
      </c>
      <c r="I12">
        <v>0.49</v>
      </c>
      <c r="K12">
        <v>-69.771230000000003</v>
      </c>
      <c r="L12">
        <v>4</v>
      </c>
      <c r="M12">
        <v>6.42</v>
      </c>
    </row>
    <row r="13" spans="1:13" x14ac:dyDescent="0.2">
      <c r="A13">
        <v>11</v>
      </c>
      <c r="B13">
        <v>1490.4655454706799</v>
      </c>
      <c r="C13">
        <v>40</v>
      </c>
      <c r="D13">
        <v>0.87</v>
      </c>
      <c r="F13">
        <v>11</v>
      </c>
      <c r="G13">
        <v>7908.7049500173798</v>
      </c>
      <c r="H13">
        <v>16</v>
      </c>
      <c r="I13">
        <v>0.47</v>
      </c>
      <c r="K13">
        <v>-69.947100000000006</v>
      </c>
      <c r="L13">
        <v>3</v>
      </c>
      <c r="M13">
        <v>7.1</v>
      </c>
    </row>
    <row r="14" spans="1:13" x14ac:dyDescent="0.2">
      <c r="A14">
        <v>12</v>
      </c>
      <c r="B14">
        <v>1449.6753205308401</v>
      </c>
      <c r="C14">
        <v>103</v>
      </c>
      <c r="D14">
        <v>2.2599999999999998</v>
      </c>
      <c r="F14">
        <v>12</v>
      </c>
      <c r="G14">
        <v>7801.8267175201499</v>
      </c>
      <c r="H14">
        <v>17</v>
      </c>
      <c r="I14">
        <v>0.52</v>
      </c>
      <c r="K14">
        <v>-69.441100000000006</v>
      </c>
      <c r="L14">
        <v>3</v>
      </c>
      <c r="M14">
        <v>7.72</v>
      </c>
    </row>
    <row r="15" spans="1:13" x14ac:dyDescent="0.2">
      <c r="A15">
        <v>13</v>
      </c>
      <c r="B15">
        <v>1426.3777936833801</v>
      </c>
      <c r="C15">
        <v>103</v>
      </c>
      <c r="D15">
        <v>2.34</v>
      </c>
      <c r="F15">
        <v>13</v>
      </c>
      <c r="G15">
        <v>7068.3663749017196</v>
      </c>
      <c r="H15">
        <v>17</v>
      </c>
      <c r="I15">
        <v>0.56000000000000005</v>
      </c>
      <c r="K15">
        <v>-68.160589999999999</v>
      </c>
      <c r="L15">
        <v>5</v>
      </c>
      <c r="M15">
        <v>9.1</v>
      </c>
    </row>
    <row r="16" spans="1:13" x14ac:dyDescent="0.2">
      <c r="A16">
        <v>14</v>
      </c>
      <c r="B16">
        <v>1382.3540465690401</v>
      </c>
      <c r="C16">
        <v>62</v>
      </c>
      <c r="D16">
        <v>1.51</v>
      </c>
      <c r="F16">
        <v>14</v>
      </c>
      <c r="G16">
        <v>6986.5565706125699</v>
      </c>
      <c r="H16">
        <v>21</v>
      </c>
      <c r="I16">
        <v>0.69</v>
      </c>
      <c r="K16">
        <v>-69.142330000000001</v>
      </c>
      <c r="L16">
        <v>3</v>
      </c>
      <c r="M16">
        <v>10.43</v>
      </c>
    </row>
    <row r="17" spans="1:13" x14ac:dyDescent="0.2">
      <c r="A17">
        <v>15</v>
      </c>
      <c r="B17">
        <v>1348.8385749593699</v>
      </c>
      <c r="C17">
        <v>50</v>
      </c>
      <c r="D17">
        <v>1.28</v>
      </c>
      <c r="F17">
        <v>15</v>
      </c>
      <c r="G17">
        <v>6917.6809882863599</v>
      </c>
      <c r="H17">
        <v>18</v>
      </c>
      <c r="I17">
        <v>0.62</v>
      </c>
      <c r="K17">
        <v>-67.958320000000001</v>
      </c>
      <c r="L17">
        <v>3</v>
      </c>
      <c r="M17">
        <v>10.68</v>
      </c>
    </row>
    <row r="20" spans="1:13" x14ac:dyDescent="0.2">
      <c r="A20" t="s">
        <v>61</v>
      </c>
      <c r="B20" t="s">
        <v>4</v>
      </c>
      <c r="G20" t="s">
        <v>5</v>
      </c>
      <c r="L20" t="s">
        <v>7</v>
      </c>
    </row>
    <row r="21" spans="1:13" x14ac:dyDescent="0.2">
      <c r="A21" t="s">
        <v>1</v>
      </c>
      <c r="B21" t="s">
        <v>2</v>
      </c>
      <c r="C21" t="s">
        <v>10</v>
      </c>
      <c r="D21" t="s">
        <v>11</v>
      </c>
      <c r="F21" t="s">
        <v>1</v>
      </c>
      <c r="G21" t="s">
        <v>2</v>
      </c>
      <c r="H21" t="s">
        <v>10</v>
      </c>
      <c r="I21" t="s">
        <v>11</v>
      </c>
      <c r="K21" t="s">
        <v>8</v>
      </c>
      <c r="L21" t="s">
        <v>10</v>
      </c>
      <c r="M21" t="s">
        <v>11</v>
      </c>
    </row>
    <row r="22" spans="1:13" x14ac:dyDescent="0.2">
      <c r="A22">
        <v>1</v>
      </c>
      <c r="B22">
        <v>1571.4650018709699</v>
      </c>
      <c r="C22">
        <v>1</v>
      </c>
      <c r="D22">
        <v>0.01</v>
      </c>
      <c r="F22">
        <v>1</v>
      </c>
      <c r="G22">
        <v>4093.0139373391098</v>
      </c>
      <c r="H22">
        <v>1</v>
      </c>
      <c r="I22">
        <v>0.01</v>
      </c>
      <c r="J22">
        <v>1</v>
      </c>
      <c r="K22">
        <v>-104.1755</v>
      </c>
      <c r="L22">
        <v>1</v>
      </c>
      <c r="M22">
        <v>0.06</v>
      </c>
    </row>
    <row r="23" spans="1:13" x14ac:dyDescent="0.2">
      <c r="A23">
        <v>2</v>
      </c>
      <c r="B23">
        <v>306.883767744306</v>
      </c>
      <c r="C23">
        <v>4</v>
      </c>
      <c r="D23">
        <v>0.02</v>
      </c>
      <c r="F23">
        <v>2</v>
      </c>
      <c r="G23">
        <v>1759.6015203627301</v>
      </c>
      <c r="H23">
        <v>3</v>
      </c>
      <c r="I23">
        <v>0.05</v>
      </c>
      <c r="J23">
        <v>2</v>
      </c>
      <c r="K23">
        <v>-96.960480000000004</v>
      </c>
      <c r="L23">
        <v>35</v>
      </c>
      <c r="M23">
        <v>0.49</v>
      </c>
    </row>
    <row r="24" spans="1:13" x14ac:dyDescent="0.2">
      <c r="A24">
        <v>3</v>
      </c>
      <c r="B24">
        <v>283.967692746404</v>
      </c>
      <c r="C24">
        <v>14</v>
      </c>
      <c r="D24">
        <v>7.0000000000000007E-2</v>
      </c>
      <c r="F24">
        <v>3</v>
      </c>
      <c r="G24">
        <v>1646.91782451217</v>
      </c>
      <c r="H24">
        <v>10</v>
      </c>
      <c r="I24">
        <v>7.0000000000000007E-2</v>
      </c>
      <c r="J24">
        <v>3</v>
      </c>
      <c r="K24">
        <v>-94.151809999999998</v>
      </c>
      <c r="L24">
        <v>50</v>
      </c>
      <c r="M24">
        <v>1.29</v>
      </c>
    </row>
    <row r="25" spans="1:13" x14ac:dyDescent="0.2">
      <c r="A25">
        <v>4</v>
      </c>
      <c r="B25">
        <v>203.56912174628599</v>
      </c>
      <c r="C25">
        <v>19</v>
      </c>
      <c r="D25">
        <v>0.1</v>
      </c>
      <c r="F25">
        <v>4</v>
      </c>
      <c r="G25">
        <v>1413.0765657728</v>
      </c>
      <c r="H25">
        <v>13</v>
      </c>
      <c r="I25">
        <v>0.1</v>
      </c>
      <c r="J25">
        <v>4</v>
      </c>
      <c r="K25">
        <v>-93.123739999999998</v>
      </c>
      <c r="L25">
        <v>52</v>
      </c>
      <c r="M25">
        <v>2.04</v>
      </c>
    </row>
    <row r="26" spans="1:13" x14ac:dyDescent="0.2">
      <c r="A26">
        <v>5</v>
      </c>
      <c r="B26">
        <v>203.56912174628599</v>
      </c>
      <c r="C26">
        <v>19</v>
      </c>
      <c r="D26">
        <v>0.1</v>
      </c>
      <c r="F26">
        <v>5</v>
      </c>
      <c r="G26">
        <v>1324.16589938829</v>
      </c>
      <c r="H26">
        <v>21</v>
      </c>
      <c r="I26">
        <v>0.18</v>
      </c>
      <c r="J26">
        <v>5</v>
      </c>
      <c r="K26">
        <v>-92.392089999999996</v>
      </c>
      <c r="L26">
        <v>100</v>
      </c>
      <c r="M26">
        <v>4.2300000000000004</v>
      </c>
    </row>
    <row r="27" spans="1:13" x14ac:dyDescent="0.2">
      <c r="A27">
        <v>6</v>
      </c>
      <c r="B27">
        <v>265.51370350115599</v>
      </c>
      <c r="C27">
        <v>54</v>
      </c>
      <c r="D27">
        <v>0.39</v>
      </c>
      <c r="F27">
        <v>6</v>
      </c>
      <c r="G27">
        <v>1558.8446838618399</v>
      </c>
      <c r="H27">
        <v>35</v>
      </c>
      <c r="I27">
        <v>0.33</v>
      </c>
      <c r="J27">
        <v>6</v>
      </c>
      <c r="K27">
        <v>-91.876459999999994</v>
      </c>
      <c r="L27">
        <v>100</v>
      </c>
      <c r="M27">
        <v>4.79</v>
      </c>
    </row>
    <row r="28" spans="1:13" x14ac:dyDescent="0.2">
      <c r="A28">
        <v>7</v>
      </c>
      <c r="B28">
        <v>264.50998652420401</v>
      </c>
      <c r="C28">
        <v>36</v>
      </c>
      <c r="D28">
        <v>0.28000000000000003</v>
      </c>
      <c r="F28">
        <v>7</v>
      </c>
      <c r="G28">
        <v>1554.58150493534</v>
      </c>
      <c r="H28">
        <v>13</v>
      </c>
      <c r="I28">
        <v>0.14000000000000001</v>
      </c>
      <c r="J28">
        <v>7</v>
      </c>
      <c r="K28">
        <v>-91.878450000000001</v>
      </c>
      <c r="L28">
        <v>36</v>
      </c>
      <c r="M28">
        <v>3.51</v>
      </c>
    </row>
    <row r="29" spans="1:13" x14ac:dyDescent="0.2">
      <c r="A29">
        <v>8</v>
      </c>
      <c r="B29">
        <v>262.80207037111802</v>
      </c>
      <c r="C29">
        <v>54</v>
      </c>
      <c r="D29">
        <v>0.47</v>
      </c>
      <c r="F29">
        <v>8</v>
      </c>
      <c r="G29">
        <v>1535.32321493172</v>
      </c>
      <c r="H29">
        <v>41</v>
      </c>
      <c r="I29">
        <v>0.45</v>
      </c>
      <c r="J29">
        <v>8</v>
      </c>
      <c r="K29">
        <v>-89.869860000000003</v>
      </c>
      <c r="L29">
        <v>13</v>
      </c>
      <c r="M29">
        <v>3.19</v>
      </c>
    </row>
    <row r="30" spans="1:13" x14ac:dyDescent="0.2">
      <c r="A30">
        <v>9</v>
      </c>
      <c r="B30">
        <v>261.83110178599799</v>
      </c>
      <c r="C30">
        <v>58</v>
      </c>
      <c r="D30">
        <v>0.53</v>
      </c>
      <c r="F30">
        <v>9</v>
      </c>
      <c r="G30">
        <v>1523.66154652405</v>
      </c>
      <c r="H30">
        <v>27</v>
      </c>
      <c r="I30">
        <v>0.33</v>
      </c>
      <c r="J30">
        <v>9</v>
      </c>
      <c r="K30">
        <v>-90.303610000000006</v>
      </c>
      <c r="L30">
        <v>15</v>
      </c>
      <c r="M30">
        <v>3.73</v>
      </c>
    </row>
    <row r="31" spans="1:13" x14ac:dyDescent="0.2">
      <c r="A31">
        <v>10</v>
      </c>
      <c r="B31">
        <v>260.58250737076401</v>
      </c>
      <c r="C31">
        <v>90</v>
      </c>
      <c r="D31">
        <v>0.97</v>
      </c>
      <c r="F31">
        <v>10</v>
      </c>
      <c r="G31">
        <v>1517.4278810850201</v>
      </c>
      <c r="H31">
        <v>33</v>
      </c>
      <c r="I31">
        <v>0.42</v>
      </c>
      <c r="J31">
        <v>10</v>
      </c>
      <c r="K31">
        <v>-89.92774</v>
      </c>
      <c r="L31">
        <v>7</v>
      </c>
      <c r="M31">
        <v>3.94</v>
      </c>
    </row>
    <row r="32" spans="1:13" x14ac:dyDescent="0.2">
      <c r="A32">
        <v>11</v>
      </c>
      <c r="B32">
        <v>180.18371796502601</v>
      </c>
      <c r="C32">
        <v>90</v>
      </c>
      <c r="D32">
        <v>1.05</v>
      </c>
      <c r="F32">
        <v>11</v>
      </c>
      <c r="G32">
        <v>1283.5932001579399</v>
      </c>
      <c r="H32">
        <v>33</v>
      </c>
      <c r="I32">
        <v>0.49</v>
      </c>
      <c r="J32">
        <v>11</v>
      </c>
      <c r="K32">
        <v>-90.010949999999994</v>
      </c>
      <c r="L32">
        <v>4</v>
      </c>
      <c r="M32">
        <v>4.09</v>
      </c>
    </row>
    <row r="33" spans="1:13" x14ac:dyDescent="0.2">
      <c r="A33">
        <v>12</v>
      </c>
      <c r="B33">
        <v>131.865932021003</v>
      </c>
      <c r="C33">
        <v>90</v>
      </c>
      <c r="D33">
        <v>1.1299999999999999</v>
      </c>
      <c r="F33">
        <v>12</v>
      </c>
      <c r="G33">
        <v>1194.67596812902</v>
      </c>
      <c r="H33">
        <v>33</v>
      </c>
      <c r="I33">
        <v>0.51</v>
      </c>
      <c r="J33">
        <v>12</v>
      </c>
      <c r="K33">
        <v>-90.856899999999996</v>
      </c>
      <c r="L33">
        <v>5</v>
      </c>
      <c r="M33">
        <v>4.83</v>
      </c>
    </row>
    <row r="34" spans="1:13" x14ac:dyDescent="0.2">
      <c r="A34">
        <v>13</v>
      </c>
      <c r="B34">
        <v>131.432368574723</v>
      </c>
      <c r="C34">
        <v>92</v>
      </c>
      <c r="D34">
        <v>1.2</v>
      </c>
      <c r="F34">
        <v>13</v>
      </c>
      <c r="G34">
        <v>1190.7999000002901</v>
      </c>
      <c r="H34">
        <v>31</v>
      </c>
      <c r="I34">
        <v>0.5</v>
      </c>
      <c r="J34">
        <v>13</v>
      </c>
      <c r="K34">
        <v>-88.705929999999995</v>
      </c>
      <c r="L34">
        <v>9</v>
      </c>
      <c r="M34">
        <v>5.64</v>
      </c>
    </row>
    <row r="35" spans="1:13" x14ac:dyDescent="0.2">
      <c r="A35">
        <v>14</v>
      </c>
      <c r="B35">
        <v>131.342552292162</v>
      </c>
      <c r="C35">
        <v>29</v>
      </c>
      <c r="D35">
        <v>0.41</v>
      </c>
      <c r="F35">
        <v>14</v>
      </c>
      <c r="G35">
        <v>1184.47155049496</v>
      </c>
      <c r="H35">
        <v>28</v>
      </c>
      <c r="I35">
        <v>0.47</v>
      </c>
      <c r="J35">
        <v>14</v>
      </c>
      <c r="K35">
        <v>-89.465479999999999</v>
      </c>
      <c r="L35">
        <v>5</v>
      </c>
      <c r="M35">
        <v>6.61</v>
      </c>
    </row>
    <row r="36" spans="1:13" x14ac:dyDescent="0.2">
      <c r="A36">
        <v>15</v>
      </c>
      <c r="B36" s="2">
        <v>112.30973779350001</v>
      </c>
      <c r="C36">
        <v>29</v>
      </c>
      <c r="D36">
        <v>0.42</v>
      </c>
      <c r="F36">
        <v>15</v>
      </c>
      <c r="G36">
        <v>1135.9801699269401</v>
      </c>
      <c r="H36">
        <v>42</v>
      </c>
      <c r="I36">
        <v>0.74</v>
      </c>
      <c r="J36">
        <v>15</v>
      </c>
      <c r="K36">
        <v>-90.801190000000005</v>
      </c>
      <c r="L36">
        <v>4</v>
      </c>
      <c r="M36">
        <v>7.57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Kmeans-EEG</vt:lpstr>
      <vt:lpstr>Sheet19</vt:lpstr>
      <vt:lpstr>Kmeans-Movie</vt:lpstr>
      <vt:lpstr>EM-EEG</vt:lpstr>
      <vt:lpstr>EM-Movie</vt:lpstr>
      <vt:lpstr>PCA-EEG</vt:lpstr>
      <vt:lpstr>PCA-Movie</vt:lpstr>
      <vt:lpstr>RP-EEG</vt:lpstr>
      <vt:lpstr>IDG-Clustering</vt:lpstr>
      <vt:lpstr>ICA-Clustering</vt:lpstr>
      <vt:lpstr>PCA-Clustering</vt:lpstr>
      <vt:lpstr>RP-Clustering</vt:lpstr>
      <vt:lpstr>NN - DimensionRed</vt:lpstr>
      <vt:lpstr>NeuralNetworks_MOOC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2017-03-30T00:49:05Z</dcterms:created>
  <dcterms:modified xsi:type="dcterms:W3CDTF">2017-04-03T15:57:16Z</dcterms:modified>
</cp:coreProperties>
</file>