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E3A25455-F896-4906-BE7F-1FB8763AD0E4}" xr6:coauthVersionLast="45" xr6:coauthVersionMax="45" xr10:uidLastSave="{00000000-0000-0000-0000-000000000000}"/>
  <bookViews>
    <workbookView xWindow="-108" yWindow="-108" windowWidth="23256" windowHeight="13176" activeTab="2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Days_Since_100!$A$1:$KU$1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3" l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5" i="8"/>
  <c r="A6" i="8" s="1"/>
  <c r="B6" i="8" a="1"/>
  <c r="B6" i="8" s="1"/>
  <c r="C6" i="8"/>
  <c r="D6" i="8"/>
  <c r="B7" i="8" a="1"/>
  <c r="B7" i="8" s="1"/>
  <c r="C7" i="8"/>
  <c r="D7" i="8"/>
  <c r="B8" i="8" a="1"/>
  <c r="B8" i="8" s="1"/>
  <c r="C8" i="8"/>
  <c r="D8" i="8"/>
  <c r="B9" i="8" a="1"/>
  <c r="B9" i="8" s="1"/>
  <c r="C9" i="8"/>
  <c r="D9" i="8"/>
  <c r="B10" i="8" a="1"/>
  <c r="B10" i="8" s="1"/>
  <c r="C10" i="8"/>
  <c r="D10" i="8"/>
  <c r="B11" i="8" a="1"/>
  <c r="B11" i="8" s="1"/>
  <c r="C11" i="8"/>
  <c r="D11" i="8"/>
  <c r="B12" i="8" a="1"/>
  <c r="B12" i="8" s="1"/>
  <c r="C12" i="8"/>
  <c r="D12" i="8"/>
  <c r="B13" i="8" a="1"/>
  <c r="B13" i="8" s="1"/>
  <c r="C13" i="8"/>
  <c r="D13" i="8"/>
  <c r="B14" i="8" a="1"/>
  <c r="B14" i="8" s="1"/>
  <c r="C14" i="8"/>
  <c r="D14" i="8"/>
  <c r="B15" i="8" a="1"/>
  <c r="B15" i="8" s="1"/>
  <c r="C15" i="8"/>
  <c r="D15" i="8"/>
  <c r="B16" i="8" a="1"/>
  <c r="B16" i="8" s="1"/>
  <c r="C16" i="8"/>
  <c r="D16" i="8"/>
  <c r="B17" i="8" a="1"/>
  <c r="B17" i="8" s="1"/>
  <c r="C17" i="8"/>
  <c r="D17" i="8"/>
  <c r="B18" i="8" a="1"/>
  <c r="B18" i="8" s="1"/>
  <c r="C18" i="8"/>
  <c r="D18" i="8"/>
  <c r="B19" i="8" a="1"/>
  <c r="B19" i="8" s="1"/>
  <c r="C19" i="8"/>
  <c r="D19" i="8"/>
  <c r="B20" i="8" a="1"/>
  <c r="B20" i="8" s="1"/>
  <c r="C20" i="8"/>
  <c r="D20" i="8"/>
  <c r="B21" i="8" a="1"/>
  <c r="B21" i="8" s="1"/>
  <c r="C21" i="8"/>
  <c r="D21" i="8"/>
  <c r="B22" i="8" a="1"/>
  <c r="B22" i="8" s="1"/>
  <c r="C22" i="8"/>
  <c r="D22" i="8"/>
  <c r="B23" i="8" a="1"/>
  <c r="B23" i="8" s="1"/>
  <c r="C23" i="8"/>
  <c r="D23" i="8"/>
  <c r="B24" i="8" a="1"/>
  <c r="B24" i="8" s="1"/>
  <c r="C24" i="8"/>
  <c r="D24" i="8"/>
  <c r="B25" i="8" a="1"/>
  <c r="B25" i="8" s="1"/>
  <c r="C25" i="8"/>
  <c r="D25" i="8"/>
  <c r="B26" i="8" a="1"/>
  <c r="B26" i="8" s="1"/>
  <c r="C26" i="8"/>
  <c r="D26" i="8"/>
  <c r="B27" i="8" a="1"/>
  <c r="B27" i="8" s="1"/>
  <c r="C27" i="8"/>
  <c r="D27" i="8"/>
  <c r="B28" i="8" a="1"/>
  <c r="B28" i="8" s="1"/>
  <c r="C28" i="8"/>
  <c r="D28" i="8"/>
  <c r="B29" i="8" a="1"/>
  <c r="B29" i="8" s="1"/>
  <c r="C29" i="8"/>
  <c r="D29" i="8"/>
  <c r="B30" i="8" a="1"/>
  <c r="B30" i="8" s="1"/>
  <c r="C30" i="8"/>
  <c r="D30" i="8"/>
  <c r="B31" i="8" a="1"/>
  <c r="B31" i="8" s="1"/>
  <c r="C31" i="8"/>
  <c r="D31" i="8"/>
  <c r="C32" i="8"/>
  <c r="B32" i="8" s="1" a="1"/>
  <c r="B32" i="8" s="1"/>
  <c r="D32" i="8"/>
  <c r="B33" i="8" a="1"/>
  <c r="B33" i="8" s="1"/>
  <c r="C33" i="8"/>
  <c r="D33" i="8"/>
  <c r="C34" i="8"/>
  <c r="B34" i="8" s="1" a="1"/>
  <c r="B34" i="8" s="1"/>
  <c r="D34" i="8"/>
  <c r="B35" i="8" a="1"/>
  <c r="B35" i="8" s="1"/>
  <c r="C35" i="8"/>
  <c r="D35" i="8"/>
  <c r="C36" i="8"/>
  <c r="B36" i="8" s="1" a="1"/>
  <c r="B36" i="8" s="1"/>
  <c r="D36" i="8"/>
  <c r="C37" i="8"/>
  <c r="B37" i="8" s="1" a="1"/>
  <c r="B37" i="8" s="1"/>
  <c r="D37" i="8"/>
  <c r="B38" i="8" a="1"/>
  <c r="B38" i="8" s="1"/>
  <c r="C38" i="8"/>
  <c r="D38" i="8"/>
  <c r="B39" i="8" a="1"/>
  <c r="B39" i="8" s="1"/>
  <c r="C39" i="8"/>
  <c r="D39" i="8"/>
  <c r="C40" i="8"/>
  <c r="B40" i="8" s="1" a="1"/>
  <c r="B40" i="8" s="1"/>
  <c r="D40" i="8"/>
  <c r="B41" i="8" a="1"/>
  <c r="B41" i="8" s="1"/>
  <c r="C41" i="8"/>
  <c r="D41" i="8"/>
  <c r="C42" i="8"/>
  <c r="B42" i="8" s="1" a="1"/>
  <c r="B42" i="8" s="1"/>
  <c r="D42" i="8"/>
  <c r="B43" i="8" a="1"/>
  <c r="B43" i="8" s="1"/>
  <c r="C43" i="8"/>
  <c r="D43" i="8"/>
  <c r="C44" i="8"/>
  <c r="B44" i="8" s="1" a="1"/>
  <c r="B44" i="8" s="1"/>
  <c r="D44" i="8"/>
  <c r="C45" i="8"/>
  <c r="B45" i="8" s="1" a="1"/>
  <c r="B45" i="8" s="1"/>
  <c r="D45" i="8"/>
  <c r="B46" i="8" a="1"/>
  <c r="B46" i="8" s="1"/>
  <c r="C46" i="8"/>
  <c r="D46" i="8"/>
  <c r="B47" i="8" a="1"/>
  <c r="B47" i="8" s="1"/>
  <c r="C47" i="8"/>
  <c r="D47" i="8"/>
  <c r="C48" i="8"/>
  <c r="B48" i="8" s="1" a="1"/>
  <c r="B48" i="8" s="1"/>
  <c r="D48" i="8"/>
  <c r="B49" i="8" a="1"/>
  <c r="B49" i="8" s="1"/>
  <c r="C49" i="8"/>
  <c r="D49" i="8"/>
  <c r="C50" i="8"/>
  <c r="B50" i="8" s="1" a="1"/>
  <c r="B50" i="8" s="1"/>
  <c r="D50" i="8"/>
  <c r="B51" i="8" a="1"/>
  <c r="B51" i="8" s="1"/>
  <c r="C51" i="8"/>
  <c r="D51" i="8"/>
  <c r="C52" i="8"/>
  <c r="B52" i="8" s="1" a="1"/>
  <c r="B52" i="8" s="1"/>
  <c r="D52" i="8"/>
  <c r="C53" i="8"/>
  <c r="B53" i="8" s="1" a="1"/>
  <c r="B53" i="8" s="1"/>
  <c r="D53" i="8"/>
  <c r="B54" i="8" a="1"/>
  <c r="B54" i="8" s="1"/>
  <c r="C54" i="8"/>
  <c r="D54" i="8"/>
  <c r="B55" i="8" a="1"/>
  <c r="B55" i="8" s="1"/>
  <c r="C55" i="8"/>
  <c r="D55" i="8"/>
  <c r="C56" i="8"/>
  <c r="B56" i="8" s="1" a="1"/>
  <c r="B56" i="8" s="1"/>
  <c r="D56" i="8"/>
  <c r="B57" i="8" a="1"/>
  <c r="B57" i="8" s="1"/>
  <c r="C57" i="8"/>
  <c r="D57" i="8"/>
  <c r="C58" i="8"/>
  <c r="B58" i="8" s="1" a="1"/>
  <c r="B58" i="8" s="1"/>
  <c r="D58" i="8"/>
  <c r="B59" i="8" a="1"/>
  <c r="B59" i="8" s="1"/>
  <c r="C59" i="8"/>
  <c r="D59" i="8"/>
  <c r="C60" i="8"/>
  <c r="B60" i="8" s="1" a="1"/>
  <c r="B60" i="8" s="1"/>
  <c r="D60" i="8"/>
  <c r="C61" i="8"/>
  <c r="B61" i="8" s="1" a="1"/>
  <c r="B61" i="8" s="1"/>
  <c r="D61" i="8"/>
  <c r="B62" i="8" a="1"/>
  <c r="B62" i="8" s="1"/>
  <c r="C62" i="8"/>
  <c r="D62" i="8"/>
  <c r="C63" i="8"/>
  <c r="B63" i="8" s="1" a="1"/>
  <c r="B63" i="8" s="1"/>
  <c r="D63" i="8"/>
  <c r="C64" i="8"/>
  <c r="B64" i="8" s="1" a="1"/>
  <c r="B64" i="8" s="1"/>
  <c r="D64" i="8"/>
  <c r="B65" i="8" a="1"/>
  <c r="B65" i="8" s="1"/>
  <c r="C65" i="8"/>
  <c r="D65" i="8"/>
  <c r="C66" i="8"/>
  <c r="B66" i="8" s="1" a="1"/>
  <c r="B66" i="8" s="1"/>
  <c r="D66" i="8"/>
  <c r="B67" i="8" a="1"/>
  <c r="B67" i="8" s="1"/>
  <c r="C67" i="8"/>
  <c r="D67" i="8"/>
  <c r="C68" i="8"/>
  <c r="B68" i="8" s="1" a="1"/>
  <c r="B68" i="8" s="1"/>
  <c r="D68" i="8"/>
  <c r="C69" i="8"/>
  <c r="B69" i="8" s="1" a="1"/>
  <c r="B69" i="8" s="1"/>
  <c r="D69" i="8"/>
  <c r="B70" i="8" a="1"/>
  <c r="B70" i="8" s="1"/>
  <c r="C70" i="8"/>
  <c r="D70" i="8"/>
  <c r="C71" i="8"/>
  <c r="B71" i="8" s="1" a="1"/>
  <c r="B71" i="8" s="1"/>
  <c r="D71" i="8"/>
  <c r="C72" i="8"/>
  <c r="B72" i="8" s="1" a="1"/>
  <c r="B72" i="8" s="1"/>
  <c r="D72" i="8"/>
  <c r="B73" i="8" a="1"/>
  <c r="B73" i="8" s="1"/>
  <c r="C73" i="8"/>
  <c r="D73" i="8"/>
  <c r="C74" i="8"/>
  <c r="B74" i="8" s="1" a="1"/>
  <c r="B74" i="8" s="1"/>
  <c r="D74" i="8"/>
  <c r="B75" i="8" a="1"/>
  <c r="B75" i="8" s="1"/>
  <c r="C75" i="8"/>
  <c r="D75" i="8"/>
  <c r="C76" i="8"/>
  <c r="B76" i="8" s="1" a="1"/>
  <c r="B76" i="8" s="1"/>
  <c r="D76" i="8"/>
  <c r="C77" i="8"/>
  <c r="B77" i="8" s="1" a="1"/>
  <c r="B77" i="8" s="1"/>
  <c r="D77" i="8"/>
  <c r="B78" i="8" a="1"/>
  <c r="B78" i="8" s="1"/>
  <c r="C78" i="8"/>
  <c r="D78" i="8"/>
  <c r="B79" i="8" a="1"/>
  <c r="B79" i="8" s="1"/>
  <c r="C79" i="8"/>
  <c r="D79" i="8"/>
  <c r="C80" i="8"/>
  <c r="B80" i="8" s="1" a="1"/>
  <c r="B80" i="8" s="1"/>
  <c r="D80" i="8"/>
  <c r="B81" i="8" a="1"/>
  <c r="B81" i="8" s="1"/>
  <c r="C81" i="8"/>
  <c r="D81" i="8"/>
  <c r="C82" i="8"/>
  <c r="B82" i="8" s="1" a="1"/>
  <c r="B82" i="8" s="1"/>
  <c r="D82" i="8"/>
  <c r="B83" i="8" a="1"/>
  <c r="B83" i="8" s="1"/>
  <c r="C83" i="8"/>
  <c r="D83" i="8"/>
  <c r="B84" i="8" a="1"/>
  <c r="B84" i="8" s="1"/>
  <c r="C84" i="8"/>
  <c r="D84" i="8"/>
  <c r="C85" i="8"/>
  <c r="B85" i="8" s="1" a="1"/>
  <c r="B85" i="8" s="1"/>
  <c r="D85" i="8"/>
  <c r="B86" i="8" a="1"/>
  <c r="B86" i="8" s="1"/>
  <c r="C86" i="8"/>
  <c r="D86" i="8"/>
  <c r="C87" i="8"/>
  <c r="B87" i="8" s="1" a="1"/>
  <c r="B87" i="8" s="1"/>
  <c r="D87" i="8"/>
  <c r="C88" i="8"/>
  <c r="B88" i="8" s="1" a="1"/>
  <c r="B88" i="8" s="1"/>
  <c r="D88" i="8"/>
  <c r="B89" i="8" a="1"/>
  <c r="B89" i="8" s="1"/>
  <c r="C89" i="8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B93" i="8" a="1"/>
  <c r="B93" i="8" s="1"/>
  <c r="C93" i="8"/>
  <c r="D93" i="8"/>
  <c r="C94" i="8"/>
  <c r="B94" i="8" s="1" a="1"/>
  <c r="B94" i="8" s="1"/>
  <c r="D94" i="8"/>
  <c r="B95" i="8" a="1"/>
  <c r="B95" i="8" s="1"/>
  <c r="C95" i="8"/>
  <c r="D95" i="8"/>
  <c r="B96" i="8" a="1"/>
  <c r="B96" i="8" s="1"/>
  <c r="C96" i="8"/>
  <c r="D96" i="8"/>
  <c r="C97" i="8"/>
  <c r="B97" i="8" s="1" a="1"/>
  <c r="B97" i="8" s="1"/>
  <c r="D97" i="8"/>
  <c r="B98" i="8" a="1"/>
  <c r="B98" i="8" s="1"/>
  <c r="C98" i="8"/>
  <c r="D98" i="8"/>
  <c r="C99" i="8"/>
  <c r="B99" i="8" s="1" a="1"/>
  <c r="B99" i="8" s="1"/>
  <c r="D99" i="8"/>
  <c r="C100" i="8"/>
  <c r="B100" i="8" s="1" a="1"/>
  <c r="B100" i="8" s="1"/>
  <c r="D100" i="8"/>
  <c r="B101" i="8" a="1"/>
  <c r="B101" i="8" s="1"/>
  <c r="C101" i="8"/>
  <c r="D101" i="8"/>
  <c r="C102" i="8"/>
  <c r="B102" i="8" s="1" a="1"/>
  <c r="B102" i="8" s="1"/>
  <c r="D102" i="8"/>
  <c r="B103" i="8" a="1"/>
  <c r="B103" i="8" s="1"/>
  <c r="C103" i="8"/>
  <c r="D103" i="8"/>
  <c r="B104" i="8" a="1"/>
  <c r="B104" i="8" s="1"/>
  <c r="C104" i="8"/>
  <c r="D104" i="8"/>
  <c r="C105" i="8"/>
  <c r="B105" i="8" s="1" a="1"/>
  <c r="B105" i="8" s="1"/>
  <c r="D105" i="8"/>
  <c r="B106" i="8" a="1"/>
  <c r="B106" i="8" s="1"/>
  <c r="C106" i="8"/>
  <c r="D106" i="8"/>
  <c r="C107" i="8"/>
  <c r="B107" i="8" s="1" a="1"/>
  <c r="B107" i="8" s="1"/>
  <c r="D107" i="8"/>
  <c r="C108" i="8"/>
  <c r="B108" i="8" s="1" a="1"/>
  <c r="B108" i="8" s="1"/>
  <c r="D108" i="8"/>
  <c r="B109" i="8" a="1"/>
  <c r="B109" i="8" s="1"/>
  <c r="C109" i="8"/>
  <c r="D109" i="8"/>
  <c r="C110" i="8"/>
  <c r="B110" i="8" s="1" a="1"/>
  <c r="B110" i="8" s="1"/>
  <c r="D110" i="8"/>
  <c r="B111" i="8" a="1"/>
  <c r="B111" i="8" s="1"/>
  <c r="C111" i="8"/>
  <c r="D111" i="8"/>
  <c r="B112" i="8" a="1"/>
  <c r="B112" i="8" s="1"/>
  <c r="C112" i="8"/>
  <c r="D112" i="8"/>
  <c r="C113" i="8"/>
  <c r="B113" i="8" s="1" a="1"/>
  <c r="B113" i="8" s="1"/>
  <c r="D113" i="8"/>
  <c r="B114" i="8" a="1"/>
  <c r="B114" i="8" s="1"/>
  <c r="C114" i="8"/>
  <c r="D114" i="8"/>
  <c r="C115" i="8"/>
  <c r="B115" i="8" s="1" a="1"/>
  <c r="B115" i="8" s="1"/>
  <c r="D115" i="8"/>
  <c r="C116" i="8"/>
  <c r="B116" i="8" s="1" a="1"/>
  <c r="B116" i="8" s="1"/>
  <c r="D116" i="8"/>
  <c r="B117" i="8" a="1"/>
  <c r="B117" i="8" s="1"/>
  <c r="C117" i="8"/>
  <c r="D117" i="8"/>
  <c r="C118" i="8"/>
  <c r="B118" i="8" s="1" a="1"/>
  <c r="B118" i="8" s="1"/>
  <c r="D118" i="8"/>
  <c r="B119" i="8" a="1"/>
  <c r="B119" i="8" s="1"/>
  <c r="C119" i="8"/>
  <c r="D119" i="8"/>
  <c r="B120" i="8" a="1"/>
  <c r="B120" i="8" s="1"/>
  <c r="C120" i="8"/>
  <c r="D120" i="8"/>
  <c r="C121" i="8"/>
  <c r="B121" i="8" s="1" a="1"/>
  <c r="B121" i="8" s="1"/>
  <c r="D121" i="8"/>
  <c r="E121" i="8"/>
  <c r="F121" i="8"/>
  <c r="G121" i="8"/>
  <c r="B122" i="8" a="1"/>
  <c r="B122" i="8" s="1"/>
  <c r="C122" i="8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B125" i="8" a="1"/>
  <c r="B125" i="8" s="1"/>
  <c r="C125" i="8"/>
  <c r="D125" i="8"/>
  <c r="E125" i="8"/>
  <c r="F125" i="8"/>
  <c r="G125" i="8"/>
  <c r="C126" i="8"/>
  <c r="B126" i="8" s="1" a="1"/>
  <c r="B126" i="8" s="1"/>
  <c r="D126" i="8"/>
  <c r="E126" i="8"/>
  <c r="F126" i="8"/>
  <c r="G126" i="8"/>
  <c r="B127" i="8" a="1"/>
  <c r="B127" i="8" s="1"/>
  <c r="C127" i="8"/>
  <c r="D127" i="8"/>
  <c r="E127" i="8"/>
  <c r="F127" i="8"/>
  <c r="G127" i="8"/>
  <c r="B128" i="8" a="1"/>
  <c r="B128" i="8" s="1"/>
  <c r="C128" i="8"/>
  <c r="D128" i="8"/>
  <c r="E128" i="8"/>
  <c r="F128" i="8"/>
  <c r="G128" i="8"/>
  <c r="C129" i="8"/>
  <c r="B129" i="8" s="1" a="1"/>
  <c r="B129" i="8" s="1"/>
  <c r="D129" i="8"/>
  <c r="E129" i="8"/>
  <c r="F129" i="8"/>
  <c r="G129" i="8"/>
  <c r="B130" i="8" a="1"/>
  <c r="B130" i="8" s="1"/>
  <c r="C130" i="8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B133" i="8" a="1"/>
  <c r="B133" i="8" s="1"/>
  <c r="C133" i="8"/>
  <c r="D133" i="8"/>
  <c r="E133" i="8"/>
  <c r="F133" i="8"/>
  <c r="G133" i="8"/>
  <c r="C134" i="8"/>
  <c r="B134" i="8" s="1" a="1"/>
  <c r="B134" i="8" s="1"/>
  <c r="D134" i="8"/>
  <c r="E134" i="8"/>
  <c r="F134" i="8"/>
  <c r="G134" i="8"/>
  <c r="B135" i="8" a="1"/>
  <c r="B135" i="8" s="1"/>
  <c r="C135" i="8"/>
  <c r="D135" i="8"/>
  <c r="E135" i="8"/>
  <c r="F135" i="8"/>
  <c r="G135" i="8"/>
  <c r="B136" i="8" a="1"/>
  <c r="B136" i="8" s="1"/>
  <c r="C136" i="8"/>
  <c r="D136" i="8"/>
  <c r="E136" i="8"/>
  <c r="F136" i="8"/>
  <c r="G136" i="8"/>
  <c r="C137" i="8"/>
  <c r="B137" i="8" s="1" a="1"/>
  <c r="B137" i="8" s="1"/>
  <c r="D137" i="8"/>
  <c r="E137" i="8"/>
  <c r="F137" i="8"/>
  <c r="G137" i="8"/>
  <c r="B138" i="8" a="1"/>
  <c r="B138" i="8" s="1"/>
  <c r="C138" i="8"/>
  <c r="D138" i="8"/>
  <c r="E138" i="8"/>
  <c r="F138" i="8"/>
  <c r="G138" i="8"/>
  <c r="B139" i="8" a="1"/>
  <c r="B139" i="8"/>
  <c r="C139" i="8"/>
  <c r="D139" i="8"/>
  <c r="E139" i="8"/>
  <c r="F139" i="8"/>
  <c r="G139" i="8"/>
  <c r="B140" i="8" a="1"/>
  <c r="B140" i="8"/>
  <c r="C140" i="8"/>
  <c r="D140" i="8"/>
  <c r="E140" i="8"/>
  <c r="F140" i="8"/>
  <c r="G140" i="8"/>
  <c r="B141" i="8" a="1"/>
  <c r="B141" i="8"/>
  <c r="C141" i="8"/>
  <c r="D141" i="8"/>
  <c r="E141" i="8"/>
  <c r="F141" i="8"/>
  <c r="G141" i="8"/>
  <c r="B142" i="8" a="1"/>
  <c r="B142" i="8"/>
  <c r="C142" i="8"/>
  <c r="D142" i="8"/>
  <c r="E142" i="8"/>
  <c r="F142" i="8"/>
  <c r="G142" i="8"/>
  <c r="B143" i="8" a="1"/>
  <c r="B143" i="8"/>
  <c r="C143" i="8"/>
  <c r="D143" i="8"/>
  <c r="E143" i="8"/>
  <c r="F143" i="8"/>
  <c r="G143" i="8"/>
  <c r="B144" i="8" a="1"/>
  <c r="B144" i="8"/>
  <c r="C144" i="8"/>
  <c r="D144" i="8"/>
  <c r="E144" i="8"/>
  <c r="F144" i="8"/>
  <c r="G144" i="8"/>
  <c r="B145" i="8" a="1"/>
  <c r="B145" i="8"/>
  <c r="C145" i="8"/>
  <c r="D145" i="8"/>
  <c r="E145" i="8"/>
  <c r="F145" i="8"/>
  <c r="G145" i="8"/>
  <c r="B146" i="8" a="1"/>
  <c r="B146" i="8"/>
  <c r="C146" i="8"/>
  <c r="D146" i="8"/>
  <c r="E146" i="8"/>
  <c r="F146" i="8"/>
  <c r="G146" i="8"/>
  <c r="B147" i="8" a="1"/>
  <c r="B147" i="8"/>
  <c r="C147" i="8"/>
  <c r="D147" i="8"/>
  <c r="E147" i="8"/>
  <c r="F147" i="8"/>
  <c r="G147" i="8"/>
  <c r="B148" i="8" a="1"/>
  <c r="B148" i="8"/>
  <c r="C148" i="8"/>
  <c r="D148" i="8"/>
  <c r="E148" i="8"/>
  <c r="F148" i="8"/>
  <c r="G148" i="8"/>
  <c r="B149" i="8" a="1"/>
  <c r="B149" i="8"/>
  <c r="C149" i="8"/>
  <c r="D149" i="8"/>
  <c r="E149" i="8"/>
  <c r="F149" i="8"/>
  <c r="G149" i="8"/>
  <c r="B150" i="8" a="1"/>
  <c r="B150" i="8"/>
  <c r="C150" i="8"/>
  <c r="D150" i="8"/>
  <c r="E150" i="8"/>
  <c r="F150" i="8"/>
  <c r="G150" i="8"/>
  <c r="B151" i="8" a="1"/>
  <c r="B151" i="8"/>
  <c r="C151" i="8"/>
  <c r="D151" i="8"/>
  <c r="E151" i="8"/>
  <c r="F151" i="8"/>
  <c r="G151" i="8"/>
  <c r="B152" i="8" a="1"/>
  <c r="B152" i="8"/>
  <c r="C152" i="8"/>
  <c r="D152" i="8"/>
  <c r="E152" i="8"/>
  <c r="F152" i="8"/>
  <c r="G152" i="8"/>
  <c r="B153" i="8" a="1"/>
  <c r="B153" i="8"/>
  <c r="C153" i="8"/>
  <c r="D153" i="8"/>
  <c r="E153" i="8"/>
  <c r="F153" i="8"/>
  <c r="G153" i="8"/>
  <c r="B154" i="8" a="1"/>
  <c r="B154" i="8"/>
  <c r="C154" i="8"/>
  <c r="D154" i="8"/>
  <c r="E154" i="8"/>
  <c r="F154" i="8"/>
  <c r="G154" i="8"/>
  <c r="B155" i="8" a="1"/>
  <c r="B155" i="8"/>
  <c r="C155" i="8"/>
  <c r="D155" i="8"/>
  <c r="E155" i="8"/>
  <c r="F155" i="8"/>
  <c r="G155" i="8"/>
  <c r="B156" i="8" a="1"/>
  <c r="B156" i="8"/>
  <c r="C156" i="8"/>
  <c r="D156" i="8"/>
  <c r="E156" i="8"/>
  <c r="F156" i="8"/>
  <c r="G156" i="8"/>
  <c r="B157" i="8" a="1"/>
  <c r="B157" i="8"/>
  <c r="C157" i="8"/>
  <c r="D157" i="8"/>
  <c r="E157" i="8"/>
  <c r="F157" i="8"/>
  <c r="G157" i="8"/>
  <c r="B158" i="8" a="1"/>
  <c r="B158" i="8"/>
  <c r="C158" i="8"/>
  <c r="D158" i="8"/>
  <c r="E158" i="8"/>
  <c r="F158" i="8"/>
  <c r="G158" i="8"/>
  <c r="B159" i="8" a="1"/>
  <c r="B159" i="8"/>
  <c r="C159" i="8"/>
  <c r="D159" i="8"/>
  <c r="E159" i="8"/>
  <c r="F159" i="8"/>
  <c r="G159" i="8"/>
  <c r="B160" i="8" a="1"/>
  <c r="B160" i="8"/>
  <c r="C160" i="8"/>
  <c r="D160" i="8"/>
  <c r="E160" i="8"/>
  <c r="F160" i="8"/>
  <c r="G160" i="8"/>
  <c r="B161" i="8" a="1"/>
  <c r="B161" i="8"/>
  <c r="C161" i="8"/>
  <c r="D161" i="8"/>
  <c r="E161" i="8"/>
  <c r="F161" i="8"/>
  <c r="G161" i="8"/>
  <c r="B162" i="8" a="1"/>
  <c r="B162" i="8"/>
  <c r="C162" i="8"/>
  <c r="D162" i="8"/>
  <c r="E162" i="8"/>
  <c r="F162" i="8"/>
  <c r="G162" i="8"/>
  <c r="B163" i="8" a="1"/>
  <c r="B163" i="8"/>
  <c r="C163" i="8"/>
  <c r="D163" i="8"/>
  <c r="E163" i="8"/>
  <c r="F163" i="8"/>
  <c r="G163" i="8"/>
  <c r="B164" i="8" a="1"/>
  <c r="B164" i="8"/>
  <c r="C164" i="8"/>
  <c r="D164" i="8"/>
  <c r="E164" i="8"/>
  <c r="F164" i="8"/>
  <c r="G164" i="8"/>
  <c r="B165" i="8" a="1"/>
  <c r="B165" i="8"/>
  <c r="C165" i="8"/>
  <c r="D165" i="8"/>
  <c r="E165" i="8"/>
  <c r="F165" i="8"/>
  <c r="G165" i="8"/>
  <c r="B166" i="8" a="1"/>
  <c r="B166" i="8"/>
  <c r="C166" i="8"/>
  <c r="D166" i="8"/>
  <c r="E166" i="8"/>
  <c r="F166" i="8"/>
  <c r="G166" i="8"/>
  <c r="B167" i="8" a="1"/>
  <c r="B167" i="8"/>
  <c r="C167" i="8"/>
  <c r="D167" i="8"/>
  <c r="E167" i="8"/>
  <c r="F167" i="8"/>
  <c r="G167" i="8"/>
  <c r="B168" i="8" a="1"/>
  <c r="B168" i="8"/>
  <c r="C168" i="8"/>
  <c r="D168" i="8"/>
  <c r="E168" i="8"/>
  <c r="F168" i="8"/>
  <c r="G168" i="8"/>
  <c r="B169" i="8" a="1"/>
  <c r="B169" i="8"/>
  <c r="C169" i="8"/>
  <c r="D169" i="8"/>
  <c r="E169" i="8"/>
  <c r="F169" i="8"/>
  <c r="G169" i="8"/>
  <c r="B170" i="8" a="1"/>
  <c r="B170" i="8"/>
  <c r="C170" i="8"/>
  <c r="D170" i="8"/>
  <c r="E170" i="8"/>
  <c r="F170" i="8"/>
  <c r="G170" i="8"/>
  <c r="B171" i="8" a="1"/>
  <c r="B171" i="8"/>
  <c r="C171" i="8"/>
  <c r="D171" i="8"/>
  <c r="E171" i="8"/>
  <c r="F171" i="8"/>
  <c r="G171" i="8"/>
  <c r="B172" i="8" a="1"/>
  <c r="B172" i="8"/>
  <c r="C172" i="8"/>
  <c r="D172" i="8"/>
  <c r="E172" i="8"/>
  <c r="F172" i="8"/>
  <c r="G172" i="8"/>
  <c r="B173" i="8" a="1"/>
  <c r="B173" i="8"/>
  <c r="C173" i="8"/>
  <c r="D173" i="8"/>
  <c r="E173" i="8"/>
  <c r="F173" i="8"/>
  <c r="G173" i="8"/>
  <c r="B174" i="8" a="1"/>
  <c r="B174" i="8"/>
  <c r="C174" i="8"/>
  <c r="D174" i="8"/>
  <c r="E174" i="8"/>
  <c r="F174" i="8"/>
  <c r="G174" i="8"/>
  <c r="B175" i="8" a="1"/>
  <c r="B175" i="8"/>
  <c r="C175" i="8"/>
  <c r="D175" i="8"/>
  <c r="E175" i="8"/>
  <c r="F175" i="8"/>
  <c r="G175" i="8"/>
  <c r="B176" i="8" a="1"/>
  <c r="B176" i="8"/>
  <c r="C176" i="8"/>
  <c r="D176" i="8"/>
  <c r="E176" i="8"/>
  <c r="F176" i="8"/>
  <c r="G176" i="8"/>
  <c r="B177" i="8" a="1"/>
  <c r="B177" i="8"/>
  <c r="C177" i="8"/>
  <c r="D177" i="8"/>
  <c r="E177" i="8"/>
  <c r="F177" i="8"/>
  <c r="G177" i="8"/>
  <c r="B178" i="8" a="1"/>
  <c r="B178" i="8"/>
  <c r="C178" i="8"/>
  <c r="D178" i="8"/>
  <c r="E178" i="8"/>
  <c r="F178" i="8"/>
  <c r="G178" i="8"/>
  <c r="B179" i="8" a="1"/>
  <c r="B179" i="8"/>
  <c r="C179" i="8"/>
  <c r="D179" i="8"/>
  <c r="E179" i="8"/>
  <c r="F179" i="8"/>
  <c r="G179" i="8"/>
  <c r="B180" i="8" a="1"/>
  <c r="B180" i="8"/>
  <c r="C180" i="8"/>
  <c r="D180" i="8"/>
  <c r="E180" i="8"/>
  <c r="F180" i="8"/>
  <c r="G180" i="8"/>
  <c r="B181" i="8" a="1"/>
  <c r="B181" i="8"/>
  <c r="C181" i="8"/>
  <c r="D181" i="8"/>
  <c r="E181" i="8"/>
  <c r="F181" i="8"/>
  <c r="G181" i="8"/>
  <c r="B182" i="8" a="1"/>
  <c r="B182" i="8"/>
  <c r="C182" i="8"/>
  <c r="D182" i="8"/>
  <c r="E182" i="8"/>
  <c r="F182" i="8"/>
  <c r="G182" i="8"/>
  <c r="B183" i="8" a="1"/>
  <c r="B183" i="8"/>
  <c r="C183" i="8"/>
  <c r="D183" i="8"/>
  <c r="E183" i="8"/>
  <c r="F183" i="8"/>
  <c r="G183" i="8"/>
  <c r="B184" i="8" a="1"/>
  <c r="B184" i="8"/>
  <c r="C184" i="8"/>
  <c r="D184" i="8"/>
  <c r="E184" i="8"/>
  <c r="F184" i="8"/>
  <c r="G184" i="8"/>
  <c r="B185" i="8" a="1"/>
  <c r="B185" i="8"/>
  <c r="C185" i="8"/>
  <c r="D185" i="8"/>
  <c r="E185" i="8"/>
  <c r="F185" i="8"/>
  <c r="G185" i="8"/>
  <c r="B186" i="8" a="1"/>
  <c r="B186" i="8"/>
  <c r="C186" i="8"/>
  <c r="D186" i="8"/>
  <c r="E186" i="8"/>
  <c r="F186" i="8"/>
  <c r="G186" i="8"/>
  <c r="B187" i="8" a="1"/>
  <c r="B187" i="8"/>
  <c r="C187" i="8"/>
  <c r="D187" i="8"/>
  <c r="E187" i="8"/>
  <c r="F187" i="8"/>
  <c r="G187" i="8"/>
  <c r="B188" i="8" a="1"/>
  <c r="B188" i="8"/>
  <c r="C188" i="8"/>
  <c r="D188" i="8"/>
  <c r="E188" i="8"/>
  <c r="F188" i="8"/>
  <c r="G188" i="8"/>
  <c r="B189" i="8" a="1"/>
  <c r="B189" i="8"/>
  <c r="C189" i="8"/>
  <c r="D189" i="8"/>
  <c r="E189" i="8"/>
  <c r="F189" i="8"/>
  <c r="G189" i="8"/>
  <c r="B190" i="8" a="1"/>
  <c r="B190" i="8"/>
  <c r="C190" i="8"/>
  <c r="D190" i="8"/>
  <c r="E190" i="8"/>
  <c r="F190" i="8"/>
  <c r="G190" i="8"/>
  <c r="B191" i="8" a="1"/>
  <c r="B191" i="8"/>
  <c r="C191" i="8"/>
  <c r="D191" i="8"/>
  <c r="E191" i="8"/>
  <c r="F191" i="8"/>
  <c r="G191" i="8"/>
  <c r="B192" i="8" a="1"/>
  <c r="B192" i="8"/>
  <c r="C192" i="8"/>
  <c r="D192" i="8"/>
  <c r="E192" i="8"/>
  <c r="F192" i="8"/>
  <c r="G192" i="8"/>
  <c r="B193" i="8" a="1"/>
  <c r="B193" i="8"/>
  <c r="C193" i="8"/>
  <c r="D193" i="8"/>
  <c r="E193" i="8"/>
  <c r="F193" i="8"/>
  <c r="G193" i="8"/>
  <c r="B194" i="8" a="1"/>
  <c r="B194" i="8"/>
  <c r="C194" i="8"/>
  <c r="D194" i="8"/>
  <c r="E194" i="8"/>
  <c r="F194" i="8"/>
  <c r="G194" i="8"/>
  <c r="B195" i="8" a="1"/>
  <c r="B195" i="8"/>
  <c r="C195" i="8"/>
  <c r="D195" i="8"/>
  <c r="E195" i="8"/>
  <c r="F195" i="8"/>
  <c r="G195" i="8"/>
  <c r="B196" i="8" a="1"/>
  <c r="B196" i="8"/>
  <c r="C196" i="8"/>
  <c r="D196" i="8"/>
  <c r="E196" i="8"/>
  <c r="F196" i="8"/>
  <c r="G196" i="8"/>
  <c r="B197" i="8" a="1"/>
  <c r="B197" i="8"/>
  <c r="C197" i="8"/>
  <c r="D197" i="8"/>
  <c r="E197" i="8"/>
  <c r="F197" i="8"/>
  <c r="G197" i="8"/>
  <c r="B198" i="8" a="1"/>
  <c r="B198" i="8"/>
  <c r="C198" i="8"/>
  <c r="D198" i="8"/>
  <c r="E198" i="8"/>
  <c r="F198" i="8"/>
  <c r="G198" i="8"/>
  <c r="B199" i="8" a="1"/>
  <c r="B199" i="8"/>
  <c r="C199" i="8"/>
  <c r="D199" i="8"/>
  <c r="E199" i="8"/>
  <c r="F199" i="8"/>
  <c r="G199" i="8"/>
  <c r="B200" i="8" a="1"/>
  <c r="B200" i="8"/>
  <c r="C200" i="8"/>
  <c r="D200" i="8"/>
  <c r="E200" i="8"/>
  <c r="F200" i="8"/>
  <c r="G200" i="8"/>
  <c r="D5" i="8"/>
  <c r="C6" i="23"/>
  <c r="B6" i="23" s="1" a="1"/>
  <c r="B6" i="23" s="1"/>
  <c r="D6" i="23"/>
  <c r="B7" i="23" a="1"/>
  <c r="B7" i="23" s="1"/>
  <c r="C7" i="23"/>
  <c r="D7" i="23"/>
  <c r="B8" i="23" a="1"/>
  <c r="B8" i="23"/>
  <c r="C8" i="23"/>
  <c r="D8" i="23"/>
  <c r="C9" i="23"/>
  <c r="B9" i="23" s="1" a="1"/>
  <c r="B9" i="23" s="1"/>
  <c r="D9" i="23"/>
  <c r="B10" i="23" a="1"/>
  <c r="B10" i="23" s="1"/>
  <c r="C10" i="23"/>
  <c r="D10" i="23"/>
  <c r="B11" i="23" a="1"/>
  <c r="B11" i="23" s="1"/>
  <c r="C11" i="23"/>
  <c r="D11" i="23"/>
  <c r="C12" i="23"/>
  <c r="B12" i="23" s="1" a="1"/>
  <c r="B12" i="23" s="1"/>
  <c r="D12" i="23"/>
  <c r="C13" i="23"/>
  <c r="B13" i="23" s="1" a="1"/>
  <c r="B13" i="23" s="1"/>
  <c r="D13" i="23"/>
  <c r="B14" i="23" a="1"/>
  <c r="B14" i="23" s="1"/>
  <c r="C14" i="23"/>
  <c r="D14" i="23"/>
  <c r="B15" i="23" a="1"/>
  <c r="B15" i="23" s="1"/>
  <c r="C15" i="23"/>
  <c r="D15" i="23"/>
  <c r="B16" i="23" a="1"/>
  <c r="B16" i="23"/>
  <c r="C16" i="23"/>
  <c r="D16" i="23"/>
  <c r="C17" i="23"/>
  <c r="B17" i="23" s="1" a="1"/>
  <c r="B17" i="23" s="1"/>
  <c r="D17" i="23"/>
  <c r="B18" i="23" a="1"/>
  <c r="B18" i="23" s="1"/>
  <c r="C18" i="23"/>
  <c r="D18" i="23"/>
  <c r="B19" i="23" a="1"/>
  <c r="B19" i="23" s="1"/>
  <c r="C19" i="23"/>
  <c r="D19" i="23"/>
  <c r="C20" i="23"/>
  <c r="B20" i="23" s="1" a="1"/>
  <c r="B20" i="23" s="1"/>
  <c r="D20" i="23"/>
  <c r="C21" i="23"/>
  <c r="B21" i="23" s="1" a="1"/>
  <c r="B21" i="23" s="1"/>
  <c r="D21" i="23"/>
  <c r="B22" i="23" a="1"/>
  <c r="B22" i="23" s="1"/>
  <c r="C22" i="23"/>
  <c r="D22" i="23"/>
  <c r="B23" i="23" a="1"/>
  <c r="B23" i="23" s="1"/>
  <c r="C23" i="23"/>
  <c r="D23" i="23"/>
  <c r="B24" i="23" a="1"/>
  <c r="B24" i="23"/>
  <c r="C24" i="23"/>
  <c r="D24" i="23"/>
  <c r="C25" i="23"/>
  <c r="B25" i="23" s="1" a="1"/>
  <c r="B25" i="23" s="1"/>
  <c r="D25" i="23"/>
  <c r="B26" i="23" a="1"/>
  <c r="B26" i="23" s="1"/>
  <c r="C26" i="23"/>
  <c r="D26" i="23"/>
  <c r="B27" i="23" a="1"/>
  <c r="B27" i="23" s="1"/>
  <c r="C27" i="23"/>
  <c r="D27" i="23"/>
  <c r="C28" i="23"/>
  <c r="B28" i="23" s="1" a="1"/>
  <c r="B28" i="23" s="1"/>
  <c r="D28" i="23"/>
  <c r="C29" i="23"/>
  <c r="B29" i="23" s="1" a="1"/>
  <c r="B29" i="23" s="1"/>
  <c r="D29" i="23"/>
  <c r="B30" i="23" a="1"/>
  <c r="B30" i="23" s="1"/>
  <c r="C30" i="23"/>
  <c r="D30" i="23"/>
  <c r="B31" i="23" a="1"/>
  <c r="B31" i="23" s="1"/>
  <c r="C31" i="23"/>
  <c r="D31" i="23"/>
  <c r="B32" i="23" a="1"/>
  <c r="B32" i="23"/>
  <c r="C32" i="23"/>
  <c r="D32" i="23"/>
  <c r="C33" i="23"/>
  <c r="B33" i="23" s="1" a="1"/>
  <c r="B33" i="23" s="1"/>
  <c r="D33" i="23"/>
  <c r="B34" i="23" a="1"/>
  <c r="B34" i="23" s="1"/>
  <c r="C34" i="23"/>
  <c r="D34" i="23"/>
  <c r="B35" i="23" a="1"/>
  <c r="B35" i="23" s="1"/>
  <c r="C35" i="23"/>
  <c r="D35" i="23"/>
  <c r="C36" i="23"/>
  <c r="B36" i="23" s="1" a="1"/>
  <c r="B36" i="23" s="1"/>
  <c r="D36" i="23"/>
  <c r="C37" i="23"/>
  <c r="B37" i="23" s="1" a="1"/>
  <c r="B37" i="23" s="1"/>
  <c r="D37" i="23"/>
  <c r="B38" i="23" a="1"/>
  <c r="B38" i="23" s="1"/>
  <c r="C38" i="23"/>
  <c r="D38" i="23"/>
  <c r="B39" i="23" a="1"/>
  <c r="B39" i="23" s="1"/>
  <c r="C39" i="23"/>
  <c r="D39" i="23"/>
  <c r="B40" i="23" a="1"/>
  <c r="B40" i="23"/>
  <c r="C40" i="23"/>
  <c r="D40" i="23"/>
  <c r="C41" i="23"/>
  <c r="B41" i="23" s="1" a="1"/>
  <c r="B41" i="23" s="1"/>
  <c r="D41" i="23"/>
  <c r="B42" i="23" a="1"/>
  <c r="B42" i="23" s="1"/>
  <c r="C42" i="23"/>
  <c r="D42" i="23"/>
  <c r="B43" i="23" a="1"/>
  <c r="B43" i="23" s="1"/>
  <c r="C43" i="23"/>
  <c r="D43" i="23"/>
  <c r="C44" i="23"/>
  <c r="B44" i="23" s="1" a="1"/>
  <c r="B44" i="23" s="1"/>
  <c r="D44" i="23"/>
  <c r="C45" i="23"/>
  <c r="B45" i="23" s="1" a="1"/>
  <c r="B45" i="23" s="1"/>
  <c r="D45" i="23"/>
  <c r="B46" i="23" a="1"/>
  <c r="B46" i="23" s="1"/>
  <c r="C46" i="23"/>
  <c r="D46" i="23"/>
  <c r="B47" i="23" a="1"/>
  <c r="B47" i="23" s="1"/>
  <c r="C47" i="23"/>
  <c r="D47" i="23"/>
  <c r="B48" i="23" a="1"/>
  <c r="B48" i="23"/>
  <c r="C48" i="23"/>
  <c r="D48" i="23"/>
  <c r="C49" i="23"/>
  <c r="B49" i="23" s="1" a="1"/>
  <c r="B49" i="23" s="1"/>
  <c r="D49" i="23"/>
  <c r="C50" i="23"/>
  <c r="B50" i="23" s="1" a="1"/>
  <c r="B50" i="23" s="1"/>
  <c r="D50" i="23"/>
  <c r="B51" i="23" a="1"/>
  <c r="B51" i="23" s="1"/>
  <c r="C51" i="23"/>
  <c r="D51" i="23"/>
  <c r="C52" i="23"/>
  <c r="B52" i="23" s="1" a="1"/>
  <c r="B52" i="23" s="1"/>
  <c r="D52" i="23"/>
  <c r="C53" i="23"/>
  <c r="B53" i="23" s="1" a="1"/>
  <c r="B53" i="23" s="1"/>
  <c r="D53" i="23"/>
  <c r="B54" i="23" a="1"/>
  <c r="B54" i="23" s="1"/>
  <c r="C54" i="23"/>
  <c r="D54" i="23"/>
  <c r="B55" i="23" a="1"/>
  <c r="B55" i="23" s="1"/>
  <c r="C55" i="23"/>
  <c r="D55" i="23"/>
  <c r="B56" i="23" a="1"/>
  <c r="B56" i="23"/>
  <c r="C56" i="23"/>
  <c r="D56" i="23"/>
  <c r="C57" i="23"/>
  <c r="B57" i="23" s="1" a="1"/>
  <c r="B57" i="23" s="1"/>
  <c r="D57" i="23"/>
  <c r="C58" i="23"/>
  <c r="B58" i="23" s="1" a="1"/>
  <c r="B58" i="23" s="1"/>
  <c r="D58" i="23"/>
  <c r="B59" i="23" a="1"/>
  <c r="B59" i="23" s="1"/>
  <c r="C59" i="23"/>
  <c r="D59" i="23"/>
  <c r="B60" i="23" a="1"/>
  <c r="B60" i="23"/>
  <c r="C60" i="23"/>
  <c r="D60" i="23"/>
  <c r="C61" i="23"/>
  <c r="B61" i="23" s="1" a="1"/>
  <c r="B61" i="23" s="1"/>
  <c r="D61" i="23"/>
  <c r="C62" i="23"/>
  <c r="B62" i="23" s="1" a="1"/>
  <c r="B62" i="23" s="1"/>
  <c r="D62" i="23"/>
  <c r="B63" i="23" a="1"/>
  <c r="B63" i="23" s="1"/>
  <c r="C63" i="23"/>
  <c r="D63" i="23"/>
  <c r="B64" i="23" a="1"/>
  <c r="B64" i="23"/>
  <c r="C64" i="23"/>
  <c r="D64" i="23"/>
  <c r="C65" i="23"/>
  <c r="B65" i="23" s="1" a="1"/>
  <c r="B65" i="23" s="1"/>
  <c r="D65" i="23"/>
  <c r="C66" i="23"/>
  <c r="B66" i="23" s="1" a="1"/>
  <c r="B66" i="23" s="1"/>
  <c r="D66" i="23"/>
  <c r="B67" i="23" a="1"/>
  <c r="B67" i="23" s="1"/>
  <c r="C67" i="23"/>
  <c r="D67" i="23"/>
  <c r="B68" i="23" a="1"/>
  <c r="B68" i="23" s="1"/>
  <c r="C68" i="23"/>
  <c r="D68" i="23"/>
  <c r="C69" i="23"/>
  <c r="B69" i="23" s="1" a="1"/>
  <c r="B69" i="23" s="1"/>
  <c r="D69" i="23"/>
  <c r="C70" i="23"/>
  <c r="B70" i="23" s="1" a="1"/>
  <c r="B70" i="23" s="1"/>
  <c r="D70" i="23"/>
  <c r="B71" i="23" a="1"/>
  <c r="B71" i="23" s="1"/>
  <c r="C71" i="23"/>
  <c r="D71" i="23"/>
  <c r="B72" i="23" a="1"/>
  <c r="B72" i="23"/>
  <c r="C72" i="23"/>
  <c r="D72" i="23"/>
  <c r="C73" i="23"/>
  <c r="B73" i="23" s="1" a="1"/>
  <c r="B73" i="23" s="1"/>
  <c r="D73" i="23"/>
  <c r="C74" i="23"/>
  <c r="B74" i="23" s="1" a="1"/>
  <c r="B74" i="23" s="1"/>
  <c r="D74" i="23"/>
  <c r="B75" i="23" a="1"/>
  <c r="B75" i="23" s="1"/>
  <c r="C75" i="23"/>
  <c r="D75" i="23"/>
  <c r="B76" i="23" a="1"/>
  <c r="B76" i="23" s="1"/>
  <c r="C76" i="23"/>
  <c r="D76" i="23"/>
  <c r="C77" i="23"/>
  <c r="B77" i="23" s="1" a="1"/>
  <c r="B77" i="23" s="1"/>
  <c r="D77" i="23"/>
  <c r="C78" i="23"/>
  <c r="B78" i="23" s="1" a="1"/>
  <c r="B78" i="23" s="1"/>
  <c r="D78" i="23"/>
  <c r="B79" i="23" a="1"/>
  <c r="B79" i="23" s="1"/>
  <c r="C79" i="23"/>
  <c r="D79" i="23"/>
  <c r="B80" i="23" a="1"/>
  <c r="B80" i="23"/>
  <c r="C80" i="23"/>
  <c r="D80" i="23"/>
  <c r="C81" i="23"/>
  <c r="B81" i="23" s="1" a="1"/>
  <c r="B81" i="23" s="1"/>
  <c r="D81" i="23"/>
  <c r="C82" i="23"/>
  <c r="B82" i="23" s="1" a="1"/>
  <c r="B82" i="23" s="1"/>
  <c r="D82" i="23"/>
  <c r="B83" i="23" a="1"/>
  <c r="B83" i="23" s="1"/>
  <c r="C83" i="23"/>
  <c r="D83" i="23"/>
  <c r="B84" i="23" a="1"/>
  <c r="B84" i="23" s="1"/>
  <c r="C84" i="23"/>
  <c r="D84" i="23"/>
  <c r="C85" i="23"/>
  <c r="B85" i="23" s="1" a="1"/>
  <c r="B85" i="23" s="1"/>
  <c r="D85" i="23"/>
  <c r="C86" i="23"/>
  <c r="B86" i="23" s="1" a="1"/>
  <c r="B86" i="23" s="1"/>
  <c r="D86" i="23"/>
  <c r="B87" i="23" a="1"/>
  <c r="B87" i="23" s="1"/>
  <c r="C87" i="23"/>
  <c r="D87" i="23"/>
  <c r="B88" i="23" a="1"/>
  <c r="B88" i="23"/>
  <c r="C88" i="23"/>
  <c r="D88" i="23"/>
  <c r="C89" i="23"/>
  <c r="B89" i="23" s="1" a="1"/>
  <c r="B89" i="23" s="1"/>
  <c r="D89" i="23"/>
  <c r="C90" i="23"/>
  <c r="B90" i="23" s="1" a="1"/>
  <c r="B90" i="23" s="1"/>
  <c r="D90" i="23"/>
  <c r="B91" i="23" a="1"/>
  <c r="B91" i="23" s="1"/>
  <c r="C91" i="23"/>
  <c r="D91" i="23"/>
  <c r="B92" i="23" a="1"/>
  <c r="B92" i="23" s="1"/>
  <c r="C92" i="23"/>
  <c r="D92" i="23"/>
  <c r="C93" i="23"/>
  <c r="B93" i="23" s="1" a="1"/>
  <c r="B93" i="23" s="1"/>
  <c r="D93" i="23"/>
  <c r="C94" i="23"/>
  <c r="B94" i="23" s="1" a="1"/>
  <c r="B94" i="23" s="1"/>
  <c r="D94" i="23"/>
  <c r="B95" i="23" a="1"/>
  <c r="B95" i="23" s="1"/>
  <c r="C95" i="23"/>
  <c r="D95" i="23"/>
  <c r="B96" i="23" a="1"/>
  <c r="B96" i="23"/>
  <c r="C96" i="23"/>
  <c r="D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B99" i="23" a="1"/>
  <c r="B99" i="23" s="1"/>
  <c r="C99" i="23"/>
  <c r="D99" i="23"/>
  <c r="E99" i="23"/>
  <c r="F99" i="23"/>
  <c r="G99" i="23"/>
  <c r="B100" i="23" a="1"/>
  <c r="B100" i="23" s="1"/>
  <c r="C100" i="23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 a="1"/>
  <c r="B104" i="23"/>
  <c r="C104" i="23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B107" i="23" a="1"/>
  <c r="B107" i="23" s="1"/>
  <c r="C107" i="23"/>
  <c r="D107" i="23"/>
  <c r="E107" i="23"/>
  <c r="F107" i="23"/>
  <c r="G107" i="23"/>
  <c r="B108" i="23" a="1"/>
  <c r="B108" i="23" s="1"/>
  <c r="C108" i="23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/>
  <c r="C112" i="23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B115" i="23" a="1"/>
  <c r="B115" i="23" s="1"/>
  <c r="C115" i="23"/>
  <c r="D115" i="23"/>
  <c r="E115" i="23"/>
  <c r="F115" i="23"/>
  <c r="G115" i="23"/>
  <c r="B116" i="23" a="1"/>
  <c r="B116" i="23"/>
  <c r="C116" i="23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/>
  <c r="C120" i="23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B123" i="23" a="1"/>
  <c r="B123" i="23" s="1"/>
  <c r="C123" i="23"/>
  <c r="D123" i="23"/>
  <c r="E123" i="23"/>
  <c r="F123" i="23"/>
  <c r="G123" i="23"/>
  <c r="B124" i="23" a="1"/>
  <c r="B124" i="23"/>
  <c r="C124" i="23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/>
  <c r="C128" i="23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B131" i="23" a="1"/>
  <c r="B131" i="23" s="1"/>
  <c r="C131" i="23"/>
  <c r="D131" i="23"/>
  <c r="E131" i="23"/>
  <c r="F131" i="23"/>
  <c r="G131" i="23"/>
  <c r="B132" i="23" a="1"/>
  <c r="B132" i="23" s="1"/>
  <c r="C132" i="23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B134" i="23" a="1"/>
  <c r="B134" i="23" s="1"/>
  <c r="C134" i="23"/>
  <c r="D134" i="23"/>
  <c r="E134" i="23"/>
  <c r="F134" i="23"/>
  <c r="G134" i="23"/>
  <c r="B135" i="23" a="1"/>
  <c r="B135" i="23" s="1"/>
  <c r="C135" i="23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B139" i="23" a="1"/>
  <c r="B139" i="23" s="1"/>
  <c r="C139" i="23"/>
  <c r="D139" i="23"/>
  <c r="E139" i="23"/>
  <c r="F139" i="23"/>
  <c r="G139" i="23"/>
  <c r="B140" i="23" a="1"/>
  <c r="B140" i="23" s="1"/>
  <c r="C140" i="23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B142" i="23" a="1"/>
  <c r="B142" i="23" s="1"/>
  <c r="C142" i="23"/>
  <c r="D142" i="23"/>
  <c r="E142" i="23"/>
  <c r="F142" i="23"/>
  <c r="G142" i="23"/>
  <c r="B143" i="23" a="1"/>
  <c r="B143" i="23" s="1"/>
  <c r="C143" i="23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B146" i="23" a="1"/>
  <c r="B146" i="23" s="1"/>
  <c r="C146" i="23"/>
  <c r="D146" i="23"/>
  <c r="E146" i="23"/>
  <c r="F146" i="23"/>
  <c r="G146" i="23"/>
  <c r="B147" i="23" a="1"/>
  <c r="B147" i="23" s="1"/>
  <c r="C147" i="23"/>
  <c r="D147" i="23"/>
  <c r="E147" i="23"/>
  <c r="F147" i="23"/>
  <c r="G147" i="23"/>
  <c r="B148" i="23" a="1"/>
  <c r="B148" i="23" s="1"/>
  <c r="C148" i="23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B150" i="23" a="1"/>
  <c r="B150" i="23" s="1"/>
  <c r="C150" i="23"/>
  <c r="D150" i="23"/>
  <c r="E150" i="23"/>
  <c r="F150" i="23"/>
  <c r="G150" i="23"/>
  <c r="B151" i="23" a="1"/>
  <c r="B151" i="23" s="1"/>
  <c r="C151" i="23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B154" i="23" a="1"/>
  <c r="B154" i="23" s="1"/>
  <c r="C154" i="23"/>
  <c r="D154" i="23"/>
  <c r="E154" i="23"/>
  <c r="F154" i="23"/>
  <c r="G154" i="23"/>
  <c r="B155" i="23" a="1"/>
  <c r="B155" i="23" s="1"/>
  <c r="C155" i="23"/>
  <c r="D155" i="23"/>
  <c r="E155" i="23"/>
  <c r="F155" i="23"/>
  <c r="G155" i="23"/>
  <c r="B156" i="23" a="1"/>
  <c r="B156" i="23" s="1"/>
  <c r="C156" i="23"/>
  <c r="D156" i="23"/>
  <c r="E156" i="23"/>
  <c r="F156" i="23"/>
  <c r="G156" i="23"/>
  <c r="B157" i="23" a="1"/>
  <c r="B157" i="23"/>
  <c r="C157" i="23"/>
  <c r="D157" i="23"/>
  <c r="E157" i="23"/>
  <c r="F157" i="23"/>
  <c r="G157" i="23"/>
  <c r="B158" i="23" a="1"/>
  <c r="B158" i="23" s="1"/>
  <c r="C158" i="23"/>
  <c r="D158" i="23"/>
  <c r="E158" i="23"/>
  <c r="F158" i="23"/>
  <c r="G158" i="23"/>
  <c r="B159" i="23" a="1"/>
  <c r="B159" i="23" s="1"/>
  <c r="C159" i="23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B162" i="23" a="1"/>
  <c r="B162" i="23" s="1"/>
  <c r="C162" i="23"/>
  <c r="D162" i="23"/>
  <c r="E162" i="23"/>
  <c r="F162" i="23"/>
  <c r="G162" i="23"/>
  <c r="B163" i="23" a="1"/>
  <c r="B163" i="23" s="1"/>
  <c r="C163" i="23"/>
  <c r="D163" i="23"/>
  <c r="E163" i="23"/>
  <c r="F163" i="23"/>
  <c r="G163" i="23"/>
  <c r="B164" i="23" a="1"/>
  <c r="B164" i="23" s="1"/>
  <c r="C164" i="23"/>
  <c r="D164" i="23"/>
  <c r="E164" i="23"/>
  <c r="F164" i="23"/>
  <c r="G164" i="23"/>
  <c r="B165" i="23" a="1"/>
  <c r="B165" i="23"/>
  <c r="C165" i="23"/>
  <c r="D165" i="23"/>
  <c r="E165" i="23"/>
  <c r="F165" i="23"/>
  <c r="G165" i="23"/>
  <c r="B166" i="23" a="1"/>
  <c r="B166" i="23" s="1"/>
  <c r="C166" i="23"/>
  <c r="D166" i="23"/>
  <c r="E166" i="23"/>
  <c r="F166" i="23"/>
  <c r="G166" i="23"/>
  <c r="B167" i="23" a="1"/>
  <c r="B167" i="23" s="1"/>
  <c r="C167" i="23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B170" i="23" a="1"/>
  <c r="B170" i="23" s="1"/>
  <c r="C170" i="23"/>
  <c r="D170" i="23"/>
  <c r="E170" i="23"/>
  <c r="F170" i="23"/>
  <c r="G170" i="23"/>
  <c r="B171" i="23" a="1"/>
  <c r="B171" i="23" s="1"/>
  <c r="C171" i="23"/>
  <c r="D171" i="23"/>
  <c r="E171" i="23"/>
  <c r="F171" i="23"/>
  <c r="G171" i="23"/>
  <c r="B172" i="23" a="1"/>
  <c r="B172" i="23" s="1"/>
  <c r="C172" i="23"/>
  <c r="D172" i="23"/>
  <c r="E172" i="23"/>
  <c r="F172" i="23"/>
  <c r="G172" i="23"/>
  <c r="B173" i="23" a="1"/>
  <c r="B173" i="23"/>
  <c r="C173" i="23"/>
  <c r="D173" i="23"/>
  <c r="E173" i="23"/>
  <c r="F173" i="23"/>
  <c r="G173" i="23"/>
  <c r="B174" i="23" a="1"/>
  <c r="B174" i="23" s="1"/>
  <c r="C174" i="23"/>
  <c r="D174" i="23"/>
  <c r="E174" i="23"/>
  <c r="F174" i="23"/>
  <c r="G174" i="23"/>
  <c r="B175" i="23" a="1"/>
  <c r="B175" i="23" s="1"/>
  <c r="C175" i="23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B178" i="23" a="1"/>
  <c r="B178" i="23" s="1"/>
  <c r="C178" i="23"/>
  <c r="D178" i="23"/>
  <c r="E178" i="23"/>
  <c r="F178" i="23"/>
  <c r="G178" i="23"/>
  <c r="B179" i="23" a="1"/>
  <c r="B179" i="23" s="1"/>
  <c r="C179" i="23"/>
  <c r="D179" i="23"/>
  <c r="E179" i="23"/>
  <c r="F179" i="23"/>
  <c r="G179" i="23"/>
  <c r="B180" i="23" a="1"/>
  <c r="B180" i="23" s="1"/>
  <c r="C180" i="23"/>
  <c r="D180" i="23"/>
  <c r="E180" i="23"/>
  <c r="F180" i="23"/>
  <c r="G180" i="23"/>
  <c r="B181" i="23" a="1"/>
  <c r="B181" i="23"/>
  <c r="C181" i="23"/>
  <c r="D181" i="23"/>
  <c r="E181" i="23"/>
  <c r="F181" i="23"/>
  <c r="G181" i="23"/>
  <c r="B182" i="23" a="1"/>
  <c r="B182" i="23" s="1"/>
  <c r="C182" i="23"/>
  <c r="D182" i="23"/>
  <c r="E182" i="23"/>
  <c r="F182" i="23"/>
  <c r="G182" i="23"/>
  <c r="B183" i="23" a="1"/>
  <c r="B183" i="23" s="1"/>
  <c r="C183" i="23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 s="1"/>
  <c r="C188" i="23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/>
  <c r="C192" i="23"/>
  <c r="B192" i="23" s="1" a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 s="1"/>
  <c r="C198" i="23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/>
  <c r="C200" i="23"/>
  <c r="B200" i="23" s="1" a="1"/>
  <c r="D200" i="23"/>
  <c r="E200" i="23"/>
  <c r="F200" i="23"/>
  <c r="G200" i="23"/>
  <c r="D5" i="23"/>
  <c r="C5" i="8"/>
  <c r="B5" i="8" s="1" a="1"/>
  <c r="B5" i="8" s="1"/>
  <c r="C5" i="23"/>
  <c r="B5" i="23" s="1" a="1"/>
  <c r="B5" i="23" s="1"/>
  <c r="A7" i="8" l="1"/>
  <c r="E6" i="8"/>
  <c r="A8" i="8" l="1"/>
  <c r="E7" i="8"/>
  <c r="F25" i="20"/>
  <c r="A9" i="8" l="1"/>
  <c r="E8" i="8"/>
  <c r="E11" i="13"/>
  <c r="F11" i="13" s="1"/>
  <c r="F22" i="13" s="1"/>
  <c r="E10" i="13"/>
  <c r="F10" i="13" s="1"/>
  <c r="F21" i="13" s="1"/>
  <c r="C7" i="15"/>
  <c r="E9" i="8" l="1"/>
  <c r="A10" i="8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A8" i="24"/>
  <c r="CI8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A11" i="8" l="1"/>
  <c r="E10" i="8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K2" i="24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J2" i="24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I2" i="24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H2" i="24"/>
  <c r="BZ2" i="24"/>
  <c r="BZ14" i="24" s="1"/>
  <c r="BR2" i="24"/>
  <c r="BR14" i="24" s="1"/>
  <c r="BJ2" i="24"/>
  <c r="BJ14" i="24" s="1"/>
  <c r="BB2" i="24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G2" i="24"/>
  <c r="BY2" i="24"/>
  <c r="BQ2" i="24"/>
  <c r="BI2" i="24"/>
  <c r="BA2" i="24"/>
  <c r="BA14" i="24" s="1"/>
  <c r="AS2" i="24"/>
  <c r="AK2" i="24"/>
  <c r="AC2" i="24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F2" i="24"/>
  <c r="CF14" i="24" s="1"/>
  <c r="BX2" i="24"/>
  <c r="BX14" i="24" s="1"/>
  <c r="BP2" i="24"/>
  <c r="BH2" i="24"/>
  <c r="AZ2" i="24"/>
  <c r="AR2" i="24"/>
  <c r="AJ2" i="24"/>
  <c r="AB2" i="24"/>
  <c r="T2" i="24"/>
  <c r="L2" i="24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M2" i="24"/>
  <c r="CM14" i="24" s="1"/>
  <c r="CE2" i="24"/>
  <c r="CE14" i="24" s="1"/>
  <c r="BW2" i="24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AH2" i="24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IH2" i="24"/>
  <c r="IH14" i="24" s="1"/>
  <c r="IJ25" i="24" s="1"/>
  <c r="FV2" i="24"/>
  <c r="FV14" i="24" s="1"/>
  <c r="FX25" i="24" s="1"/>
  <c r="DJ2" i="24"/>
  <c r="DJ14" i="24" s="1"/>
  <c r="DL25" i="24" s="1"/>
  <c r="AX2" i="24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R8" i="24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S8" i="24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I20" i="24" s="1"/>
  <c r="CL8" i="24"/>
  <c r="CT8" i="24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U8" i="24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U8" i="24"/>
  <c r="U20" i="24" s="1"/>
  <c r="AC8" i="24"/>
  <c r="AK8" i="24"/>
  <c r="AS8" i="24"/>
  <c r="BA8" i="24"/>
  <c r="BI8" i="24"/>
  <c r="BI20" i="24" s="1"/>
  <c r="BQ8" i="24"/>
  <c r="BQ20" i="24" s="1"/>
  <c r="BY8" i="24"/>
  <c r="BY20" i="24" s="1"/>
  <c r="CG8" i="24"/>
  <c r="CG20" i="24" s="1"/>
  <c r="CO8" i="24"/>
  <c r="CO20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T8" i="24"/>
  <c r="AT20" i="24" s="1"/>
  <c r="BB8" i="24"/>
  <c r="BJ8" i="24"/>
  <c r="BR8" i="24"/>
  <c r="BZ8" i="24"/>
  <c r="CH8" i="24"/>
  <c r="CP8" i="24"/>
  <c r="CP20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U7" i="24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L19" i="24" s="1"/>
  <c r="CO7" i="24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Q7" i="24"/>
  <c r="CQ19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P7" i="24"/>
  <c r="X7" i="24"/>
  <c r="AF7" i="24"/>
  <c r="AN7" i="24"/>
  <c r="AV7" i="24"/>
  <c r="BD7" i="24"/>
  <c r="BL7" i="24"/>
  <c r="BL19" i="24" s="1"/>
  <c r="BT7" i="24"/>
  <c r="BT19" i="24" s="1"/>
  <c r="CB7" i="24"/>
  <c r="CB19" i="24" s="1"/>
  <c r="CJ7" i="24"/>
  <c r="CJ19" i="24" s="1"/>
  <c r="CR7" i="24"/>
  <c r="CR19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U7" i="24"/>
  <c r="CC7" i="24"/>
  <c r="CK7" i="24"/>
  <c r="CK19" i="24" s="1"/>
  <c r="CS7" i="24"/>
  <c r="CS19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I6" i="24"/>
  <c r="CQ6" i="24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R6" i="24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S6" i="24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T6" i="24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BO6" i="24"/>
  <c r="BW6" i="24"/>
  <c r="CE6" i="24"/>
  <c r="CM6" i="24"/>
  <c r="CU6" i="24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Q5" i="24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R5" i="24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S5" i="24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T5" i="24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M5" i="24"/>
  <c r="CM17" i="24" s="1"/>
  <c r="CU5" i="24"/>
  <c r="CU17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CF5" i="24"/>
  <c r="CN5" i="24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S4" i="24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T4" i="24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U4" i="24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J4" i="24"/>
  <c r="BR4" i="24"/>
  <c r="BZ4" i="24"/>
  <c r="CH4" i="24"/>
  <c r="CP4" i="24"/>
  <c r="CP16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CA4" i="24"/>
  <c r="CI4" i="24"/>
  <c r="CQ4" i="24"/>
  <c r="CQ16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P3" i="24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Q3" i="24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R3" i="24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Y3" i="24"/>
  <c r="AG3" i="24"/>
  <c r="AO3" i="24"/>
  <c r="AW3" i="24"/>
  <c r="BE3" i="24"/>
  <c r="BM3" i="24"/>
  <c r="BU3" i="24"/>
  <c r="CC3" i="24"/>
  <c r="CC15" i="24" s="1"/>
  <c r="CK3" i="24"/>
  <c r="CS3" i="24"/>
  <c r="CS15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AH3" i="24"/>
  <c r="AP3" i="24"/>
  <c r="AX3" i="24"/>
  <c r="BF3" i="24"/>
  <c r="BN3" i="24"/>
  <c r="BV3" i="24"/>
  <c r="CD3" i="24"/>
  <c r="CL3" i="24"/>
  <c r="CT3" i="24"/>
  <c r="CT15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EY3" i="24"/>
  <c r="EY15" i="24" s="1"/>
  <c r="FA26" i="24" s="1"/>
  <c r="HK3" i="24"/>
  <c r="HK15" i="24" s="1"/>
  <c r="HM26" i="24" s="1"/>
  <c r="JW3" i="24"/>
  <c r="JW15" i="24" s="1"/>
  <c r="JY26" i="24" s="1"/>
  <c r="AI3" i="24"/>
  <c r="CU3" i="24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Z3" i="25"/>
  <c r="EH3" i="25"/>
  <c r="EP3" i="25"/>
  <c r="EX3" i="25"/>
  <c r="FF3" i="25"/>
  <c r="FN3" i="25"/>
  <c r="FN15" i="25" s="1"/>
  <c r="FP26" i="25" s="1"/>
  <c r="FV3" i="25"/>
  <c r="GD3" i="25"/>
  <c r="GL3" i="25"/>
  <c r="GT3" i="25"/>
  <c r="HB3" i="25"/>
  <c r="HJ3" i="25"/>
  <c r="HR3" i="25"/>
  <c r="HZ3" i="25"/>
  <c r="HZ15" i="25" s="1"/>
  <c r="IB26" i="25" s="1"/>
  <c r="IH3" i="25"/>
  <c r="IP3" i="25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V3" i="25"/>
  <c r="GV15" i="25" s="1"/>
  <c r="GX26" i="25" s="1"/>
  <c r="HL3" i="25"/>
  <c r="IB3" i="25"/>
  <c r="IR3" i="25"/>
  <c r="JH3" i="25"/>
  <c r="JX3" i="25"/>
  <c r="KN3" i="25"/>
  <c r="P3" i="25"/>
  <c r="BE3" i="25"/>
  <c r="BZ3" i="25"/>
  <c r="CP3" i="25"/>
  <c r="CP15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BT3" i="25"/>
  <c r="CJ3" i="25"/>
  <c r="CJ15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BW3" i="25"/>
  <c r="EI3" i="25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L2" i="25"/>
  <c r="T2" i="25"/>
  <c r="AB2" i="25"/>
  <c r="AJ2" i="25"/>
  <c r="AR2" i="25"/>
  <c r="AW14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AN7" i="25"/>
  <c r="BD7" i="25"/>
  <c r="BT7" i="25"/>
  <c r="CJ7" i="25"/>
  <c r="CJ19" i="25" s="1"/>
  <c r="CZ7" i="25"/>
  <c r="DP7" i="25"/>
  <c r="EF7" i="25"/>
  <c r="EV7" i="25"/>
  <c r="FL7" i="25"/>
  <c r="GB7" i="25"/>
  <c r="GR7" i="25"/>
  <c r="HH7" i="25"/>
  <c r="HH19" i="25" s="1"/>
  <c r="HJ30" i="25" s="1"/>
  <c r="HX7" i="25"/>
  <c r="IN7" i="25"/>
  <c r="JD7" i="25"/>
  <c r="JT7" i="25"/>
  <c r="KJ7" i="25"/>
  <c r="J7" i="25"/>
  <c r="Z7" i="25"/>
  <c r="AP7" i="25"/>
  <c r="AP19" i="25" s="1"/>
  <c r="BF7" i="25"/>
  <c r="BV7" i="25"/>
  <c r="CL7" i="25"/>
  <c r="DB7" i="25"/>
  <c r="DR7" i="25"/>
  <c r="EH7" i="25"/>
  <c r="EX7" i="25"/>
  <c r="FN7" i="25"/>
  <c r="FN19" i="25" s="1"/>
  <c r="FP30" i="25" s="1"/>
  <c r="GD7" i="25"/>
  <c r="GT7" i="25"/>
  <c r="HJ7" i="25"/>
  <c r="HZ7" i="25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CC6" i="25"/>
  <c r="CC18" i="25" s="1"/>
  <c r="CK6" i="25"/>
  <c r="CK18" i="25" s="1"/>
  <c r="CS6" i="25"/>
  <c r="CS18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DM6" i="25"/>
  <c r="EC6" i="25"/>
  <c r="ES6" i="25"/>
  <c r="FI6" i="25"/>
  <c r="FY6" i="25"/>
  <c r="FY18" i="25" s="1"/>
  <c r="GA29" i="25" s="1"/>
  <c r="GO6" i="25"/>
  <c r="HE6" i="25"/>
  <c r="HU6" i="25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T2" i="25"/>
  <c r="AT14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Z2" i="25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K5" i="25"/>
  <c r="DS5" i="25"/>
  <c r="EA5" i="25"/>
  <c r="EI5" i="25"/>
  <c r="EQ5" i="25"/>
  <c r="EY5" i="25"/>
  <c r="FG5" i="25"/>
  <c r="FO5" i="25"/>
  <c r="FW5" i="25"/>
  <c r="GE5" i="25"/>
  <c r="GM5" i="25"/>
  <c r="GU5" i="25"/>
  <c r="HC5" i="25"/>
  <c r="HK5" i="25"/>
  <c r="HS5" i="25"/>
  <c r="IA5" i="25"/>
  <c r="II5" i="25"/>
  <c r="IQ5" i="25"/>
  <c r="IY5" i="25"/>
  <c r="JG5" i="25"/>
  <c r="JO5" i="25"/>
  <c r="JW5" i="25"/>
  <c r="KE5" i="25"/>
  <c r="KM5" i="25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Z5" i="25"/>
  <c r="FH5" i="25"/>
  <c r="FP5" i="25"/>
  <c r="FX5" i="25"/>
  <c r="GF5" i="25"/>
  <c r="GN5" i="25"/>
  <c r="GV5" i="25"/>
  <c r="HD5" i="25"/>
  <c r="HL5" i="25"/>
  <c r="HT5" i="25"/>
  <c r="IB5" i="25"/>
  <c r="IJ5" i="25"/>
  <c r="IR5" i="25"/>
  <c r="IZ5" i="25"/>
  <c r="JH5" i="25"/>
  <c r="JP5" i="25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U2" i="25"/>
  <c r="BC2" i="25"/>
  <c r="BC14" i="25" s="1"/>
  <c r="BK2" i="25"/>
  <c r="BS2" i="25"/>
  <c r="CA2" i="25"/>
  <c r="CI2" i="25"/>
  <c r="CQ2" i="25"/>
  <c r="CY2" i="25"/>
  <c r="CY14" i="25" s="1"/>
  <c r="DA25" i="25" s="1"/>
  <c r="DG2" i="25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W4" i="25"/>
  <c r="JW16" i="25" s="1"/>
  <c r="JY27" i="25" s="1"/>
  <c r="KG4" i="25"/>
  <c r="K4" i="25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V2" i="25"/>
  <c r="BD2" i="25"/>
  <c r="BD14" i="25" s="1"/>
  <c r="BL2" i="25"/>
  <c r="BT2" i="25"/>
  <c r="CB2" i="25"/>
  <c r="CJ2" i="25"/>
  <c r="CJ14" i="25" s="1"/>
  <c r="CR2" i="25"/>
  <c r="CR14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GQ6" i="25"/>
  <c r="BS6" i="25"/>
  <c r="GG5" i="25"/>
  <c r="FD4" i="25"/>
  <c r="AA17" i="24"/>
  <c r="S14" i="24"/>
  <c r="G14" i="24"/>
  <c r="G25" i="24" s="1"/>
  <c r="E11" i="8" l="1"/>
  <c r="A12" i="8"/>
  <c r="H19" i="24"/>
  <c r="AP19" i="24"/>
  <c r="BW14" i="24"/>
  <c r="HU18" i="25"/>
  <c r="HW29" i="25" s="1"/>
  <c r="CW18" i="25"/>
  <c r="CY29" i="25" s="1"/>
  <c r="HT15" i="25"/>
  <c r="HV26" i="25" s="1"/>
  <c r="EI15" i="25"/>
  <c r="EK26" i="25" s="1"/>
  <c r="BU18" i="25"/>
  <c r="CR16" i="24"/>
  <c r="BZ20" i="24"/>
  <c r="CV25" i="24"/>
  <c r="CO25" i="24"/>
  <c r="BI14" i="24"/>
  <c r="CH14" i="24"/>
  <c r="CQ20" i="24"/>
  <c r="BR20" i="24"/>
  <c r="CW25" i="24"/>
  <c r="BQ14" i="24"/>
  <c r="BQ25" i="24" s="1"/>
  <c r="CP14" i="24"/>
  <c r="CP25" i="24" s="1"/>
  <c r="CU15" i="24"/>
  <c r="CW26" i="24" s="1"/>
  <c r="CA16" i="24"/>
  <c r="CM18" i="24"/>
  <c r="BS16" i="24"/>
  <c r="CN18" i="24"/>
  <c r="CE18" i="24"/>
  <c r="BU19" i="24"/>
  <c r="AV19" i="24"/>
  <c r="CD15" i="24"/>
  <c r="BM15" i="24"/>
  <c r="BM19" i="24"/>
  <c r="BF14" i="24"/>
  <c r="BV15" i="24"/>
  <c r="BE15" i="24"/>
  <c r="CJ16" i="24"/>
  <c r="CI16" i="24"/>
  <c r="CU18" i="24"/>
  <c r="CL15" i="24"/>
  <c r="BJ16" i="24"/>
  <c r="BD19" i="24"/>
  <c r="CW28" i="24"/>
  <c r="CU20" i="24"/>
  <c r="CW31" i="24" s="1"/>
  <c r="CS18" i="24"/>
  <c r="CU19" i="24"/>
  <c r="CW30" i="24" s="1"/>
  <c r="CW29" i="24"/>
  <c r="CU16" i="24"/>
  <c r="CW27" i="24" s="1"/>
  <c r="CV30" i="24"/>
  <c r="CU15" i="25"/>
  <c r="CT18" i="24"/>
  <c r="CS14" i="24"/>
  <c r="CU25" i="24" s="1"/>
  <c r="CS16" i="24"/>
  <c r="CS17" i="24"/>
  <c r="CU28" i="24" s="1"/>
  <c r="CT16" i="24"/>
  <c r="CV27" i="24" s="1"/>
  <c r="CS20" i="24"/>
  <c r="CT17" i="24"/>
  <c r="CV28" i="24" s="1"/>
  <c r="CR27" i="24"/>
  <c r="CT30" i="24"/>
  <c r="CT20" i="24"/>
  <c r="CV31" i="24" s="1"/>
  <c r="HS15" i="25"/>
  <c r="HU26" i="25" s="1"/>
  <c r="CQ18" i="24"/>
  <c r="CQ14" i="24"/>
  <c r="CP15" i="24"/>
  <c r="CR17" i="24"/>
  <c r="CR18" i="24"/>
  <c r="CN16" i="24"/>
  <c r="CP19" i="24"/>
  <c r="CR30" i="24" s="1"/>
  <c r="CR20" i="24"/>
  <c r="CP17" i="24"/>
  <c r="CQ15" i="24"/>
  <c r="CS30" i="24"/>
  <c r="CR14" i="24"/>
  <c r="CQ17" i="24"/>
  <c r="CR15" i="24"/>
  <c r="CT26" i="24" s="1"/>
  <c r="CP18" i="24"/>
  <c r="X19" i="24"/>
  <c r="AS14" i="24"/>
  <c r="AY17" i="24"/>
  <c r="AX15" i="24"/>
  <c r="AG15" i="24"/>
  <c r="AY15" i="24"/>
  <c r="CN17" i="24"/>
  <c r="AI15" i="24"/>
  <c r="BX17" i="24"/>
  <c r="BB18" i="24"/>
  <c r="AH14" i="24"/>
  <c r="M20" i="24"/>
  <c r="BB16" i="24"/>
  <c r="AS20" i="24"/>
  <c r="AU31" i="24" s="1"/>
  <c r="AL20" i="24"/>
  <c r="AK14" i="24"/>
  <c r="IG14" i="25"/>
  <c r="II25" i="25" s="1"/>
  <c r="IL14" i="25"/>
  <c r="IN25" i="25" s="1"/>
  <c r="I14" i="25"/>
  <c r="FR14" i="25"/>
  <c r="FT25" i="25" s="1"/>
  <c r="K16" i="25"/>
  <c r="IE14" i="25"/>
  <c r="IG25" i="25" s="1"/>
  <c r="FS14" i="25"/>
  <c r="FU25" i="25" s="1"/>
  <c r="DG14" i="25"/>
  <c r="DI25" i="25" s="1"/>
  <c r="AU14" i="25"/>
  <c r="EE20" i="25"/>
  <c r="EG31" i="25" s="1"/>
  <c r="AB19" i="25"/>
  <c r="KD20" i="25"/>
  <c r="KF31" i="25" s="1"/>
  <c r="KN18" i="25"/>
  <c r="CE17" i="24"/>
  <c r="AX14" i="24"/>
  <c r="BA20" i="24"/>
  <c r="CO17" i="24"/>
  <c r="CO16" i="24"/>
  <c r="CQ27" i="24" s="1"/>
  <c r="CO15" i="24"/>
  <c r="CQ31" i="24"/>
  <c r="CO19" i="24"/>
  <c r="EC20" i="25"/>
  <c r="EE31" i="25" s="1"/>
  <c r="Q18" i="25"/>
  <c r="CM15" i="24"/>
  <c r="CN15" i="24"/>
  <c r="CO29" i="24"/>
  <c r="CP31" i="24"/>
  <c r="CN19" i="24"/>
  <c r="AB14" i="24"/>
  <c r="AJ14" i="24"/>
  <c r="AP14" i="24"/>
  <c r="Q15" i="24"/>
  <c r="CJ18" i="24"/>
  <c r="CA18" i="24"/>
  <c r="CM20" i="24"/>
  <c r="CO31" i="24" s="1"/>
  <c r="CL18" i="24"/>
  <c r="CN29" i="24" s="1"/>
  <c r="CM19" i="24"/>
  <c r="CN25" i="24"/>
  <c r="CL16" i="24"/>
  <c r="CL17" i="24"/>
  <c r="CM16" i="24"/>
  <c r="CL30" i="24"/>
  <c r="CL20" i="24"/>
  <c r="CN31" i="24" s="1"/>
  <c r="HZ19" i="25"/>
  <c r="IB30" i="25" s="1"/>
  <c r="DB19" i="25"/>
  <c r="DD30" i="25" s="1"/>
  <c r="JT19" i="25"/>
  <c r="JV30" i="25" s="1"/>
  <c r="EV19" i="25"/>
  <c r="EX30" i="25" s="1"/>
  <c r="X19" i="25"/>
  <c r="P15" i="25"/>
  <c r="GF15" i="25"/>
  <c r="GH26" i="25" s="1"/>
  <c r="IP15" i="25"/>
  <c r="IR26" i="25" s="1"/>
  <c r="GD15" i="25"/>
  <c r="GF26" i="25" s="1"/>
  <c r="DR15" i="25"/>
  <c r="DT26" i="25" s="1"/>
  <c r="JP17" i="25"/>
  <c r="JR28" i="25" s="1"/>
  <c r="HD17" i="25"/>
  <c r="HF28" i="25" s="1"/>
  <c r="ER17" i="25"/>
  <c r="ET28" i="25" s="1"/>
  <c r="KM17" i="25"/>
  <c r="IA17" i="25"/>
  <c r="IC28" i="25" s="1"/>
  <c r="FO17" i="25"/>
  <c r="FQ28" i="25" s="1"/>
  <c r="DC17" i="25"/>
  <c r="DE28" i="25" s="1"/>
  <c r="JL16" i="25"/>
  <c r="JN27" i="25" s="1"/>
  <c r="AR14" i="24"/>
  <c r="I15" i="24"/>
  <c r="CK17" i="24"/>
  <c r="CM28" i="24" s="1"/>
  <c r="L14" i="24"/>
  <c r="K17" i="24"/>
  <c r="AP15" i="24"/>
  <c r="CK15" i="24"/>
  <c r="CK18" i="24"/>
  <c r="CJ20" i="24"/>
  <c r="BD16" i="24"/>
  <c r="CK16" i="24"/>
  <c r="CJ14" i="24"/>
  <c r="AX19" i="24"/>
  <c r="CK20" i="24"/>
  <c r="CM31" i="24" s="1"/>
  <c r="CJ17" i="24"/>
  <c r="CJ15" i="24"/>
  <c r="CH16" i="24"/>
  <c r="AP18" i="24"/>
  <c r="BO15" i="24"/>
  <c r="CK14" i="24"/>
  <c r="CM25" i="24" s="1"/>
  <c r="BS20" i="25"/>
  <c r="FU14" i="25"/>
  <c r="FW25" i="25" s="1"/>
  <c r="GF18" i="25"/>
  <c r="GH29" i="25" s="1"/>
  <c r="BH18" i="25"/>
  <c r="FZ14" i="25"/>
  <c r="GB25" i="25" s="1"/>
  <c r="DF14" i="25"/>
  <c r="DH25" i="25" s="1"/>
  <c r="IZ15" i="25"/>
  <c r="JB26" i="25" s="1"/>
  <c r="AO15" i="25"/>
  <c r="AL14" i="25"/>
  <c r="AN25" i="25" s="1"/>
  <c r="CI17" i="24"/>
  <c r="CC19" i="24"/>
  <c r="CD30" i="24" s="1"/>
  <c r="Z15" i="24"/>
  <c r="BU15" i="24"/>
  <c r="CI15" i="24"/>
  <c r="AN16" i="24"/>
  <c r="BP14" i="24"/>
  <c r="CG14" i="24"/>
  <c r="CG25" i="24" s="1"/>
  <c r="CE15" i="24"/>
  <c r="CE26" i="24" s="1"/>
  <c r="CG18" i="24"/>
  <c r="CI19" i="24"/>
  <c r="CK30" i="24" s="1"/>
  <c r="AC14" i="24"/>
  <c r="BB14" i="24"/>
  <c r="AF19" i="24"/>
  <c r="CI14" i="24"/>
  <c r="CG17" i="24"/>
  <c r="CF25" i="24"/>
  <c r="CI18" i="24"/>
  <c r="BN19" i="24"/>
  <c r="BN30" i="24" s="1"/>
  <c r="CH20" i="24"/>
  <c r="CJ31" i="24" s="1"/>
  <c r="CH15" i="24"/>
  <c r="BR16" i="24"/>
  <c r="BT27" i="24" s="1"/>
  <c r="CF17" i="24"/>
  <c r="CH17" i="24"/>
  <c r="CH19" i="24"/>
  <c r="CG16" i="24"/>
  <c r="BY17" i="24"/>
  <c r="M17" i="24"/>
  <c r="CG15" i="24"/>
  <c r="CI26" i="24" s="1"/>
  <c r="BQ18" i="24"/>
  <c r="BL16" i="24"/>
  <c r="AU16" i="24"/>
  <c r="AZ17" i="24"/>
  <c r="BP18" i="24"/>
  <c r="CH18" i="24"/>
  <c r="CG19" i="24"/>
  <c r="AX18" i="24"/>
  <c r="AO19" i="24"/>
  <c r="Y20" i="25"/>
  <c r="CF16" i="24"/>
  <c r="CB18" i="24"/>
  <c r="CE20" i="24"/>
  <c r="CD18" i="24"/>
  <c r="CE19" i="24"/>
  <c r="CF15" i="24"/>
  <c r="CF20" i="24"/>
  <c r="CF18" i="24"/>
  <c r="CF19" i="24"/>
  <c r="CD16" i="24"/>
  <c r="CD17" i="24"/>
  <c r="CE16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C18" i="24"/>
  <c r="CE29" i="24" s="1"/>
  <c r="BN14" i="24"/>
  <c r="BP25" i="24" s="1"/>
  <c r="CB20" i="24"/>
  <c r="BH14" i="24"/>
  <c r="N15" i="24"/>
  <c r="CC16" i="24"/>
  <c r="BE18" i="24"/>
  <c r="BS20" i="24"/>
  <c r="BS31" i="24" s="1"/>
  <c r="BB20" i="24"/>
  <c r="U14" i="24"/>
  <c r="AT14" i="24"/>
  <c r="CA15" i="24"/>
  <c r="BX15" i="24"/>
  <c r="CB16" i="24"/>
  <c r="AL16" i="24"/>
  <c r="BY16" i="24"/>
  <c r="CC17" i="24"/>
  <c r="AV18" i="24"/>
  <c r="AC20" i="24"/>
  <c r="P16" i="24"/>
  <c r="BC16" i="24"/>
  <c r="BX18" i="24"/>
  <c r="CC20" i="24"/>
  <c r="AW19" i="24"/>
  <c r="CC14" i="24"/>
  <c r="CE25" i="24" s="1"/>
  <c r="BF15" i="24"/>
  <c r="AO15" i="24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AZ14" i="24"/>
  <c r="BJ20" i="24"/>
  <c r="BK31" i="24" s="1"/>
  <c r="BY14" i="24"/>
  <c r="BY25" i="24" s="1"/>
  <c r="AL14" i="24"/>
  <c r="BV19" i="24"/>
  <c r="AK20" i="24"/>
  <c r="BK16" i="24"/>
  <c r="BW18" i="24"/>
  <c r="BN18" i="24"/>
  <c r="BM18" i="24"/>
  <c r="AW18" i="24"/>
  <c r="J19" i="24"/>
  <c r="AN19" i="24"/>
  <c r="CA14" i="24"/>
  <c r="BE19" i="24"/>
  <c r="CA19" i="24"/>
  <c r="CA17" i="24"/>
  <c r="CA20" i="24"/>
  <c r="BZ15" i="24"/>
  <c r="BZ19" i="24"/>
  <c r="BZ17" i="24"/>
  <c r="BY15" i="24"/>
  <c r="AA16" i="24"/>
  <c r="BZ16" i="24"/>
  <c r="BZ18" i="24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W14" i="25"/>
  <c r="X25" i="25" s="1"/>
  <c r="R20" i="24"/>
  <c r="I19" i="24"/>
  <c r="BP17" i="24"/>
  <c r="R14" i="24"/>
  <c r="BN15" i="24"/>
  <c r="AW15" i="24"/>
  <c r="AY26" i="24" s="1"/>
  <c r="AV16" i="24"/>
  <c r="BX16" i="24"/>
  <c r="AT16" i="24"/>
  <c r="BD18" i="24"/>
  <c r="BX20" i="24"/>
  <c r="BG15" i="24"/>
  <c r="BX19" i="24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BX25" i="24"/>
  <c r="BT18" i="24"/>
  <c r="AT18" i="24"/>
  <c r="AS18" i="24"/>
  <c r="AR18" i="24"/>
  <c r="BV18" i="24"/>
  <c r="BU18" i="24"/>
  <c r="AL18" i="24"/>
  <c r="BH16" i="24"/>
  <c r="BJ19" i="24"/>
  <c r="BA16" i="24"/>
  <c r="BN16" i="24"/>
  <c r="AW16" i="24"/>
  <c r="Z20" i="24"/>
  <c r="AH15" i="25"/>
  <c r="IY16" i="25"/>
  <c r="JA27" i="25" s="1"/>
  <c r="CU16" i="25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CN20" i="25"/>
  <c r="JU20" i="25"/>
  <c r="JW31" i="25" s="1"/>
  <c r="HF16" i="25"/>
  <c r="HH27" i="25" s="1"/>
  <c r="CO16" i="25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Y18" i="24"/>
  <c r="P19" i="24"/>
  <c r="N14" i="24"/>
  <c r="AG19" i="24"/>
  <c r="N20" i="24"/>
  <c r="V14" i="24"/>
  <c r="AF16" i="24"/>
  <c r="W16" i="24"/>
  <c r="AB17" i="24"/>
  <c r="BW17" i="24"/>
  <c r="Y19" i="24"/>
  <c r="Z30" i="24" s="1"/>
  <c r="AH15" i="24"/>
  <c r="O16" i="24"/>
  <c r="AC17" i="24"/>
  <c r="BA17" i="24"/>
  <c r="R15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BH20" i="24"/>
  <c r="AQ20" i="24"/>
  <c r="BU20" i="24"/>
  <c r="AV20" i="24"/>
  <c r="AV31" i="24" s="1"/>
  <c r="BD14" i="24"/>
  <c r="BC15" i="24"/>
  <c r="BQ15" i="24"/>
  <c r="AZ15" i="24"/>
  <c r="AJ16" i="24"/>
  <c r="BK19" i="24"/>
  <c r="BM30" i="24" s="1"/>
  <c r="AL19" i="24"/>
  <c r="BH19" i="24"/>
  <c r="AQ19" i="24"/>
  <c r="AZ20" i="24"/>
  <c r="AI20" i="24"/>
  <c r="BM20" i="24"/>
  <c r="AN20" i="24"/>
  <c r="AM14" i="24"/>
  <c r="BL14" i="24"/>
  <c r="BT15" i="24"/>
  <c r="AU15" i="24"/>
  <c r="BI15" i="24"/>
  <c r="AR15" i="24"/>
  <c r="AS16" i="24"/>
  <c r="BW16" i="24"/>
  <c r="BF16" i="24"/>
  <c r="BR18" i="24"/>
  <c r="BI18" i="24"/>
  <c r="BH18" i="24"/>
  <c r="AY18" i="24"/>
  <c r="BC19" i="24"/>
  <c r="BQ19" i="24"/>
  <c r="AZ19" i="24"/>
  <c r="AR20" i="24"/>
  <c r="BV20" i="24"/>
  <c r="BE20" i="24"/>
  <c r="AU14" i="24"/>
  <c r="BT14" i="24"/>
  <c r="AG14" i="24"/>
  <c r="BL15" i="24"/>
  <c r="AM15" i="24"/>
  <c r="BA15" i="24"/>
  <c r="AJ15" i="24"/>
  <c r="BO16" i="24"/>
  <c r="AX16" i="24"/>
  <c r="BS18" i="24"/>
  <c r="BA18" i="24"/>
  <c r="AZ18" i="24"/>
  <c r="AQ18" i="24"/>
  <c r="AU19" i="24"/>
  <c r="BI19" i="24"/>
  <c r="AR19" i="24"/>
  <c r="AJ20" i="24"/>
  <c r="BN20" i="24"/>
  <c r="AW20" i="24"/>
  <c r="BC14" i="24"/>
  <c r="AO14" i="24"/>
  <c r="BD15" i="24"/>
  <c r="BF26" i="24" s="1"/>
  <c r="BR15" i="24"/>
  <c r="AS15" i="24"/>
  <c r="BG16" i="24"/>
  <c r="BG18" i="24"/>
  <c r="BL18" i="24"/>
  <c r="BK18" i="24"/>
  <c r="BF30" i="24"/>
  <c r="AM19" i="24"/>
  <c r="BA19" i="24"/>
  <c r="AJ19" i="24"/>
  <c r="BW20" i="24"/>
  <c r="BY31" i="24" s="1"/>
  <c r="BF20" i="24"/>
  <c r="AO20" i="24"/>
  <c r="BK14" i="24"/>
  <c r="AW14" i="24"/>
  <c r="AV15" i="24"/>
  <c r="BJ15" i="24"/>
  <c r="AK15" i="24"/>
  <c r="BP16" i="24"/>
  <c r="AY16" i="24"/>
  <c r="BC18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AQ16" i="24"/>
  <c r="BU16" i="24"/>
  <c r="AU18" i="24"/>
  <c r="AK19" i="24"/>
  <c r="BO19" i="24"/>
  <c r="BG20" i="24"/>
  <c r="AP20" i="24"/>
  <c r="BL20" i="24"/>
  <c r="AN14" i="24"/>
  <c r="BM14" i="24"/>
  <c r="BO25" i="24" s="1"/>
  <c r="BS15" i="24"/>
  <c r="AT15" i="24"/>
  <c r="BP15" i="24"/>
  <c r="BQ16" i="24"/>
  <c r="AZ16" i="24"/>
  <c r="BM16" i="24"/>
  <c r="BO18" i="24"/>
  <c r="AO18" i="24"/>
  <c r="AN18" i="24"/>
  <c r="AM18" i="24"/>
  <c r="BB19" i="24"/>
  <c r="BG19" i="24"/>
  <c r="BP20" i="24"/>
  <c r="BR31" i="24" s="1"/>
  <c r="AY20" i="24"/>
  <c r="BD20" i="24"/>
  <c r="AV14" i="24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CL20" i="25"/>
  <c r="BT20" i="25"/>
  <c r="H20" i="25"/>
  <c r="AT20" i="25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HM18" i="25"/>
  <c r="HO29" i="25" s="1"/>
  <c r="CO18" i="25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JW19" i="25"/>
  <c r="JY30" i="25" s="1"/>
  <c r="HK19" i="25"/>
  <c r="HM30" i="25" s="1"/>
  <c r="EY19" i="25"/>
  <c r="FA30" i="25" s="1"/>
  <c r="CM19" i="25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L17" i="24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BH20" i="25"/>
  <c r="CI20" i="25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O29" i="25" s="1"/>
  <c r="JW20" i="25"/>
  <c r="JY31" i="25" s="1"/>
  <c r="HK20" i="25"/>
  <c r="HM31" i="25" s="1"/>
  <c r="EY20" i="25"/>
  <c r="FA31" i="25" s="1"/>
  <c r="BP20" i="25"/>
  <c r="DD19" i="25"/>
  <c r="DF30" i="25" s="1"/>
  <c r="O14" i="24"/>
  <c r="CK16" i="25"/>
  <c r="HS16" i="25"/>
  <c r="HU27" i="25" s="1"/>
  <c r="DE16" i="25"/>
  <c r="DG27" i="25" s="1"/>
  <c r="EF16" i="25"/>
  <c r="EH27" i="25" s="1"/>
  <c r="H16" i="25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GQ17" i="25"/>
  <c r="GS28" i="25" s="1"/>
  <c r="JQ18" i="25"/>
  <c r="JS29" i="25" s="1"/>
  <c r="ES18" i="25"/>
  <c r="EU29" i="25" s="1"/>
  <c r="U18" i="25"/>
  <c r="GY20" i="25"/>
  <c r="HA31" i="25" s="1"/>
  <c r="BI20" i="25"/>
  <c r="DD20" i="25"/>
  <c r="DF31" i="25" s="1"/>
  <c r="IQ15" i="25"/>
  <c r="IS26" i="25" s="1"/>
  <c r="CV15" i="25"/>
  <c r="CX26" i="25" s="1"/>
  <c r="CF15" i="25"/>
  <c r="AJ15" i="25"/>
  <c r="BH15" i="25"/>
  <c r="BD15" i="25"/>
  <c r="S15" i="24"/>
  <c r="J15" i="24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JV19" i="25"/>
  <c r="JX30" i="25" s="1"/>
  <c r="EX19" i="25"/>
  <c r="EZ30" i="25" s="1"/>
  <c r="Z19" i="25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FL19" i="25"/>
  <c r="FN30" i="25" s="1"/>
  <c r="AN19" i="25"/>
  <c r="AU20" i="25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AE16" i="24"/>
  <c r="AJ17" i="24"/>
  <c r="AD19" i="24"/>
  <c r="HP16" i="25"/>
  <c r="HR27" i="25" s="1"/>
  <c r="CM16" i="25"/>
  <c r="CO27" i="25" s="1"/>
  <c r="CR16" i="25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BC18" i="25"/>
  <c r="HJ18" i="25"/>
  <c r="HL29" i="25" s="1"/>
  <c r="CL18" i="25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JU19" i="25"/>
  <c r="JW30" i="25" s="1"/>
  <c r="HI19" i="25"/>
  <c r="HK30" i="25" s="1"/>
  <c r="EW19" i="25"/>
  <c r="EY30" i="25" s="1"/>
  <c r="CK19" i="25"/>
  <c r="Y19" i="25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EU18" i="25"/>
  <c r="EW29" i="25" s="1"/>
  <c r="KM14" i="25"/>
  <c r="IA14" i="25"/>
  <c r="IC25" i="25" s="1"/>
  <c r="FO14" i="25"/>
  <c r="FQ25" i="25" s="1"/>
  <c r="DC14" i="25"/>
  <c r="DE25" i="25" s="1"/>
  <c r="AQ14" i="25"/>
  <c r="AM18" i="25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ID17" i="25"/>
  <c r="IF28" i="25" s="1"/>
  <c r="FR17" i="25"/>
  <c r="FT28" i="25" s="1"/>
  <c r="DF17" i="25"/>
  <c r="DH28" i="25" s="1"/>
  <c r="G17" i="25"/>
  <c r="GD18" i="25"/>
  <c r="GF29" i="25" s="1"/>
  <c r="BF18" i="25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AA20" i="25"/>
  <c r="BV20" i="25"/>
  <c r="J20" i="25"/>
  <c r="BD20" i="25"/>
  <c r="CP20" i="25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AY25" i="25" s="1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KC15" i="25"/>
  <c r="KE26" i="25" s="1"/>
  <c r="HQ15" i="25"/>
  <c r="HS26" i="25" s="1"/>
  <c r="FE15" i="25"/>
  <c r="FG26" i="25" s="1"/>
  <c r="CS15" i="25"/>
  <c r="KA15" i="25"/>
  <c r="KC26" i="25" s="1"/>
  <c r="HO15" i="25"/>
  <c r="HQ26" i="25" s="1"/>
  <c r="FC15" i="25"/>
  <c r="FE26" i="25" s="1"/>
  <c r="CQ15" i="25"/>
  <c r="JY15" i="25"/>
  <c r="KA26" i="25" s="1"/>
  <c r="HM15" i="25"/>
  <c r="HO26" i="25" s="1"/>
  <c r="FA15" i="25"/>
  <c r="FC26" i="25" s="1"/>
  <c r="CO15" i="25"/>
  <c r="AY15" i="25"/>
  <c r="BC15" i="25"/>
  <c r="BB15" i="25"/>
  <c r="BI15" i="25"/>
  <c r="KJ20" i="25"/>
  <c r="KL31" i="25" s="1"/>
  <c r="FE14" i="25"/>
  <c r="FG25" i="25" s="1"/>
  <c r="CK14" i="25"/>
  <c r="V15" i="24"/>
  <c r="AE15" i="24"/>
  <c r="AB15" i="24"/>
  <c r="AK16" i="24"/>
  <c r="T16" i="24"/>
  <c r="AG16" i="24"/>
  <c r="BN17" i="24"/>
  <c r="AW17" i="24"/>
  <c r="BK17" i="24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JA14" i="25"/>
  <c r="JC25" i="25" s="1"/>
  <c r="GO14" i="25"/>
  <c r="GQ25" i="25" s="1"/>
  <c r="EC14" i="25"/>
  <c r="EE25" i="25" s="1"/>
  <c r="BQ14" i="25"/>
  <c r="GI19" i="25"/>
  <c r="GK30" i="25" s="1"/>
  <c r="BK19" i="25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JQ15" i="25"/>
  <c r="JS26" i="25" s="1"/>
  <c r="ES15" i="25"/>
  <c r="EU26" i="25" s="1"/>
  <c r="AU15" i="25"/>
  <c r="CS14" i="25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L15" i="25"/>
  <c r="AS15" i="25"/>
  <c r="AG14" i="25"/>
  <c r="BM20" i="25"/>
  <c r="O15" i="24"/>
  <c r="AC15" i="24"/>
  <c r="L15" i="24"/>
  <c r="G16" i="24"/>
  <c r="U16" i="24"/>
  <c r="AH16" i="24"/>
  <c r="Q16" i="24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AU17" i="25"/>
  <c r="KM20" i="25"/>
  <c r="JA18" i="25"/>
  <c r="JC29" i="25" s="1"/>
  <c r="EC18" i="25"/>
  <c r="EE29" i="25" s="1"/>
  <c r="HR18" i="25"/>
  <c r="HT29" i="25" s="1"/>
  <c r="CT18" i="25"/>
  <c r="FQ18" i="25"/>
  <c r="FS29" i="25" s="1"/>
  <c r="AS18" i="25"/>
  <c r="HK18" i="25"/>
  <c r="HM29" i="25" s="1"/>
  <c r="CM18" i="25"/>
  <c r="JF18" i="25"/>
  <c r="JH29" i="25" s="1"/>
  <c r="EH18" i="25"/>
  <c r="EJ29" i="25" s="1"/>
  <c r="J18" i="25"/>
  <c r="HH18" i="25"/>
  <c r="HJ29" i="25" s="1"/>
  <c r="CJ18" i="25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JY19" i="25"/>
  <c r="KA30" i="25" s="1"/>
  <c r="HM19" i="25"/>
  <c r="HO30" i="25" s="1"/>
  <c r="FA19" i="25"/>
  <c r="FC30" i="25" s="1"/>
  <c r="CO19" i="25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X20" i="25"/>
  <c r="CR20" i="25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Z14" i="25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IL18" i="25"/>
  <c r="IN29" i="25" s="1"/>
  <c r="FZ18" i="25"/>
  <c r="GB29" i="25" s="1"/>
  <c r="DN18" i="25"/>
  <c r="DP29" i="25" s="1"/>
  <c r="BB18" i="25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DQ14" i="25"/>
  <c r="DS25" i="25" s="1"/>
  <c r="DO18" i="25"/>
  <c r="DQ29" i="25" s="1"/>
  <c r="JH19" i="25"/>
  <c r="JJ30" i="25" s="1"/>
  <c r="X15" i="24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HL18" i="25"/>
  <c r="HN29" i="25" s="1"/>
  <c r="CN18" i="25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JI19" i="25"/>
  <c r="JK30" i="25" s="1"/>
  <c r="GW19" i="25"/>
  <c r="GY30" i="25" s="1"/>
  <c r="EK19" i="25"/>
  <c r="EM30" i="25" s="1"/>
  <c r="BY19" i="25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CO17" i="25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EO14" i="25"/>
  <c r="EQ25" i="25" s="1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Z15" i="3"/>
  <c r="CA15" i="3"/>
  <c r="CB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13" i="8" l="1"/>
  <c r="E12" i="8"/>
  <c r="AY25" i="24"/>
  <c r="AN31" i="24"/>
  <c r="CR25" i="24"/>
  <c r="CP29" i="24"/>
  <c r="BZ31" i="24"/>
  <c r="CJ27" i="24"/>
  <c r="CT29" i="24"/>
  <c r="CQ30" i="24"/>
  <c r="CT25" i="24"/>
  <c r="BS27" i="24"/>
  <c r="BV30" i="24"/>
  <c r="CA31" i="24"/>
  <c r="BR25" i="24"/>
  <c r="CV26" i="24"/>
  <c r="BD31" i="25"/>
  <c r="AR29" i="25"/>
  <c r="AV29" i="25"/>
  <c r="AY29" i="25"/>
  <c r="CV26" i="25"/>
  <c r="BR26" i="25"/>
  <c r="CN25" i="25"/>
  <c r="CQ26" i="25"/>
  <c r="CU26" i="25"/>
  <c r="CM30" i="25"/>
  <c r="BL29" i="25"/>
  <c r="CU28" i="25"/>
  <c r="CA30" i="25"/>
  <c r="AS29" i="25"/>
  <c r="CT28" i="25"/>
  <c r="BJ25" i="24"/>
  <c r="CV29" i="24"/>
  <c r="CU26" i="24"/>
  <c r="CR28" i="24"/>
  <c r="BL30" i="25"/>
  <c r="AB26" i="25"/>
  <c r="BD29" i="25"/>
  <c r="AG30" i="25"/>
  <c r="CW27" i="25"/>
  <c r="CW29" i="25"/>
  <c r="CV27" i="25"/>
  <c r="CV29" i="25"/>
  <c r="CW28" i="25"/>
  <c r="CW26" i="25"/>
  <c r="CR27" i="25"/>
  <c r="CP28" i="24"/>
  <c r="BG26" i="24"/>
  <c r="CT31" i="24"/>
  <c r="AR25" i="24"/>
  <c r="AK25" i="24"/>
  <c r="CU30" i="24"/>
  <c r="BN26" i="24"/>
  <c r="BZ25" i="24"/>
  <c r="CS28" i="24"/>
  <c r="CU29" i="24"/>
  <c r="CQ26" i="24"/>
  <c r="AX25" i="25"/>
  <c r="AU30" i="25"/>
  <c r="AV30" i="25"/>
  <c r="CV25" i="25"/>
  <c r="CT29" i="25"/>
  <c r="CU31" i="25"/>
  <c r="CV28" i="25"/>
  <c r="CS30" i="25"/>
  <c r="CV30" i="25"/>
  <c r="CU30" i="25"/>
  <c r="CU29" i="25"/>
  <c r="CU25" i="25"/>
  <c r="AZ26" i="24"/>
  <c r="AM31" i="24"/>
  <c r="CL26" i="24"/>
  <c r="CQ25" i="24"/>
  <c r="CI27" i="24"/>
  <c r="CU27" i="24"/>
  <c r="BU26" i="24"/>
  <c r="CS27" i="24"/>
  <c r="BV26" i="24"/>
  <c r="CS26" i="24"/>
  <c r="AZ25" i="24"/>
  <c r="CN28" i="24"/>
  <c r="CP26" i="24"/>
  <c r="CQ28" i="24"/>
  <c r="CT28" i="24"/>
  <c r="CJ26" i="24"/>
  <c r="CR29" i="24"/>
  <c r="CS31" i="24"/>
  <c r="CU31" i="24"/>
  <c r="CT27" i="24"/>
  <c r="AW25" i="25"/>
  <c r="AS30" i="25"/>
  <c r="AR30" i="25"/>
  <c r="CS28" i="25"/>
  <c r="AB30" i="25"/>
  <c r="AV25" i="25"/>
  <c r="AT30" i="25"/>
  <c r="CT31" i="25"/>
  <c r="CR31" i="25"/>
  <c r="CQ28" i="25"/>
  <c r="CS26" i="25"/>
  <c r="CS27" i="25"/>
  <c r="CS31" i="25"/>
  <c r="CT26" i="25"/>
  <c r="CP31" i="25"/>
  <c r="CF25" i="25"/>
  <c r="BR31" i="25"/>
  <c r="CQ29" i="25"/>
  <c r="CT25" i="25"/>
  <c r="CR28" i="25"/>
  <c r="CT27" i="25"/>
  <c r="BI29" i="25"/>
  <c r="CR26" i="25"/>
  <c r="CQ30" i="25"/>
  <c r="CS25" i="25"/>
  <c r="BQ30" i="25"/>
  <c r="CR29" i="25"/>
  <c r="CR30" i="25"/>
  <c r="CS29" i="25"/>
  <c r="CO28" i="24"/>
  <c r="CR26" i="24"/>
  <c r="CS25" i="24"/>
  <c r="CI25" i="24"/>
  <c r="CR31" i="24"/>
  <c r="CI31" i="24"/>
  <c r="CQ29" i="24"/>
  <c r="CS29" i="24"/>
  <c r="AJ25" i="24"/>
  <c r="AI25" i="24"/>
  <c r="K26" i="24"/>
  <c r="BS29" i="24"/>
  <c r="AA26" i="24"/>
  <c r="AS25" i="24"/>
  <c r="AT31" i="24"/>
  <c r="AQ25" i="24"/>
  <c r="Z26" i="24"/>
  <c r="BC31" i="24"/>
  <c r="BB25" i="24"/>
  <c r="AD26" i="25"/>
  <c r="AS25" i="25"/>
  <c r="AA30" i="25"/>
  <c r="AD25" i="25"/>
  <c r="AV28" i="25"/>
  <c r="H27" i="25"/>
  <c r="CP27" i="25"/>
  <c r="CQ31" i="25"/>
  <c r="CF29" i="25"/>
  <c r="CP29" i="25"/>
  <c r="CQ27" i="25"/>
  <c r="BD27" i="24"/>
  <c r="CB29" i="24"/>
  <c r="AL25" i="24"/>
  <c r="CK29" i="24"/>
  <c r="CM26" i="24"/>
  <c r="AC25" i="24"/>
  <c r="CP30" i="24"/>
  <c r="CO27" i="24"/>
  <c r="AX26" i="24"/>
  <c r="CP27" i="24"/>
  <c r="AN30" i="25"/>
  <c r="AM25" i="25"/>
  <c r="AR31" i="25"/>
  <c r="W29" i="25"/>
  <c r="AU31" i="25"/>
  <c r="AR25" i="25"/>
  <c r="AW31" i="25"/>
  <c r="AO30" i="25"/>
  <c r="AP30" i="25"/>
  <c r="AQ25" i="25"/>
  <c r="CK27" i="25"/>
  <c r="CO25" i="25"/>
  <c r="CM27" i="25"/>
  <c r="BS31" i="25"/>
  <c r="BT27" i="25"/>
  <c r="CN28" i="25"/>
  <c r="CO29" i="25"/>
  <c r="CO31" i="25"/>
  <c r="P29" i="25"/>
  <c r="CP28" i="25"/>
  <c r="CL29" i="25"/>
  <c r="CO30" i="25"/>
  <c r="CP30" i="25"/>
  <c r="BY28" i="24"/>
  <c r="AT25" i="24"/>
  <c r="AD25" i="24"/>
  <c r="BW26" i="24"/>
  <c r="BM28" i="24"/>
  <c r="BD26" i="24"/>
  <c r="AB25" i="24"/>
  <c r="CL25" i="24"/>
  <c r="BL27" i="24"/>
  <c r="CL29" i="24"/>
  <c r="CM27" i="24"/>
  <c r="CL31" i="24"/>
  <c r="CM29" i="24"/>
  <c r="CN26" i="24"/>
  <c r="BU29" i="24"/>
  <c r="CO30" i="24"/>
  <c r="CO26" i="24"/>
  <c r="CN127" i="3"/>
  <c r="AV31" i="25"/>
  <c r="AL30" i="25"/>
  <c r="AN31" i="25"/>
  <c r="AS31" i="25"/>
  <c r="AB25" i="25"/>
  <c r="CN27" i="25"/>
  <c r="CL25" i="25"/>
  <c r="CO26" i="25"/>
  <c r="CN29" i="25"/>
  <c r="CN26" i="25"/>
  <c r="CN31" i="25"/>
  <c r="CO28" i="25"/>
  <c r="CL28" i="25"/>
  <c r="CK26" i="25"/>
  <c r="AX30" i="24"/>
  <c r="AX25" i="24"/>
  <c r="CL28" i="24"/>
  <c r="CM30" i="24"/>
  <c r="BD25" i="24"/>
  <c r="CN27" i="24"/>
  <c r="CL27" i="24"/>
  <c r="CN30" i="24"/>
  <c r="AL31" i="25"/>
  <c r="AT31" i="25"/>
  <c r="AT26" i="25"/>
  <c r="AK30" i="25"/>
  <c r="AP25" i="25"/>
  <c r="AO25" i="25"/>
  <c r="AM30" i="25"/>
  <c r="CC28" i="25"/>
  <c r="CH26" i="25"/>
  <c r="CM26" i="25"/>
  <c r="CJ29" i="25"/>
  <c r="CM28" i="25"/>
  <c r="CM25" i="25"/>
  <c r="CL30" i="25"/>
  <c r="CK25" i="25"/>
  <c r="CM31" i="25"/>
  <c r="CL27" i="25"/>
  <c r="CM29" i="25"/>
  <c r="CL26" i="25"/>
  <c r="L27" i="24"/>
  <c r="AY30" i="24"/>
  <c r="AR26" i="24"/>
  <c r="CK28" i="24"/>
  <c r="CJ28" i="24"/>
  <c r="AW30" i="24"/>
  <c r="BX26" i="24"/>
  <c r="BQ30" i="24"/>
  <c r="BE30" i="24"/>
  <c r="BZ30" i="24"/>
  <c r="CE30" i="24"/>
  <c r="CH25" i="24"/>
  <c r="AO30" i="24"/>
  <c r="AP30" i="24"/>
  <c r="AZ30" i="24"/>
  <c r="BL25" i="24"/>
  <c r="BO26" i="24"/>
  <c r="CJ29" i="24"/>
  <c r="CJ25" i="24"/>
  <c r="CK25" i="24"/>
  <c r="BB31" i="24"/>
  <c r="BW27" i="24"/>
  <c r="AQ30" i="24"/>
  <c r="CH30" i="24"/>
  <c r="CH27" i="24"/>
  <c r="CK26" i="24"/>
  <c r="CK27" i="24"/>
  <c r="CC30" i="24"/>
  <c r="AQ26" i="24"/>
  <c r="BH25" i="24"/>
  <c r="CH29" i="24"/>
  <c r="CK31" i="24"/>
  <c r="AO26" i="25"/>
  <c r="P25" i="25"/>
  <c r="CK29" i="25"/>
  <c r="CJ28" i="25"/>
  <c r="CK31" i="25"/>
  <c r="BK25" i="25"/>
  <c r="CK28" i="25"/>
  <c r="AO29" i="25"/>
  <c r="BW31" i="25"/>
  <c r="CA25" i="25"/>
  <c r="BH29" i="25"/>
  <c r="M28" i="24"/>
  <c r="CG28" i="24"/>
  <c r="BO27" i="24"/>
  <c r="BI25" i="24"/>
  <c r="CE28" i="24"/>
  <c r="CH31" i="24"/>
  <c r="CI28" i="24"/>
  <c r="CE31" i="24"/>
  <c r="CG29" i="24"/>
  <c r="AO31" i="24"/>
  <c r="BF29" i="24"/>
  <c r="CB27" i="24"/>
  <c r="CH26" i="24"/>
  <c r="AX29" i="24"/>
  <c r="BE27" i="24"/>
  <c r="CG27" i="24"/>
  <c r="AZ28" i="24"/>
  <c r="CA26" i="24"/>
  <c r="CF29" i="24"/>
  <c r="CI30" i="24"/>
  <c r="CJ30" i="24"/>
  <c r="BA28" i="24"/>
  <c r="AS28" i="24"/>
  <c r="Q27" i="24"/>
  <c r="AW27" i="24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A14" i="8" l="1"/>
  <c r="E13" i="8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A15" i="8" l="1"/>
  <c r="E14" i="8"/>
  <c r="D4" i="8"/>
  <c r="D3" i="8"/>
  <c r="D4" i="23"/>
  <c r="D3" i="23"/>
  <c r="BB5" i="3"/>
  <c r="A16" i="8" l="1"/>
  <c r="E15" i="8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A17" i="8" l="1"/>
  <c r="E16" i="8"/>
  <c r="CN128" i="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4" i="20"/>
  <c r="L39" i="20"/>
  <c r="L18" i="20"/>
  <c r="L12" i="20"/>
  <c r="L19" i="20"/>
  <c r="L7" i="20"/>
  <c r="L13" i="20"/>
  <c r="L15" i="20"/>
  <c r="L9" i="20"/>
  <c r="L8" i="20"/>
  <c r="L4" i="20"/>
  <c r="L17" i="20"/>
  <c r="L5" i="20"/>
  <c r="L20" i="20"/>
  <c r="L6" i="20"/>
  <c r="L37" i="20"/>
  <c r="L33" i="20"/>
  <c r="L29" i="20"/>
  <c r="L43" i="20"/>
  <c r="L21" i="20"/>
  <c r="L45" i="20"/>
  <c r="L34" i="20"/>
  <c r="L16" i="20"/>
  <c r="L22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A18" i="8" l="1"/>
  <c r="E17" i="8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A19" i="8" l="1"/>
  <c r="E18" i="8"/>
  <c r="C4" i="23"/>
  <c r="C3" i="23"/>
  <c r="C2" i="23"/>
  <c r="A2" i="23"/>
  <c r="A3" i="23" s="1"/>
  <c r="J1" i="23"/>
  <c r="F1" i="23"/>
  <c r="E19" i="8" l="1"/>
  <c r="A20" i="8"/>
  <c r="E20" i="23"/>
  <c r="F20" i="23"/>
  <c r="A4" i="23"/>
  <c r="E4" i="23" s="1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A21" i="8" l="1"/>
  <c r="E20" i="8"/>
  <c r="G20" i="23"/>
  <c r="E3" i="23"/>
  <c r="E5" i="23"/>
  <c r="F3" i="23"/>
  <c r="F13" i="23"/>
  <c r="F7" i="23"/>
  <c r="E13" i="23"/>
  <c r="F4" i="23"/>
  <c r="G4" i="23" s="1"/>
  <c r="F96" i="23"/>
  <c r="E14" i="23"/>
  <c r="E6" i="23"/>
  <c r="F14" i="23"/>
  <c r="E7" i="23"/>
  <c r="F6" i="23"/>
  <c r="E96" i="23"/>
  <c r="F5" i="23"/>
  <c r="F25" i="23"/>
  <c r="E25" i="23"/>
  <c r="F2" i="23"/>
  <c r="E2" i="23"/>
  <c r="C32" i="13"/>
  <c r="G6" i="23" l="1"/>
  <c r="G25" i="23"/>
  <c r="G14" i="23"/>
  <c r="G7" i="23"/>
  <c r="A22" i="8"/>
  <c r="E21" i="8"/>
  <c r="G96" i="23"/>
  <c r="G13" i="23"/>
  <c r="G5" i="23"/>
  <c r="G3" i="23"/>
  <c r="G2" i="23"/>
  <c r="B44" i="15"/>
  <c r="A23" i="8" l="1"/>
  <c r="E22" i="8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CZ5" i="13" s="1"/>
  <c r="M12" i="20"/>
  <c r="A24" i="8" l="1"/>
  <c r="E23" i="8"/>
  <c r="AL5" i="13"/>
  <c r="AT5" i="13"/>
  <c r="BB5" i="13"/>
  <c r="BJ5" i="13"/>
  <c r="AM5" i="13"/>
  <c r="AU5" i="13"/>
  <c r="BC5" i="13"/>
  <c r="BK5" i="13"/>
  <c r="AN5" i="13"/>
  <c r="AV5" i="13"/>
  <c r="BD5" i="13"/>
  <c r="BL5" i="13"/>
  <c r="AO5" i="13"/>
  <c r="AW5" i="13"/>
  <c r="BE5" i="13"/>
  <c r="BM5" i="13"/>
  <c r="AR5" i="13"/>
  <c r="AZ5" i="13"/>
  <c r="BH5" i="13"/>
  <c r="AS5" i="13"/>
  <c r="BA5" i="13"/>
  <c r="AP5" i="13"/>
  <c r="AX5" i="13"/>
  <c r="BF5" i="13"/>
  <c r="BN5" i="13"/>
  <c r="AQ5" i="13"/>
  <c r="AY5" i="13"/>
  <c r="BG5" i="13"/>
  <c r="BO5" i="13"/>
  <c r="BI5" i="13"/>
  <c r="H5" i="13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0" i="20"/>
  <c r="M17" i="20"/>
  <c r="M42" i="20"/>
  <c r="M43" i="20"/>
  <c r="M45" i="20"/>
  <c r="M33" i="20"/>
  <c r="M52" i="20"/>
  <c r="M13" i="20"/>
  <c r="M55" i="20"/>
  <c r="C2" i="13"/>
  <c r="C3" i="8"/>
  <c r="C4" i="8"/>
  <c r="A25" i="8" l="1"/>
  <c r="E24" i="8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A26" i="8" l="1"/>
  <c r="E25" i="8"/>
  <c r="O109" i="14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0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3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7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6" i="20" s="1"/>
  <c r="G43" i="14"/>
  <c r="F56" i="20" s="1"/>
  <c r="G35" i="14"/>
  <c r="F21" i="20" s="1"/>
  <c r="G27" i="14"/>
  <c r="F22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4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5" i="20" s="1"/>
  <c r="G6" i="14"/>
  <c r="F5" i="20" s="1"/>
  <c r="G2" i="14"/>
  <c r="F10" i="20" s="1"/>
  <c r="G3" i="14"/>
  <c r="F6" i="20" s="1"/>
  <c r="A2" i="8"/>
  <c r="A3" i="8" s="1"/>
  <c r="A27" i="8" l="1"/>
  <c r="E26" i="8"/>
  <c r="F51" i="20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E27" i="8" l="1"/>
  <c r="A28" i="8"/>
  <c r="F35" i="20"/>
  <c r="L35" i="20"/>
  <c r="L25" i="20"/>
  <c r="N126" i="14"/>
  <c r="O126" i="14" s="1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29" i="8" l="1"/>
  <c r="E28" i="8"/>
  <c r="F10" i="8"/>
  <c r="G10" i="8" s="1"/>
  <c r="F18" i="8"/>
  <c r="G18" i="8" s="1"/>
  <c r="F26" i="8"/>
  <c r="G26" i="8" s="1"/>
  <c r="F9" i="8"/>
  <c r="G9" i="8" s="1"/>
  <c r="F17" i="8"/>
  <c r="G17" i="8" s="1"/>
  <c r="F25" i="8"/>
  <c r="G25" i="8" s="1"/>
  <c r="F8" i="8"/>
  <c r="G8" i="8" s="1"/>
  <c r="F16" i="8"/>
  <c r="G16" i="8" s="1"/>
  <c r="F24" i="8"/>
  <c r="G24" i="8" s="1"/>
  <c r="F7" i="8"/>
  <c r="G7" i="8" s="1"/>
  <c r="F15" i="8"/>
  <c r="G15" i="8" s="1"/>
  <c r="F23" i="8"/>
  <c r="G23" i="8" s="1"/>
  <c r="F6" i="8"/>
  <c r="G6" i="8" s="1"/>
  <c r="F14" i="8"/>
  <c r="G14" i="8" s="1"/>
  <c r="F22" i="8"/>
  <c r="G22" i="8" s="1"/>
  <c r="F12" i="8"/>
  <c r="G12" i="8" s="1"/>
  <c r="F20" i="8"/>
  <c r="G20" i="8" s="1"/>
  <c r="F28" i="8"/>
  <c r="G28" i="8" s="1"/>
  <c r="F11" i="8"/>
  <c r="G11" i="8" s="1"/>
  <c r="F13" i="8"/>
  <c r="G13" i="8" s="1"/>
  <c r="F19" i="8"/>
  <c r="G19" i="8" s="1"/>
  <c r="F29" i="8"/>
  <c r="F21" i="8"/>
  <c r="G21" i="8" s="1"/>
  <c r="F27" i="8"/>
  <c r="G27" i="8" s="1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A30" i="8" l="1"/>
  <c r="E29" i="8"/>
  <c r="G29" i="8" s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31" i="8" l="1"/>
  <c r="E30" i="8"/>
  <c r="F30" i="8"/>
  <c r="G30" i="8" s="1"/>
  <c r="E82" i="14"/>
  <c r="P82" i="14" s="1"/>
  <c r="E125" i="14"/>
  <c r="P125" i="14" s="1"/>
  <c r="E115" i="14"/>
  <c r="P115" i="14" s="1"/>
  <c r="E84" i="14"/>
  <c r="P84" i="14" s="1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0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6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32" i="8" l="1"/>
  <c r="E31" i="8"/>
  <c r="F31" i="8"/>
  <c r="G31" i="8" s="1"/>
  <c r="M57" i="14"/>
  <c r="D49" i="20"/>
  <c r="M24" i="14"/>
  <c r="D13" i="20"/>
  <c r="M5" i="14"/>
  <c r="D25" i="20"/>
  <c r="M18" i="14"/>
  <c r="D12" i="20"/>
  <c r="M12" i="14"/>
  <c r="D23" i="20"/>
  <c r="M4" i="14"/>
  <c r="D11" i="20"/>
  <c r="M28" i="14"/>
  <c r="D44" i="20"/>
  <c r="M10" i="14"/>
  <c r="D17" i="20"/>
  <c r="M43" i="14"/>
  <c r="D56" i="20"/>
  <c r="M27" i="14"/>
  <c r="D22" i="20"/>
  <c r="M25" i="14"/>
  <c r="D48" i="20"/>
  <c r="M33" i="14"/>
  <c r="D18" i="20"/>
  <c r="M14" i="14"/>
  <c r="D15" i="20"/>
  <c r="M7" i="14"/>
  <c r="D8" i="20"/>
  <c r="M15" i="14"/>
  <c r="D9" i="20"/>
  <c r="M22" i="14"/>
  <c r="D42" i="20"/>
  <c r="M29" i="14"/>
  <c r="D14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1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A33" i="8" l="1"/>
  <c r="E32" i="8"/>
  <c r="F32" i="8"/>
  <c r="G32" i="8" s="1"/>
  <c r="C15" i="13"/>
  <c r="C36" i="15" s="1"/>
  <c r="C9" i="13"/>
  <c r="G3" i="13"/>
  <c r="G25" i="13" s="1"/>
  <c r="K13" i="13"/>
  <c r="L5" i="13"/>
  <c r="L13" i="13" s="1"/>
  <c r="M1" i="8"/>
  <c r="M4" i="13"/>
  <c r="E33" i="8" l="1"/>
  <c r="A34" i="8"/>
  <c r="F33" i="8"/>
  <c r="E28" i="20"/>
  <c r="E9" i="20"/>
  <c r="E60" i="20"/>
  <c r="E57" i="20"/>
  <c r="E20" i="20"/>
  <c r="E27" i="20"/>
  <c r="E40" i="20"/>
  <c r="E48" i="20"/>
  <c r="E16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5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3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1" i="20"/>
  <c r="E25" i="20"/>
  <c r="E14" i="20"/>
  <c r="E34" i="20"/>
  <c r="E17" i="20"/>
  <c r="E22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E34" i="8" l="1"/>
  <c r="A35" i="8"/>
  <c r="F34" i="8"/>
  <c r="G34" i="8" s="1"/>
  <c r="G33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E35" i="8" l="1"/>
  <c r="A36" i="8"/>
  <c r="F35" i="8"/>
  <c r="G35" i="8" s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37" i="8" l="1"/>
  <c r="E36" i="8"/>
  <c r="F36" i="8"/>
  <c r="G36" i="8" s="1"/>
  <c r="N8" i="13"/>
  <c r="O7" i="13"/>
  <c r="I14" i="13"/>
  <c r="G14" i="13"/>
  <c r="N17" i="13"/>
  <c r="O13" i="13"/>
  <c r="O15" i="13"/>
  <c r="P5" i="13"/>
  <c r="P6" i="13"/>
  <c r="Q1" i="8"/>
  <c r="Q4" i="13"/>
  <c r="A38" i="8" l="1"/>
  <c r="E37" i="8"/>
  <c r="F37" i="8"/>
  <c r="G37" i="8" s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E38" i="8" l="1"/>
  <c r="A39" i="8"/>
  <c r="F38" i="8"/>
  <c r="G38" i="8" s="1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40" i="8" l="1"/>
  <c r="E39" i="8"/>
  <c r="F39" i="8"/>
  <c r="G39" i="8" s="1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E40" i="8" l="1"/>
  <c r="A41" i="8"/>
  <c r="F40" i="8"/>
  <c r="G40" i="8" s="1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E41" i="8" l="1"/>
  <c r="A42" i="8"/>
  <c r="F41" i="8"/>
  <c r="G41" i="8" s="1"/>
  <c r="T7" i="13"/>
  <c r="T8" i="13" s="1"/>
  <c r="S14" i="13"/>
  <c r="S16" i="13" s="1"/>
  <c r="S17" i="13"/>
  <c r="T15" i="13"/>
  <c r="U5" i="13"/>
  <c r="U6" i="13"/>
  <c r="V1" i="8"/>
  <c r="V4" i="13"/>
  <c r="E42" i="8" l="1"/>
  <c r="A43" i="8"/>
  <c r="F42" i="8"/>
  <c r="G42" i="8" s="1"/>
  <c r="U7" i="13"/>
  <c r="U8" i="13" s="1"/>
  <c r="T14" i="13"/>
  <c r="T16" i="13" s="1"/>
  <c r="T17" i="13"/>
  <c r="U13" i="13"/>
  <c r="U15" i="13"/>
  <c r="V5" i="13"/>
  <c r="V6" i="13"/>
  <c r="W1" i="8"/>
  <c r="W4" i="13"/>
  <c r="E43" i="8" l="1"/>
  <c r="A44" i="8"/>
  <c r="F43" i="8"/>
  <c r="G43" i="8" s="1"/>
  <c r="V7" i="13"/>
  <c r="U14" i="13"/>
  <c r="U16" i="13" s="1"/>
  <c r="U17" i="13"/>
  <c r="V13" i="13"/>
  <c r="V15" i="13"/>
  <c r="W5" i="13"/>
  <c r="W6" i="13"/>
  <c r="X1" i="8"/>
  <c r="X4" i="13"/>
  <c r="A45" i="8" l="1"/>
  <c r="E44" i="8"/>
  <c r="F44" i="8"/>
  <c r="G44" i="8" s="1"/>
  <c r="W7" i="13"/>
  <c r="V17" i="13"/>
  <c r="V8" i="13"/>
  <c r="W13" i="13"/>
  <c r="W15" i="13"/>
  <c r="X5" i="13"/>
  <c r="X7" i="13" s="1"/>
  <c r="Y1" i="8"/>
  <c r="Y4" i="13"/>
  <c r="A46" i="8" l="1"/>
  <c r="E45" i="8"/>
  <c r="F45" i="8"/>
  <c r="G45" i="8" s="1"/>
  <c r="V14" i="13"/>
  <c r="W17" i="13"/>
  <c r="W8" i="13"/>
  <c r="X13" i="13"/>
  <c r="X15" i="13"/>
  <c r="Y5" i="13"/>
  <c r="Y6" i="13"/>
  <c r="Z1" i="8"/>
  <c r="Z4" i="13"/>
  <c r="A47" i="8" l="1"/>
  <c r="E46" i="8"/>
  <c r="F46" i="8"/>
  <c r="G46" i="8" s="1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E47" i="8" l="1"/>
  <c r="A48" i="8"/>
  <c r="F47" i="8"/>
  <c r="G47" i="8" s="1"/>
  <c r="Z7" i="13"/>
  <c r="X16" i="13"/>
  <c r="Y14" i="13"/>
  <c r="Y17" i="13"/>
  <c r="Z13" i="13"/>
  <c r="Z15" i="13"/>
  <c r="AA5" i="13"/>
  <c r="AA6" i="13"/>
  <c r="AB1" i="8"/>
  <c r="AB4" i="13"/>
  <c r="A49" i="8" l="1"/>
  <c r="E48" i="8"/>
  <c r="F48" i="8"/>
  <c r="G48" i="8" s="1"/>
  <c r="AA7" i="13"/>
  <c r="Y16" i="13"/>
  <c r="Z17" i="13"/>
  <c r="Z8" i="13"/>
  <c r="AA13" i="13"/>
  <c r="AA15" i="13"/>
  <c r="AB5" i="13"/>
  <c r="AB6" i="13"/>
  <c r="AC1" i="8"/>
  <c r="AC4" i="13"/>
  <c r="A50" i="8" l="1"/>
  <c r="E49" i="8"/>
  <c r="F49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E50" i="8" l="1"/>
  <c r="A51" i="8"/>
  <c r="F50" i="8"/>
  <c r="G50" i="8" s="1"/>
  <c r="G49" i="8"/>
  <c r="AC7" i="13"/>
  <c r="AB17" i="13"/>
  <c r="AA16" i="13"/>
  <c r="AB8" i="13"/>
  <c r="AC15" i="13"/>
  <c r="AD5" i="13"/>
  <c r="AD13" i="13" s="1"/>
  <c r="AD6" i="13"/>
  <c r="AE1" i="8"/>
  <c r="AE4" i="13"/>
  <c r="E51" i="8" l="1"/>
  <c r="A52" i="8"/>
  <c r="F51" i="8"/>
  <c r="G51" i="8" s="1"/>
  <c r="AD7" i="13"/>
  <c r="AC17" i="13"/>
  <c r="AB14" i="13"/>
  <c r="AC8" i="13"/>
  <c r="AD15" i="13"/>
  <c r="AE5" i="13"/>
  <c r="AE13" i="13" s="1"/>
  <c r="AE6" i="13"/>
  <c r="AF1" i="8"/>
  <c r="AF4" i="13"/>
  <c r="A53" i="8" l="1"/>
  <c r="E52" i="8"/>
  <c r="F52" i="8"/>
  <c r="G52" i="8" s="1"/>
  <c r="AE7" i="13"/>
  <c r="AD17" i="13"/>
  <c r="AB16" i="13"/>
  <c r="AC14" i="13"/>
  <c r="AD8" i="13"/>
  <c r="AE15" i="13"/>
  <c r="AF5" i="13"/>
  <c r="AF6" i="13"/>
  <c r="AG1" i="8"/>
  <c r="AG4" i="13"/>
  <c r="A54" i="8" l="1"/>
  <c r="E53" i="8"/>
  <c r="F53" i="8"/>
  <c r="G53" i="8" s="1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E54" i="8" l="1"/>
  <c r="A55" i="8"/>
  <c r="F54" i="8"/>
  <c r="G54" i="8" s="1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56" i="8" l="1"/>
  <c r="E55" i="8"/>
  <c r="F55" i="8"/>
  <c r="G55" i="8" s="1"/>
  <c r="AH7" i="13"/>
  <c r="AH8" i="13" s="1"/>
  <c r="AG17" i="13"/>
  <c r="AF16" i="13"/>
  <c r="AH15" i="13"/>
  <c r="AI5" i="13"/>
  <c r="AI13" i="13" s="1"/>
  <c r="AI6" i="13"/>
  <c r="AJ1" i="8"/>
  <c r="AJ4" i="13"/>
  <c r="E56" i="8" l="1"/>
  <c r="A57" i="8"/>
  <c r="F56" i="8"/>
  <c r="G56" i="8" s="1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E57" i="8" l="1"/>
  <c r="A58" i="8"/>
  <c r="F57" i="8"/>
  <c r="G57" i="8" s="1"/>
  <c r="AJ7" i="13"/>
  <c r="AG16" i="13"/>
  <c r="AH16" i="13"/>
  <c r="AJ15" i="13"/>
  <c r="AJ17" i="13" s="1"/>
  <c r="AK5" i="13"/>
  <c r="AK13" i="13" s="1"/>
  <c r="AK6" i="13"/>
  <c r="AL1" i="8"/>
  <c r="AL4" i="13"/>
  <c r="E58" i="8" l="1"/>
  <c r="A59" i="8"/>
  <c r="F58" i="8"/>
  <c r="G58" i="8" s="1"/>
  <c r="AK7" i="13"/>
  <c r="AK8" i="13" s="1"/>
  <c r="AI14" i="13"/>
  <c r="AJ8" i="13"/>
  <c r="AK15" i="13"/>
  <c r="AL7" i="13"/>
  <c r="AM1" i="8"/>
  <c r="AM4" i="13"/>
  <c r="A60" i="8" l="1"/>
  <c r="E59" i="8"/>
  <c r="F59" i="8"/>
  <c r="G59" i="8" s="1"/>
  <c r="AK14" i="13"/>
  <c r="AL8" i="13"/>
  <c r="AK17" i="13"/>
  <c r="AI16" i="13"/>
  <c r="AJ14" i="13"/>
  <c r="AL13" i="13"/>
  <c r="AL15" i="13"/>
  <c r="AL17" i="13" s="1"/>
  <c r="AM13" i="13"/>
  <c r="AM6" i="13"/>
  <c r="AN1" i="8"/>
  <c r="AN4" i="13"/>
  <c r="A61" i="8" l="1"/>
  <c r="E60" i="8"/>
  <c r="F60" i="8"/>
  <c r="G60" i="8" s="1"/>
  <c r="AJ16" i="13"/>
  <c r="AK16" i="13"/>
  <c r="AM7" i="13"/>
  <c r="AM15" i="13"/>
  <c r="AN6" i="13"/>
  <c r="AO1" i="8"/>
  <c r="AO4" i="13"/>
  <c r="A62" i="8" l="1"/>
  <c r="E61" i="8"/>
  <c r="F61" i="8"/>
  <c r="G61" i="8" s="1"/>
  <c r="AM8" i="13"/>
  <c r="AM14" i="13" s="1"/>
  <c r="AN7" i="13"/>
  <c r="AM17" i="13"/>
  <c r="AL14" i="13"/>
  <c r="AN13" i="13"/>
  <c r="AN15" i="13"/>
  <c r="AO13" i="13"/>
  <c r="AO6" i="13"/>
  <c r="AP1" i="8"/>
  <c r="AP4" i="13"/>
  <c r="A63" i="8" l="1"/>
  <c r="E62" i="8"/>
  <c r="F62" i="8"/>
  <c r="G62" i="8" s="1"/>
  <c r="AN8" i="13"/>
  <c r="AN14" i="13" s="1"/>
  <c r="AL16" i="13"/>
  <c r="AM16" i="13"/>
  <c r="AN17" i="13"/>
  <c r="AO7" i="13"/>
  <c r="AO15" i="13"/>
  <c r="AP6" i="13"/>
  <c r="AQ1" i="8"/>
  <c r="AQ4" i="13"/>
  <c r="E63" i="8" l="1"/>
  <c r="A64" i="8"/>
  <c r="F63" i="8"/>
  <c r="G63" i="8" s="1"/>
  <c r="AO17" i="13"/>
  <c r="AN16" i="13"/>
  <c r="AO8" i="13"/>
  <c r="AP7" i="13"/>
  <c r="AP8" i="13" s="1"/>
  <c r="AP13" i="13"/>
  <c r="AP15" i="13"/>
  <c r="AQ13" i="13"/>
  <c r="AQ6" i="13"/>
  <c r="AR1" i="8"/>
  <c r="AR4" i="13"/>
  <c r="E64" i="8" l="1"/>
  <c r="A65" i="8"/>
  <c r="F64" i="8"/>
  <c r="G64" i="8" s="1"/>
  <c r="AP17" i="13"/>
  <c r="AP14" i="13"/>
  <c r="AO14" i="13"/>
  <c r="AQ7" i="13"/>
  <c r="AQ15" i="13"/>
  <c r="AR6" i="13"/>
  <c r="AS1" i="8"/>
  <c r="AS4" i="13"/>
  <c r="E65" i="8" l="1"/>
  <c r="A66" i="8"/>
  <c r="F65" i="8"/>
  <c r="G65" i="8" s="1"/>
  <c r="AQ8" i="13"/>
  <c r="AQ14" i="13" s="1"/>
  <c r="AP16" i="13"/>
  <c r="AO16" i="13"/>
  <c r="AQ17" i="13"/>
  <c r="AR7" i="13"/>
  <c r="AR8" i="13" s="1"/>
  <c r="AR13" i="13"/>
  <c r="AR15" i="13"/>
  <c r="AR17" i="13" s="1"/>
  <c r="AS13" i="13"/>
  <c r="AS6" i="13"/>
  <c r="AT1" i="8"/>
  <c r="AT4" i="13"/>
  <c r="E66" i="8" l="1"/>
  <c r="A67" i="8"/>
  <c r="F66" i="8"/>
  <c r="G66" i="8" s="1"/>
  <c r="AQ16" i="13"/>
  <c r="AR14" i="13"/>
  <c r="AS7" i="13"/>
  <c r="AS8" i="13" s="1"/>
  <c r="AS15" i="13"/>
  <c r="AS17" i="13" s="1"/>
  <c r="AT6" i="13"/>
  <c r="AU1" i="8"/>
  <c r="AU4" i="13"/>
  <c r="E67" i="8" l="1"/>
  <c r="A68" i="8"/>
  <c r="F67" i="8"/>
  <c r="AR16" i="13"/>
  <c r="AS14" i="13"/>
  <c r="AS16" i="13" s="1"/>
  <c r="AT7" i="13"/>
  <c r="AT13" i="13"/>
  <c r="AT15" i="13"/>
  <c r="AU6" i="13"/>
  <c r="AV1" i="8"/>
  <c r="AV4" i="13"/>
  <c r="G67" i="8" l="1"/>
  <c r="A69" i="8"/>
  <c r="E68" i="8"/>
  <c r="F68" i="8"/>
  <c r="G68" i="8" s="1"/>
  <c r="AT17" i="13"/>
  <c r="AT8" i="13"/>
  <c r="AU7" i="13"/>
  <c r="AU13" i="13"/>
  <c r="AU15" i="13"/>
  <c r="AU17" i="13" s="1"/>
  <c r="AV13" i="13"/>
  <c r="AV6" i="13"/>
  <c r="AW1" i="8"/>
  <c r="AW4" i="13"/>
  <c r="A70" i="8" l="1"/>
  <c r="E69" i="8"/>
  <c r="F69" i="8"/>
  <c r="G69" i="8" s="1"/>
  <c r="AU8" i="13"/>
  <c r="AU14" i="13" s="1"/>
  <c r="AT14" i="13"/>
  <c r="AV7" i="13"/>
  <c r="AV8" i="13" s="1"/>
  <c r="AV15" i="13"/>
  <c r="AW6" i="13"/>
  <c r="AX1" i="8"/>
  <c r="AX4" i="13"/>
  <c r="A71" i="8" l="1"/>
  <c r="E70" i="8"/>
  <c r="F70" i="8"/>
  <c r="G70" i="8" s="1"/>
  <c r="AU16" i="13"/>
  <c r="AT16" i="13"/>
  <c r="AV17" i="13"/>
  <c r="AV14" i="13"/>
  <c r="AW7" i="13"/>
  <c r="AW8" i="13" s="1"/>
  <c r="AW13" i="13"/>
  <c r="AW15" i="13"/>
  <c r="AX6" i="13"/>
  <c r="AY1" i="8"/>
  <c r="AY4" i="13"/>
  <c r="A72" i="8" l="1"/>
  <c r="E71" i="8"/>
  <c r="F71" i="8"/>
  <c r="G71" i="8" s="1"/>
  <c r="AW17" i="13"/>
  <c r="AV16" i="13"/>
  <c r="AW14" i="13"/>
  <c r="AW16" i="13" s="1"/>
  <c r="AX7" i="13"/>
  <c r="AX8" i="13" s="1"/>
  <c r="AX13" i="13"/>
  <c r="AX15" i="13"/>
  <c r="AY13" i="13"/>
  <c r="AY6" i="13"/>
  <c r="AZ1" i="8"/>
  <c r="AZ4" i="13"/>
  <c r="A73" i="8" l="1"/>
  <c r="E72" i="8"/>
  <c r="F72" i="8"/>
  <c r="G72" i="8" s="1"/>
  <c r="AX17" i="13"/>
  <c r="AX14" i="13"/>
  <c r="AX16" i="13" s="1"/>
  <c r="AY7" i="13"/>
  <c r="AY8" i="13" s="1"/>
  <c r="AY15" i="13"/>
  <c r="AY17" i="13" s="1"/>
  <c r="AZ13" i="13"/>
  <c r="AZ6" i="13"/>
  <c r="BA1" i="8"/>
  <c r="BA4" i="13"/>
  <c r="A74" i="8" l="1"/>
  <c r="E73" i="8"/>
  <c r="F73" i="8"/>
  <c r="G73" i="8" s="1"/>
  <c r="G39" i="20"/>
  <c r="AY14" i="13"/>
  <c r="AZ7" i="13"/>
  <c r="AZ8" i="13" s="1"/>
  <c r="AZ15" i="13"/>
  <c r="AZ17" i="13" s="1"/>
  <c r="BA6" i="13"/>
  <c r="BB1" i="8"/>
  <c r="BB4" i="13"/>
  <c r="A75" i="8" l="1"/>
  <c r="E74" i="8"/>
  <c r="F74" i="8"/>
  <c r="G74" i="8" s="1"/>
  <c r="AY16" i="13"/>
  <c r="AZ14" i="13"/>
  <c r="BA7" i="13"/>
  <c r="BA8" i="13" s="1"/>
  <c r="BA13" i="13"/>
  <c r="BA15" i="13"/>
  <c r="BB13" i="13"/>
  <c r="BB6" i="13"/>
  <c r="BC1" i="8"/>
  <c r="BC4" i="13"/>
  <c r="E75" i="8" l="1"/>
  <c r="A76" i="8"/>
  <c r="F75" i="8"/>
  <c r="G75" i="8" s="1"/>
  <c r="G38" i="20"/>
  <c r="BA17" i="13"/>
  <c r="AZ16" i="13"/>
  <c r="BD1" i="8"/>
  <c r="F2" i="8"/>
  <c r="BA14" i="13"/>
  <c r="BB7" i="13"/>
  <c r="BB8" i="13" s="1"/>
  <c r="BB15" i="13"/>
  <c r="BC13" i="13"/>
  <c r="BC6" i="13"/>
  <c r="BD4" i="13"/>
  <c r="A77" i="8" l="1"/>
  <c r="E76" i="8"/>
  <c r="F76" i="8"/>
  <c r="G76" i="8" s="1"/>
  <c r="G37" i="20"/>
  <c r="BA16" i="13"/>
  <c r="BB17" i="13"/>
  <c r="BE1" i="8"/>
  <c r="BB14" i="13"/>
  <c r="BB16" i="13" s="1"/>
  <c r="G66" i="20"/>
  <c r="BC7" i="13"/>
  <c r="BC8" i="13" s="1"/>
  <c r="BC15" i="13"/>
  <c r="BD6" i="13"/>
  <c r="C29" i="13"/>
  <c r="BE4" i="13"/>
  <c r="A78" i="8" l="1"/>
  <c r="E77" i="8"/>
  <c r="F77" i="8"/>
  <c r="G77" i="8" s="1"/>
  <c r="BC17" i="13"/>
  <c r="BF1" i="8"/>
  <c r="BC14" i="13"/>
  <c r="BC16" i="13" s="1"/>
  <c r="BD7" i="13"/>
  <c r="BD8" i="13" s="1"/>
  <c r="BD13" i="13"/>
  <c r="BD15" i="13"/>
  <c r="BE13" i="13"/>
  <c r="BE6" i="13"/>
  <c r="C21" i="13"/>
  <c r="D29" i="13"/>
  <c r="H3" i="13"/>
  <c r="B29" i="15"/>
  <c r="B34" i="13"/>
  <c r="BF4" i="13"/>
  <c r="A79" i="8" l="1"/>
  <c r="E78" i="8"/>
  <c r="F78" i="8"/>
  <c r="G78" i="8" s="1"/>
  <c r="G33" i="20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15" i="13"/>
  <c r="G27" i="13"/>
  <c r="G28" i="13" s="1"/>
  <c r="H27" i="13"/>
  <c r="H28" i="13" s="1"/>
  <c r="H25" i="13"/>
  <c r="BF13" i="13"/>
  <c r="BF6" i="13"/>
  <c r="C16" i="15"/>
  <c r="C34" i="15"/>
  <c r="I3" i="13"/>
  <c r="C10" i="15"/>
  <c r="BG4" i="13"/>
  <c r="A80" i="8" l="1"/>
  <c r="E79" i="8"/>
  <c r="F79" i="8"/>
  <c r="G79" i="8" s="1"/>
  <c r="BE8" i="13"/>
  <c r="BE10" i="13" s="1"/>
  <c r="BE17" i="13"/>
  <c r="BH1" i="8"/>
  <c r="BF7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6" i="13"/>
  <c r="J3" i="13"/>
  <c r="BH4" i="13"/>
  <c r="E80" i="8" l="1"/>
  <c r="A81" i="8"/>
  <c r="F80" i="8"/>
  <c r="G80" i="8" s="1"/>
  <c r="E2" i="8"/>
  <c r="G2" i="8" s="1"/>
  <c r="BE14" i="13"/>
  <c r="BE16" i="13" s="1"/>
  <c r="BF8" i="13"/>
  <c r="BF10" i="13" s="1"/>
  <c r="BE11" i="13"/>
  <c r="BI1" i="8"/>
  <c r="BG7" i="13"/>
  <c r="BG8" i="13" s="1"/>
  <c r="BG13" i="13"/>
  <c r="BG15" i="13"/>
  <c r="Z23" i="13"/>
  <c r="Z22" i="13"/>
  <c r="J25" i="13"/>
  <c r="J27" i="13"/>
  <c r="J28" i="13" s="1"/>
  <c r="BH6" i="13"/>
  <c r="K3" i="13"/>
  <c r="BI4" i="13"/>
  <c r="E81" i="8" l="1"/>
  <c r="A82" i="8"/>
  <c r="F81" i="8"/>
  <c r="G81" i="8" s="1"/>
  <c r="BF14" i="13"/>
  <c r="BF16" i="13" s="1"/>
  <c r="BF11" i="13"/>
  <c r="BG11" i="13" s="1"/>
  <c r="BG17" i="13"/>
  <c r="BJ1" i="8"/>
  <c r="BG14" i="13"/>
  <c r="BH7" i="13"/>
  <c r="BH8" i="13" s="1"/>
  <c r="BG10" i="13"/>
  <c r="BH13" i="13"/>
  <c r="BH15" i="13"/>
  <c r="BH17" i="13" s="1"/>
  <c r="AA21" i="13"/>
  <c r="AA23" i="13"/>
  <c r="AA22" i="13"/>
  <c r="K27" i="13"/>
  <c r="K28" i="13" s="1"/>
  <c r="K25" i="13"/>
  <c r="BI13" i="13"/>
  <c r="BI6" i="13"/>
  <c r="L3" i="13"/>
  <c r="BJ4" i="13"/>
  <c r="E82" i="8" l="1"/>
  <c r="A83" i="8"/>
  <c r="F82" i="8"/>
  <c r="G82" i="8" s="1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6" i="13"/>
  <c r="M3" i="13"/>
  <c r="BK4" i="13"/>
  <c r="A84" i="8" l="1"/>
  <c r="E83" i="8"/>
  <c r="F83" i="8"/>
  <c r="G83" i="8" s="1"/>
  <c r="G40" i="20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13" i="13"/>
  <c r="BK6" i="13"/>
  <c r="N3" i="13"/>
  <c r="BL4" i="13"/>
  <c r="A85" i="8" l="1"/>
  <c r="E84" i="8"/>
  <c r="F84" i="8"/>
  <c r="G84" i="8" s="1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6" i="13"/>
  <c r="O3" i="13"/>
  <c r="BM4" i="13"/>
  <c r="A86" i="8" l="1"/>
  <c r="E85" i="8"/>
  <c r="F85" i="8"/>
  <c r="G85" i="8" s="1"/>
  <c r="E3" i="8"/>
  <c r="E4" i="8"/>
  <c r="F3" i="8"/>
  <c r="F4" i="8"/>
  <c r="G34" i="20"/>
  <c r="G31" i="20"/>
  <c r="G32" i="20"/>
  <c r="G41" i="20"/>
  <c r="G29" i="20"/>
  <c r="J29" i="20" s="1"/>
  <c r="G26" i="20"/>
  <c r="G30" i="20"/>
  <c r="BK17" i="13"/>
  <c r="BJ14" i="13"/>
  <c r="J33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6" i="13"/>
  <c r="P3" i="13"/>
  <c r="BN4" i="13"/>
  <c r="A87" i="8" l="1"/>
  <c r="E86" i="8"/>
  <c r="F86" i="8"/>
  <c r="G86" i="8" s="1"/>
  <c r="G4" i="8"/>
  <c r="G3" i="8"/>
  <c r="G24" i="20"/>
  <c r="G44" i="20"/>
  <c r="G15" i="20"/>
  <c r="G8" i="20"/>
  <c r="G42" i="20"/>
  <c r="G16" i="20"/>
  <c r="G7" i="20"/>
  <c r="G6" i="20"/>
  <c r="G28" i="20"/>
  <c r="G23" i="20"/>
  <c r="G13" i="20"/>
  <c r="G19" i="20"/>
  <c r="G21" i="20"/>
  <c r="G22" i="20"/>
  <c r="G12" i="20"/>
  <c r="J12" i="20" s="1"/>
  <c r="G9" i="20"/>
  <c r="G5" i="20"/>
  <c r="G36" i="20"/>
  <c r="G20" i="20"/>
  <c r="J20" i="20" s="1"/>
  <c r="G18" i="20"/>
  <c r="G27" i="20"/>
  <c r="G10" i="20"/>
  <c r="G17" i="20"/>
  <c r="J17" i="20" s="1"/>
  <c r="G11" i="20"/>
  <c r="G4" i="20"/>
  <c r="G14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6" i="13"/>
  <c r="Q3" i="13"/>
  <c r="BO4" i="13"/>
  <c r="E87" i="8" l="1"/>
  <c r="A88" i="8"/>
  <c r="F87" i="8"/>
  <c r="G87" i="8" s="1"/>
  <c r="G46" i="20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6" i="13"/>
  <c r="R3" i="13"/>
  <c r="BP4" i="13"/>
  <c r="A89" i="8" l="1"/>
  <c r="E88" i="8"/>
  <c r="F88" i="8"/>
  <c r="G88" i="8" s="1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90" i="8" l="1"/>
  <c r="E89" i="8"/>
  <c r="F89" i="8"/>
  <c r="G89" i="8" s="1"/>
  <c r="G43" i="20"/>
  <c r="J43" i="20" s="1"/>
  <c r="J42" i="20"/>
  <c r="BO17" i="13"/>
  <c r="BN14" i="13"/>
  <c r="BN11" i="13"/>
  <c r="BN10" i="13"/>
  <c r="BO8" i="13"/>
  <c r="BP7" i="13"/>
  <c r="BP8" i="13" s="1"/>
  <c r="BP15" i="13"/>
  <c r="AI21" i="13"/>
  <c r="AI23" i="13"/>
  <c r="AI22" i="13"/>
  <c r="S27" i="13"/>
  <c r="S28" i="13" s="1"/>
  <c r="S25" i="13"/>
  <c r="BQ5" i="13"/>
  <c r="BQ6" i="13"/>
  <c r="T3" i="13"/>
  <c r="BR4" i="13"/>
  <c r="E90" i="8" l="1"/>
  <c r="A91" i="8"/>
  <c r="F90" i="8"/>
  <c r="G90" i="8" s="1"/>
  <c r="G47" i="20"/>
  <c r="BN16" i="13"/>
  <c r="BP17" i="13"/>
  <c r="BO14" i="13"/>
  <c r="BO10" i="13"/>
  <c r="BO11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91" i="8" l="1"/>
  <c r="A92" i="8"/>
  <c r="F91" i="8"/>
  <c r="G91" i="8" s="1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2" i="20"/>
  <c r="V3" i="13"/>
  <c r="BT4" i="13"/>
  <c r="A93" i="8" l="1"/>
  <c r="E92" i="8"/>
  <c r="F92" i="8"/>
  <c r="G92" i="8" s="1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94" i="8" l="1"/>
  <c r="E93" i="8"/>
  <c r="F93" i="8"/>
  <c r="G93" i="8" s="1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3" i="20"/>
  <c r="X3" i="13"/>
  <c r="BV4" i="13"/>
  <c r="A95" i="8" l="1"/>
  <c r="E94" i="8"/>
  <c r="F94" i="8"/>
  <c r="G94" i="8" s="1"/>
  <c r="G45" i="20"/>
  <c r="J45" i="20" s="1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E95" i="8" l="1"/>
  <c r="A96" i="8"/>
  <c r="F95" i="8"/>
  <c r="G95" i="8" s="1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A97" i="8" l="1"/>
  <c r="E96" i="8"/>
  <c r="F96" i="8"/>
  <c r="G96" i="8" s="1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E97" i="8" l="1"/>
  <c r="A98" i="8"/>
  <c r="F97" i="8"/>
  <c r="G97" i="8" s="1"/>
  <c r="G48" i="20"/>
  <c r="J48" i="20" s="1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E98" i="8" l="1"/>
  <c r="A99" i="8"/>
  <c r="F98" i="8"/>
  <c r="G98" i="8" s="1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E99" i="8" l="1"/>
  <c r="A100" i="8"/>
  <c r="F99" i="8"/>
  <c r="G99" i="8" s="1"/>
  <c r="G49" i="20"/>
  <c r="J49" i="20" s="1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A101" i="8" l="1"/>
  <c r="E100" i="8"/>
  <c r="F100" i="8"/>
  <c r="G100" i="8" s="1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A102" i="8" l="1"/>
  <c r="E101" i="8"/>
  <c r="F101" i="8"/>
  <c r="G101" i="8" s="1"/>
  <c r="G54" i="20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E102" i="8" l="1"/>
  <c r="A103" i="8"/>
  <c r="F102" i="8"/>
  <c r="G102" i="8" s="1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E103" i="8" l="1"/>
  <c r="A104" i="8"/>
  <c r="F103" i="8"/>
  <c r="G103" i="8" s="1"/>
  <c r="G50" i="20"/>
  <c r="J50" i="20" s="1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E104" i="8" l="1"/>
  <c r="A105" i="8"/>
  <c r="F104" i="8"/>
  <c r="G104" i="8" s="1"/>
  <c r="G51" i="20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E105" i="8" l="1"/>
  <c r="A106" i="8"/>
  <c r="F105" i="8"/>
  <c r="G105" i="8" s="1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E106" i="8" l="1"/>
  <c r="A107" i="8"/>
  <c r="F106" i="8"/>
  <c r="G106" i="8" s="1"/>
  <c r="G56" i="20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E107" i="8" l="1"/>
  <c r="A108" i="8"/>
  <c r="F107" i="8"/>
  <c r="G107" i="8" s="1"/>
  <c r="CH17" i="13"/>
  <c r="CG8" i="13"/>
  <c r="CF14" i="13"/>
  <c r="CF11" i="13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A109" i="8" l="1"/>
  <c r="E108" i="8"/>
  <c r="F108" i="8"/>
  <c r="G108" i="8" s="1"/>
  <c r="CG11" i="13"/>
  <c r="CH11" i="13" s="1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A110" i="8" l="1"/>
  <c r="E109" i="8"/>
  <c r="F109" i="8"/>
  <c r="G109" i="8" s="1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A111" i="8" l="1"/>
  <c r="E110" i="8"/>
  <c r="F110" i="8"/>
  <c r="G110" i="8" s="1"/>
  <c r="G58" i="20"/>
  <c r="J58" i="20" s="1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A112" i="8" l="1"/>
  <c r="E111" i="8"/>
  <c r="F111" i="8"/>
  <c r="G111" i="8" s="1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A113" i="8" l="1"/>
  <c r="E112" i="8"/>
  <c r="F112" i="8"/>
  <c r="G112" i="8" s="1"/>
  <c r="G57" i="20"/>
  <c r="CM17" i="13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E113" i="8" l="1"/>
  <c r="A114" i="8"/>
  <c r="F113" i="8"/>
  <c r="G113" i="8" s="1"/>
  <c r="CN17" i="13"/>
  <c r="CM14" i="13"/>
  <c r="CL14" i="13"/>
  <c r="CL11" i="13"/>
  <c r="CM11" i="13" s="1"/>
  <c r="CL10" i="13"/>
  <c r="CM10" i="13" s="1"/>
  <c r="CN7" i="13"/>
  <c r="AQ27" i="13"/>
  <c r="AQ28" i="13" s="1"/>
  <c r="AQ25" i="13"/>
  <c r="CO5" i="13"/>
  <c r="CO13" i="13" s="1"/>
  <c r="CO6" i="13"/>
  <c r="CO15" i="13" s="1"/>
  <c r="AR3" i="13"/>
  <c r="CP4" i="13"/>
  <c r="E114" i="8" l="1"/>
  <c r="A115" i="8"/>
  <c r="F114" i="8"/>
  <c r="G114" i="8" s="1"/>
  <c r="CO17" i="13"/>
  <c r="CN8" i="13"/>
  <c r="CN11" i="13" s="1"/>
  <c r="CM16" i="13"/>
  <c r="CL16" i="13"/>
  <c r="CO7" i="13"/>
  <c r="AR27" i="13"/>
  <c r="AR28" i="13" s="1"/>
  <c r="AR25" i="13"/>
  <c r="CP5" i="13"/>
  <c r="CP13" i="13" s="1"/>
  <c r="CP6" i="13"/>
  <c r="CP15" i="13" s="1"/>
  <c r="AS3" i="13"/>
  <c r="CQ4" i="13"/>
  <c r="E115" i="8" l="1"/>
  <c r="A116" i="8"/>
  <c r="F115" i="8"/>
  <c r="G115" i="8" s="1"/>
  <c r="G59" i="20"/>
  <c r="J59" i="20" s="1"/>
  <c r="CP17" i="13"/>
  <c r="CO8" i="13"/>
  <c r="G60" i="20"/>
  <c r="CN14" i="13"/>
  <c r="CN10" i="13"/>
  <c r="J55" i="20"/>
  <c r="CP7" i="13"/>
  <c r="CP8" i="13" s="1"/>
  <c r="AS27" i="13"/>
  <c r="AS28" i="13" s="1"/>
  <c r="AS25" i="13"/>
  <c r="CQ5" i="13"/>
  <c r="CQ13" i="13" s="1"/>
  <c r="CQ6" i="13"/>
  <c r="CQ15" i="13" s="1"/>
  <c r="AT3" i="13"/>
  <c r="CR4" i="13"/>
  <c r="A117" i="8" l="1"/>
  <c r="E116" i="8"/>
  <c r="F116" i="8"/>
  <c r="G116" i="8" s="1"/>
  <c r="CQ17" i="13"/>
  <c r="CP14" i="13"/>
  <c r="CO10" i="13"/>
  <c r="CP10" i="13" s="1"/>
  <c r="CO14" i="13"/>
  <c r="CO11" i="13"/>
  <c r="CP11" i="13" s="1"/>
  <c r="CN16" i="13"/>
  <c r="CQ7" i="13"/>
  <c r="AT27" i="13"/>
  <c r="AT28" i="13" s="1"/>
  <c r="AT25" i="13"/>
  <c r="CR5" i="13"/>
  <c r="CR13" i="13" s="1"/>
  <c r="CR6" i="13"/>
  <c r="CR15" i="13" s="1"/>
  <c r="AU3" i="13"/>
  <c r="CS4" i="13"/>
  <c r="A118" i="8" l="1"/>
  <c r="E117" i="8"/>
  <c r="F117" i="8"/>
  <c r="G117" i="8" s="1"/>
  <c r="CR17" i="13"/>
  <c r="CQ8" i="13"/>
  <c r="CP16" i="13"/>
  <c r="CO16" i="13"/>
  <c r="CR7" i="13"/>
  <c r="CR8" i="13" s="1"/>
  <c r="AU27" i="13"/>
  <c r="AU28" i="13" s="1"/>
  <c r="AU25" i="13"/>
  <c r="CS5" i="13"/>
  <c r="CS13" i="13" s="1"/>
  <c r="CS6" i="13"/>
  <c r="CS15" i="13" s="1"/>
  <c r="AV3" i="13"/>
  <c r="CT4" i="13"/>
  <c r="E118" i="8" l="1"/>
  <c r="A119" i="8"/>
  <c r="F118" i="8"/>
  <c r="G118" i="8" s="1"/>
  <c r="CS17" i="13"/>
  <c r="CR14" i="13"/>
  <c r="CQ14" i="13"/>
  <c r="CQ11" i="13"/>
  <c r="CR11" i="13" s="1"/>
  <c r="CQ10" i="13"/>
  <c r="CR10" i="13" s="1"/>
  <c r="CS7" i="13"/>
  <c r="AV27" i="13"/>
  <c r="AV28" i="13" s="1"/>
  <c r="AV25" i="13"/>
  <c r="CT5" i="13"/>
  <c r="CT13" i="13" s="1"/>
  <c r="CT6" i="13"/>
  <c r="CT15" i="13" s="1"/>
  <c r="AW3" i="13"/>
  <c r="CU4" i="13"/>
  <c r="E119" i="8" l="1"/>
  <c r="A120" i="8"/>
  <c r="F119" i="8"/>
  <c r="G119" i="8" s="1"/>
  <c r="CT17" i="13"/>
  <c r="CS8" i="13"/>
  <c r="CS11" i="13" s="1"/>
  <c r="CR16" i="13"/>
  <c r="CQ16" i="13"/>
  <c r="CT7" i="13"/>
  <c r="AW27" i="13"/>
  <c r="AW28" i="13" s="1"/>
  <c r="AW25" i="13"/>
  <c r="CU5" i="13"/>
  <c r="CU13" i="13" s="1"/>
  <c r="CU6" i="13"/>
  <c r="CU15" i="13" s="1"/>
  <c r="AX3" i="13"/>
  <c r="CV4" i="13"/>
  <c r="E120" i="8" l="1"/>
  <c r="A121" i="8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20" i="8"/>
  <c r="G120" i="8" s="1"/>
  <c r="CS14" i="13"/>
  <c r="CS16" i="13" s="1"/>
  <c r="CU17" i="13"/>
  <c r="CT8" i="13"/>
  <c r="CS10" i="13"/>
  <c r="CU7" i="13"/>
  <c r="CU8" i="13" s="1"/>
  <c r="AX25" i="13"/>
  <c r="AX27" i="13"/>
  <c r="AX28" i="13" s="1"/>
  <c r="CV5" i="13"/>
  <c r="CV13" i="13" s="1"/>
  <c r="CV6" i="13"/>
  <c r="CV15" i="13" s="1"/>
  <c r="AY3" i="13"/>
  <c r="CW4" i="13"/>
  <c r="G62" i="20" l="1"/>
  <c r="CU14" i="13"/>
  <c r="CV17" i="13"/>
  <c r="CT10" i="13"/>
  <c r="CU10" i="13" s="1"/>
  <c r="CT11" i="13"/>
  <c r="CU11" i="13" s="1"/>
  <c r="CT14" i="13"/>
  <c r="CV7" i="13"/>
  <c r="AY27" i="13"/>
  <c r="AY28" i="13" s="1"/>
  <c r="AY25" i="13"/>
  <c r="CW5" i="13"/>
  <c r="CW13" i="13" s="1"/>
  <c r="CW6" i="13"/>
  <c r="CW15" i="13" s="1"/>
  <c r="AZ3" i="13"/>
  <c r="CX4" i="13"/>
  <c r="CW17" i="13" l="1"/>
  <c r="CV8" i="13"/>
  <c r="CV11" i="13" s="1"/>
  <c r="CU16" i="13"/>
  <c r="CT16" i="13"/>
  <c r="CW7" i="13"/>
  <c r="AZ27" i="13"/>
  <c r="AZ28" i="13" s="1"/>
  <c r="AZ25" i="13"/>
  <c r="CX5" i="13"/>
  <c r="CX13" i="13" s="1"/>
  <c r="CX6" i="13"/>
  <c r="CX15" i="13" s="1"/>
  <c r="BA3" i="13"/>
  <c r="CY4" i="13"/>
  <c r="CX17" i="13" l="1"/>
  <c r="CV10" i="13"/>
  <c r="CV14" i="13"/>
  <c r="CW8" i="13"/>
  <c r="CW11" i="13" s="1"/>
  <c r="CX7" i="13"/>
  <c r="BA27" i="13"/>
  <c r="BA28" i="13" s="1"/>
  <c r="BA25" i="13"/>
  <c r="CY5" i="13"/>
  <c r="CY13" i="13" s="1"/>
  <c r="CY6" i="13"/>
  <c r="CY15" i="13" s="1"/>
  <c r="BB3" i="13"/>
  <c r="CZ4" i="13"/>
  <c r="CY17" i="13" l="1"/>
  <c r="CW14" i="13"/>
  <c r="CW16" i="13" s="1"/>
  <c r="CW10" i="13"/>
  <c r="CV16" i="13"/>
  <c r="CX8" i="13"/>
  <c r="CX14" i="13" s="1"/>
  <c r="CY7" i="13"/>
  <c r="CY8" i="13" s="1"/>
  <c r="BB25" i="13"/>
  <c r="BB27" i="13"/>
  <c r="BB28" i="13" s="1"/>
  <c r="CZ13" i="13"/>
  <c r="CZ6" i="13"/>
  <c r="CZ15" i="13" s="1"/>
  <c r="BC3" i="13"/>
  <c r="DA4" i="13"/>
  <c r="CZ17" i="13" l="1"/>
  <c r="G63" i="20"/>
  <c r="CY14" i="13"/>
  <c r="CX11" i="13"/>
  <c r="CY11" i="13" s="1"/>
  <c r="CX10" i="13"/>
  <c r="CY10" i="13" s="1"/>
  <c r="CX16" i="13"/>
  <c r="CZ7" i="13"/>
  <c r="BC27" i="13"/>
  <c r="BC28" i="13" s="1"/>
  <c r="BC25" i="13"/>
  <c r="DA5" i="13"/>
  <c r="DA13" i="13" s="1"/>
  <c r="DA6" i="13"/>
  <c r="DA15" i="13" s="1"/>
  <c r="BD3" i="13"/>
  <c r="DB4" i="13"/>
  <c r="DC17" i="13" l="1"/>
  <c r="DB17" i="13"/>
  <c r="DA17" i="13"/>
  <c r="CZ8" i="13"/>
  <c r="CZ11" i="13" s="1"/>
  <c r="CY16" i="13"/>
  <c r="DA7" i="13"/>
  <c r="DD8" i="13" s="1"/>
  <c r="DE14" i="13" s="1"/>
  <c r="DG16" i="13" s="1"/>
  <c r="DB13" i="13"/>
  <c r="BD27" i="13"/>
  <c r="BD28" i="13" s="1"/>
  <c r="BD25" i="13"/>
  <c r="DB15" i="13"/>
  <c r="DD17" i="13" s="1"/>
  <c r="DB5" i="13"/>
  <c r="DB6" i="13"/>
  <c r="BE3" i="13"/>
  <c r="DC4" i="13"/>
  <c r="DG8" i="13" l="1"/>
  <c r="DH14" i="13" s="1"/>
  <c r="DJ16" i="13" s="1"/>
  <c r="DH8" i="13"/>
  <c r="DI14" i="13" s="1"/>
  <c r="DK16" i="13" s="1"/>
  <c r="DJ8" i="13"/>
  <c r="DK14" i="13" s="1"/>
  <c r="DM16" i="13" s="1"/>
  <c r="DF8" i="13"/>
  <c r="DG14" i="13" s="1"/>
  <c r="DI16" i="13" s="1"/>
  <c r="DB8" i="13"/>
  <c r="DC14" i="13" s="1"/>
  <c r="DE16" i="13" s="1"/>
  <c r="DA8" i="13"/>
  <c r="DB14" i="13" s="1"/>
  <c r="DD16" i="13" s="1"/>
  <c r="DI8" i="13"/>
  <c r="DJ14" i="13" s="1"/>
  <c r="DL16" i="13" s="1"/>
  <c r="DC8" i="13"/>
  <c r="DD14" i="13" s="1"/>
  <c r="DF16" i="13" s="1"/>
  <c r="DE8" i="13"/>
  <c r="DF14" i="13" s="1"/>
  <c r="DH16" i="13" s="1"/>
  <c r="CZ14" i="13"/>
  <c r="CZ10" i="13"/>
  <c r="DK8" i="13"/>
  <c r="DB7" i="13"/>
  <c r="DC15" i="13"/>
  <c r="DE17" i="13" s="1"/>
  <c r="DC13" i="13"/>
  <c r="BE27" i="13"/>
  <c r="BE28" i="13" s="1"/>
  <c r="BE25" i="13"/>
  <c r="DC5" i="13"/>
  <c r="DC6" i="13"/>
  <c r="BF3" i="13"/>
  <c r="DD4" i="13"/>
  <c r="DA10" i="13" l="1"/>
  <c r="DB10" i="13" s="1"/>
  <c r="DC10" i="13" s="1"/>
  <c r="DD10" i="13" s="1"/>
  <c r="DE10" i="13" s="1"/>
  <c r="DF10" i="13" s="1"/>
  <c r="DG10" i="13" s="1"/>
  <c r="DH10" i="13" s="1"/>
  <c r="DI10" i="13" s="1"/>
  <c r="DJ10" i="13" s="1"/>
  <c r="DK10" i="13" s="1"/>
  <c r="DA14" i="13"/>
  <c r="DC16" i="13" s="1"/>
  <c r="DA11" i="13"/>
  <c r="DB11" i="13" s="1"/>
  <c r="DC11" i="13" s="1"/>
  <c r="DD11" i="13" s="1"/>
  <c r="DE11" i="13" s="1"/>
  <c r="DF11" i="13" s="1"/>
  <c r="DG11" i="13" s="1"/>
  <c r="DH11" i="13" s="1"/>
  <c r="DI11" i="13" s="1"/>
  <c r="DJ11" i="13" s="1"/>
  <c r="DK11" i="13" s="1"/>
  <c r="CZ16" i="13"/>
  <c r="DL14" i="13"/>
  <c r="DN16" i="13" s="1"/>
  <c r="DL8" i="13"/>
  <c r="DC7" i="13"/>
  <c r="DD13" i="13"/>
  <c r="BF25" i="13"/>
  <c r="BF27" i="13"/>
  <c r="BF28" i="13" s="1"/>
  <c r="DD15" i="13"/>
  <c r="DF17" i="13" s="1"/>
  <c r="DD5" i="13"/>
  <c r="DD6" i="13"/>
  <c r="BG3" i="13"/>
  <c r="DE4" i="13"/>
  <c r="DA16" i="13" l="1"/>
  <c r="DB16" i="13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65" i="20" l="1"/>
  <c r="J65" i="20" s="1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DO14" i="13" l="1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DP14" i="13" l="1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DR14" i="13" l="1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DQ11" i="13" l="1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G64" i="20" l="1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DT14" i="13" l="1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5" i="8" l="1"/>
  <c r="F5" i="8"/>
  <c r="EB14" i="13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G5" i="8" l="1"/>
  <c r="C12" i="13" s="1"/>
  <c r="C14" i="13" s="1"/>
  <c r="C20" i="15" s="1"/>
  <c r="EC14" i="13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5" i="20"/>
  <c r="M64" i="20"/>
  <c r="M38" i="20"/>
  <c r="M40" i="20"/>
  <c r="M30" i="20"/>
  <c r="M63" i="20"/>
  <c r="M23" i="20"/>
  <c r="M21" i="20"/>
  <c r="M24" i="20"/>
  <c r="M7" i="20"/>
  <c r="M26" i="20"/>
  <c r="M5" i="20"/>
  <c r="M32" i="20"/>
  <c r="M6" i="20"/>
  <c r="M27" i="20"/>
  <c r="M16" i="20"/>
  <c r="M60" i="20"/>
  <c r="D66" i="20"/>
  <c r="E66" i="20" s="1"/>
  <c r="M66" i="20"/>
  <c r="M14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1" i="20"/>
  <c r="J8" i="20"/>
  <c r="J66" i="20"/>
  <c r="J51" i="20"/>
  <c r="J63" i="20"/>
  <c r="J64" i="20"/>
  <c r="J41" i="20"/>
  <c r="J56" i="20"/>
  <c r="J40" i="20"/>
  <c r="J10" i="20"/>
  <c r="J26" i="20"/>
  <c r="J14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6" i="20"/>
  <c r="J5" i="20"/>
  <c r="J30" i="20"/>
  <c r="J15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E12" i="13" l="1"/>
  <c r="AL12" i="13" l="1"/>
  <c r="AL23" i="13" s="1"/>
  <c r="F12" i="13"/>
  <c r="F23" i="13" s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  <c r="E66" i="23"/>
  <c r="G66" i="23" s="1"/>
  <c r="H45" i="20" s="1"/>
  <c r="F66" i="23"/>
  <c r="E58" i="23"/>
  <c r="G58" i="23" s="1"/>
  <c r="H40" i="20" s="1"/>
  <c r="F58" i="23"/>
  <c r="E52" i="23"/>
  <c r="G52" i="23" s="1"/>
  <c r="H34" i="20" s="1"/>
  <c r="F52" i="23"/>
  <c r="E34" i="23"/>
  <c r="G34" i="23" s="1"/>
  <c r="H37" i="20" s="1"/>
  <c r="F34" i="23"/>
  <c r="E42" i="23"/>
  <c r="G42" i="23" s="1"/>
  <c r="H47" i="20" s="1"/>
  <c r="F42" i="23"/>
  <c r="E64" i="23"/>
  <c r="G64" i="23" s="1"/>
  <c r="H57" i="20" s="1"/>
  <c r="F64" i="23"/>
  <c r="E33" i="23"/>
  <c r="G33" i="23" s="1"/>
  <c r="H30" i="20" s="1"/>
  <c r="F33" i="23"/>
  <c r="E84" i="23"/>
  <c r="G84" i="23" s="1"/>
  <c r="H63" i="20" s="1"/>
  <c r="F84" i="23"/>
  <c r="E60" i="23"/>
  <c r="G60" i="23" s="1"/>
  <c r="H43" i="20" s="1"/>
  <c r="F60" i="23"/>
  <c r="E48" i="23"/>
  <c r="G48" i="23" s="1"/>
  <c r="H27" i="20" s="1"/>
  <c r="F48" i="23"/>
  <c r="E62" i="23"/>
  <c r="G62" i="23" s="1"/>
  <c r="H36" i="20" s="1"/>
  <c r="F62" i="23"/>
  <c r="E81" i="23"/>
  <c r="G81" i="23" s="1"/>
  <c r="H49" i="20" s="1"/>
  <c r="F81" i="23"/>
  <c r="E82" i="23"/>
  <c r="G82" i="23" s="1"/>
  <c r="H58" i="20" s="1"/>
  <c r="F82" i="23"/>
  <c r="E32" i="23"/>
  <c r="G32" i="23" s="1"/>
  <c r="H20" i="20" s="1"/>
  <c r="F32" i="23"/>
  <c r="E76" i="23"/>
  <c r="G76" i="23" s="1"/>
  <c r="H56" i="20" s="1"/>
  <c r="F76" i="23"/>
  <c r="E12" i="23"/>
  <c r="G12" i="23" s="1"/>
  <c r="H9" i="20" s="1"/>
  <c r="F12" i="23"/>
  <c r="E40" i="23"/>
  <c r="G40" i="23" s="1"/>
  <c r="H24" i="20" s="1"/>
  <c r="F40" i="23"/>
  <c r="E8" i="23"/>
  <c r="G8" i="23" s="1"/>
  <c r="H4" i="20" s="1"/>
  <c r="F8" i="23"/>
  <c r="E61" i="23"/>
  <c r="G61" i="23" s="1"/>
  <c r="H33" i="20" s="1"/>
  <c r="F61" i="23"/>
  <c r="E28" i="23"/>
  <c r="G28" i="23" s="1"/>
  <c r="H39" i="20" s="1"/>
  <c r="F28" i="23"/>
  <c r="E83" i="23"/>
  <c r="G83" i="23" s="1"/>
  <c r="H38" i="20" s="1"/>
  <c r="F83" i="23"/>
  <c r="E26" i="23"/>
  <c r="G26" i="23" s="1"/>
  <c r="H13" i="20" s="1"/>
  <c r="F26" i="23"/>
  <c r="E59" i="23"/>
  <c r="G59" i="23" s="1"/>
  <c r="H54" i="20" s="1"/>
  <c r="F59" i="23"/>
  <c r="E11" i="23"/>
  <c r="G11" i="23" s="1"/>
  <c r="H7" i="20" s="1"/>
  <c r="F11" i="23"/>
  <c r="E21" i="23"/>
  <c r="G21" i="23" s="1"/>
  <c r="H14" i="20" s="1"/>
  <c r="F21" i="23"/>
  <c r="E51" i="23"/>
  <c r="G51" i="23" s="1"/>
  <c r="H48" i="20" s="1"/>
  <c r="F51" i="23"/>
  <c r="E18" i="23"/>
  <c r="G18" i="23" s="1"/>
  <c r="H8" i="20" s="1"/>
  <c r="F18" i="23"/>
  <c r="E29" i="23"/>
  <c r="G29" i="23" s="1"/>
  <c r="H19" i="20" s="1"/>
  <c r="F29" i="23"/>
  <c r="E38" i="23"/>
  <c r="G38" i="23" s="1"/>
  <c r="H29" i="20" s="1"/>
  <c r="F38" i="23"/>
  <c r="E16" i="23"/>
  <c r="G16" i="23" s="1"/>
  <c r="H12" i="20" s="1"/>
  <c r="F16" i="23"/>
  <c r="E49" i="23"/>
  <c r="G49" i="23" s="1"/>
  <c r="H22" i="20" s="1"/>
  <c r="F49" i="23"/>
  <c r="E50" i="23"/>
  <c r="G50" i="23" s="1"/>
  <c r="H53" i="20" s="1"/>
  <c r="F50" i="23"/>
  <c r="E37" i="23"/>
  <c r="G37" i="23" s="1"/>
  <c r="H31" i="20" s="1"/>
  <c r="F37" i="23"/>
  <c r="E24" i="23"/>
  <c r="G24" i="23" s="1"/>
  <c r="H23" i="20" s="1"/>
  <c r="F24" i="23"/>
  <c r="E30" i="23"/>
  <c r="G30" i="23" s="1"/>
  <c r="H21" i="20" s="1"/>
  <c r="F30" i="23"/>
  <c r="E27" i="23"/>
  <c r="G27" i="23" s="1"/>
  <c r="H18" i="20" s="1"/>
  <c r="F27" i="23"/>
  <c r="E55" i="23"/>
  <c r="G55" i="23" s="1"/>
  <c r="H26" i="20" s="1"/>
  <c r="F55" i="23"/>
  <c r="E72" i="23"/>
  <c r="G72" i="23" s="1"/>
  <c r="H60" i="20" s="1"/>
  <c r="F72" i="23"/>
  <c r="E63" i="23"/>
  <c r="G63" i="23" s="1"/>
  <c r="H44" i="20" s="1"/>
  <c r="F63" i="23"/>
  <c r="E95" i="23"/>
  <c r="G95" i="23" s="1"/>
  <c r="F95" i="23"/>
  <c r="E77" i="23"/>
  <c r="G77" i="23" s="1"/>
  <c r="H46" i="20" s="1"/>
  <c r="F77" i="23"/>
  <c r="E10" i="23"/>
  <c r="F10" i="23"/>
  <c r="G10" i="23"/>
  <c r="H5" i="20" s="1"/>
  <c r="E19" i="23"/>
  <c r="G19" i="23" s="1"/>
  <c r="H15" i="20" s="1"/>
  <c r="F19" i="23"/>
  <c r="E67" i="23"/>
  <c r="F67" i="23"/>
  <c r="G67" i="23"/>
  <c r="H65" i="20" s="1"/>
  <c r="E23" i="23"/>
  <c r="G23" i="23" s="1"/>
  <c r="H17" i="20" s="1"/>
  <c r="F23" i="23"/>
  <c r="E94" i="23"/>
  <c r="F94" i="23"/>
  <c r="G94" i="23"/>
  <c r="H42" i="20" s="1"/>
  <c r="E17" i="23"/>
  <c r="G17" i="23" s="1"/>
  <c r="H10" i="20" s="1"/>
  <c r="F17" i="23"/>
  <c r="E44" i="23"/>
  <c r="F44" i="23"/>
  <c r="G44" i="23"/>
  <c r="H16" i="20" s="1"/>
  <c r="E31" i="23"/>
  <c r="G31" i="23" s="1"/>
  <c r="H28" i="20" s="1"/>
  <c r="F31" i="23"/>
  <c r="E45" i="23"/>
  <c r="F45" i="23"/>
  <c r="G45" i="23"/>
  <c r="H32" i="20" s="1"/>
  <c r="E9" i="23"/>
  <c r="G9" i="23" s="1"/>
  <c r="H6" i="20" s="1"/>
  <c r="F9" i="23"/>
  <c r="E91" i="23"/>
  <c r="F91" i="23"/>
  <c r="G91" i="23"/>
  <c r="H61" i="20" s="1"/>
  <c r="E15" i="23"/>
  <c r="G15" i="23" s="1"/>
  <c r="H11" i="20" s="1"/>
  <c r="F15" i="23"/>
  <c r="F75" i="23"/>
  <c r="G75" i="23" s="1"/>
  <c r="E75" i="23"/>
  <c r="E93" i="23"/>
  <c r="F93" i="23"/>
  <c r="G93" i="23"/>
  <c r="E85" i="23"/>
  <c r="F85" i="23"/>
  <c r="G85" i="23"/>
  <c r="E69" i="23"/>
  <c r="F69" i="23"/>
  <c r="G69" i="23"/>
  <c r="F43" i="23"/>
  <c r="E43" i="23"/>
  <c r="G43" i="23" s="1"/>
  <c r="F35" i="23"/>
  <c r="E35" i="23"/>
  <c r="E53" i="23"/>
  <c r="G53" i="23" s="1"/>
  <c r="F53" i="23"/>
  <c r="F92" i="23"/>
  <c r="E92" i="23"/>
  <c r="E86" i="23"/>
  <c r="G86" i="23" s="1"/>
  <c r="F86" i="23"/>
  <c r="E78" i="23"/>
  <c r="G78" i="23" s="1"/>
  <c r="F78" i="23"/>
  <c r="E70" i="23"/>
  <c r="F70" i="23"/>
  <c r="G70" i="23"/>
  <c r="F68" i="23"/>
  <c r="E68" i="23"/>
  <c r="E54" i="23"/>
  <c r="G54" i="23" s="1"/>
  <c r="F54" i="23"/>
  <c r="E46" i="23"/>
  <c r="F46" i="23"/>
  <c r="G46" i="23"/>
  <c r="F36" i="23"/>
  <c r="E36" i="23"/>
  <c r="E22" i="23"/>
  <c r="G22" i="23" s="1"/>
  <c r="F22" i="23"/>
  <c r="E87" i="23"/>
  <c r="F87" i="23"/>
  <c r="G87" i="23"/>
  <c r="E79" i="23"/>
  <c r="G79" i="23" s="1"/>
  <c r="F79" i="23"/>
  <c r="E71" i="23"/>
  <c r="F71" i="23"/>
  <c r="G71" i="23"/>
  <c r="E47" i="23"/>
  <c r="G47" i="23" s="1"/>
  <c r="F47" i="23"/>
  <c r="E39" i="23"/>
  <c r="F39" i="23"/>
  <c r="G39" i="23"/>
  <c r="E88" i="23"/>
  <c r="F88" i="23"/>
  <c r="G88" i="23" s="1"/>
  <c r="E80" i="23"/>
  <c r="G80" i="23" s="1"/>
  <c r="F80" i="23"/>
  <c r="E56" i="23"/>
  <c r="G56" i="23" s="1"/>
  <c r="F56" i="23"/>
  <c r="E89" i="23"/>
  <c r="F89" i="23"/>
  <c r="G89" i="23"/>
  <c r="E73" i="23"/>
  <c r="G73" i="23" s="1"/>
  <c r="F73" i="23"/>
  <c r="E65" i="23"/>
  <c r="F65" i="23"/>
  <c r="G65" i="23"/>
  <c r="E57" i="23"/>
  <c r="G57" i="23" s="1"/>
  <c r="F57" i="23"/>
  <c r="E41" i="23"/>
  <c r="F41" i="23"/>
  <c r="G41" i="23"/>
  <c r="E90" i="23"/>
  <c r="F90" i="23"/>
  <c r="G90" i="23" s="1"/>
  <c r="E74" i="23"/>
  <c r="G74" i="23" s="1"/>
  <c r="F74" i="23"/>
  <c r="G35" i="23"/>
  <c r="G92" i="23"/>
  <c r="G68" i="23"/>
  <c r="G36" i="23"/>
  <c r="H51" i="20" l="1"/>
  <c r="H50" i="20"/>
</calcChain>
</file>

<file path=xl/sharedStrings.xml><?xml version="1.0" encoding="utf-8"?>
<sst xmlns="http://schemas.openxmlformats.org/spreadsheetml/2006/main" count="2671" uniqueCount="630">
  <si>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</si>
  <si>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</si>
  <si>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</si>
  <si>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</si>
  <si>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</si>
  <si>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</si>
  <si>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</si>
  <si>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</si>
  <si>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</si>
  <si>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</si>
  <si>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</si>
  <si>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</si>
  <si>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</si>
  <si>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</si>
  <si>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</si>
  <si>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</si>
  <si>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</si>
  <si>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</si>
  <si>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</si>
  <si>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</si>
  <si>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</si>
  <si>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</si>
  <si>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</si>
  <si>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</si>
  <si>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</si>
  <si>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</si>
  <si>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</si>
  <si>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</si>
  <si>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</si>
  <si>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</si>
  <si>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</si>
  <si>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</si>
  <si>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</si>
  <si>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</si>
  <si>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</si>
  <si>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</si>
  <si>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</si>
  <si>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</si>
  <si>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</si>
  <si>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</si>
  <si>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</si>
  <si>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</si>
  <si>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</si>
  <si>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</si>
  <si>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</si>
  <si>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</si>
  <si>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</si>
  <si>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</si>
  <si>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</si>
  <si>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</si>
  <si>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</si>
  <si>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</si>
  <si>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</si>
  <si>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</si>
  <si>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</si>
  <si>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</si>
  <si>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</si>
  <si>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</si>
  <si>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</si>
  <si>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</si>
  <si>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</si>
  <si>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</si>
  <si>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</si>
  <si>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</si>
  <si>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</si>
  <si>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</si>
  <si>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</si>
  <si>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</si>
  <si>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</si>
  <si>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</si>
  <si>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</si>
  <si>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</si>
  <si>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</si>
  <si>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</si>
  <si>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</si>
  <si>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</si>
  <si>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</si>
  <si>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</si>
  <si>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</si>
  <si>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</si>
  <si>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</si>
  <si>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</si>
  <si>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</si>
  <si>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</si>
  <si>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</si>
  <si>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</si>
  <si>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</si>
  <si>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</si>
  <si>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</si>
  <si>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</si>
  <si>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</si>
  <si>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</si>
  <si>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</si>
  <si>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</si>
  <si>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</si>
  <si>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</si>
  <si>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</si>
  <si>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</si>
  <si>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</si>
  <si>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</si>
  <si>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</si>
  <si>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</si>
  <si>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</si>
  <si>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</si>
  <si>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</si>
  <si>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</si>
  <si>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</si>
  <si>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</si>
  <si>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</si>
  <si>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</si>
  <si>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</si>
  <si>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</si>
  <si>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</si>
  <si>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</si>
  <si>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</si>
  <si>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</si>
  <si>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</si>
  <si>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</si>
  <si>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</si>
  <si>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</si>
  <si>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</si>
  <si>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</si>
  <si>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</si>
  <si>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</si>
  <si>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</si>
  <si>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</si>
  <si>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</si>
  <si>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</si>
  <si>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</si>
  <si>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</si>
  <si>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</si>
  <si>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</si>
  <si>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</si>
  <si>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</si>
  <si>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</si>
  <si>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</si>
  <si>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</si>
  <si>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</si>
  <si>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</si>
  <si>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</si>
  <si>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</si>
  <si>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</si>
  <si>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</si>
  <si>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</si>
  <si>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</si>
  <si>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</si>
  <si>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</si>
  <si>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</si>
  <si>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</si>
  <si>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</si>
  <si>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</si>
  <si>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</si>
  <si>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</si>
  <si>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</si>
  <si>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</si>
  <si>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</si>
  <si>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</si>
  <si>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</si>
  <si>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</si>
  <si>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</si>
  <si>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</si>
  <si>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</si>
  <si>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</si>
  <si>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</si>
  <si>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</si>
  <si>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</si>
  <si>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</si>
  <si>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</si>
  <si>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</si>
  <si>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</si>
  <si>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</si>
  <si>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</si>
  <si>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</si>
  <si>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</si>
  <si>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</si>
  <si>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</si>
  <si>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</si>
  <si>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</si>
  <si>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</si>
  <si>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</si>
  <si>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</si>
  <si>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</si>
  <si>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</si>
  <si>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</si>
  <si>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</si>
  <si>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</si>
  <si>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</si>
  <si>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</si>
  <si>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</si>
  <si>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</si>
  <si>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</si>
  <si>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</si>
  <si>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</si>
  <si>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</si>
  <si>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</si>
  <si>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</si>
  <si>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</si>
  <si>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</si>
  <si>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</si>
  <si>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</si>
  <si>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</si>
  <si>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</si>
  <si>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</si>
  <si>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</si>
  <si>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</si>
  <si>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</si>
  <si>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</si>
  <si>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</si>
  <si>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</si>
  <si>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</si>
  <si>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</si>
  <si>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</si>
  <si>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</si>
  <si>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</si>
  <si>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</si>
  <si>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</si>
  <si>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</si>
  <si>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</si>
  <si>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</si>
  <si>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</si>
  <si>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</si>
  <si>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</si>
  <si>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</si>
  <si>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</si>
  <si>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</si>
  <si>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</si>
  <si>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</si>
  <si>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</si>
  <si>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</si>
  <si>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</si>
  <si>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</si>
  <si>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</si>
  <si>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</si>
  <si>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</si>
  <si>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</si>
  <si>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</si>
  <si>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</si>
  <si>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</si>
  <si>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</si>
  <si>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</si>
  <si>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</si>
  <si>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</si>
  <si>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</si>
  <si>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</si>
  <si>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</si>
  <si>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</si>
  <si>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</si>
  <si>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</si>
  <si>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</si>
  <si>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</si>
  <si>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</si>
  <si>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</si>
  <si>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</si>
  <si>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</si>
  <si>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</si>
  <si>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</si>
  <si>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</si>
  <si>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</si>
  <si>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</si>
  <si>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</si>
  <si>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</si>
  <si>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</si>
  <si>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</si>
  <si>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</si>
  <si>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</si>
  <si>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</si>
  <si>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</si>
  <si>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</si>
  <si>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</si>
  <si>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</si>
  <si>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</si>
  <si>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</si>
  <si>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</si>
  <si>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</si>
  <si>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</si>
  <si>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</si>
  <si>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</si>
  <si>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</si>
  <si>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</si>
  <si>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</si>
  <si>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</si>
  <si>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</si>
  <si>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</si>
  <si>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</si>
  <si>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</si>
  <si>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</si>
  <si>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</si>
  <si>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</si>
  <si>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</si>
  <si>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</si>
  <si>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</si>
  <si>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</si>
  <si>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</si>
  <si>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</si>
  <si>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</si>
  <si>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</si>
  <si>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</si>
  <si>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</si>
  <si>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</si>
  <si>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</si>
  <si>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</si>
  <si>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</si>
  <si>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</si>
  <si>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</si>
  <si>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</si>
  <si>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</si>
  <si>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</si>
  <si>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</si>
  <si>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</si>
  <si>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</si>
  <si>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</si>
  <si>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</si>
  <si>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</si>
  <si>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</si>
  <si>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</si>
  <si>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</si>
  <si>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</si>
  <si>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</si>
  <si>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</si>
  <si>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</si>
  <si>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</si>
  <si>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</si>
  <si>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</si>
  <si>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</si>
  <si>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</si>
  <si>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</si>
  <si>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</si>
  <si>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</si>
  <si>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</si>
  <si>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</si>
  <si>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</si>
  <si>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</si>
  <si>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</si>
  <si>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</si>
  <si>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</si>
  <si>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</si>
  <si>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</si>
  <si>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</si>
  <si>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</si>
  <si>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</si>
  <si>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</si>
  <si>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</si>
  <si>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</si>
  <si>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</si>
  <si>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</si>
  <si>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</si>
  <si>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</si>
  <si>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</si>
  <si>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</si>
  <si>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</si>
  <si>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</si>
  <si>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</si>
  <si>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</si>
  <si>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</si>
  <si>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</si>
  <si>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</si>
  <si>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</si>
  <si>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</si>
  <si>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</si>
  <si>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</si>
  <si>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</si>
  <si>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</si>
  <si>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</si>
  <si>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</si>
  <si>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</si>
  <si>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</si>
  <si>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</si>
  <si>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</si>
  <si>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</si>
  <si>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</si>
  <si>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</si>
  <si>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</si>
  <si>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</si>
  <si>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</si>
  <si>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</si>
  <si>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</si>
  <si>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</si>
  <si>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</si>
  <si>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</si>
  <si>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</si>
  <si>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</si>
  <si>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</si>
  <si>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</si>
  <si>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</si>
  <si>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</si>
  <si>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</si>
  <si>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</si>
  <si>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</si>
  <si>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</si>
  <si>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</si>
  <si>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</si>
  <si>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</si>
  <si>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</si>
  <si>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</si>
  <si>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</si>
  <si>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</si>
  <si>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</si>
  <si>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</si>
  <si>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</si>
  <si>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</si>
  <si>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</si>
  <si>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</si>
  <si>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</si>
  <si>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</si>
  <si>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</si>
  <si>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</si>
  <si>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</si>
  <si>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</si>
  <si>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</si>
  <si>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</si>
  <si>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</si>
  <si>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</si>
  <si>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</si>
  <si>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</si>
  <si>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</si>
  <si>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</si>
  <si>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</si>
  <si>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</si>
  <si>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</si>
  <si>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</si>
  <si>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</si>
  <si>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</si>
  <si>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</si>
  <si>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</si>
  <si>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</si>
  <si>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</si>
  <si>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</si>
  <si>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</si>
  <si>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</si>
  <si>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</si>
  <si>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</si>
  <si>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</si>
  <si>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</si>
  <si>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</si>
  <si>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</si>
  <si>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</si>
  <si>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</si>
  <si>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</si>
  <si>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</si>
  <si>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</si>
  <si>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</si>
  <si>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</si>
  <si>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</si>
  <si>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</si>
  <si>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</si>
  <si>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</si>
  <si>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</si>
  <si>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</si>
  <si>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</si>
  <si>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</si>
  <si>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</si>
  <si>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</si>
  <si>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</si>
  <si>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</si>
  <si>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</si>
  <si>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</si>
  <si>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</si>
  <si>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</si>
  <si>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</si>
  <si>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</si>
  <si>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</si>
  <si>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</si>
  <si>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</si>
  <si>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</si>
  <si>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</si>
  <si>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</si>
  <si>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</si>
  <si>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</si>
  <si>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</si>
  <si>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</si>
  <si>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</si>
  <si>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</si>
  <si>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</si>
  <si>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</si>
  <si>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</si>
  <si>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</si>
  <si>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</si>
  <si>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</si>
  <si>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</si>
  <si>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</si>
  <si>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</si>
  <si>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</si>
  <si>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</si>
  <si>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</si>
  <si>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</si>
  <si>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</si>
  <si>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</si>
  <si>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</si>
  <si>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</si>
  <si>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</si>
  <si>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</si>
  <si>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</si>
  <si>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</si>
  <si>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</si>
  <si>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</si>
  <si>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</si>
  <si>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</si>
  <si>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</si>
  <si>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</si>
  <si>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</si>
  <si>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</si>
  <si>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</si>
  <si>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</si>
  <si>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</si>
  <si>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</si>
  <si>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</si>
  <si>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</si>
  <si>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</si>
  <si>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</si>
  <si>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</si>
  <si>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</si>
  <si>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</si>
  <si>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</si>
  <si>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</si>
  <si>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</si>
  <si>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</si>
  <si>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</si>
  <si>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</si>
  <si>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</si>
  <si>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</si>
  <si>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</si>
  <si>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</si>
  <si>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</si>
  <si>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</si>
  <si>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</si>
  <si>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</si>
  <si>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</si>
  <si>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</si>
  <si>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</si>
  <si>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</si>
  <si>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</si>
  <si>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</si>
  <si>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</si>
  <si>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</si>
  <si>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</si>
  <si>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</si>
  <si>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</si>
  <si>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</si>
  <si>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</si>
  <si>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</si>
  <si>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</si>
  <si>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</si>
  <si>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</si>
  <si>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</si>
  <si>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</si>
  <si>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</si>
  <si>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</si>
  <si>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</si>
  <si>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</si>
  <si>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</si>
  <si>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</si>
  <si>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</si>
  <si>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</si>
  <si>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</si>
  <si>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</si>
  <si>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</si>
  <si>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</si>
  <si>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</si>
  <si>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</si>
  <si>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</si>
  <si>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</si>
  <si>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</si>
  <si>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</si>
  <si>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</si>
  <si>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</si>
  <si>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</si>
  <si>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</si>
  <si>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</si>
  <si>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</si>
  <si>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</si>
  <si>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</si>
  <si>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</si>
  <si>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</si>
  <si>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</si>
  <si>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</si>
  <si>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</si>
  <si>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</si>
  <si>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</si>
  <si>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</si>
  <si>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</si>
  <si>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</si>
  <si>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</si>
  <si>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</si>
  <si>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</si>
  <si>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</si>
  <si>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</si>
  <si>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</si>
  <si>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</si>
  <si>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</si>
  <si>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</si>
  <si>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</si>
  <si>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</si>
  <si>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</si>
  <si>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</si>
  <si>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</si>
  <si>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</si>
  <si>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</si>
  <si>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</si>
  <si>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</si>
  <si>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</si>
  <si>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</si>
  <si>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</si>
  <si>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</si>
  <si>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</si>
  <si>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</si>
  <si>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</si>
  <si>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</si>
  <si>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</si>
  <si>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</si>
  <si>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</si>
  <si>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</si>
  <si>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</si>
  <si>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</si>
  <si>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</si>
  <si>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</si>
  <si>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</si>
  <si>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</si>
  <si>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</si>
  <si>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</si>
  <si>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</si>
  <si>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</si>
  <si>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</si>
  <si>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</si>
  <si>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</si>
  <si>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</si>
  <si>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</si>
  <si>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</si>
  <si>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</si>
  <si>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</si>
  <si>
    <t>Rate of increase in deaths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</si>
</sst>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320.95609000000002</c:v>
                </c:pt>
                <c:pt idx="1">
                  <c:v>320.95609000000002</c:v>
                </c:pt>
                <c:pt idx="2">
                  <c:v>320.95609000000002</c:v>
                </c:pt>
                <c:pt idx="3">
                  <c:v>320.95609000000002</c:v>
                </c:pt>
                <c:pt idx="4">
                  <c:v>320.95609000000002</c:v>
                </c:pt>
                <c:pt idx="5">
                  <c:v>320.95609000000002</c:v>
                </c:pt>
                <c:pt idx="6">
                  <c:v>320.95609000000002</c:v>
                </c:pt>
                <c:pt idx="7">
                  <c:v>320.95609000000002</c:v>
                </c:pt>
                <c:pt idx="8">
                  <c:v>320.95609000000002</c:v>
                </c:pt>
                <c:pt idx="9">
                  <c:v>320.95609000000002</c:v>
                </c:pt>
                <c:pt idx="10">
                  <c:v>320.95609000000002</c:v>
                </c:pt>
                <c:pt idx="11">
                  <c:v>320.95609000000002</c:v>
                </c:pt>
                <c:pt idx="12">
                  <c:v>320.95609000000002</c:v>
                </c:pt>
                <c:pt idx="13">
                  <c:v>320.95609000000002</c:v>
                </c:pt>
                <c:pt idx="14">
                  <c:v>320.95609000000002</c:v>
                </c:pt>
                <c:pt idx="15">
                  <c:v>320.95609000000002</c:v>
                </c:pt>
                <c:pt idx="16">
                  <c:v>320.95609000000002</c:v>
                </c:pt>
                <c:pt idx="17">
                  <c:v>320.95609000000002</c:v>
                </c:pt>
                <c:pt idx="18">
                  <c:v>320.95609000000002</c:v>
                </c:pt>
                <c:pt idx="19">
                  <c:v>320.95609000000002</c:v>
                </c:pt>
                <c:pt idx="20">
                  <c:v>320.95609000000002</c:v>
                </c:pt>
                <c:pt idx="21">
                  <c:v>320.95609000000002</c:v>
                </c:pt>
                <c:pt idx="22">
                  <c:v>320.95609000000002</c:v>
                </c:pt>
                <c:pt idx="23">
                  <c:v>320.95609000000002</c:v>
                </c:pt>
                <c:pt idx="24">
                  <c:v>320.95609000000002</c:v>
                </c:pt>
                <c:pt idx="25">
                  <c:v>320.95609000000002</c:v>
                </c:pt>
                <c:pt idx="26">
                  <c:v>320.95609000000002</c:v>
                </c:pt>
                <c:pt idx="27">
                  <c:v>320.95609000000002</c:v>
                </c:pt>
                <c:pt idx="28">
                  <c:v>320.95609000000002</c:v>
                </c:pt>
                <c:pt idx="29">
                  <c:v>320.95609000000002</c:v>
                </c:pt>
                <c:pt idx="30">
                  <c:v>320.95609000000002</c:v>
                </c:pt>
                <c:pt idx="31">
                  <c:v>320.95609000000002</c:v>
                </c:pt>
                <c:pt idx="32">
                  <c:v>320.95609000000002</c:v>
                </c:pt>
                <c:pt idx="33">
                  <c:v>320.95609000000002</c:v>
                </c:pt>
                <c:pt idx="34">
                  <c:v>320.95609000000002</c:v>
                </c:pt>
                <c:pt idx="35">
                  <c:v>320.95609000000002</c:v>
                </c:pt>
                <c:pt idx="36">
                  <c:v>320.95609000000002</c:v>
                </c:pt>
                <c:pt idx="37">
                  <c:v>320.95609000000002</c:v>
                </c:pt>
                <c:pt idx="38">
                  <c:v>320.95609000000002</c:v>
                </c:pt>
                <c:pt idx="39">
                  <c:v>320.95609000000002</c:v>
                </c:pt>
                <c:pt idx="40">
                  <c:v>320.95609000000002</c:v>
                </c:pt>
                <c:pt idx="41">
                  <c:v>320.95609000000002</c:v>
                </c:pt>
                <c:pt idx="42">
                  <c:v>320.95609000000002</c:v>
                </c:pt>
                <c:pt idx="43">
                  <c:v>320.95609000000002</c:v>
                </c:pt>
                <c:pt idx="44">
                  <c:v>320.95609000000002</c:v>
                </c:pt>
                <c:pt idx="45">
                  <c:v>320.95609000000002</c:v>
                </c:pt>
                <c:pt idx="46">
                  <c:v>320.95609000000002</c:v>
                </c:pt>
                <c:pt idx="47">
                  <c:v>320.95609000000002</c:v>
                </c:pt>
                <c:pt idx="48">
                  <c:v>320.95609000000002</c:v>
                </c:pt>
                <c:pt idx="49">
                  <c:v>320.95609000000002</c:v>
                </c:pt>
                <c:pt idx="50">
                  <c:v>320.95609000000002</c:v>
                </c:pt>
                <c:pt idx="51">
                  <c:v>320.95609000000002</c:v>
                </c:pt>
                <c:pt idx="52">
                  <c:v>320.95609000000002</c:v>
                </c:pt>
                <c:pt idx="53">
                  <c:v>320.95609000000002</c:v>
                </c:pt>
                <c:pt idx="54">
                  <c:v>320.95609000000002</c:v>
                </c:pt>
                <c:pt idx="55">
                  <c:v>320.95609000000002</c:v>
                </c:pt>
                <c:pt idx="56">
                  <c:v>320.95609000000002</c:v>
                </c:pt>
                <c:pt idx="57">
                  <c:v>320.95609000000002</c:v>
                </c:pt>
                <c:pt idx="58">
                  <c:v>320.95609000000002</c:v>
                </c:pt>
                <c:pt idx="59">
                  <c:v>320.95609000000002</c:v>
                </c:pt>
                <c:pt idx="60">
                  <c:v>320.95609000000002</c:v>
                </c:pt>
                <c:pt idx="61">
                  <c:v>320.95609000000002</c:v>
                </c:pt>
                <c:pt idx="62">
                  <c:v>320.95609000000002</c:v>
                </c:pt>
                <c:pt idx="63">
                  <c:v>320.95609000000002</c:v>
                </c:pt>
                <c:pt idx="64">
                  <c:v>320.95609000000002</c:v>
                </c:pt>
                <c:pt idx="65">
                  <c:v>320.95609000000002</c:v>
                </c:pt>
                <c:pt idx="66">
                  <c:v>320.95609000000002</c:v>
                </c:pt>
                <c:pt idx="67">
                  <c:v>320.95609000000002</c:v>
                </c:pt>
                <c:pt idx="68">
                  <c:v>320.95609000000002</c:v>
                </c:pt>
                <c:pt idx="69">
                  <c:v>320.95609000000002</c:v>
                </c:pt>
                <c:pt idx="70">
                  <c:v>320.95609000000002</c:v>
                </c:pt>
                <c:pt idx="71">
                  <c:v>320.95609000000002</c:v>
                </c:pt>
                <c:pt idx="72">
                  <c:v>320.95609000000002</c:v>
                </c:pt>
                <c:pt idx="73">
                  <c:v>320.95609000000002</c:v>
                </c:pt>
                <c:pt idx="74">
                  <c:v>320.95609000000002</c:v>
                </c:pt>
                <c:pt idx="75">
                  <c:v>320.95609000000002</c:v>
                </c:pt>
                <c:pt idx="76">
                  <c:v>320.95609000000002</c:v>
                </c:pt>
                <c:pt idx="77">
                  <c:v>320.95609000000002</c:v>
                </c:pt>
                <c:pt idx="78">
                  <c:v>320.95609000000002</c:v>
                </c:pt>
                <c:pt idx="79">
                  <c:v>320.95609000000002</c:v>
                </c:pt>
                <c:pt idx="80">
                  <c:v>320.95609000000002</c:v>
                </c:pt>
                <c:pt idx="81">
                  <c:v>320.95609000000002</c:v>
                </c:pt>
                <c:pt idx="82">
                  <c:v>320.95609000000002</c:v>
                </c:pt>
                <c:pt idx="83">
                  <c:v>320.95609000000002</c:v>
                </c:pt>
                <c:pt idx="84">
                  <c:v>320.95609000000002</c:v>
                </c:pt>
                <c:pt idx="85">
                  <c:v>320.95609000000002</c:v>
                </c:pt>
                <c:pt idx="86">
                  <c:v>320.95609000000002</c:v>
                </c:pt>
                <c:pt idx="87">
                  <c:v>320.95609000000002</c:v>
                </c:pt>
                <c:pt idx="88">
                  <c:v>320.95609000000002</c:v>
                </c:pt>
                <c:pt idx="89">
                  <c:v>320.95609000000002</c:v>
                </c:pt>
                <c:pt idx="90">
                  <c:v>320.95609000000002</c:v>
                </c:pt>
                <c:pt idx="91">
                  <c:v>320.95609000000002</c:v>
                </c:pt>
                <c:pt idx="92">
                  <c:v>320.95609000000002</c:v>
                </c:pt>
                <c:pt idx="93">
                  <c:v>320.95609000000002</c:v>
                </c:pt>
                <c:pt idx="94">
                  <c:v>320.95609000000002</c:v>
                </c:pt>
                <c:pt idx="95">
                  <c:v>320.95609000000002</c:v>
                </c:pt>
                <c:pt idx="96">
                  <c:v>320.95609000000002</c:v>
                </c:pt>
                <c:pt idx="97">
                  <c:v>320.95609000000002</c:v>
                </c:pt>
                <c:pt idx="98">
                  <c:v>320.95609000000002</c:v>
                </c:pt>
                <c:pt idx="99">
                  <c:v>320.95609000000002</c:v>
                </c:pt>
                <c:pt idx="100">
                  <c:v>320.95609000000002</c:v>
                </c:pt>
                <c:pt idx="101">
                  <c:v>320.95609000000002</c:v>
                </c:pt>
                <c:pt idx="102">
                  <c:v>320.95609000000002</c:v>
                </c:pt>
                <c:pt idx="103">
                  <c:v>320.95609000000002</c:v>
                </c:pt>
                <c:pt idx="104">
                  <c:v>320.95609000000002</c:v>
                </c:pt>
                <c:pt idx="105">
                  <c:v>320.95609000000002</c:v>
                </c:pt>
                <c:pt idx="106">
                  <c:v>320.95609000000002</c:v>
                </c:pt>
                <c:pt idx="107">
                  <c:v>320.95609000000002</c:v>
                </c:pt>
                <c:pt idx="108">
                  <c:v>320.95609000000002</c:v>
                </c:pt>
                <c:pt idx="109">
                  <c:v>320.95609000000002</c:v>
                </c:pt>
                <c:pt idx="110">
                  <c:v>320.95609000000002</c:v>
                </c:pt>
                <c:pt idx="111">
                  <c:v>320.95609000000002</c:v>
                </c:pt>
                <c:pt idx="112">
                  <c:v>320.95609000000002</c:v>
                </c:pt>
                <c:pt idx="113">
                  <c:v>320.95609000000002</c:v>
                </c:pt>
                <c:pt idx="114">
                  <c:v>320.95609000000002</c:v>
                </c:pt>
                <c:pt idx="115">
                  <c:v>320.95609000000002</c:v>
                </c:pt>
                <c:pt idx="116">
                  <c:v>320.95609000000002</c:v>
                </c:pt>
                <c:pt idx="117">
                  <c:v>320.95609000000002</c:v>
                </c:pt>
                <c:pt idx="118">
                  <c:v>320.95609000000002</c:v>
                </c:pt>
                <c:pt idx="119">
                  <c:v>320.95609000000002</c:v>
                </c:pt>
                <c:pt idx="120">
                  <c:v>320.95609000000002</c:v>
                </c:pt>
                <c:pt idx="121">
                  <c:v>320.95609000000002</c:v>
                </c:pt>
                <c:pt idx="122">
                  <c:v>320.95609000000002</c:v>
                </c:pt>
                <c:pt idx="123">
                  <c:v>320.95609000000002</c:v>
                </c:pt>
                <c:pt idx="124">
                  <c:v>320.95609000000002</c:v>
                </c:pt>
                <c:pt idx="125">
                  <c:v>320.95609000000002</c:v>
                </c:pt>
                <c:pt idx="126">
                  <c:v>320.95609000000002</c:v>
                </c:pt>
                <c:pt idx="127">
                  <c:v>320.95609000000002</c:v>
                </c:pt>
                <c:pt idx="128">
                  <c:v>320.95609000000002</c:v>
                </c:pt>
                <c:pt idx="129">
                  <c:v>320.95609000000002</c:v>
                </c:pt>
                <c:pt idx="130">
                  <c:v>320.95609000000002</c:v>
                </c:pt>
                <c:pt idx="131">
                  <c:v>320.95609000000002</c:v>
                </c:pt>
                <c:pt idx="132">
                  <c:v>320.95609000000002</c:v>
                </c:pt>
                <c:pt idx="133">
                  <c:v>320.95609000000002</c:v>
                </c:pt>
                <c:pt idx="134">
                  <c:v>320.95609000000002</c:v>
                </c:pt>
                <c:pt idx="135">
                  <c:v>320.95609000000002</c:v>
                </c:pt>
                <c:pt idx="136">
                  <c:v>320.95609000000002</c:v>
                </c:pt>
                <c:pt idx="137">
                  <c:v>320.95609000000002</c:v>
                </c:pt>
                <c:pt idx="138">
                  <c:v>320.95609000000002</c:v>
                </c:pt>
                <c:pt idx="139">
                  <c:v>320.95609000000002</c:v>
                </c:pt>
                <c:pt idx="140">
                  <c:v>320.95609000000002</c:v>
                </c:pt>
                <c:pt idx="141">
                  <c:v>320.95609000000002</c:v>
                </c:pt>
                <c:pt idx="142">
                  <c:v>320.95609000000002</c:v>
                </c:pt>
                <c:pt idx="143">
                  <c:v>320.95609000000002</c:v>
                </c:pt>
                <c:pt idx="144">
                  <c:v>320.95609000000002</c:v>
                </c:pt>
                <c:pt idx="145">
                  <c:v>320.95609000000002</c:v>
                </c:pt>
                <c:pt idx="146">
                  <c:v>320.95609000000002</c:v>
                </c:pt>
                <c:pt idx="147">
                  <c:v>320.95609000000002</c:v>
                </c:pt>
                <c:pt idx="148">
                  <c:v>320.95609000000002</c:v>
                </c:pt>
                <c:pt idx="149">
                  <c:v>320.95609000000002</c:v>
                </c:pt>
                <c:pt idx="150">
                  <c:v>320.95609000000002</c:v>
                </c:pt>
                <c:pt idx="151">
                  <c:v>320.95609000000002</c:v>
                </c:pt>
                <c:pt idx="152">
                  <c:v>320.95609000000002</c:v>
                </c:pt>
                <c:pt idx="153">
                  <c:v>320.95609000000002</c:v>
                </c:pt>
                <c:pt idx="154">
                  <c:v>320.95609000000002</c:v>
                </c:pt>
                <c:pt idx="155">
                  <c:v>320.95609000000002</c:v>
                </c:pt>
                <c:pt idx="156">
                  <c:v>320.95609000000002</c:v>
                </c:pt>
                <c:pt idx="157">
                  <c:v>320.95609000000002</c:v>
                </c:pt>
                <c:pt idx="158">
                  <c:v>320.95609000000002</c:v>
                </c:pt>
                <c:pt idx="159">
                  <c:v>320.95609000000002</c:v>
                </c:pt>
                <c:pt idx="160">
                  <c:v>320.95609000000002</c:v>
                </c:pt>
                <c:pt idx="161">
                  <c:v>320.95609000000002</c:v>
                </c:pt>
                <c:pt idx="162">
                  <c:v>320.95609000000002</c:v>
                </c:pt>
                <c:pt idx="163">
                  <c:v>320.95609000000002</c:v>
                </c:pt>
                <c:pt idx="164">
                  <c:v>320.95609000000002</c:v>
                </c:pt>
                <c:pt idx="165">
                  <c:v>320.95609000000002</c:v>
                </c:pt>
                <c:pt idx="166">
                  <c:v>320.95609000000002</c:v>
                </c:pt>
                <c:pt idx="167">
                  <c:v>320.95609000000002</c:v>
                </c:pt>
                <c:pt idx="168">
                  <c:v>320.95609000000002</c:v>
                </c:pt>
                <c:pt idx="169">
                  <c:v>320.95609000000002</c:v>
                </c:pt>
                <c:pt idx="170">
                  <c:v>320.95609000000002</c:v>
                </c:pt>
                <c:pt idx="171">
                  <c:v>320.95609000000002</c:v>
                </c:pt>
                <c:pt idx="172">
                  <c:v>320.95609000000002</c:v>
                </c:pt>
                <c:pt idx="173">
                  <c:v>320.95609000000002</c:v>
                </c:pt>
                <c:pt idx="174">
                  <c:v>320.95609000000002</c:v>
                </c:pt>
                <c:pt idx="175">
                  <c:v>320.95609000000002</c:v>
                </c:pt>
                <c:pt idx="176">
                  <c:v>320.95609000000002</c:v>
                </c:pt>
                <c:pt idx="177">
                  <c:v>320.95609000000002</c:v>
                </c:pt>
                <c:pt idx="178">
                  <c:v>320.95609000000002</c:v>
                </c:pt>
                <c:pt idx="179">
                  <c:v>320.95609000000002</c:v>
                </c:pt>
                <c:pt idx="180">
                  <c:v>320.95609000000002</c:v>
                </c:pt>
                <c:pt idx="181">
                  <c:v>320.95609000000002</c:v>
                </c:pt>
                <c:pt idx="182">
                  <c:v>320.95609000000002</c:v>
                </c:pt>
                <c:pt idx="183">
                  <c:v>320.95609000000002</c:v>
                </c:pt>
                <c:pt idx="184">
                  <c:v>320.95609000000002</c:v>
                </c:pt>
                <c:pt idx="185">
                  <c:v>320.95609000000002</c:v>
                </c:pt>
                <c:pt idx="186">
                  <c:v>320.95609000000002</c:v>
                </c:pt>
                <c:pt idx="187">
                  <c:v>320.95609000000002</c:v>
                </c:pt>
                <c:pt idx="188">
                  <c:v>320.95609000000002</c:v>
                </c:pt>
                <c:pt idx="189">
                  <c:v>320.95609000000002</c:v>
                </c:pt>
                <c:pt idx="190">
                  <c:v>320.95609000000002</c:v>
                </c:pt>
                <c:pt idx="191">
                  <c:v>320.95609000000002</c:v>
                </c:pt>
                <c:pt idx="192">
                  <c:v>320.95609000000002</c:v>
                </c:pt>
                <c:pt idx="193">
                  <c:v>320.95609000000002</c:v>
                </c:pt>
                <c:pt idx="194">
                  <c:v>320.95609000000002</c:v>
                </c:pt>
                <c:pt idx="195">
                  <c:v>320.95609000000002</c:v>
                </c:pt>
                <c:pt idx="196">
                  <c:v>320.95609000000002</c:v>
                </c:pt>
                <c:pt idx="197">
                  <c:v>320.95609000000002</c:v>
                </c:pt>
                <c:pt idx="198">
                  <c:v>320.95609000000002</c:v>
                </c:pt>
                <c:pt idx="199">
                  <c:v>320.95609000000002</c:v>
                </c:pt>
                <c:pt idx="200">
                  <c:v>320.95609000000002</c:v>
                </c:pt>
                <c:pt idx="201">
                  <c:v>320.95609000000002</c:v>
                </c:pt>
                <c:pt idx="202">
                  <c:v>320.95609000000002</c:v>
                </c:pt>
                <c:pt idx="203">
                  <c:v>320.95609000000002</c:v>
                </c:pt>
                <c:pt idx="204">
                  <c:v>320.95609000000002</c:v>
                </c:pt>
                <c:pt idx="205">
                  <c:v>320.95609000000002</c:v>
                </c:pt>
                <c:pt idx="206">
                  <c:v>320.95609000000002</c:v>
                </c:pt>
                <c:pt idx="207">
                  <c:v>320.95609000000002</c:v>
                </c:pt>
                <c:pt idx="208">
                  <c:v>320.95609000000002</c:v>
                </c:pt>
                <c:pt idx="209">
                  <c:v>320.95609000000002</c:v>
                </c:pt>
                <c:pt idx="210">
                  <c:v>320.95609000000002</c:v>
                </c:pt>
                <c:pt idx="211">
                  <c:v>320.95609000000002</c:v>
                </c:pt>
                <c:pt idx="212">
                  <c:v>320.95609000000002</c:v>
                </c:pt>
                <c:pt idx="213">
                  <c:v>320.95609000000002</c:v>
                </c:pt>
                <c:pt idx="214">
                  <c:v>320.95609000000002</c:v>
                </c:pt>
                <c:pt idx="215">
                  <c:v>320.95609000000002</c:v>
                </c:pt>
                <c:pt idx="216">
                  <c:v>320.95609000000002</c:v>
                </c:pt>
                <c:pt idx="217">
                  <c:v>320.95609000000002</c:v>
                </c:pt>
                <c:pt idx="218">
                  <c:v>320.95609000000002</c:v>
                </c:pt>
                <c:pt idx="219">
                  <c:v>320.95609000000002</c:v>
                </c:pt>
                <c:pt idx="220">
                  <c:v>320.95609000000002</c:v>
                </c:pt>
                <c:pt idx="221">
                  <c:v>320.95609000000002</c:v>
                </c:pt>
                <c:pt idx="222">
                  <c:v>320.95609000000002</c:v>
                </c:pt>
                <c:pt idx="223">
                  <c:v>320.95609000000002</c:v>
                </c:pt>
                <c:pt idx="224">
                  <c:v>320.95609000000002</c:v>
                </c:pt>
                <c:pt idx="225">
                  <c:v>320.95609000000002</c:v>
                </c:pt>
                <c:pt idx="226">
                  <c:v>320.95609000000002</c:v>
                </c:pt>
                <c:pt idx="227">
                  <c:v>320.95609000000002</c:v>
                </c:pt>
                <c:pt idx="228">
                  <c:v>320.95609000000002</c:v>
                </c:pt>
                <c:pt idx="229">
                  <c:v>320.95609000000002</c:v>
                </c:pt>
                <c:pt idx="230">
                  <c:v>320.95609000000002</c:v>
                </c:pt>
                <c:pt idx="231">
                  <c:v>320.95609000000002</c:v>
                </c:pt>
                <c:pt idx="232">
                  <c:v>320.95609000000002</c:v>
                </c:pt>
                <c:pt idx="233">
                  <c:v>320.95609000000002</c:v>
                </c:pt>
                <c:pt idx="234">
                  <c:v>320.95609000000002</c:v>
                </c:pt>
                <c:pt idx="235">
                  <c:v>320.95609000000002</c:v>
                </c:pt>
                <c:pt idx="236">
                  <c:v>320.95609000000002</c:v>
                </c:pt>
                <c:pt idx="237">
                  <c:v>320.95609000000002</c:v>
                </c:pt>
                <c:pt idx="238">
                  <c:v>320.95609000000002</c:v>
                </c:pt>
                <c:pt idx="239">
                  <c:v>320.95609000000002</c:v>
                </c:pt>
                <c:pt idx="240">
                  <c:v>320.95609000000002</c:v>
                </c:pt>
                <c:pt idx="241">
                  <c:v>320.95609000000002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18.804522815314183</c:v>
                </c:pt>
                <c:pt idx="1">
                  <c:v>20.262237762237763</c:v>
                </c:pt>
                <c:pt idx="2">
                  <c:v>21.719952709161344</c:v>
                </c:pt>
                <c:pt idx="3">
                  <c:v>26.23886904462444</c:v>
                </c:pt>
                <c:pt idx="4">
                  <c:v>37.864145746339993</c:v>
                </c:pt>
                <c:pt idx="5">
                  <c:v>77.433817980580585</c:v>
                </c:pt>
                <c:pt idx="6">
                  <c:v>96.427843738994824</c:v>
                </c:pt>
                <c:pt idx="7">
                  <c:v>111.74426293131329</c:v>
                </c:pt>
                <c:pt idx="8">
                  <c:v>129.71840883936207</c:v>
                </c:pt>
                <c:pt idx="9">
                  <c:v>161.90354010497896</c:v>
                </c:pt>
                <c:pt idx="10">
                  <c:v>191.84986416461237</c:v>
                </c:pt>
                <c:pt idx="11">
                  <c:v>226.27711562472845</c:v>
                </c:pt>
                <c:pt idx="12">
                  <c:v>244.89611108316146</c:v>
                </c:pt>
                <c:pt idx="13">
                  <c:v>276.82006842078783</c:v>
                </c:pt>
                <c:pt idx="14">
                  <c:v>307.72362529556773</c:v>
                </c:pt>
                <c:pt idx="15">
                  <c:v>323.1754037329577</c:v>
                </c:pt>
                <c:pt idx="16">
                  <c:v>297.81116365648739</c:v>
                </c:pt>
                <c:pt idx="17">
                  <c:v>344.6038134527343</c:v>
                </c:pt>
                <c:pt idx="18">
                  <c:v>362.0963928158173</c:v>
                </c:pt>
                <c:pt idx="19">
                  <c:v>398.39349499421445</c:v>
                </c:pt>
                <c:pt idx="20">
                  <c:v>410.78407204306484</c:v>
                </c:pt>
                <c:pt idx="21">
                  <c:v>429.00550887960964</c:v>
                </c:pt>
                <c:pt idx="22">
                  <c:v>444.01997283292246</c:v>
                </c:pt>
                <c:pt idx="23">
                  <c:v>458.45135080746593</c:v>
                </c:pt>
                <c:pt idx="24">
                  <c:v>452.03740504100216</c:v>
                </c:pt>
                <c:pt idx="25">
                  <c:v>463.55335312169848</c:v>
                </c:pt>
                <c:pt idx="26">
                  <c:v>517.78034914725561</c:v>
                </c:pt>
                <c:pt idx="27">
                  <c:v>679.14939377169594</c:v>
                </c:pt>
                <c:pt idx="28">
                  <c:v>748.68239673995072</c:v>
                </c:pt>
                <c:pt idx="29">
                  <c:v>839.78958092267442</c:v>
                </c:pt>
                <c:pt idx="30">
                  <c:v>895.32852040046282</c:v>
                </c:pt>
                <c:pt idx="31">
                  <c:v>950.13860240478948</c:v>
                </c:pt>
                <c:pt idx="32">
                  <c:v>1067.3388841374453</c:v>
                </c:pt>
                <c:pt idx="33">
                  <c:v>1104.9479297680737</c:v>
                </c:pt>
                <c:pt idx="34">
                  <c:v>1152.4694370377824</c:v>
                </c:pt>
                <c:pt idx="35">
                  <c:v>1221.4193540272677</c:v>
                </c:pt>
                <c:pt idx="36">
                  <c:v>1233.5183880867335</c:v>
                </c:pt>
                <c:pt idx="37">
                  <c:v>1192.7023695728733</c:v>
                </c:pt>
                <c:pt idx="38">
                  <c:v>877.10708356391808</c:v>
                </c:pt>
                <c:pt idx="39">
                  <c:v>945.76545756401879</c:v>
                </c:pt>
                <c:pt idx="40">
                  <c:v>988.18496251949489</c:v>
                </c:pt>
                <c:pt idx="41">
                  <c:v>863.98764904160589</c:v>
                </c:pt>
                <c:pt idx="42">
                  <c:v>821.27660109674503</c:v>
                </c:pt>
                <c:pt idx="43">
                  <c:v>734.97987623886911</c:v>
                </c:pt>
                <c:pt idx="44">
                  <c:v>740.37342154248631</c:v>
                </c:pt>
                <c:pt idx="45">
                  <c:v>670.98619006892386</c:v>
                </c:pt>
                <c:pt idx="46">
                  <c:v>670.98619006892386</c:v>
                </c:pt>
                <c:pt idx="47">
                  <c:v>670.98619006892386</c:v>
                </c:pt>
                <c:pt idx="48">
                  <c:v>670.98619006892386</c:v>
                </c:pt>
                <c:pt idx="49">
                  <c:v>670.98619006892386</c:v>
                </c:pt>
                <c:pt idx="50">
                  <c:v>670.98619006892386</c:v>
                </c:pt>
                <c:pt idx="51">
                  <c:v>670.98619006892386</c:v>
                </c:pt>
                <c:pt idx="52">
                  <c:v>670.98619006892386</c:v>
                </c:pt>
                <c:pt idx="53">
                  <c:v>670.98619006892386</c:v>
                </c:pt>
                <c:pt idx="54">
                  <c:v>670.98619006892386</c:v>
                </c:pt>
                <c:pt idx="55">
                  <c:v>670.98619006892386</c:v>
                </c:pt>
                <c:pt idx="56">
                  <c:v>670.98619006892386</c:v>
                </c:pt>
                <c:pt idx="57">
                  <c:v>670.98619006892386</c:v>
                </c:pt>
                <c:pt idx="58">
                  <c:v>670.98619006892386</c:v>
                </c:pt>
                <c:pt idx="59">
                  <c:v>670.98619006892386</c:v>
                </c:pt>
                <c:pt idx="60">
                  <c:v>670.98619006892386</c:v>
                </c:pt>
                <c:pt idx="61">
                  <c:v>670.98619006892386</c:v>
                </c:pt>
                <c:pt idx="62">
                  <c:v>670.98619006892386</c:v>
                </c:pt>
                <c:pt idx="63">
                  <c:v>670.98619006892386</c:v>
                </c:pt>
                <c:pt idx="64">
                  <c:v>670.98619006892386</c:v>
                </c:pt>
                <c:pt idx="65">
                  <c:v>670.98619006892386</c:v>
                </c:pt>
                <c:pt idx="66">
                  <c:v>670.98619006892386</c:v>
                </c:pt>
                <c:pt idx="67">
                  <c:v>670.98619006892386</c:v>
                </c:pt>
                <c:pt idx="68">
                  <c:v>670.98619006892386</c:v>
                </c:pt>
                <c:pt idx="69">
                  <c:v>670.98619006892386</c:v>
                </c:pt>
                <c:pt idx="70">
                  <c:v>670.98619006892386</c:v>
                </c:pt>
                <c:pt idx="71">
                  <c:v>670.98619006892386</c:v>
                </c:pt>
                <c:pt idx="72">
                  <c:v>670.98619006892386</c:v>
                </c:pt>
                <c:pt idx="73">
                  <c:v>670.98619006892386</c:v>
                </c:pt>
                <c:pt idx="74">
                  <c:v>670.98619006892386</c:v>
                </c:pt>
                <c:pt idx="75">
                  <c:v>670.98619006892386</c:v>
                </c:pt>
                <c:pt idx="76">
                  <c:v>670.98619006892386</c:v>
                </c:pt>
                <c:pt idx="77">
                  <c:v>670.98619006892386</c:v>
                </c:pt>
                <c:pt idx="78">
                  <c:v>670.98619006892386</c:v>
                </c:pt>
                <c:pt idx="79">
                  <c:v>670.98619006892386</c:v>
                </c:pt>
                <c:pt idx="80">
                  <c:v>670.98619006892386</c:v>
                </c:pt>
                <c:pt idx="81">
                  <c:v>670.98619006892386</c:v>
                </c:pt>
                <c:pt idx="82">
                  <c:v>670.98619006892386</c:v>
                </c:pt>
                <c:pt idx="83">
                  <c:v>670.98619006892386</c:v>
                </c:pt>
                <c:pt idx="84">
                  <c:v>670.98619006892386</c:v>
                </c:pt>
                <c:pt idx="85">
                  <c:v>670.98619006892386</c:v>
                </c:pt>
                <c:pt idx="86">
                  <c:v>670.98619006892386</c:v>
                </c:pt>
                <c:pt idx="87">
                  <c:v>670.98619006892386</c:v>
                </c:pt>
                <c:pt idx="88">
                  <c:v>670.98619006892386</c:v>
                </c:pt>
                <c:pt idx="89">
                  <c:v>670.98619006892386</c:v>
                </c:pt>
                <c:pt idx="90">
                  <c:v>670.98619006892386</c:v>
                </c:pt>
                <c:pt idx="91">
                  <c:v>670.98619006892386</c:v>
                </c:pt>
                <c:pt idx="92">
                  <c:v>670.98619006892386</c:v>
                </c:pt>
                <c:pt idx="93">
                  <c:v>670.98619006892386</c:v>
                </c:pt>
                <c:pt idx="94">
                  <c:v>670.98619006892386</c:v>
                </c:pt>
                <c:pt idx="95">
                  <c:v>670.98619006892386</c:v>
                </c:pt>
                <c:pt idx="96">
                  <c:v>670.98619006892386</c:v>
                </c:pt>
                <c:pt idx="97">
                  <c:v>670.98619006892386</c:v>
                </c:pt>
                <c:pt idx="98">
                  <c:v>670.98619006892386</c:v>
                </c:pt>
                <c:pt idx="99">
                  <c:v>670.98619006892386</c:v>
                </c:pt>
                <c:pt idx="100">
                  <c:v>670.98619006892386</c:v>
                </c:pt>
                <c:pt idx="101">
                  <c:v>670.98619006892386</c:v>
                </c:pt>
                <c:pt idx="102">
                  <c:v>670.98619006892386</c:v>
                </c:pt>
                <c:pt idx="103">
                  <c:v>670.98619006892386</c:v>
                </c:pt>
                <c:pt idx="104">
                  <c:v>670.98619006892386</c:v>
                </c:pt>
                <c:pt idx="105">
                  <c:v>670.98619006892386</c:v>
                </c:pt>
                <c:pt idx="106">
                  <c:v>670.98619006892386</c:v>
                </c:pt>
                <c:pt idx="107">
                  <c:v>670.98619006892386</c:v>
                </c:pt>
                <c:pt idx="108">
                  <c:v>670.98619006892386</c:v>
                </c:pt>
                <c:pt idx="109">
                  <c:v>670.98619006892386</c:v>
                </c:pt>
                <c:pt idx="110">
                  <c:v>670.98619006892386</c:v>
                </c:pt>
                <c:pt idx="111">
                  <c:v>670.98619006892386</c:v>
                </c:pt>
                <c:pt idx="112">
                  <c:v>670.98619006892386</c:v>
                </c:pt>
                <c:pt idx="113">
                  <c:v>670.98619006892386</c:v>
                </c:pt>
                <c:pt idx="114">
                  <c:v>670.98619006892386</c:v>
                </c:pt>
                <c:pt idx="115">
                  <c:v>670.98619006892386</c:v>
                </c:pt>
                <c:pt idx="116">
                  <c:v>670.98619006892386</c:v>
                </c:pt>
                <c:pt idx="117">
                  <c:v>670.98619006892386</c:v>
                </c:pt>
                <c:pt idx="118">
                  <c:v>670.98619006892386</c:v>
                </c:pt>
                <c:pt idx="119">
                  <c:v>670.98619006892386</c:v>
                </c:pt>
                <c:pt idx="120">
                  <c:v>670.98619006892386</c:v>
                </c:pt>
                <c:pt idx="121">
                  <c:v>670.98619006892386</c:v>
                </c:pt>
                <c:pt idx="122">
                  <c:v>670.98619006892386</c:v>
                </c:pt>
                <c:pt idx="123">
                  <c:v>670.98619006892386</c:v>
                </c:pt>
                <c:pt idx="124">
                  <c:v>670.98619006892386</c:v>
                </c:pt>
                <c:pt idx="125">
                  <c:v>670.98619006892386</c:v>
                </c:pt>
                <c:pt idx="126">
                  <c:v>670.98619006892386</c:v>
                </c:pt>
                <c:pt idx="127">
                  <c:v>670.98619006892386</c:v>
                </c:pt>
                <c:pt idx="128">
                  <c:v>670.98619006892386</c:v>
                </c:pt>
                <c:pt idx="129">
                  <c:v>670.98619006892386</c:v>
                </c:pt>
                <c:pt idx="130">
                  <c:v>670.98619006892386</c:v>
                </c:pt>
                <c:pt idx="131">
                  <c:v>670.98619006892386</c:v>
                </c:pt>
                <c:pt idx="132">
                  <c:v>670.98619006892386</c:v>
                </c:pt>
                <c:pt idx="133">
                  <c:v>670.98619006892386</c:v>
                </c:pt>
                <c:pt idx="134">
                  <c:v>670.98619006892386</c:v>
                </c:pt>
                <c:pt idx="135">
                  <c:v>670.98619006892386</c:v>
                </c:pt>
                <c:pt idx="136">
                  <c:v>670.98619006892386</c:v>
                </c:pt>
                <c:pt idx="137">
                  <c:v>670.98619006892386</c:v>
                </c:pt>
                <c:pt idx="138">
                  <c:v>670.98619006892386</c:v>
                </c:pt>
                <c:pt idx="139">
                  <c:v>670.98619006892386</c:v>
                </c:pt>
                <c:pt idx="140">
                  <c:v>670.98619006892386</c:v>
                </c:pt>
                <c:pt idx="141">
                  <c:v>670.98619006892386</c:v>
                </c:pt>
                <c:pt idx="142">
                  <c:v>670.98619006892386</c:v>
                </c:pt>
                <c:pt idx="143">
                  <c:v>670.98619006892386</c:v>
                </c:pt>
                <c:pt idx="144">
                  <c:v>670.98619006892386</c:v>
                </c:pt>
                <c:pt idx="145">
                  <c:v>670.98619006892386</c:v>
                </c:pt>
                <c:pt idx="146">
                  <c:v>670.98619006892386</c:v>
                </c:pt>
                <c:pt idx="147">
                  <c:v>670.98619006892386</c:v>
                </c:pt>
                <c:pt idx="148">
                  <c:v>670.98619006892386</c:v>
                </c:pt>
                <c:pt idx="149">
                  <c:v>670.98619006892386</c:v>
                </c:pt>
                <c:pt idx="150">
                  <c:v>670.98619006892386</c:v>
                </c:pt>
                <c:pt idx="151">
                  <c:v>670.98619006892386</c:v>
                </c:pt>
                <c:pt idx="152">
                  <c:v>670.98619006892386</c:v>
                </c:pt>
                <c:pt idx="153">
                  <c:v>670.98619006892386</c:v>
                </c:pt>
                <c:pt idx="154">
                  <c:v>670.98619006892386</c:v>
                </c:pt>
                <c:pt idx="155">
                  <c:v>670.98619006892386</c:v>
                </c:pt>
                <c:pt idx="156">
                  <c:v>670.98619006892386</c:v>
                </c:pt>
                <c:pt idx="157">
                  <c:v>670.98619006892386</c:v>
                </c:pt>
                <c:pt idx="158">
                  <c:v>670.98619006892386</c:v>
                </c:pt>
                <c:pt idx="159">
                  <c:v>670.98619006892386</c:v>
                </c:pt>
                <c:pt idx="160">
                  <c:v>670.98619006892386</c:v>
                </c:pt>
                <c:pt idx="161">
                  <c:v>670.98619006892386</c:v>
                </c:pt>
                <c:pt idx="162">
                  <c:v>670.98619006892386</c:v>
                </c:pt>
                <c:pt idx="163">
                  <c:v>670.98619006892386</c:v>
                </c:pt>
                <c:pt idx="164">
                  <c:v>670.98619006892386</c:v>
                </c:pt>
                <c:pt idx="165">
                  <c:v>670.98619006892386</c:v>
                </c:pt>
                <c:pt idx="166">
                  <c:v>670.98619006892386</c:v>
                </c:pt>
                <c:pt idx="167">
                  <c:v>670.98619006892386</c:v>
                </c:pt>
                <c:pt idx="168">
                  <c:v>670.98619006892386</c:v>
                </c:pt>
                <c:pt idx="169">
                  <c:v>670.98619006892386</c:v>
                </c:pt>
                <c:pt idx="170">
                  <c:v>670.98619006892386</c:v>
                </c:pt>
                <c:pt idx="171">
                  <c:v>670.98619006892386</c:v>
                </c:pt>
                <c:pt idx="172">
                  <c:v>670.98619006892386</c:v>
                </c:pt>
                <c:pt idx="173">
                  <c:v>670.98619006892386</c:v>
                </c:pt>
                <c:pt idx="174">
                  <c:v>670.98619006892386</c:v>
                </c:pt>
                <c:pt idx="175">
                  <c:v>670.98619006892386</c:v>
                </c:pt>
                <c:pt idx="176">
                  <c:v>670.98619006892386</c:v>
                </c:pt>
                <c:pt idx="177">
                  <c:v>670.98619006892386</c:v>
                </c:pt>
                <c:pt idx="178">
                  <c:v>670.98619006892386</c:v>
                </c:pt>
                <c:pt idx="179">
                  <c:v>670.98619006892386</c:v>
                </c:pt>
                <c:pt idx="180">
                  <c:v>670.98619006892386</c:v>
                </c:pt>
                <c:pt idx="181">
                  <c:v>670.98619006892386</c:v>
                </c:pt>
                <c:pt idx="182">
                  <c:v>670.98619006892386</c:v>
                </c:pt>
                <c:pt idx="183">
                  <c:v>670.98619006892386</c:v>
                </c:pt>
                <c:pt idx="184">
                  <c:v>670.98619006892386</c:v>
                </c:pt>
                <c:pt idx="185">
                  <c:v>670.98619006892386</c:v>
                </c:pt>
                <c:pt idx="186">
                  <c:v>670.98619006892386</c:v>
                </c:pt>
                <c:pt idx="187">
                  <c:v>670.98619006892386</c:v>
                </c:pt>
                <c:pt idx="188">
                  <c:v>670.98619006892386</c:v>
                </c:pt>
                <c:pt idx="189">
                  <c:v>670.98619006892386</c:v>
                </c:pt>
                <c:pt idx="190">
                  <c:v>670.98619006892386</c:v>
                </c:pt>
                <c:pt idx="191">
                  <c:v>670.98619006892386</c:v>
                </c:pt>
                <c:pt idx="192">
                  <c:v>670.98619006892386</c:v>
                </c:pt>
                <c:pt idx="193">
                  <c:v>670.98619006892386</c:v>
                </c:pt>
                <c:pt idx="194">
                  <c:v>670.98619006892386</c:v>
                </c:pt>
                <c:pt idx="195">
                  <c:v>670.98619006892386</c:v>
                </c:pt>
                <c:pt idx="196">
                  <c:v>670.98619006892386</c:v>
                </c:pt>
                <c:pt idx="197">
                  <c:v>670.98619006892386</c:v>
                </c:pt>
                <c:pt idx="198">
                  <c:v>670.98619006892386</c:v>
                </c:pt>
                <c:pt idx="199">
                  <c:v>670.98619006892386</c:v>
                </c:pt>
                <c:pt idx="200">
                  <c:v>670.98619006892386</c:v>
                </c:pt>
                <c:pt idx="201">
                  <c:v>670.98619006892386</c:v>
                </c:pt>
                <c:pt idx="202">
                  <c:v>670.98619006892386</c:v>
                </c:pt>
                <c:pt idx="203">
                  <c:v>670.98619006892386</c:v>
                </c:pt>
                <c:pt idx="204">
                  <c:v>670.98619006892386</c:v>
                </c:pt>
                <c:pt idx="205">
                  <c:v>670.98619006892386</c:v>
                </c:pt>
                <c:pt idx="206">
                  <c:v>670.98619006892386</c:v>
                </c:pt>
                <c:pt idx="207">
                  <c:v>670.98619006892386</c:v>
                </c:pt>
                <c:pt idx="208">
                  <c:v>670.98619006892386</c:v>
                </c:pt>
                <c:pt idx="209">
                  <c:v>670.98619006892386</c:v>
                </c:pt>
                <c:pt idx="210">
                  <c:v>670.98619006892386</c:v>
                </c:pt>
                <c:pt idx="211">
                  <c:v>670.98619006892386</c:v>
                </c:pt>
                <c:pt idx="212">
                  <c:v>670.98619006892386</c:v>
                </c:pt>
                <c:pt idx="213">
                  <c:v>670.98619006892386</c:v>
                </c:pt>
                <c:pt idx="214">
                  <c:v>670.98619006892386</c:v>
                </c:pt>
                <c:pt idx="215">
                  <c:v>670.98619006892386</c:v>
                </c:pt>
                <c:pt idx="216">
                  <c:v>670.98619006892386</c:v>
                </c:pt>
                <c:pt idx="217">
                  <c:v>670.98619006892386</c:v>
                </c:pt>
                <c:pt idx="218">
                  <c:v>670.98619006892386</c:v>
                </c:pt>
                <c:pt idx="219">
                  <c:v>670.98619006892386</c:v>
                </c:pt>
                <c:pt idx="220">
                  <c:v>670.98619006892386</c:v>
                </c:pt>
                <c:pt idx="221">
                  <c:v>670.98619006892386</c:v>
                </c:pt>
                <c:pt idx="222">
                  <c:v>670.98619006892386</c:v>
                </c:pt>
                <c:pt idx="223">
                  <c:v>670.98619006892386</c:v>
                </c:pt>
                <c:pt idx="224">
                  <c:v>670.98619006892386</c:v>
                </c:pt>
                <c:pt idx="225">
                  <c:v>670.98619006892386</c:v>
                </c:pt>
                <c:pt idx="226">
                  <c:v>670.98619006892386</c:v>
                </c:pt>
                <c:pt idx="227">
                  <c:v>670.98619006892386</c:v>
                </c:pt>
                <c:pt idx="228">
                  <c:v>670.98619006892386</c:v>
                </c:pt>
                <c:pt idx="229">
                  <c:v>670.98619006892386</c:v>
                </c:pt>
                <c:pt idx="230">
                  <c:v>670.98619006892386</c:v>
                </c:pt>
                <c:pt idx="231">
                  <c:v>670.98619006892386</c:v>
                </c:pt>
                <c:pt idx="232">
                  <c:v>670.98619006892386</c:v>
                </c:pt>
                <c:pt idx="233">
                  <c:v>670.98619006892386</c:v>
                </c:pt>
                <c:pt idx="234">
                  <c:v>670.98619006892386</c:v>
                </c:pt>
                <c:pt idx="235">
                  <c:v>670.98619006892386</c:v>
                </c:pt>
                <c:pt idx="236">
                  <c:v>670.98619006892386</c:v>
                </c:pt>
                <c:pt idx="237">
                  <c:v>670.98619006892386</c:v>
                </c:pt>
                <c:pt idx="238">
                  <c:v>670.98619006892386</c:v>
                </c:pt>
                <c:pt idx="239">
                  <c:v>670.98619006892386</c:v>
                </c:pt>
                <c:pt idx="240">
                  <c:v>670.98619006892386</c:v>
                </c:pt>
                <c:pt idx="241">
                  <c:v>670.98619006892386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18.804522815314183</c:v>
                </c:pt>
                <c:pt idx="1">
                  <c:v>20.262237762237763</c:v>
                </c:pt>
                <c:pt idx="2">
                  <c:v>21.719952709161344</c:v>
                </c:pt>
                <c:pt idx="3">
                  <c:v>26.23886904462444</c:v>
                </c:pt>
                <c:pt idx="4">
                  <c:v>37.864145746339993</c:v>
                </c:pt>
                <c:pt idx="5">
                  <c:v>77.433817980580585</c:v>
                </c:pt>
                <c:pt idx="6">
                  <c:v>96.427843738994824</c:v>
                </c:pt>
                <c:pt idx="7">
                  <c:v>111.74426293131329</c:v>
                </c:pt>
                <c:pt idx="8">
                  <c:v>129.71840883936207</c:v>
                </c:pt>
                <c:pt idx="9">
                  <c:v>161.90354010497896</c:v>
                </c:pt>
                <c:pt idx="10">
                  <c:v>191.84986416461237</c:v>
                </c:pt>
                <c:pt idx="11">
                  <c:v>226.27711562472845</c:v>
                </c:pt>
                <c:pt idx="12">
                  <c:v>244.89611108316146</c:v>
                </c:pt>
                <c:pt idx="13">
                  <c:v>276.82006842078783</c:v>
                </c:pt>
                <c:pt idx="14">
                  <c:v>307.72362529556773</c:v>
                </c:pt>
                <c:pt idx="15">
                  <c:v>323.1754037329577</c:v>
                </c:pt>
                <c:pt idx="16">
                  <c:v>297.81116365648739</c:v>
                </c:pt>
                <c:pt idx="17">
                  <c:v>344.6038134527343</c:v>
                </c:pt>
                <c:pt idx="18">
                  <c:v>362.0963928158173</c:v>
                </c:pt>
                <c:pt idx="19">
                  <c:v>398.39349499421445</c:v>
                </c:pt>
                <c:pt idx="20">
                  <c:v>410.78407204306484</c:v>
                </c:pt>
                <c:pt idx="21">
                  <c:v>429.00550887960964</c:v>
                </c:pt>
                <c:pt idx="22">
                  <c:v>444.01997283292246</c:v>
                </c:pt>
                <c:pt idx="23">
                  <c:v>458.45135080746593</c:v>
                </c:pt>
                <c:pt idx="24">
                  <c:v>452.03740504100216</c:v>
                </c:pt>
                <c:pt idx="25">
                  <c:v>463.55335312169848</c:v>
                </c:pt>
                <c:pt idx="26">
                  <c:v>517.78034914725561</c:v>
                </c:pt>
                <c:pt idx="27">
                  <c:v>679.14939377169594</c:v>
                </c:pt>
                <c:pt idx="28">
                  <c:v>748.68239673995072</c:v>
                </c:pt>
                <c:pt idx="29">
                  <c:v>839.78958092267442</c:v>
                </c:pt>
                <c:pt idx="30">
                  <c:v>895.32852040046282</c:v>
                </c:pt>
                <c:pt idx="31">
                  <c:v>950.13860240478948</c:v>
                </c:pt>
                <c:pt idx="32">
                  <c:v>1067.3388841374453</c:v>
                </c:pt>
                <c:pt idx="33">
                  <c:v>1104.9479297680737</c:v>
                </c:pt>
                <c:pt idx="34">
                  <c:v>1152.4694370377824</c:v>
                </c:pt>
                <c:pt idx="35">
                  <c:v>1221.4193540272677</c:v>
                </c:pt>
                <c:pt idx="36">
                  <c:v>1233.5183880867335</c:v>
                </c:pt>
                <c:pt idx="37">
                  <c:v>1192.7023695728733</c:v>
                </c:pt>
                <c:pt idx="38">
                  <c:v>877.10708356391808</c:v>
                </c:pt>
                <c:pt idx="39">
                  <c:v>945.76545756401879</c:v>
                </c:pt>
                <c:pt idx="40">
                  <c:v>988.18496251949489</c:v>
                </c:pt>
                <c:pt idx="41">
                  <c:v>863.98764904160589</c:v>
                </c:pt>
                <c:pt idx="42">
                  <c:v>821.27660109674503</c:v>
                </c:pt>
                <c:pt idx="43">
                  <c:v>734.97987623886911</c:v>
                </c:pt>
                <c:pt idx="44">
                  <c:v>740.37342154248631</c:v>
                </c:pt>
                <c:pt idx="45">
                  <c:v>670.98619006892386</c:v>
                </c:pt>
                <c:pt idx="46">
                  <c:v>670.98619006892386</c:v>
                </c:pt>
                <c:pt idx="47">
                  <c:v>670.98619006892386</c:v>
                </c:pt>
                <c:pt idx="48">
                  <c:v>670.98619006892386</c:v>
                </c:pt>
                <c:pt idx="49">
                  <c:v>670.98619006892386</c:v>
                </c:pt>
                <c:pt idx="50">
                  <c:v>670.98619006892386</c:v>
                </c:pt>
                <c:pt idx="51">
                  <c:v>670.98619006892386</c:v>
                </c:pt>
                <c:pt idx="52">
                  <c:v>670.98619006892386</c:v>
                </c:pt>
                <c:pt idx="53">
                  <c:v>670.98619006892386</c:v>
                </c:pt>
                <c:pt idx="54">
                  <c:v>670.98619006892386</c:v>
                </c:pt>
                <c:pt idx="55">
                  <c:v>670.98619006892386</c:v>
                </c:pt>
                <c:pt idx="56">
                  <c:v>670.98619006892386</c:v>
                </c:pt>
                <c:pt idx="57">
                  <c:v>670.98619006892386</c:v>
                </c:pt>
                <c:pt idx="58">
                  <c:v>670.98619006892386</c:v>
                </c:pt>
                <c:pt idx="59">
                  <c:v>670.98619006892386</c:v>
                </c:pt>
                <c:pt idx="60">
                  <c:v>670.98619006892386</c:v>
                </c:pt>
                <c:pt idx="61">
                  <c:v>670.98619006892386</c:v>
                </c:pt>
                <c:pt idx="62">
                  <c:v>670.98619006892386</c:v>
                </c:pt>
                <c:pt idx="63">
                  <c:v>670.98619006892386</c:v>
                </c:pt>
                <c:pt idx="64">
                  <c:v>670.98619006892386</c:v>
                </c:pt>
                <c:pt idx="65">
                  <c:v>670.98619006892386</c:v>
                </c:pt>
                <c:pt idx="66">
                  <c:v>670.98619006892386</c:v>
                </c:pt>
                <c:pt idx="67">
                  <c:v>670.98619006892386</c:v>
                </c:pt>
                <c:pt idx="68">
                  <c:v>670.98619006892386</c:v>
                </c:pt>
                <c:pt idx="69">
                  <c:v>670.98619006892386</c:v>
                </c:pt>
                <c:pt idx="70">
                  <c:v>670.98619006892386</c:v>
                </c:pt>
                <c:pt idx="71">
                  <c:v>670.98619006892386</c:v>
                </c:pt>
                <c:pt idx="72">
                  <c:v>670.98619006892386</c:v>
                </c:pt>
                <c:pt idx="73">
                  <c:v>670.98619006892386</c:v>
                </c:pt>
                <c:pt idx="74">
                  <c:v>670.98619006892386</c:v>
                </c:pt>
                <c:pt idx="75">
                  <c:v>670.98619006892386</c:v>
                </c:pt>
                <c:pt idx="76">
                  <c:v>670.98619006892386</c:v>
                </c:pt>
                <c:pt idx="77">
                  <c:v>670.98619006892386</c:v>
                </c:pt>
                <c:pt idx="78">
                  <c:v>670.98619006892386</c:v>
                </c:pt>
                <c:pt idx="79">
                  <c:v>670.98619006892386</c:v>
                </c:pt>
                <c:pt idx="80">
                  <c:v>670.98619006892386</c:v>
                </c:pt>
                <c:pt idx="81">
                  <c:v>670.98619006892386</c:v>
                </c:pt>
                <c:pt idx="82">
                  <c:v>670.98619006892386</c:v>
                </c:pt>
                <c:pt idx="83">
                  <c:v>670.98619006892386</c:v>
                </c:pt>
                <c:pt idx="84">
                  <c:v>670.98619006892386</c:v>
                </c:pt>
                <c:pt idx="85">
                  <c:v>670.98619006892386</c:v>
                </c:pt>
                <c:pt idx="86">
                  <c:v>670.98619006892386</c:v>
                </c:pt>
                <c:pt idx="87">
                  <c:v>670.98619006892386</c:v>
                </c:pt>
                <c:pt idx="88">
                  <c:v>670.98619006892386</c:v>
                </c:pt>
                <c:pt idx="89">
                  <c:v>670.98619006892386</c:v>
                </c:pt>
                <c:pt idx="90">
                  <c:v>670.98619006892386</c:v>
                </c:pt>
                <c:pt idx="91">
                  <c:v>670.98619006892386</c:v>
                </c:pt>
                <c:pt idx="92">
                  <c:v>670.98619006892386</c:v>
                </c:pt>
                <c:pt idx="93">
                  <c:v>670.98619006892386</c:v>
                </c:pt>
                <c:pt idx="94">
                  <c:v>670.98619006892386</c:v>
                </c:pt>
                <c:pt idx="95">
                  <c:v>670.98619006892386</c:v>
                </c:pt>
                <c:pt idx="96">
                  <c:v>670.98619006892386</c:v>
                </c:pt>
                <c:pt idx="97">
                  <c:v>670.98619006892386</c:v>
                </c:pt>
                <c:pt idx="98">
                  <c:v>670.98619006892386</c:v>
                </c:pt>
                <c:pt idx="99">
                  <c:v>670.98619006892386</c:v>
                </c:pt>
                <c:pt idx="100">
                  <c:v>670.98619006892386</c:v>
                </c:pt>
                <c:pt idx="101">
                  <c:v>670.98619006892386</c:v>
                </c:pt>
                <c:pt idx="102">
                  <c:v>670.98619006892386</c:v>
                </c:pt>
                <c:pt idx="103">
                  <c:v>670.98619006892386</c:v>
                </c:pt>
                <c:pt idx="104">
                  <c:v>670.98619006892386</c:v>
                </c:pt>
                <c:pt idx="105">
                  <c:v>670.98619006892386</c:v>
                </c:pt>
                <c:pt idx="106">
                  <c:v>670.98619006892386</c:v>
                </c:pt>
                <c:pt idx="107">
                  <c:v>670.98619006892386</c:v>
                </c:pt>
                <c:pt idx="108">
                  <c:v>670.98619006892386</c:v>
                </c:pt>
                <c:pt idx="109">
                  <c:v>670.98619006892386</c:v>
                </c:pt>
                <c:pt idx="110">
                  <c:v>670.98619006892386</c:v>
                </c:pt>
                <c:pt idx="111">
                  <c:v>670.98619006892386</c:v>
                </c:pt>
                <c:pt idx="112">
                  <c:v>670.98619006892386</c:v>
                </c:pt>
                <c:pt idx="113">
                  <c:v>670.98619006892386</c:v>
                </c:pt>
                <c:pt idx="114">
                  <c:v>670.98619006892386</c:v>
                </c:pt>
                <c:pt idx="115">
                  <c:v>670.98619006892386</c:v>
                </c:pt>
                <c:pt idx="116">
                  <c:v>670.98619006892386</c:v>
                </c:pt>
                <c:pt idx="117">
                  <c:v>670.98619006892386</c:v>
                </c:pt>
                <c:pt idx="118">
                  <c:v>670.98619006892386</c:v>
                </c:pt>
                <c:pt idx="119">
                  <c:v>670.98619006892386</c:v>
                </c:pt>
                <c:pt idx="120">
                  <c:v>670.98619006892386</c:v>
                </c:pt>
                <c:pt idx="121">
                  <c:v>670.98619006892386</c:v>
                </c:pt>
                <c:pt idx="122">
                  <c:v>670.98619006892386</c:v>
                </c:pt>
                <c:pt idx="123">
                  <c:v>670.98619006892386</c:v>
                </c:pt>
                <c:pt idx="124">
                  <c:v>670.98619006892386</c:v>
                </c:pt>
                <c:pt idx="125">
                  <c:v>670.98619006892386</c:v>
                </c:pt>
                <c:pt idx="126">
                  <c:v>670.98619006892386</c:v>
                </c:pt>
                <c:pt idx="127">
                  <c:v>670.98619006892386</c:v>
                </c:pt>
                <c:pt idx="128">
                  <c:v>670.98619006892386</c:v>
                </c:pt>
                <c:pt idx="129">
                  <c:v>670.98619006892386</c:v>
                </c:pt>
                <c:pt idx="130">
                  <c:v>670.98619006892386</c:v>
                </c:pt>
                <c:pt idx="131">
                  <c:v>670.98619006892386</c:v>
                </c:pt>
                <c:pt idx="132">
                  <c:v>670.98619006892386</c:v>
                </c:pt>
                <c:pt idx="133">
                  <c:v>670.98619006892386</c:v>
                </c:pt>
                <c:pt idx="134">
                  <c:v>670.98619006892386</c:v>
                </c:pt>
                <c:pt idx="135">
                  <c:v>670.98619006892386</c:v>
                </c:pt>
                <c:pt idx="136">
                  <c:v>670.98619006892386</c:v>
                </c:pt>
                <c:pt idx="137">
                  <c:v>670.98619006892386</c:v>
                </c:pt>
                <c:pt idx="138">
                  <c:v>670.98619006892386</c:v>
                </c:pt>
                <c:pt idx="139">
                  <c:v>670.98619006892386</c:v>
                </c:pt>
                <c:pt idx="140">
                  <c:v>670.98619006892386</c:v>
                </c:pt>
                <c:pt idx="141">
                  <c:v>670.98619006892386</c:v>
                </c:pt>
                <c:pt idx="142">
                  <c:v>670.98619006892386</c:v>
                </c:pt>
                <c:pt idx="143">
                  <c:v>670.98619006892386</c:v>
                </c:pt>
                <c:pt idx="144">
                  <c:v>670.98619006892386</c:v>
                </c:pt>
                <c:pt idx="145">
                  <c:v>670.98619006892386</c:v>
                </c:pt>
                <c:pt idx="146">
                  <c:v>670.98619006892386</c:v>
                </c:pt>
                <c:pt idx="147">
                  <c:v>670.98619006892386</c:v>
                </c:pt>
                <c:pt idx="148">
                  <c:v>670.98619006892386</c:v>
                </c:pt>
                <c:pt idx="149">
                  <c:v>670.98619006892386</c:v>
                </c:pt>
                <c:pt idx="150">
                  <c:v>670.98619006892386</c:v>
                </c:pt>
                <c:pt idx="151">
                  <c:v>670.98619006892386</c:v>
                </c:pt>
                <c:pt idx="152">
                  <c:v>670.98619006892386</c:v>
                </c:pt>
                <c:pt idx="153">
                  <c:v>670.98619006892386</c:v>
                </c:pt>
                <c:pt idx="154">
                  <c:v>670.98619006892386</c:v>
                </c:pt>
                <c:pt idx="155">
                  <c:v>670.98619006892386</c:v>
                </c:pt>
                <c:pt idx="156">
                  <c:v>670.98619006892386</c:v>
                </c:pt>
                <c:pt idx="157">
                  <c:v>670.98619006892386</c:v>
                </c:pt>
                <c:pt idx="158">
                  <c:v>670.98619006892386</c:v>
                </c:pt>
                <c:pt idx="159">
                  <c:v>670.98619006892386</c:v>
                </c:pt>
                <c:pt idx="160">
                  <c:v>670.98619006892386</c:v>
                </c:pt>
                <c:pt idx="161">
                  <c:v>670.98619006892386</c:v>
                </c:pt>
                <c:pt idx="162">
                  <c:v>670.98619006892386</c:v>
                </c:pt>
                <c:pt idx="163">
                  <c:v>670.98619006892386</c:v>
                </c:pt>
                <c:pt idx="164">
                  <c:v>670.98619006892386</c:v>
                </c:pt>
                <c:pt idx="165">
                  <c:v>670.98619006892386</c:v>
                </c:pt>
                <c:pt idx="166">
                  <c:v>670.98619006892386</c:v>
                </c:pt>
                <c:pt idx="167">
                  <c:v>670.98619006892386</c:v>
                </c:pt>
                <c:pt idx="168">
                  <c:v>670.98619006892386</c:v>
                </c:pt>
                <c:pt idx="169">
                  <c:v>670.98619006892386</c:v>
                </c:pt>
                <c:pt idx="170">
                  <c:v>670.98619006892386</c:v>
                </c:pt>
                <c:pt idx="171">
                  <c:v>670.98619006892386</c:v>
                </c:pt>
                <c:pt idx="172">
                  <c:v>670.98619006892386</c:v>
                </c:pt>
                <c:pt idx="173">
                  <c:v>670.98619006892386</c:v>
                </c:pt>
                <c:pt idx="174">
                  <c:v>670.98619006892386</c:v>
                </c:pt>
                <c:pt idx="175">
                  <c:v>670.98619006892386</c:v>
                </c:pt>
                <c:pt idx="176">
                  <c:v>670.98619006892386</c:v>
                </c:pt>
                <c:pt idx="177">
                  <c:v>670.98619006892386</c:v>
                </c:pt>
                <c:pt idx="178">
                  <c:v>670.98619006892386</c:v>
                </c:pt>
                <c:pt idx="179">
                  <c:v>670.98619006892386</c:v>
                </c:pt>
                <c:pt idx="180">
                  <c:v>670.98619006892386</c:v>
                </c:pt>
                <c:pt idx="181">
                  <c:v>670.98619006892386</c:v>
                </c:pt>
                <c:pt idx="182">
                  <c:v>670.98619006892386</c:v>
                </c:pt>
                <c:pt idx="183">
                  <c:v>670.98619006892386</c:v>
                </c:pt>
                <c:pt idx="184">
                  <c:v>670.98619006892386</c:v>
                </c:pt>
                <c:pt idx="185">
                  <c:v>670.98619006892386</c:v>
                </c:pt>
                <c:pt idx="186">
                  <c:v>670.98619006892386</c:v>
                </c:pt>
                <c:pt idx="187">
                  <c:v>670.98619006892386</c:v>
                </c:pt>
                <c:pt idx="188">
                  <c:v>670.98619006892386</c:v>
                </c:pt>
                <c:pt idx="189">
                  <c:v>670.98619006892386</c:v>
                </c:pt>
                <c:pt idx="190">
                  <c:v>670.98619006892386</c:v>
                </c:pt>
                <c:pt idx="191">
                  <c:v>670.98619006892386</c:v>
                </c:pt>
                <c:pt idx="192">
                  <c:v>670.98619006892386</c:v>
                </c:pt>
                <c:pt idx="193">
                  <c:v>670.98619006892386</c:v>
                </c:pt>
                <c:pt idx="194">
                  <c:v>670.98619006892386</c:v>
                </c:pt>
                <c:pt idx="195">
                  <c:v>670.98619006892386</c:v>
                </c:pt>
                <c:pt idx="196">
                  <c:v>670.98619006892386</c:v>
                </c:pt>
                <c:pt idx="197">
                  <c:v>670.98619006892386</c:v>
                </c:pt>
                <c:pt idx="198">
                  <c:v>670.98619006892386</c:v>
                </c:pt>
                <c:pt idx="199">
                  <c:v>670.98619006892386</c:v>
                </c:pt>
                <c:pt idx="200">
                  <c:v>670.98619006892386</c:v>
                </c:pt>
                <c:pt idx="201">
                  <c:v>670.98619006892386</c:v>
                </c:pt>
                <c:pt idx="202">
                  <c:v>670.98619006892386</c:v>
                </c:pt>
                <c:pt idx="203">
                  <c:v>670.98619006892386</c:v>
                </c:pt>
                <c:pt idx="204">
                  <c:v>670.98619006892386</c:v>
                </c:pt>
                <c:pt idx="205">
                  <c:v>670.98619006892386</c:v>
                </c:pt>
                <c:pt idx="206">
                  <c:v>670.98619006892386</c:v>
                </c:pt>
                <c:pt idx="207">
                  <c:v>670.98619006892386</c:v>
                </c:pt>
                <c:pt idx="208">
                  <c:v>670.98619006892386</c:v>
                </c:pt>
                <c:pt idx="209">
                  <c:v>670.98619006892386</c:v>
                </c:pt>
                <c:pt idx="210">
                  <c:v>670.98619006892386</c:v>
                </c:pt>
                <c:pt idx="211">
                  <c:v>670.98619006892386</c:v>
                </c:pt>
                <c:pt idx="212">
                  <c:v>670.98619006892386</c:v>
                </c:pt>
                <c:pt idx="213">
                  <c:v>670.98619006892386</c:v>
                </c:pt>
                <c:pt idx="214">
                  <c:v>670.98619006892386</c:v>
                </c:pt>
                <c:pt idx="215">
                  <c:v>670.98619006892386</c:v>
                </c:pt>
                <c:pt idx="216">
                  <c:v>670.98619006892386</c:v>
                </c:pt>
                <c:pt idx="217">
                  <c:v>670.98619006892386</c:v>
                </c:pt>
                <c:pt idx="218">
                  <c:v>670.98619006892386</c:v>
                </c:pt>
                <c:pt idx="219">
                  <c:v>670.98619006892386</c:v>
                </c:pt>
                <c:pt idx="220">
                  <c:v>670.98619006892386</c:v>
                </c:pt>
                <c:pt idx="221">
                  <c:v>670.98619006892386</c:v>
                </c:pt>
                <c:pt idx="222">
                  <c:v>670.98619006892386</c:v>
                </c:pt>
                <c:pt idx="223">
                  <c:v>670.98619006892386</c:v>
                </c:pt>
                <c:pt idx="224">
                  <c:v>670.98619006892386</c:v>
                </c:pt>
                <c:pt idx="225">
                  <c:v>670.98619006892386</c:v>
                </c:pt>
                <c:pt idx="226">
                  <c:v>670.98619006892386</c:v>
                </c:pt>
                <c:pt idx="227">
                  <c:v>670.98619006892386</c:v>
                </c:pt>
                <c:pt idx="228">
                  <c:v>670.98619006892386</c:v>
                </c:pt>
                <c:pt idx="229">
                  <c:v>670.98619006892386</c:v>
                </c:pt>
                <c:pt idx="230">
                  <c:v>670.98619006892386</c:v>
                </c:pt>
                <c:pt idx="231">
                  <c:v>670.98619006892386</c:v>
                </c:pt>
                <c:pt idx="232">
                  <c:v>670.98619006892386</c:v>
                </c:pt>
                <c:pt idx="233">
                  <c:v>670.98619006892386</c:v>
                </c:pt>
                <c:pt idx="234">
                  <c:v>670.98619006892386</c:v>
                </c:pt>
                <c:pt idx="235">
                  <c:v>670.98619006892386</c:v>
                </c:pt>
                <c:pt idx="236">
                  <c:v>670.98619006892386</c:v>
                </c:pt>
                <c:pt idx="237">
                  <c:v>670.98619006892386</c:v>
                </c:pt>
                <c:pt idx="238">
                  <c:v>670.98619006892386</c:v>
                </c:pt>
                <c:pt idx="239">
                  <c:v>670.98619006892386</c:v>
                </c:pt>
                <c:pt idx="240">
                  <c:v>670.98619006892386</c:v>
                </c:pt>
                <c:pt idx="241">
                  <c:v>670.98619006892386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18.804522815314183</c:v>
                </c:pt>
                <c:pt idx="1">
                  <c:v>20.262237762237763</c:v>
                </c:pt>
                <c:pt idx="2">
                  <c:v>21.719952709161344</c:v>
                </c:pt>
                <c:pt idx="3">
                  <c:v>26.23886904462444</c:v>
                </c:pt>
                <c:pt idx="4">
                  <c:v>37.864145746339993</c:v>
                </c:pt>
                <c:pt idx="5">
                  <c:v>77.433817980580585</c:v>
                </c:pt>
                <c:pt idx="6">
                  <c:v>96.427843738994824</c:v>
                </c:pt>
                <c:pt idx="7">
                  <c:v>111.74426293131329</c:v>
                </c:pt>
                <c:pt idx="8">
                  <c:v>129.71840883936207</c:v>
                </c:pt>
                <c:pt idx="9">
                  <c:v>161.90354010497896</c:v>
                </c:pt>
                <c:pt idx="10">
                  <c:v>191.84986416461237</c:v>
                </c:pt>
                <c:pt idx="11">
                  <c:v>226.27711562472845</c:v>
                </c:pt>
                <c:pt idx="12">
                  <c:v>244.89611108316146</c:v>
                </c:pt>
                <c:pt idx="13">
                  <c:v>276.82006842078783</c:v>
                </c:pt>
                <c:pt idx="14">
                  <c:v>307.72362529556773</c:v>
                </c:pt>
                <c:pt idx="15">
                  <c:v>323.1754037329577</c:v>
                </c:pt>
                <c:pt idx="16">
                  <c:v>297.81116365648739</c:v>
                </c:pt>
                <c:pt idx="17">
                  <c:v>344.6038134527343</c:v>
                </c:pt>
                <c:pt idx="18">
                  <c:v>362.0963928158173</c:v>
                </c:pt>
                <c:pt idx="19">
                  <c:v>398.39349499421445</c:v>
                </c:pt>
                <c:pt idx="20">
                  <c:v>410.78407204306484</c:v>
                </c:pt>
                <c:pt idx="21">
                  <c:v>429.00550887960964</c:v>
                </c:pt>
                <c:pt idx="22">
                  <c:v>444.01997283292246</c:v>
                </c:pt>
                <c:pt idx="23">
                  <c:v>458.45135080746593</c:v>
                </c:pt>
                <c:pt idx="24">
                  <c:v>452.03740504100216</c:v>
                </c:pt>
                <c:pt idx="25">
                  <c:v>463.55335312169848</c:v>
                </c:pt>
                <c:pt idx="26">
                  <c:v>517.78034914725561</c:v>
                </c:pt>
                <c:pt idx="27">
                  <c:v>679.14939377169594</c:v>
                </c:pt>
                <c:pt idx="28">
                  <c:v>748.68239673995072</c:v>
                </c:pt>
                <c:pt idx="29">
                  <c:v>839.78958092267442</c:v>
                </c:pt>
                <c:pt idx="30">
                  <c:v>895.32852040046282</c:v>
                </c:pt>
                <c:pt idx="31">
                  <c:v>950.13860240478948</c:v>
                </c:pt>
                <c:pt idx="32">
                  <c:v>1067.3388841374453</c:v>
                </c:pt>
                <c:pt idx="33">
                  <c:v>1104.9479297680737</c:v>
                </c:pt>
                <c:pt idx="34">
                  <c:v>1152.4694370377824</c:v>
                </c:pt>
                <c:pt idx="35">
                  <c:v>1221.4193540272677</c:v>
                </c:pt>
                <c:pt idx="36">
                  <c:v>1233.5183880867335</c:v>
                </c:pt>
                <c:pt idx="37">
                  <c:v>1192.7023695728733</c:v>
                </c:pt>
                <c:pt idx="38">
                  <c:v>877.10708356391808</c:v>
                </c:pt>
                <c:pt idx="39">
                  <c:v>945.76545756401879</c:v>
                </c:pt>
                <c:pt idx="40">
                  <c:v>988.18496251949489</c:v>
                </c:pt>
                <c:pt idx="41">
                  <c:v>863.98764904160589</c:v>
                </c:pt>
                <c:pt idx="42">
                  <c:v>821.27660109674503</c:v>
                </c:pt>
                <c:pt idx="43">
                  <c:v>734.97987623886911</c:v>
                </c:pt>
                <c:pt idx="44">
                  <c:v>740.37342154248631</c:v>
                </c:pt>
                <c:pt idx="45">
                  <c:v>670.98619006892386</c:v>
                </c:pt>
                <c:pt idx="46">
                  <c:v>670.98619006892386</c:v>
                </c:pt>
                <c:pt idx="47">
                  <c:v>670.98619006892386</c:v>
                </c:pt>
                <c:pt idx="48">
                  <c:v>670.98619006892386</c:v>
                </c:pt>
                <c:pt idx="49">
                  <c:v>670.98619006892386</c:v>
                </c:pt>
                <c:pt idx="50">
                  <c:v>670.98619006892386</c:v>
                </c:pt>
                <c:pt idx="51">
                  <c:v>670.98619006892386</c:v>
                </c:pt>
                <c:pt idx="52">
                  <c:v>670.98619006892386</c:v>
                </c:pt>
                <c:pt idx="53">
                  <c:v>670.98619006892386</c:v>
                </c:pt>
                <c:pt idx="54">
                  <c:v>670.98619006892386</c:v>
                </c:pt>
                <c:pt idx="55">
                  <c:v>670.98619006892386</c:v>
                </c:pt>
                <c:pt idx="56">
                  <c:v>670.98619006892386</c:v>
                </c:pt>
                <c:pt idx="57">
                  <c:v>670.98619006892386</c:v>
                </c:pt>
                <c:pt idx="58">
                  <c:v>670.98619006892386</c:v>
                </c:pt>
                <c:pt idx="59">
                  <c:v>670.98619006892386</c:v>
                </c:pt>
                <c:pt idx="60">
                  <c:v>670.98619006892386</c:v>
                </c:pt>
                <c:pt idx="61">
                  <c:v>670.98619006892386</c:v>
                </c:pt>
                <c:pt idx="62">
                  <c:v>670.98619006892386</c:v>
                </c:pt>
                <c:pt idx="63">
                  <c:v>670.98619006892386</c:v>
                </c:pt>
                <c:pt idx="64">
                  <c:v>670.98619006892386</c:v>
                </c:pt>
                <c:pt idx="65">
                  <c:v>670.98619006892386</c:v>
                </c:pt>
                <c:pt idx="66">
                  <c:v>670.98619006892386</c:v>
                </c:pt>
                <c:pt idx="67">
                  <c:v>670.98619006892386</c:v>
                </c:pt>
                <c:pt idx="68">
                  <c:v>670.98619006892386</c:v>
                </c:pt>
                <c:pt idx="69">
                  <c:v>670.98619006892386</c:v>
                </c:pt>
                <c:pt idx="70">
                  <c:v>670.98619006892386</c:v>
                </c:pt>
                <c:pt idx="71">
                  <c:v>670.98619006892386</c:v>
                </c:pt>
                <c:pt idx="72">
                  <c:v>670.98619006892386</c:v>
                </c:pt>
                <c:pt idx="73">
                  <c:v>670.98619006892386</c:v>
                </c:pt>
                <c:pt idx="74">
                  <c:v>670.98619006892386</c:v>
                </c:pt>
                <c:pt idx="75">
                  <c:v>670.98619006892386</c:v>
                </c:pt>
                <c:pt idx="76">
                  <c:v>670.98619006892386</c:v>
                </c:pt>
                <c:pt idx="77">
                  <c:v>670.98619006892386</c:v>
                </c:pt>
                <c:pt idx="78">
                  <c:v>670.98619006892386</c:v>
                </c:pt>
                <c:pt idx="79">
                  <c:v>670.98619006892386</c:v>
                </c:pt>
                <c:pt idx="80">
                  <c:v>670.98619006892386</c:v>
                </c:pt>
                <c:pt idx="81">
                  <c:v>670.98619006892386</c:v>
                </c:pt>
                <c:pt idx="82">
                  <c:v>670.98619006892386</c:v>
                </c:pt>
                <c:pt idx="83">
                  <c:v>670.98619006892386</c:v>
                </c:pt>
                <c:pt idx="84">
                  <c:v>670.98619006892386</c:v>
                </c:pt>
                <c:pt idx="85">
                  <c:v>670.98619006892386</c:v>
                </c:pt>
                <c:pt idx="86">
                  <c:v>670.98619006892386</c:v>
                </c:pt>
                <c:pt idx="87">
                  <c:v>670.98619006892386</c:v>
                </c:pt>
                <c:pt idx="88">
                  <c:v>670.98619006892386</c:v>
                </c:pt>
                <c:pt idx="89">
                  <c:v>670.98619006892386</c:v>
                </c:pt>
                <c:pt idx="90">
                  <c:v>670.98619006892386</c:v>
                </c:pt>
                <c:pt idx="91">
                  <c:v>670.98619006892386</c:v>
                </c:pt>
                <c:pt idx="92">
                  <c:v>670.98619006892386</c:v>
                </c:pt>
                <c:pt idx="93">
                  <c:v>670.98619006892386</c:v>
                </c:pt>
                <c:pt idx="94">
                  <c:v>670.98619006892386</c:v>
                </c:pt>
                <c:pt idx="95">
                  <c:v>670.98619006892386</c:v>
                </c:pt>
                <c:pt idx="96">
                  <c:v>670.98619006892386</c:v>
                </c:pt>
                <c:pt idx="97">
                  <c:v>670.98619006892386</c:v>
                </c:pt>
                <c:pt idx="98">
                  <c:v>670.98619006892386</c:v>
                </c:pt>
                <c:pt idx="99">
                  <c:v>670.98619006892386</c:v>
                </c:pt>
                <c:pt idx="100">
                  <c:v>670.98619006892386</c:v>
                </c:pt>
                <c:pt idx="101">
                  <c:v>670.98619006892386</c:v>
                </c:pt>
                <c:pt idx="102">
                  <c:v>670.98619006892386</c:v>
                </c:pt>
                <c:pt idx="103">
                  <c:v>670.98619006892386</c:v>
                </c:pt>
                <c:pt idx="104">
                  <c:v>670.98619006892386</c:v>
                </c:pt>
                <c:pt idx="105">
                  <c:v>670.98619006892386</c:v>
                </c:pt>
                <c:pt idx="106">
                  <c:v>670.98619006892386</c:v>
                </c:pt>
                <c:pt idx="107">
                  <c:v>670.98619006892386</c:v>
                </c:pt>
                <c:pt idx="108">
                  <c:v>670.98619006892386</c:v>
                </c:pt>
                <c:pt idx="109">
                  <c:v>670.98619006892386</c:v>
                </c:pt>
                <c:pt idx="110">
                  <c:v>670.98619006892386</c:v>
                </c:pt>
                <c:pt idx="111">
                  <c:v>670.98619006892386</c:v>
                </c:pt>
                <c:pt idx="112">
                  <c:v>670.98619006892386</c:v>
                </c:pt>
                <c:pt idx="113">
                  <c:v>670.98619006892386</c:v>
                </c:pt>
                <c:pt idx="114">
                  <c:v>670.98619006892386</c:v>
                </c:pt>
                <c:pt idx="115">
                  <c:v>670.98619006892386</c:v>
                </c:pt>
                <c:pt idx="116">
                  <c:v>670.98619006892386</c:v>
                </c:pt>
                <c:pt idx="117">
                  <c:v>670.98619006892386</c:v>
                </c:pt>
                <c:pt idx="118">
                  <c:v>670.98619006892386</c:v>
                </c:pt>
                <c:pt idx="119">
                  <c:v>670.98619006892386</c:v>
                </c:pt>
                <c:pt idx="120">
                  <c:v>670.98619006892386</c:v>
                </c:pt>
                <c:pt idx="121">
                  <c:v>670.98619006892386</c:v>
                </c:pt>
                <c:pt idx="122">
                  <c:v>670.98619006892386</c:v>
                </c:pt>
                <c:pt idx="123">
                  <c:v>670.98619006892386</c:v>
                </c:pt>
                <c:pt idx="124">
                  <c:v>670.98619006892386</c:v>
                </c:pt>
                <c:pt idx="125">
                  <c:v>670.98619006892386</c:v>
                </c:pt>
                <c:pt idx="126">
                  <c:v>670.98619006892386</c:v>
                </c:pt>
                <c:pt idx="127">
                  <c:v>670.98619006892386</c:v>
                </c:pt>
                <c:pt idx="128">
                  <c:v>670.98619006892386</c:v>
                </c:pt>
                <c:pt idx="129">
                  <c:v>670.98619006892386</c:v>
                </c:pt>
                <c:pt idx="130">
                  <c:v>670.98619006892386</c:v>
                </c:pt>
                <c:pt idx="131">
                  <c:v>670.98619006892386</c:v>
                </c:pt>
                <c:pt idx="132">
                  <c:v>670.98619006892386</c:v>
                </c:pt>
                <c:pt idx="133">
                  <c:v>670.98619006892386</c:v>
                </c:pt>
                <c:pt idx="134">
                  <c:v>670.98619006892386</c:v>
                </c:pt>
                <c:pt idx="135">
                  <c:v>670.98619006892386</c:v>
                </c:pt>
                <c:pt idx="136">
                  <c:v>670.98619006892386</c:v>
                </c:pt>
                <c:pt idx="137">
                  <c:v>670.98619006892386</c:v>
                </c:pt>
                <c:pt idx="138">
                  <c:v>670.98619006892386</c:v>
                </c:pt>
                <c:pt idx="139">
                  <c:v>670.98619006892386</c:v>
                </c:pt>
                <c:pt idx="140">
                  <c:v>670.98619006892386</c:v>
                </c:pt>
                <c:pt idx="141">
                  <c:v>670.98619006892386</c:v>
                </c:pt>
                <c:pt idx="142">
                  <c:v>670.98619006892386</c:v>
                </c:pt>
                <c:pt idx="143">
                  <c:v>670.98619006892386</c:v>
                </c:pt>
                <c:pt idx="144">
                  <c:v>670.98619006892386</c:v>
                </c:pt>
                <c:pt idx="145">
                  <c:v>670.98619006892386</c:v>
                </c:pt>
                <c:pt idx="146">
                  <c:v>670.98619006892386</c:v>
                </c:pt>
                <c:pt idx="147">
                  <c:v>670.98619006892386</c:v>
                </c:pt>
                <c:pt idx="148">
                  <c:v>670.98619006892386</c:v>
                </c:pt>
                <c:pt idx="149">
                  <c:v>670.98619006892386</c:v>
                </c:pt>
                <c:pt idx="150">
                  <c:v>670.98619006892386</c:v>
                </c:pt>
                <c:pt idx="151">
                  <c:v>670.98619006892386</c:v>
                </c:pt>
                <c:pt idx="152">
                  <c:v>670.98619006892386</c:v>
                </c:pt>
                <c:pt idx="153">
                  <c:v>670.98619006892386</c:v>
                </c:pt>
                <c:pt idx="154">
                  <c:v>670.98619006892386</c:v>
                </c:pt>
                <c:pt idx="155">
                  <c:v>670.98619006892386</c:v>
                </c:pt>
                <c:pt idx="156">
                  <c:v>670.98619006892386</c:v>
                </c:pt>
                <c:pt idx="157">
                  <c:v>670.98619006892386</c:v>
                </c:pt>
                <c:pt idx="158">
                  <c:v>670.98619006892386</c:v>
                </c:pt>
                <c:pt idx="159">
                  <c:v>670.98619006892386</c:v>
                </c:pt>
                <c:pt idx="160">
                  <c:v>670.98619006892386</c:v>
                </c:pt>
                <c:pt idx="161">
                  <c:v>670.98619006892386</c:v>
                </c:pt>
                <c:pt idx="162">
                  <c:v>670.98619006892386</c:v>
                </c:pt>
                <c:pt idx="163">
                  <c:v>670.98619006892386</c:v>
                </c:pt>
                <c:pt idx="164">
                  <c:v>670.98619006892386</c:v>
                </c:pt>
                <c:pt idx="165">
                  <c:v>670.98619006892386</c:v>
                </c:pt>
                <c:pt idx="166">
                  <c:v>670.98619006892386</c:v>
                </c:pt>
                <c:pt idx="167">
                  <c:v>670.98619006892386</c:v>
                </c:pt>
                <c:pt idx="168">
                  <c:v>670.98619006892386</c:v>
                </c:pt>
                <c:pt idx="169">
                  <c:v>670.98619006892386</c:v>
                </c:pt>
                <c:pt idx="170">
                  <c:v>670.98619006892386</c:v>
                </c:pt>
                <c:pt idx="171">
                  <c:v>670.98619006892386</c:v>
                </c:pt>
                <c:pt idx="172">
                  <c:v>670.98619006892386</c:v>
                </c:pt>
                <c:pt idx="173">
                  <c:v>670.98619006892386</c:v>
                </c:pt>
                <c:pt idx="174">
                  <c:v>670.98619006892386</c:v>
                </c:pt>
                <c:pt idx="175">
                  <c:v>670.98619006892386</c:v>
                </c:pt>
                <c:pt idx="176">
                  <c:v>670.98619006892386</c:v>
                </c:pt>
                <c:pt idx="177">
                  <c:v>670.98619006892386</c:v>
                </c:pt>
                <c:pt idx="178">
                  <c:v>670.98619006892386</c:v>
                </c:pt>
                <c:pt idx="179">
                  <c:v>670.98619006892386</c:v>
                </c:pt>
                <c:pt idx="180">
                  <c:v>670.98619006892386</c:v>
                </c:pt>
                <c:pt idx="181">
                  <c:v>670.98619006892386</c:v>
                </c:pt>
                <c:pt idx="182">
                  <c:v>670.98619006892386</c:v>
                </c:pt>
                <c:pt idx="183">
                  <c:v>670.98619006892386</c:v>
                </c:pt>
                <c:pt idx="184">
                  <c:v>670.98619006892386</c:v>
                </c:pt>
                <c:pt idx="185">
                  <c:v>670.98619006892386</c:v>
                </c:pt>
                <c:pt idx="186">
                  <c:v>670.98619006892386</c:v>
                </c:pt>
                <c:pt idx="187">
                  <c:v>670.98619006892386</c:v>
                </c:pt>
                <c:pt idx="188">
                  <c:v>670.98619006892386</c:v>
                </c:pt>
                <c:pt idx="189">
                  <c:v>670.98619006892386</c:v>
                </c:pt>
                <c:pt idx="190">
                  <c:v>670.98619006892386</c:v>
                </c:pt>
                <c:pt idx="191">
                  <c:v>670.98619006892386</c:v>
                </c:pt>
                <c:pt idx="192">
                  <c:v>670.98619006892386</c:v>
                </c:pt>
                <c:pt idx="193">
                  <c:v>670.98619006892386</c:v>
                </c:pt>
                <c:pt idx="194">
                  <c:v>670.98619006892386</c:v>
                </c:pt>
                <c:pt idx="195">
                  <c:v>670.98619006892386</c:v>
                </c:pt>
                <c:pt idx="196">
                  <c:v>670.98619006892386</c:v>
                </c:pt>
                <c:pt idx="197">
                  <c:v>670.98619006892386</c:v>
                </c:pt>
                <c:pt idx="198">
                  <c:v>670.98619006892386</c:v>
                </c:pt>
                <c:pt idx="199">
                  <c:v>670.98619006892386</c:v>
                </c:pt>
                <c:pt idx="200">
                  <c:v>670.98619006892386</c:v>
                </c:pt>
                <c:pt idx="201">
                  <c:v>670.98619006892386</c:v>
                </c:pt>
                <c:pt idx="202">
                  <c:v>670.98619006892386</c:v>
                </c:pt>
                <c:pt idx="203">
                  <c:v>670.98619006892386</c:v>
                </c:pt>
                <c:pt idx="204">
                  <c:v>670.98619006892386</c:v>
                </c:pt>
                <c:pt idx="205">
                  <c:v>670.98619006892386</c:v>
                </c:pt>
                <c:pt idx="206">
                  <c:v>670.98619006892386</c:v>
                </c:pt>
                <c:pt idx="207">
                  <c:v>670.98619006892386</c:v>
                </c:pt>
                <c:pt idx="208">
                  <c:v>670.98619006892386</c:v>
                </c:pt>
                <c:pt idx="209">
                  <c:v>670.98619006892386</c:v>
                </c:pt>
                <c:pt idx="210">
                  <c:v>670.98619006892386</c:v>
                </c:pt>
                <c:pt idx="211">
                  <c:v>670.98619006892386</c:v>
                </c:pt>
                <c:pt idx="212">
                  <c:v>670.98619006892386</c:v>
                </c:pt>
                <c:pt idx="213">
                  <c:v>670.98619006892386</c:v>
                </c:pt>
                <c:pt idx="214">
                  <c:v>670.98619006892386</c:v>
                </c:pt>
                <c:pt idx="215">
                  <c:v>670.98619006892386</c:v>
                </c:pt>
                <c:pt idx="216">
                  <c:v>670.98619006892386</c:v>
                </c:pt>
                <c:pt idx="217">
                  <c:v>670.98619006892386</c:v>
                </c:pt>
                <c:pt idx="218">
                  <c:v>670.98619006892386</c:v>
                </c:pt>
                <c:pt idx="219">
                  <c:v>670.98619006892386</c:v>
                </c:pt>
                <c:pt idx="220">
                  <c:v>670.98619006892386</c:v>
                </c:pt>
                <c:pt idx="221">
                  <c:v>670.98619006892386</c:v>
                </c:pt>
                <c:pt idx="222">
                  <c:v>670.98619006892386</c:v>
                </c:pt>
                <c:pt idx="223">
                  <c:v>670.98619006892386</c:v>
                </c:pt>
                <c:pt idx="224">
                  <c:v>670.98619006892386</c:v>
                </c:pt>
                <c:pt idx="225">
                  <c:v>670.98619006892386</c:v>
                </c:pt>
                <c:pt idx="226">
                  <c:v>670.98619006892386</c:v>
                </c:pt>
                <c:pt idx="227">
                  <c:v>670.98619006892386</c:v>
                </c:pt>
                <c:pt idx="228">
                  <c:v>670.98619006892386</c:v>
                </c:pt>
                <c:pt idx="229">
                  <c:v>670.98619006892386</c:v>
                </c:pt>
                <c:pt idx="230">
                  <c:v>670.98619006892386</c:v>
                </c:pt>
                <c:pt idx="231">
                  <c:v>670.98619006892386</c:v>
                </c:pt>
                <c:pt idx="232">
                  <c:v>670.98619006892386</c:v>
                </c:pt>
                <c:pt idx="233">
                  <c:v>670.98619006892386</c:v>
                </c:pt>
                <c:pt idx="234">
                  <c:v>670.98619006892386</c:v>
                </c:pt>
                <c:pt idx="235">
                  <c:v>670.98619006892386</c:v>
                </c:pt>
                <c:pt idx="236">
                  <c:v>670.98619006892386</c:v>
                </c:pt>
                <c:pt idx="237">
                  <c:v>670.98619006892386</c:v>
                </c:pt>
                <c:pt idx="238">
                  <c:v>670.98619006892386</c:v>
                </c:pt>
                <c:pt idx="239">
                  <c:v>670.98619006892386</c:v>
                </c:pt>
                <c:pt idx="240">
                  <c:v>670.98619006892386</c:v>
                </c:pt>
                <c:pt idx="241">
                  <c:v>670.98619006892386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18.804522815314183</c:v>
                </c:pt>
                <c:pt idx="1">
                  <c:v>20.262237762237763</c:v>
                </c:pt>
                <c:pt idx="2">
                  <c:v>21.719952709161344</c:v>
                </c:pt>
                <c:pt idx="3">
                  <c:v>26.23886904462444</c:v>
                </c:pt>
                <c:pt idx="4">
                  <c:v>37.864145746339993</c:v>
                </c:pt>
                <c:pt idx="5">
                  <c:v>77.433817980580585</c:v>
                </c:pt>
                <c:pt idx="6">
                  <c:v>96.427843738994824</c:v>
                </c:pt>
                <c:pt idx="7">
                  <c:v>111.74426293131329</c:v>
                </c:pt>
                <c:pt idx="8">
                  <c:v>129.71840883936207</c:v>
                </c:pt>
                <c:pt idx="9">
                  <c:v>161.90354010497896</c:v>
                </c:pt>
                <c:pt idx="10">
                  <c:v>191.84986416461237</c:v>
                </c:pt>
                <c:pt idx="11">
                  <c:v>226.27711562472845</c:v>
                </c:pt>
                <c:pt idx="12">
                  <c:v>244.89611108316146</c:v>
                </c:pt>
                <c:pt idx="13">
                  <c:v>276.82006842078783</c:v>
                </c:pt>
                <c:pt idx="14">
                  <c:v>307.72362529556773</c:v>
                </c:pt>
                <c:pt idx="15">
                  <c:v>323.1754037329577</c:v>
                </c:pt>
                <c:pt idx="16">
                  <c:v>297.81116365648739</c:v>
                </c:pt>
                <c:pt idx="17">
                  <c:v>344.6038134527343</c:v>
                </c:pt>
                <c:pt idx="18">
                  <c:v>362.0963928158173</c:v>
                </c:pt>
                <c:pt idx="19">
                  <c:v>398.39349499421445</c:v>
                </c:pt>
                <c:pt idx="20">
                  <c:v>410.78407204306484</c:v>
                </c:pt>
                <c:pt idx="21">
                  <c:v>429.00550887960964</c:v>
                </c:pt>
                <c:pt idx="22">
                  <c:v>444.01997283292246</c:v>
                </c:pt>
                <c:pt idx="23">
                  <c:v>458.45135080746593</c:v>
                </c:pt>
                <c:pt idx="24">
                  <c:v>452.03740504100216</c:v>
                </c:pt>
                <c:pt idx="25">
                  <c:v>463.55335312169848</c:v>
                </c:pt>
                <c:pt idx="26">
                  <c:v>517.78034914725561</c:v>
                </c:pt>
                <c:pt idx="27">
                  <c:v>679.14939377169594</c:v>
                </c:pt>
                <c:pt idx="28">
                  <c:v>748.68239673995072</c:v>
                </c:pt>
                <c:pt idx="29">
                  <c:v>839.78958092267442</c:v>
                </c:pt>
                <c:pt idx="30">
                  <c:v>895.32852040046282</c:v>
                </c:pt>
                <c:pt idx="31">
                  <c:v>950.13860240478948</c:v>
                </c:pt>
                <c:pt idx="32">
                  <c:v>1067.3388841374453</c:v>
                </c:pt>
                <c:pt idx="33">
                  <c:v>1104.9479297680737</c:v>
                </c:pt>
                <c:pt idx="34">
                  <c:v>1152.4694370377824</c:v>
                </c:pt>
                <c:pt idx="35">
                  <c:v>1221.4193540272677</c:v>
                </c:pt>
                <c:pt idx="36">
                  <c:v>1233.5183880867335</c:v>
                </c:pt>
                <c:pt idx="37">
                  <c:v>1192.7023695728733</c:v>
                </c:pt>
                <c:pt idx="38">
                  <c:v>877.10708356391808</c:v>
                </c:pt>
                <c:pt idx="39">
                  <c:v>945.76545756401879</c:v>
                </c:pt>
                <c:pt idx="40">
                  <c:v>988.18496251949489</c:v>
                </c:pt>
                <c:pt idx="41">
                  <c:v>863.98764904160589</c:v>
                </c:pt>
                <c:pt idx="42">
                  <c:v>821.27660109674503</c:v>
                </c:pt>
                <c:pt idx="43">
                  <c:v>734.97987623886911</c:v>
                </c:pt>
                <c:pt idx="44">
                  <c:v>740.37342154248631</c:v>
                </c:pt>
                <c:pt idx="45">
                  <c:v>670.98619006892386</c:v>
                </c:pt>
                <c:pt idx="46">
                  <c:v>635.86437898433269</c:v>
                </c:pt>
                <c:pt idx="47">
                  <c:v>602.58096879698644</c:v>
                </c:pt>
                <c:pt idx="48">
                  <c:v>571.03973104500847</c:v>
                </c:pt>
                <c:pt idx="49">
                  <c:v>541.14947420753401</c:v>
                </c:pt>
                <c:pt idx="50">
                  <c:v>512.82378005324665</c:v>
                </c:pt>
                <c:pt idx="51">
                  <c:v>485.98075378937375</c:v>
                </c:pt>
                <c:pt idx="52">
                  <c:v>460.542787288775</c:v>
                </c:pt>
                <c:pt idx="53">
                  <c:v>436.43633471056927</c:v>
                </c:pt>
                <c:pt idx="54">
                  <c:v>413.59169986557862</c:v>
                </c:pt>
                <c:pt idx="55">
                  <c:v>391.94283471182382</c:v>
                </c:pt>
                <c:pt idx="56">
                  <c:v>371.42714839748425</c:v>
                </c:pt>
                <c:pt idx="57">
                  <c:v>351.98532629923079</c:v>
                </c:pt>
                <c:pt idx="58">
                  <c:v>333.56115853273781</c:v>
                </c:pt>
                <c:pt idx="59">
                  <c:v>316.10137743956682</c:v>
                </c:pt>
                <c:pt idx="60">
                  <c:v>299.55550358056661</c:v>
                </c:pt>
                <c:pt idx="61">
                  <c:v>283.87569979052802</c:v>
                </c:pt>
                <c:pt idx="62">
                  <c:v>269.01663287213898</c:v>
                </c:pt>
                <c:pt idx="63">
                  <c:v>254.93534252937113</c:v>
                </c:pt>
                <c:pt idx="64">
                  <c:v>241.5911171613611</c:v>
                </c:pt>
                <c:pt idx="65">
                  <c:v>228.94537615768249</c:v>
                </c:pt>
                <c:pt idx="66">
                  <c:v>216.96155835470381</c:v>
                </c:pt>
                <c:pt idx="67">
                  <c:v>205.60501633053832</c:v>
                </c:pt>
                <c:pt idx="68">
                  <c:v>194.84291623297341</c:v>
                </c:pt>
                <c:pt idx="69">
                  <c:v>184.64414285076356</c:v>
                </c:pt>
                <c:pt idx="70">
                  <c:v>174.97920965383048</c:v>
                </c:pt>
                <c:pt idx="71">
                  <c:v>165.82017354228003</c:v>
                </c:pt>
                <c:pt idx="72">
                  <c:v>157.14055405776</c:v>
                </c:pt>
                <c:pt idx="73">
                  <c:v>148.91525682358332</c:v>
                </c:pt>
                <c:pt idx="74">
                  <c:v>141.12050099226877</c:v>
                </c:pt>
                <c:pt idx="75">
                  <c:v>133.73375049073579</c:v>
                </c:pt>
                <c:pt idx="76">
                  <c:v>126.73364886437145</c:v>
                </c:pt>
                <c:pt idx="77">
                  <c:v>120.09995753159131</c:v>
                </c:pt>
                <c:pt idx="78">
                  <c:v>113.81349727037684</c:v>
                </c:pt>
                <c:pt idx="79">
                  <c:v>107.8560927676162</c:v>
                </c:pt>
                <c:pt idx="80">
                  <c:v>102.21052007093036</c:v>
                </c:pt>
                <c:pt idx="81">
                  <c:v>96.86045679105824</c:v>
                </c:pt>
                <c:pt idx="82">
                  <c:v>91.790434910826519</c:v>
                </c:pt>
                <c:pt idx="83">
                  <c:v>86.98579606426641</c:v>
                </c:pt>
                <c:pt idx="84">
                  <c:v>82.432649156580993</c:v>
                </c:pt>
                <c:pt idx="85">
                  <c:v>78.117830202434661</c:v>
                </c:pt>
                <c:pt idx="86">
                  <c:v>74.028864266449801</c:v>
                </c:pt>
                <c:pt idx="87">
                  <c:v>70.153929395873661</c:v>
                </c:pt>
                <c:pt idx="88">
                  <c:v>66.481822441138078</c:v>
                </c:pt>
                <c:pt idx="89">
                  <c:v>63.001926665493066</c:v>
                </c:pt>
                <c:pt idx="90">
                  <c:v>59.70418105006776</c:v>
                </c:pt>
                <c:pt idx="91">
                  <c:v>56.579051205614007</c:v>
                </c:pt>
                <c:pt idx="92">
                  <c:v>53.617501806832976</c:v>
                </c:pt>
                <c:pt idx="93">
                  <c:v>50.810970469587602</c:v>
                </c:pt>
                <c:pt idx="94">
                  <c:v>48.151342995474778</c:v>
                </c:pt>
                <c:pt idx="95">
                  <c:v>45.630929912185081</c:v>
                </c:pt>
                <c:pt idx="96">
                  <c:v>43.242444241823719</c:v>
                </c:pt>
                <c:pt idx="97">
                  <c:v>40.978980432916863</c:v>
                </c:pt>
                <c:pt idx="98">
                  <c:v>38.833994395191965</c:v>
                </c:pt>
                <c:pt idx="99">
                  <c:v>36.801284579408858</c:v>
                </c:pt>
                <c:pt idx="100">
                  <c:v>34.874974047540071</c:v>
                </c:pt>
                <c:pt idx="101">
                  <c:v>33.049493481461795</c:v>
                </c:pt>
                <c:pt idx="102">
                  <c:v>31.319565081030632</c:v>
                </c:pt>
                <c:pt idx="103">
                  <c:v>29.680187304992458</c:v>
                </c:pt>
                <c:pt idx="104">
                  <c:v>28.12662041060652</c:v>
                </c:pt>
                <c:pt idx="105">
                  <c:v>26.654372750177242</c:v>
                </c:pt>
                <c:pt idx="106">
                  <c:v>25.259187784874392</c:v>
                </c:pt>
                <c:pt idx="107">
                  <c:v>23.937031778296305</c:v>
                </c:pt>
                <c:pt idx="108">
                  <c:v>22.684082134195844</c:v>
                </c:pt>
                <c:pt idx="109">
                  <c:v>21.496716344651443</c:v>
                </c:pt>
                <c:pt idx="110">
                  <c:v>20.371501516730262</c:v>
                </c:pt>
                <c:pt idx="111">
                  <c:v>19.305184447363199</c:v>
                </c:pt>
                <c:pt idx="112">
                  <c:v>18.294682217736341</c:v>
                </c:pt>
                <c:pt idx="113">
                  <c:v>17.337073280005498</c:v>
                </c:pt>
                <c:pt idx="114">
                  <c:v>16.429589010563944</c:v>
                </c:pt>
                <c:pt idx="115">
                  <c:v>15.569605705442223</c:v>
                </c:pt>
                <c:pt idx="116">
                  <c:v>14.754636994697304</c:v>
                </c:pt>
                <c:pt idx="117">
                  <c:v>13.982326653859662</c:v>
                </c:pt>
                <c:pt idx="118">
                  <c:v>13.250441791654882</c:v>
                </c:pt>
                <c:pt idx="119">
                  <c:v>12.556866394304198</c:v>
                </c:pt>
                <c:pt idx="120">
                  <c:v>11.899595207739385</c:v>
                </c:pt>
                <c:pt idx="121">
                  <c:v>11.276727940044351</c:v>
                </c:pt>
                <c:pt idx="122">
                  <c:v>10.686463767361621</c:v>
                </c:pt>
                <c:pt idx="123">
                  <c:v>10.127096127379268</c:v>
                </c:pt>
                <c:pt idx="124">
                  <c:v>9.5970077853453226</c:v>
                </c:pt>
                <c:pt idx="125">
                  <c:v>9.0946661583445838</c:v>
                </c:pt>
                <c:pt idx="126">
                  <c:v>8.618618884319476</c:v>
                </c:pt>
                <c:pt idx="127">
                  <c:v>8.1674896230241494</c:v>
                </c:pt>
                <c:pt idx="128">
                  <c:v>7.7399740767716283</c:v>
                </c:pt>
                <c:pt idx="129">
                  <c:v>7.3348362194692545</c:v>
                </c:pt>
                <c:pt idx="130">
                  <c:v>6.9509047230398648</c:v>
                </c:pt>
                <c:pt idx="131">
                  <c:v>6.5870695708968334</c:v>
                </c:pt>
                <c:pt idx="132">
                  <c:v>6.2422788486819192</c:v>
                </c:pt>
                <c:pt idx="133">
                  <c:v>5.9155357029873317</c:v>
                </c:pt>
                <c:pt idx="134">
                  <c:v>5.6058954592691492</c:v>
                </c:pt>
                <c:pt idx="135">
                  <c:v>5.3124628906194209</c:v>
                </c:pt>
                <c:pt idx="136">
                  <c:v>5.0343896295004837</c:v>
                </c:pt>
                <c:pt idx="137">
                  <c:v>4.7708717149583402</c:v>
                </c:pt>
                <c:pt idx="138">
                  <c:v>4.5211472682236389</c:v>
                </c:pt>
                <c:pt idx="139">
                  <c:v>4.2844942899799952</c:v>
                </c:pt>
                <c:pt idx="140">
                  <c:v>4.0602285729311385</c:v>
                </c:pt>
                <c:pt idx="141">
                  <c:v>3.847701723631753</c:v>
                </c:pt>
                <c:pt idx="142">
                  <c:v>3.6462992878627407</c:v>
                </c:pt>
                <c:pt idx="143">
                  <c:v>3.4554389741310376</c:v>
                </c:pt>
                <c:pt idx="144">
                  <c:v>3.2745689701577843</c:v>
                </c:pt>
                <c:pt idx="145">
                  <c:v>3.1031663474875137</c:v>
                </c:pt>
                <c:pt idx="146">
                  <c:v>2.9407355496057836</c:v>
                </c:pt>
                <c:pt idx="147">
                  <c:v>2.7868069591941294</c:v>
                </c:pt>
                <c:pt idx="148">
                  <c:v>2.6409355403800006</c:v>
                </c:pt>
                <c:pt idx="149">
                  <c:v>2.502699552056185</c:v>
                </c:pt>
                <c:pt idx="150">
                  <c:v>2.3716993285496781</c:v>
                </c:pt>
                <c:pt idx="151">
                  <c:v>2.2475561241146997</c:v>
                </c:pt>
                <c:pt idx="152">
                  <c:v>2.1299110179090648</c:v>
                </c:pt>
                <c:pt idx="153">
                  <c:v>2.0184238762880016</c:v>
                </c:pt>
                <c:pt idx="154">
                  <c:v>1.9127723694152095</c:v>
                </c:pt>
                <c:pt idx="155">
                  <c:v>1.8126510393480044</c:v>
                </c:pt>
                <c:pt idx="156">
                  <c:v>1.7177704169022145</c:v>
                </c:pt>
                <c:pt idx="157">
                  <c:v>1.6278561847435142</c:v>
                </c:pt>
                <c:pt idx="158">
                  <c:v>1.5426483842855458</c:v>
                </c:pt>
                <c:pt idx="159">
                  <c:v>1.4619006641018242</c:v>
                </c:pt>
                <c:pt idx="160">
                  <c:v>1.3853795676784408</c:v>
                </c:pt>
                <c:pt idx="161">
                  <c:v>1.3128638584483343</c:v>
                </c:pt>
                <c:pt idx="162">
                  <c:v>1.2441438801556759</c:v>
                </c:pt>
                <c:pt idx="163">
                  <c:v>1.1790209507010629</c:v>
                </c:pt>
                <c:pt idx="164">
                  <c:v>1.1173067877150193</c:v>
                </c:pt>
                <c:pt idx="165">
                  <c:v>1.0588229641990279</c:v>
                </c:pt>
                <c:pt idx="166">
                  <c:v>1.0034003926602526</c:v>
                </c:pt>
                <c:pt idx="167">
                  <c:v>0.95087883624849079</c:v>
                </c:pt>
                <c:pt idx="168">
                  <c:v>0.90110644548196106</c:v>
                </c:pt>
                <c:pt idx="169">
                  <c:v>0.85393931922251587</c:v>
                </c:pt>
                <c:pt idx="170">
                  <c:v>0.80924108863097877</c:v>
                </c:pt>
                <c:pt idx="171">
                  <c:v>0.76688252289974268</c:v>
                </c:pt>
                <c:pt idx="172">
                  <c:v>0.72674115562273089</c:v>
                </c:pt>
                <c:pt idx="173">
                  <c:v>0.68870093072248784</c:v>
                </c:pt>
                <c:pt idx="174">
                  <c:v>0.65265186691070842</c:v>
                </c:pt>
                <c:pt idx="175">
                  <c:v>0.61848973971210075</c:v>
                </c:pt>
                <c:pt idx="176">
                  <c:v>0.5861157801322544</c:v>
                </c:pt>
                <c:pt idx="177">
                  <c:v>0.55543638909830728</c:v>
                </c:pt>
                <c:pt idx="178">
                  <c:v>0.526362866846807</c:v>
                </c:pt>
                <c:pt idx="179">
                  <c:v>0.49881115647637675</c:v>
                </c:pt>
                <c:pt idx="180">
                  <c:v>0.47270160092375019</c:v>
                </c:pt>
                <c:pt idx="181">
                  <c:v>0.44795871266054699</c:v>
                </c:pt>
                <c:pt idx="182">
                  <c:v>0.42451095544494116</c:v>
                </c:pt>
                <c:pt idx="183">
                  <c:v>0.40229053749722593</c:v>
                </c:pt>
                <c:pt idx="184">
                  <c:v>0.3812332155013069</c:v>
                </c:pt>
                <c:pt idx="185">
                  <c:v>0.3612781088654568</c:v>
                </c:pt>
                <c:pt idx="186">
                  <c:v>0.34236752370532469</c:v>
                </c:pt>
                <c:pt idx="187">
                  <c:v>0.32444678604030275</c:v>
                </c:pt>
                <c:pt idx="188">
                  <c:v>0.30746408372099004</c:v>
                </c:pt>
                <c:pt idx="189">
                  <c:v>0.29137031663073693</c:v>
                </c:pt>
                <c:pt idx="190">
                  <c:v>0.2761189547281751</c:v>
                </c:pt>
                <c:pt idx="191">
                  <c:v>0.261665903520308</c:v>
                </c:pt>
                <c:pt idx="192">
                  <c:v>0.24796937657721979</c:v>
                </c:pt>
                <c:pt idx="193">
                  <c:v>0.23498977471981883</c:v>
                </c:pt>
                <c:pt idx="194">
                  <c:v>0.2226895715313264</c:v>
                </c:pt>
                <c:pt idx="195">
                  <c:v>0.21103320486150207</c:v>
                </c:pt>
                <c:pt idx="196">
                  <c:v>0.19998697400992496</c:v>
                </c:pt>
                <c:pt idx="197">
                  <c:v>0.18951894229106922</c:v>
                </c:pt>
                <c:pt idx="198">
                  <c:v>0.17959884469947088</c:v>
                </c:pt>
                <c:pt idx="199">
                  <c:v>0.17019800040802915</c:v>
                </c:pt>
                <c:pt idx="200">
                  <c:v>0.16128922984645924</c:v>
                </c:pt>
                <c:pt idx="201">
                  <c:v>0.15284677612015427</c:v>
                </c:pt>
                <c:pt idx="202">
                  <c:v>0.14484623054226473</c:v>
                </c:pt>
                <c:pt idx="203">
                  <c:v>0.13726446206369439</c:v>
                </c:pt>
                <c:pt idx="204">
                  <c:v>0.13007955039698196</c:v>
                </c:pt>
                <c:pt idx="205">
                  <c:v>0.12327072264071759</c:v>
                </c:pt>
                <c:pt idx="206">
                  <c:v>0.11681829322126321</c:v>
                </c:pt>
                <c:pt idx="207">
                  <c:v>0.11070360697813778</c:v>
                </c:pt>
                <c:pt idx="208">
                  <c:v>0.10490898522851635</c:v>
                </c:pt>
                <c:pt idx="209">
                  <c:v>9.9417674654905822E-2</c:v>
                </c:pt>
                <c:pt idx="210">
                  <c:v>9.4213798868221912E-2</c:v>
                </c:pt>
                <c:pt idx="211">
                  <c:v>8.9282312506227687E-2</c:v>
                </c:pt>
                <c:pt idx="212">
                  <c:v>8.460895773462343E-2</c:v>
                </c:pt>
                <c:pt idx="213">
                  <c:v>8.0180223025024755E-2</c:v>
                </c:pt>
                <c:pt idx="214">
                  <c:v>7.5983304090648407E-2</c:v>
                </c:pt>
                <c:pt idx="215">
                  <c:v>7.2006066866763557E-2</c:v>
                </c:pt>
                <c:pt idx="216">
                  <c:v>6.8237012428878419E-2</c:v>
                </c:pt>
                <c:pt idx="217">
                  <c:v>6.4665243747234175E-2</c:v>
                </c:pt>
                <c:pt idx="218">
                  <c:v>6.1280434181487209E-2</c:v>
                </c:pt>
                <c:pt idx="219">
                  <c:v>5.8072797624492134E-2</c:v>
                </c:pt>
                <c:pt idx="220">
                  <c:v>5.5033060208865739E-2</c:v>
                </c:pt>
                <c:pt idx="221">
                  <c:v>5.2152433494530269E-2</c:v>
                </c:pt>
                <c:pt idx="222">
                  <c:v>4.9422589059716422E-2</c:v>
                </c:pt>
                <c:pt idx="223">
                  <c:v>4.6835634421963819E-2</c:v>
                </c:pt>
                <c:pt idx="224">
                  <c:v>4.4384090219502327E-2</c:v>
                </c:pt>
                <c:pt idx="225">
                  <c:v>4.2060868587041174E-2</c:v>
                </c:pt>
                <c:pt idx="226">
                  <c:v>3.9859252663446483E-2</c:v>
                </c:pt>
                <c:pt idx="227">
                  <c:v>3.777287717206005E-2</c:v>
                </c:pt>
                <c:pt idx="228">
                  <c:v>3.5795710017513561E-2</c:v>
                </c:pt>
                <c:pt idx="229">
                  <c:v>3.3922034845831145E-2</c:v>
                </c:pt>
                <c:pt idx="230">
                  <c:v>3.2146434517398417E-2</c:v>
                </c:pt>
                <c:pt idx="231">
                  <c:v>3.0463775445015308E-2</c:v>
                </c:pt>
                <c:pt idx="232">
                  <c:v>2.8869192751751035E-2</c:v>
                </c:pt>
                <c:pt idx="233">
                  <c:v>2.7358076205689932E-2</c:v>
                </c:pt>
                <c:pt idx="234">
                  <c:v>2.5926056890902851E-2</c:v>
                </c:pt>
                <c:pt idx="235">
                  <c:v>2.4568994576107488E-2</c:v>
                </c:pt>
                <c:pt idx="236">
                  <c:v>2.328296574449807E-2</c:v>
                </c:pt>
                <c:pt idx="237">
                  <c:v>2.2064252250136474E-2</c:v>
                </c:pt>
                <c:pt idx="238">
                  <c:v>2.0909330568108325E-2</c:v>
                </c:pt>
                <c:pt idx="239">
                  <c:v>1.9814861607364235E-2</c:v>
                </c:pt>
                <c:pt idx="240">
                  <c:v>1.8777681056793318E-2</c:v>
                </c:pt>
                <c:pt idx="241">
                  <c:v>1.7794790236617633E-2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1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53"/>
          <c:min val="439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233.51838808673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89154743010262394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4362.0625577468782</c:v>
                </c:pt>
                <c:pt idx="47">
                  <c:v>4133.7366408206035</c:v>
                </c:pt>
                <c:pt idx="48">
                  <c:v>3917.362116991073</c:v>
                </c:pt>
                <c:pt idx="49">
                  <c:v>3712.313407704281</c:v>
                </c:pt>
                <c:pt idx="50">
                  <c:v>3517.9976794196318</c:v>
                </c:pt>
                <c:pt idx="51">
                  <c:v>3333.8531296191136</c:v>
                </c:pt>
                <c:pt idx="52">
                  <c:v>3159.3473625328666</c:v>
                </c:pt>
                <c:pt idx="53">
                  <c:v>2993.9758498850683</c:v>
                </c:pt>
                <c:pt idx="54">
                  <c:v>2837.2604722098727</c:v>
                </c:pt>
                <c:pt idx="55">
                  <c:v>2688.7481365200765</c:v>
                </c:pt>
                <c:pt idx="56">
                  <c:v>2548.0094663319392</c:v>
                </c:pt>
                <c:pt idx="57">
                  <c:v>2414.6375602587782</c:v>
                </c:pt>
                <c:pt idx="58">
                  <c:v>2288.2468155842034</c:v>
                </c:pt>
                <c:pt idx="59">
                  <c:v>2168.4718134137256</c:v>
                </c:pt>
                <c:pt idx="60">
                  <c:v>2054.9662621815091</c:v>
                </c:pt>
                <c:pt idx="61">
                  <c:v>1947.4019964577483</c:v>
                </c:pt>
                <c:pt idx="62">
                  <c:v>1845.4680281620383</c:v>
                </c:pt>
                <c:pt idx="63">
                  <c:v>1748.8696474396238</c:v>
                </c:pt>
                <c:pt idx="64">
                  <c:v>1657.327570600992</c:v>
                </c:pt>
                <c:pt idx="65">
                  <c:v>1570.5771326613476</c:v>
                </c:pt>
                <c:pt idx="66">
                  <c:v>1488.3675221454521</c:v>
                </c:pt>
                <c:pt idx="67">
                  <c:v>1410.4610559455082</c:v>
                </c:pt>
                <c:pt idx="68">
                  <c:v>1336.6324921355695</c:v>
                </c:pt>
                <c:pt idx="69">
                  <c:v>1266.6683787556954</c:v>
                </c:pt>
                <c:pt idx="70">
                  <c:v>1200.3664366830676</c:v>
                </c:pt>
                <c:pt idx="71">
                  <c:v>1137.5349748058327</c:v>
                </c:pt>
                <c:pt idx="72">
                  <c:v>1077.9923358088336</c:v>
                </c:pt>
                <c:pt idx="73">
                  <c:v>1021.5663709688924</c:v>
                </c:pt>
                <c:pt idx="74">
                  <c:v>968.09394244118255</c:v>
                </c:pt>
                <c:pt idx="75">
                  <c:v>917.42045159770669</c:v>
                </c:pt>
                <c:pt idx="76">
                  <c:v>869.39939205422297</c:v>
                </c:pt>
                <c:pt idx="77">
                  <c:v>823.89192609333577</c:v>
                </c:pt>
                <c:pt idx="78">
                  <c:v>780.76648325911322</c:v>
                </c:pt>
                <c:pt idx="79">
                  <c:v>739.89837996269443</c:v>
                </c:pt>
                <c:pt idx="80">
                  <c:v>701.16945899909672</c:v>
                </c:pt>
                <c:pt idx="81">
                  <c:v>664.46774793299903</c:v>
                </c:pt>
                <c:pt idx="82">
                  <c:v>629.68713536583221</c:v>
                </c:pt>
                <c:pt idx="83">
                  <c:v>596.72706414820482</c:v>
                </c:pt>
                <c:pt idx="84">
                  <c:v>565.49224065068518</c:v>
                </c:pt>
                <c:pt idx="85">
                  <c:v>535.89235925238779</c:v>
                </c:pt>
                <c:pt idx="86">
                  <c:v>507.84184125081026</c:v>
                </c:pt>
                <c:pt idx="87">
                  <c:v>481.25958743806069</c:v>
                </c:pt>
                <c:pt idx="88">
                  <c:v>456.06874362812823</c:v>
                </c:pt>
                <c:pt idx="89">
                  <c:v>432.1964784572927</c:v>
                </c:pt>
                <c:pt idx="90">
                  <c:v>409.57377281525345</c:v>
                </c:pt>
                <c:pt idx="91">
                  <c:v>388.13522029818449</c:v>
                </c:pt>
                <c:pt idx="92">
                  <c:v>367.81883810678829</c:v>
                </c:pt>
                <c:pt idx="93">
                  <c:v>348.56588784262044</c:v>
                </c:pt>
                <c:pt idx="94">
                  <c:v>330.32070568457362</c:v>
                </c:pt>
                <c:pt idx="95">
                  <c:v>313.03054145453075</c:v>
                </c:pt>
                <c:pt idx="96">
                  <c:v>296.64540610689562</c:v>
                </c:pt>
                <c:pt idx="97">
                  <c:v>281.11792720106592</c:v>
                </c:pt>
                <c:pt idx="98">
                  <c:v>266.40321193899246</c:v>
                </c:pt>
                <c:pt idx="99">
                  <c:v>252.4587173718412</c:v>
                </c:pt>
                <c:pt idx="100">
                  <c:v>239.24412740050181</c:v>
                </c:pt>
                <c:pt idx="101">
                  <c:v>226.72123621432823</c:v>
                </c:pt>
                <c:pt idx="102">
                  <c:v>214.8538378311116</c:v>
                </c:pt>
                <c:pt idx="103">
                  <c:v>203.60762141892496</c:v>
                </c:pt>
                <c:pt idx="104">
                  <c:v>192.95007209719614</c:v>
                </c:pt>
                <c:pt idx="105">
                  <c:v>182.85037693020638</c:v>
                </c:pt>
                <c:pt idx="106">
                  <c:v>173.27933584122459</c:v>
                </c:pt>
                <c:pt idx="107">
                  <c:v>164.20927718971376</c:v>
                </c:pt>
                <c:pt idx="108">
                  <c:v>155.61397776752744</c:v>
                </c:pt>
                <c:pt idx="109">
                  <c:v>147.46858698279092</c:v>
                </c:pt>
                <c:pt idx="110">
                  <c:v>139.7495550122683</c:v>
                </c:pt>
                <c:pt idx="111">
                  <c:v>132.43456471449122</c:v>
                </c:pt>
                <c:pt idx="112">
                  <c:v>125.50246710679731</c:v>
                </c:pt>
                <c:pt idx="113">
                  <c:v>118.93322021973054</c:v>
                </c:pt>
                <c:pt idx="114">
                  <c:v>112.70783115202053</c:v>
                </c:pt>
                <c:pt idx="115">
                  <c:v>106.80830115861089</c:v>
                </c:pt>
                <c:pt idx="116">
                  <c:v>101.21757361297611</c:v>
                </c:pt>
                <c:pt idx="117">
                  <c:v>95.919484693276445</c:v>
                </c:pt>
                <c:pt idx="118">
                  <c:v>90.898716649775352</c:v>
                </c:pt>
                <c:pt idx="119">
                  <c:v>86.140753518407081</c:v>
                </c:pt>
                <c:pt idx="120">
                  <c:v>81.631839152454091</c:v>
                </c:pt>
                <c:pt idx="121">
                  <c:v>77.358937450996223</c:v>
                </c:pt>
                <c:pt idx="122">
                  <c:v>73.309694669144761</c:v>
                </c:pt>
                <c:pt idx="123">
                  <c:v>69.472403701093256</c:v>
                </c:pt>
                <c:pt idx="124">
                  <c:v>65.835970232720953</c:v>
                </c:pt>
                <c:pt idx="125">
                  <c:v>62.389880665889656</c:v>
                </c:pt>
                <c:pt idx="126">
                  <c:v>59.124171721697401</c:v>
                </c:pt>
                <c:pt idx="127">
                  <c:v>56.029401634806213</c:v>
                </c:pt>
                <c:pt idx="128">
                  <c:v>53.09662285556157</c:v>
                </c:pt>
                <c:pt idx="129">
                  <c:v>50.317356180980283</c:v>
                </c:pt>
                <c:pt idx="130">
                  <c:v>47.683566239814802</c:v>
                </c:pt>
                <c:pt idx="131">
                  <c:v>45.187638260816691</c:v>
                </c:pt>
                <c:pt idx="132">
                  <c:v>42.822356057032096</c:v>
                </c:pt>
                <c:pt idx="133">
                  <c:v>40.580881162477716</c:v>
                </c:pt>
                <c:pt idx="134">
                  <c:v>38.45673306087761</c:v>
                </c:pt>
                <c:pt idx="135">
                  <c:v>36.443770449298441</c:v>
                </c:pt>
                <c:pt idx="136">
                  <c:v>34.536173482512893</c:v>
                </c:pt>
                <c:pt idx="137">
                  <c:v>32.728426946756485</c:v>
                </c:pt>
                <c:pt idx="138">
                  <c:v>31.015304314229947</c:v>
                </c:pt>
                <c:pt idx="139">
                  <c:v>29.391852632245854</c:v>
                </c:pt>
                <c:pt idx="140">
                  <c:v>27.853378203331232</c:v>
                </c:pt>
                <c:pt idx="141">
                  <c:v>26.395433014884677</c:v>
                </c:pt>
                <c:pt idx="142">
                  <c:v>25.013801879153647</c:v>
                </c:pt>
                <c:pt idx="143">
                  <c:v>23.704490246351209</c:v>
                </c:pt>
                <c:pt idx="144">
                  <c:v>22.46371265567775</c:v>
                </c:pt>
                <c:pt idx="145">
                  <c:v>21.287881790857398</c:v>
                </c:pt>
                <c:pt idx="146">
                  <c:v>20.173598108546734</c:v>
                </c:pt>
                <c:pt idx="147">
                  <c:v>19.117640009629579</c:v>
                </c:pt>
                <c:pt idx="148">
                  <c:v>18.116954524981285</c:v>
                </c:pt>
                <c:pt idx="149">
                  <c:v>17.168648488773353</c:v>
                </c:pt>
                <c:pt idx="150">
                  <c:v>16.269980173798775</c:v>
                </c:pt>
                <c:pt idx="151">
                  <c:v>15.418351364634299</c:v>
                </c:pt>
                <c:pt idx="152">
                  <c:v>14.61129984572165</c:v>
                </c:pt>
                <c:pt idx="153">
                  <c:v>13.84649228264939</c:v>
                </c:pt>
                <c:pt idx="154">
                  <c:v>13.121717476053879</c:v>
                </c:pt>
                <c:pt idx="155">
                  <c:v>12.434879968635128</c:v>
                </c:pt>
                <c:pt idx="156">
                  <c:v>11.783993986804251</c:v>
                </c:pt>
                <c:pt idx="157">
                  <c:v>11.167177699446706</c:v>
                </c:pt>
                <c:pt idx="158">
                  <c:v>10.582647777202345</c:v>
                </c:pt>
                <c:pt idx="159">
                  <c:v>10.028714236532169</c:v>
                </c:pt>
                <c:pt idx="160">
                  <c:v>9.5037755536650099</c:v>
                </c:pt>
                <c:pt idx="161">
                  <c:v>9.0063140342976844</c:v>
                </c:pt>
                <c:pt idx="162">
                  <c:v>8.5348914256615593</c:v>
                </c:pt>
                <c:pt idx="163">
                  <c:v>8.0881447582692072</c:v>
                </c:pt>
                <c:pt idx="164">
                  <c:v>7.6647824053188751</c:v>
                </c:pt>
                <c:pt idx="165">
                  <c:v>7.2635803483637886</c:v>
                </c:pt>
                <c:pt idx="166">
                  <c:v>6.8833786384496429</c:v>
                </c:pt>
                <c:pt idx="167">
                  <c:v>6.523078042488784</c:v>
                </c:pt>
                <c:pt idx="168">
                  <c:v>6.1816368651751299</c:v>
                </c:pt>
                <c:pt idx="169">
                  <c:v>5.8580679372514055</c:v>
                </c:pt>
                <c:pt idx="170">
                  <c:v>5.5514357614212129</c:v>
                </c:pt>
                <c:pt idx="171">
                  <c:v>5.2608538076542484</c:v>
                </c:pt>
                <c:pt idx="172">
                  <c:v>4.9854819500648908</c:v>
                </c:pt>
                <c:pt idx="173">
                  <c:v>4.7245240379537154</c:v>
                </c:pt>
                <c:pt idx="174">
                  <c:v>4.4772255939893535</c:v>
                </c:pt>
                <c:pt idx="175">
                  <c:v>4.2428716328757297</c:v>
                </c:pt>
                <c:pt idx="176">
                  <c:v>4.02078459419804</c:v>
                </c:pt>
                <c:pt idx="177">
                  <c:v>3.8103223834709419</c:v>
                </c:pt>
                <c:pt idx="178">
                  <c:v>3.6108765157252742</c:v>
                </c:pt>
                <c:pt idx="179">
                  <c:v>3.4218703562660711</c:v>
                </c:pt>
                <c:pt idx="180">
                  <c:v>3.2427574535155763</c:v>
                </c:pt>
                <c:pt idx="181">
                  <c:v>3.0730199591212051</c:v>
                </c:pt>
                <c:pt idx="182">
                  <c:v>2.9121671307606887</c:v>
                </c:pt>
                <c:pt idx="183">
                  <c:v>2.759733913315741</c:v>
                </c:pt>
                <c:pt idx="184">
                  <c:v>2.6152795943121578</c:v>
                </c:pt>
                <c:pt idx="185">
                  <c:v>2.4783865297389767</c:v>
                </c:pt>
                <c:pt idx="186">
                  <c:v>2.348658936562809</c:v>
                </c:pt>
                <c:pt idx="187">
                  <c:v>2.2257217484462806</c:v>
                </c:pt>
                <c:pt idx="188">
                  <c:v>2.1092195313622497</c:v>
                </c:pt>
                <c:pt idx="189">
                  <c:v>1.998815455968648</c:v>
                </c:pt>
                <c:pt idx="190">
                  <c:v>1.8941903237728857</c:v>
                </c:pt>
                <c:pt idx="191">
                  <c:v>1.795041644270289</c:v>
                </c:pt>
                <c:pt idx="192">
                  <c:v>1.7010827603884029</c:v>
                </c:pt>
                <c:pt idx="193">
                  <c:v>1.6120420197086587</c:v>
                </c:pt>
                <c:pt idx="194">
                  <c:v>1.527661989069258</c:v>
                </c:pt>
                <c:pt idx="195">
                  <c:v>1.4476987102785424</c:v>
                </c:pt>
                <c:pt idx="196">
                  <c:v>1.3719209947869813</c:v>
                </c:pt>
                <c:pt idx="197">
                  <c:v>1.3001097552785446</c:v>
                </c:pt>
                <c:pt idx="198">
                  <c:v>1.2320573722489672</c:v>
                </c:pt>
                <c:pt idx="199">
                  <c:v>1.167567093739567</c:v>
                </c:pt>
                <c:pt idx="200">
                  <c:v>1.1064524664911373</c:v>
                </c:pt>
                <c:pt idx="201">
                  <c:v>1.0485367968732722</c:v>
                </c:pt>
                <c:pt idx="202">
                  <c:v>0.99365264003057663</c:v>
                </c:pt>
                <c:pt idx="203">
                  <c:v>0.94164131576878451</c:v>
                </c:pt>
                <c:pt idx="204">
                  <c:v>0.89235244978112527</c:v>
                </c:pt>
                <c:pt idx="205">
                  <c:v>0.8456435388885396</c:v>
                </c:pt>
                <c:pt idx="206">
                  <c:v>0.80137953903677261</c:v>
                </c:pt>
                <c:pt idx="207">
                  <c:v>0.75943247485916976</c:v>
                </c:pt>
                <c:pt idx="208">
                  <c:v>0.71968106967634837</c:v>
                </c:pt>
                <c:pt idx="209">
                  <c:v>0.68201039486300707</c:v>
                </c:pt>
                <c:pt idx="210">
                  <c:v>0.64631153756812665</c:v>
                </c:pt>
                <c:pt idx="211">
                  <c:v>0.61248128582788186</c:v>
                </c:pt>
                <c:pt idx="212">
                  <c:v>0.58042183016086624</c:v>
                </c:pt>
                <c:pt idx="213">
                  <c:v>0.5500404807828877</c:v>
                </c:pt>
                <c:pt idx="214">
                  <c:v>0.52124939962375094</c:v>
                </c:pt>
                <c:pt idx="215">
                  <c:v>0.49396534637123696</c:v>
                </c:pt>
                <c:pt idx="216">
                  <c:v>0.46810943780804704</c:v>
                </c:pt>
                <c:pt idx="217">
                  <c:v>0.44360691974590982</c:v>
                </c:pt>
                <c:pt idx="218">
                  <c:v>0.42038695089747063</c:v>
                </c:pt>
                <c:pt idx="219">
                  <c:v>0.39838239806109754</c:v>
                </c:pt>
                <c:pt idx="220">
                  <c:v>0.37752964202644496</c:v>
                </c:pt>
                <c:pt idx="221">
                  <c:v>0.35776839363961283</c:v>
                </c:pt>
                <c:pt idx="222">
                  <c:v>0.33904151949611155</c:v>
                </c:pt>
                <c:pt idx="223">
                  <c:v>0.32129487675767898</c:v>
                </c:pt>
                <c:pt idx="224">
                  <c:v>0.30447715661537456</c:v>
                </c:pt>
                <c:pt idx="225">
                  <c:v>0.28853973594637355</c:v>
                </c:pt>
                <c:pt idx="226">
                  <c:v>0.273436536735574</c:v>
                </c:pt>
                <c:pt idx="227">
                  <c:v>0.25912389285557813</c:v>
                </c:pt>
                <c:pt idx="228">
                  <c:v>0.2455604238198851</c:v>
                </c:pt>
                <c:pt idx="229">
                  <c:v>0.23270691514429184</c:v>
                </c:pt>
                <c:pt idx="230">
                  <c:v>0.22052620497060513</c:v>
                </c:pt>
                <c:pt idx="231">
                  <c:v>0.20898307662487292</c:v>
                </c:pt>
                <c:pt idx="232">
                  <c:v>0.19804415679950141</c:v>
                </c:pt>
                <c:pt idx="233">
                  <c:v>0.18767781906488309</c:v>
                </c:pt>
                <c:pt idx="234">
                  <c:v>0.17785409243157066</c:v>
                </c:pt>
                <c:pt idx="235">
                  <c:v>0.16854457469863279</c:v>
                </c:pt>
                <c:pt idx="236">
                  <c:v>0.1597223503376663</c:v>
                </c:pt>
                <c:pt idx="237">
                  <c:v>0.15136191267505184</c:v>
                </c:pt>
                <c:pt idx="238">
                  <c:v>0.14343909014746822</c:v>
                </c:pt>
                <c:pt idx="239">
                  <c:v>0.13593097641745605</c:v>
                </c:pt>
                <c:pt idx="240">
                  <c:v>0.12881586414698215</c:v>
                </c:pt>
                <c:pt idx="241">
                  <c:v>0.1220731822375319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4603</c:v>
                </c:pt>
                <c:pt idx="47">
                  <c:v>4603</c:v>
                </c:pt>
                <c:pt idx="48">
                  <c:v>4603</c:v>
                </c:pt>
                <c:pt idx="49">
                  <c:v>4603</c:v>
                </c:pt>
                <c:pt idx="50">
                  <c:v>4603</c:v>
                </c:pt>
                <c:pt idx="51">
                  <c:v>4603</c:v>
                </c:pt>
                <c:pt idx="52">
                  <c:v>4603</c:v>
                </c:pt>
                <c:pt idx="53">
                  <c:v>4603</c:v>
                </c:pt>
                <c:pt idx="54">
                  <c:v>4603</c:v>
                </c:pt>
                <c:pt idx="55">
                  <c:v>4603</c:v>
                </c:pt>
                <c:pt idx="56">
                  <c:v>4603</c:v>
                </c:pt>
                <c:pt idx="57">
                  <c:v>4603</c:v>
                </c:pt>
                <c:pt idx="58">
                  <c:v>4603</c:v>
                </c:pt>
                <c:pt idx="59">
                  <c:v>4603</c:v>
                </c:pt>
                <c:pt idx="60">
                  <c:v>4603</c:v>
                </c:pt>
                <c:pt idx="61">
                  <c:v>4603</c:v>
                </c:pt>
                <c:pt idx="62">
                  <c:v>4603</c:v>
                </c:pt>
                <c:pt idx="63">
                  <c:v>4603</c:v>
                </c:pt>
                <c:pt idx="64">
                  <c:v>4603</c:v>
                </c:pt>
                <c:pt idx="65">
                  <c:v>4603</c:v>
                </c:pt>
                <c:pt idx="66">
                  <c:v>4603</c:v>
                </c:pt>
                <c:pt idx="67">
                  <c:v>4603</c:v>
                </c:pt>
                <c:pt idx="68">
                  <c:v>4603</c:v>
                </c:pt>
                <c:pt idx="69">
                  <c:v>4603</c:v>
                </c:pt>
                <c:pt idx="70">
                  <c:v>4603</c:v>
                </c:pt>
                <c:pt idx="71">
                  <c:v>4603</c:v>
                </c:pt>
                <c:pt idx="72">
                  <c:v>4603</c:v>
                </c:pt>
                <c:pt idx="73">
                  <c:v>4603</c:v>
                </c:pt>
                <c:pt idx="74">
                  <c:v>4603</c:v>
                </c:pt>
                <c:pt idx="75">
                  <c:v>4603</c:v>
                </c:pt>
                <c:pt idx="76">
                  <c:v>4603</c:v>
                </c:pt>
                <c:pt idx="77">
                  <c:v>4603</c:v>
                </c:pt>
                <c:pt idx="78">
                  <c:v>4603</c:v>
                </c:pt>
                <c:pt idx="79">
                  <c:v>4603</c:v>
                </c:pt>
                <c:pt idx="80">
                  <c:v>4603</c:v>
                </c:pt>
                <c:pt idx="81">
                  <c:v>4603</c:v>
                </c:pt>
                <c:pt idx="82">
                  <c:v>4603</c:v>
                </c:pt>
                <c:pt idx="83">
                  <c:v>4603</c:v>
                </c:pt>
                <c:pt idx="84">
                  <c:v>4603</c:v>
                </c:pt>
                <c:pt idx="85">
                  <c:v>4603</c:v>
                </c:pt>
                <c:pt idx="86">
                  <c:v>4603</c:v>
                </c:pt>
                <c:pt idx="87">
                  <c:v>4603</c:v>
                </c:pt>
                <c:pt idx="88">
                  <c:v>4603</c:v>
                </c:pt>
                <c:pt idx="89">
                  <c:v>4603</c:v>
                </c:pt>
                <c:pt idx="90">
                  <c:v>4603</c:v>
                </c:pt>
                <c:pt idx="91">
                  <c:v>4603</c:v>
                </c:pt>
                <c:pt idx="92">
                  <c:v>4603</c:v>
                </c:pt>
                <c:pt idx="93">
                  <c:v>4603</c:v>
                </c:pt>
                <c:pt idx="94">
                  <c:v>4603</c:v>
                </c:pt>
                <c:pt idx="95">
                  <c:v>4603</c:v>
                </c:pt>
                <c:pt idx="96">
                  <c:v>4603</c:v>
                </c:pt>
                <c:pt idx="97">
                  <c:v>4603</c:v>
                </c:pt>
                <c:pt idx="98">
                  <c:v>4603</c:v>
                </c:pt>
                <c:pt idx="99">
                  <c:v>4603</c:v>
                </c:pt>
                <c:pt idx="100">
                  <c:v>4603</c:v>
                </c:pt>
                <c:pt idx="101">
                  <c:v>4603</c:v>
                </c:pt>
                <c:pt idx="102">
                  <c:v>4603</c:v>
                </c:pt>
                <c:pt idx="103">
                  <c:v>4603</c:v>
                </c:pt>
                <c:pt idx="104">
                  <c:v>4603</c:v>
                </c:pt>
                <c:pt idx="105">
                  <c:v>4603</c:v>
                </c:pt>
                <c:pt idx="106">
                  <c:v>4603</c:v>
                </c:pt>
                <c:pt idx="107">
                  <c:v>4603</c:v>
                </c:pt>
                <c:pt idx="108">
                  <c:v>4603</c:v>
                </c:pt>
                <c:pt idx="109">
                  <c:v>4603</c:v>
                </c:pt>
                <c:pt idx="110">
                  <c:v>4603</c:v>
                </c:pt>
                <c:pt idx="111">
                  <c:v>4603</c:v>
                </c:pt>
                <c:pt idx="112">
                  <c:v>4603</c:v>
                </c:pt>
                <c:pt idx="113">
                  <c:v>4603</c:v>
                </c:pt>
                <c:pt idx="114">
                  <c:v>4603</c:v>
                </c:pt>
                <c:pt idx="115">
                  <c:v>4603</c:v>
                </c:pt>
                <c:pt idx="116">
                  <c:v>4603</c:v>
                </c:pt>
                <c:pt idx="117">
                  <c:v>4603</c:v>
                </c:pt>
                <c:pt idx="118">
                  <c:v>4603</c:v>
                </c:pt>
                <c:pt idx="119">
                  <c:v>4603</c:v>
                </c:pt>
                <c:pt idx="120">
                  <c:v>4603</c:v>
                </c:pt>
                <c:pt idx="121">
                  <c:v>4603</c:v>
                </c:pt>
                <c:pt idx="122">
                  <c:v>4603</c:v>
                </c:pt>
                <c:pt idx="123">
                  <c:v>4603</c:v>
                </c:pt>
                <c:pt idx="124">
                  <c:v>4603</c:v>
                </c:pt>
                <c:pt idx="125">
                  <c:v>4603</c:v>
                </c:pt>
                <c:pt idx="126">
                  <c:v>4603</c:v>
                </c:pt>
                <c:pt idx="127">
                  <c:v>4603</c:v>
                </c:pt>
                <c:pt idx="128">
                  <c:v>4603</c:v>
                </c:pt>
                <c:pt idx="129">
                  <c:v>4603</c:v>
                </c:pt>
                <c:pt idx="130">
                  <c:v>4603</c:v>
                </c:pt>
                <c:pt idx="131">
                  <c:v>4603</c:v>
                </c:pt>
                <c:pt idx="132">
                  <c:v>4603</c:v>
                </c:pt>
                <c:pt idx="133">
                  <c:v>4603</c:v>
                </c:pt>
                <c:pt idx="134">
                  <c:v>4603</c:v>
                </c:pt>
                <c:pt idx="135">
                  <c:v>4603</c:v>
                </c:pt>
                <c:pt idx="136">
                  <c:v>4603</c:v>
                </c:pt>
                <c:pt idx="137">
                  <c:v>4603</c:v>
                </c:pt>
                <c:pt idx="138">
                  <c:v>4603</c:v>
                </c:pt>
                <c:pt idx="139">
                  <c:v>4603</c:v>
                </c:pt>
                <c:pt idx="140">
                  <c:v>4603</c:v>
                </c:pt>
                <c:pt idx="141">
                  <c:v>4603</c:v>
                </c:pt>
                <c:pt idx="142">
                  <c:v>4603</c:v>
                </c:pt>
                <c:pt idx="143">
                  <c:v>4603</c:v>
                </c:pt>
                <c:pt idx="144">
                  <c:v>4603</c:v>
                </c:pt>
                <c:pt idx="145">
                  <c:v>4603</c:v>
                </c:pt>
                <c:pt idx="146">
                  <c:v>4603</c:v>
                </c:pt>
                <c:pt idx="147">
                  <c:v>4603</c:v>
                </c:pt>
                <c:pt idx="148">
                  <c:v>4603</c:v>
                </c:pt>
                <c:pt idx="149">
                  <c:v>4603</c:v>
                </c:pt>
                <c:pt idx="150">
                  <c:v>4603</c:v>
                </c:pt>
                <c:pt idx="151">
                  <c:v>4603</c:v>
                </c:pt>
                <c:pt idx="152">
                  <c:v>4603</c:v>
                </c:pt>
                <c:pt idx="153">
                  <c:v>4603</c:v>
                </c:pt>
                <c:pt idx="154">
                  <c:v>4603</c:v>
                </c:pt>
                <c:pt idx="155">
                  <c:v>4603</c:v>
                </c:pt>
                <c:pt idx="156">
                  <c:v>4603</c:v>
                </c:pt>
                <c:pt idx="157">
                  <c:v>4603</c:v>
                </c:pt>
                <c:pt idx="158">
                  <c:v>4603</c:v>
                </c:pt>
                <c:pt idx="159">
                  <c:v>4603</c:v>
                </c:pt>
                <c:pt idx="160">
                  <c:v>4603</c:v>
                </c:pt>
                <c:pt idx="161">
                  <c:v>4603</c:v>
                </c:pt>
                <c:pt idx="162">
                  <c:v>4603</c:v>
                </c:pt>
                <c:pt idx="163">
                  <c:v>4603</c:v>
                </c:pt>
                <c:pt idx="164">
                  <c:v>4603</c:v>
                </c:pt>
                <c:pt idx="165">
                  <c:v>4603</c:v>
                </c:pt>
                <c:pt idx="166">
                  <c:v>4603</c:v>
                </c:pt>
                <c:pt idx="167">
                  <c:v>4603</c:v>
                </c:pt>
                <c:pt idx="168">
                  <c:v>4603</c:v>
                </c:pt>
                <c:pt idx="169">
                  <c:v>4603</c:v>
                </c:pt>
                <c:pt idx="170">
                  <c:v>4603</c:v>
                </c:pt>
                <c:pt idx="171">
                  <c:v>4603</c:v>
                </c:pt>
                <c:pt idx="172">
                  <c:v>4603</c:v>
                </c:pt>
                <c:pt idx="173">
                  <c:v>4603</c:v>
                </c:pt>
                <c:pt idx="174">
                  <c:v>4603</c:v>
                </c:pt>
                <c:pt idx="175">
                  <c:v>4603</c:v>
                </c:pt>
                <c:pt idx="176">
                  <c:v>4603</c:v>
                </c:pt>
                <c:pt idx="177">
                  <c:v>4603</c:v>
                </c:pt>
                <c:pt idx="178">
                  <c:v>4603</c:v>
                </c:pt>
                <c:pt idx="179">
                  <c:v>4603</c:v>
                </c:pt>
                <c:pt idx="180">
                  <c:v>4603</c:v>
                </c:pt>
                <c:pt idx="181">
                  <c:v>4603</c:v>
                </c:pt>
                <c:pt idx="182">
                  <c:v>4603</c:v>
                </c:pt>
                <c:pt idx="183">
                  <c:v>4603</c:v>
                </c:pt>
                <c:pt idx="184">
                  <c:v>4603</c:v>
                </c:pt>
                <c:pt idx="185">
                  <c:v>4603</c:v>
                </c:pt>
                <c:pt idx="186">
                  <c:v>4603</c:v>
                </c:pt>
                <c:pt idx="187">
                  <c:v>4603</c:v>
                </c:pt>
                <c:pt idx="188">
                  <c:v>4603</c:v>
                </c:pt>
                <c:pt idx="189">
                  <c:v>4603</c:v>
                </c:pt>
                <c:pt idx="190">
                  <c:v>4603</c:v>
                </c:pt>
                <c:pt idx="191">
                  <c:v>4603</c:v>
                </c:pt>
                <c:pt idx="192">
                  <c:v>4603</c:v>
                </c:pt>
                <c:pt idx="193">
                  <c:v>4603</c:v>
                </c:pt>
                <c:pt idx="194">
                  <c:v>4603</c:v>
                </c:pt>
                <c:pt idx="195">
                  <c:v>4603</c:v>
                </c:pt>
                <c:pt idx="196">
                  <c:v>4603</c:v>
                </c:pt>
                <c:pt idx="197">
                  <c:v>4603</c:v>
                </c:pt>
                <c:pt idx="198">
                  <c:v>4603</c:v>
                </c:pt>
                <c:pt idx="199">
                  <c:v>4603</c:v>
                </c:pt>
                <c:pt idx="200">
                  <c:v>4603</c:v>
                </c:pt>
                <c:pt idx="201">
                  <c:v>4603</c:v>
                </c:pt>
                <c:pt idx="202">
                  <c:v>4603</c:v>
                </c:pt>
                <c:pt idx="203">
                  <c:v>4603</c:v>
                </c:pt>
                <c:pt idx="204">
                  <c:v>4603</c:v>
                </c:pt>
                <c:pt idx="205">
                  <c:v>4603</c:v>
                </c:pt>
                <c:pt idx="206">
                  <c:v>4603</c:v>
                </c:pt>
                <c:pt idx="207">
                  <c:v>4603</c:v>
                </c:pt>
                <c:pt idx="208">
                  <c:v>4603</c:v>
                </c:pt>
                <c:pt idx="209">
                  <c:v>4603</c:v>
                </c:pt>
                <c:pt idx="210">
                  <c:v>4603</c:v>
                </c:pt>
                <c:pt idx="211">
                  <c:v>4603</c:v>
                </c:pt>
                <c:pt idx="212">
                  <c:v>4603</c:v>
                </c:pt>
                <c:pt idx="213">
                  <c:v>4603</c:v>
                </c:pt>
                <c:pt idx="214">
                  <c:v>4603</c:v>
                </c:pt>
                <c:pt idx="215">
                  <c:v>4603</c:v>
                </c:pt>
                <c:pt idx="216">
                  <c:v>4603</c:v>
                </c:pt>
                <c:pt idx="217">
                  <c:v>4603</c:v>
                </c:pt>
                <c:pt idx="218">
                  <c:v>4603</c:v>
                </c:pt>
                <c:pt idx="219">
                  <c:v>4603</c:v>
                </c:pt>
                <c:pt idx="220">
                  <c:v>4603</c:v>
                </c:pt>
                <c:pt idx="221">
                  <c:v>4603</c:v>
                </c:pt>
                <c:pt idx="222">
                  <c:v>4603</c:v>
                </c:pt>
                <c:pt idx="223">
                  <c:v>4603</c:v>
                </c:pt>
                <c:pt idx="224">
                  <c:v>4603</c:v>
                </c:pt>
                <c:pt idx="225">
                  <c:v>4603</c:v>
                </c:pt>
                <c:pt idx="226">
                  <c:v>4603</c:v>
                </c:pt>
                <c:pt idx="227">
                  <c:v>4603</c:v>
                </c:pt>
                <c:pt idx="228">
                  <c:v>4603</c:v>
                </c:pt>
                <c:pt idx="229">
                  <c:v>4603</c:v>
                </c:pt>
                <c:pt idx="230">
                  <c:v>4603</c:v>
                </c:pt>
                <c:pt idx="231">
                  <c:v>4603</c:v>
                </c:pt>
                <c:pt idx="232">
                  <c:v>4603</c:v>
                </c:pt>
                <c:pt idx="233">
                  <c:v>4603</c:v>
                </c:pt>
                <c:pt idx="234">
                  <c:v>4603</c:v>
                </c:pt>
                <c:pt idx="235">
                  <c:v>4603</c:v>
                </c:pt>
                <c:pt idx="236">
                  <c:v>4603</c:v>
                </c:pt>
                <c:pt idx="237">
                  <c:v>4603</c:v>
                </c:pt>
                <c:pt idx="238">
                  <c:v>4603</c:v>
                </c:pt>
                <c:pt idx="239">
                  <c:v>4603</c:v>
                </c:pt>
                <c:pt idx="240">
                  <c:v>4603</c:v>
                </c:pt>
                <c:pt idx="241">
                  <c:v>4603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4603</c:v>
                </c:pt>
                <c:pt idx="47">
                  <c:v>4603</c:v>
                </c:pt>
                <c:pt idx="48">
                  <c:v>4603</c:v>
                </c:pt>
                <c:pt idx="49">
                  <c:v>4603</c:v>
                </c:pt>
                <c:pt idx="50">
                  <c:v>4603</c:v>
                </c:pt>
                <c:pt idx="51">
                  <c:v>4603</c:v>
                </c:pt>
                <c:pt idx="52">
                  <c:v>4603</c:v>
                </c:pt>
                <c:pt idx="53">
                  <c:v>4603</c:v>
                </c:pt>
                <c:pt idx="54">
                  <c:v>4603</c:v>
                </c:pt>
                <c:pt idx="55">
                  <c:v>4603</c:v>
                </c:pt>
                <c:pt idx="56">
                  <c:v>4603</c:v>
                </c:pt>
                <c:pt idx="57">
                  <c:v>4603</c:v>
                </c:pt>
                <c:pt idx="58">
                  <c:v>4603</c:v>
                </c:pt>
                <c:pt idx="59">
                  <c:v>4603</c:v>
                </c:pt>
                <c:pt idx="60">
                  <c:v>4603</c:v>
                </c:pt>
                <c:pt idx="61">
                  <c:v>4603</c:v>
                </c:pt>
                <c:pt idx="62">
                  <c:v>4603</c:v>
                </c:pt>
                <c:pt idx="63">
                  <c:v>4603</c:v>
                </c:pt>
                <c:pt idx="64">
                  <c:v>4603</c:v>
                </c:pt>
                <c:pt idx="65">
                  <c:v>4603</c:v>
                </c:pt>
                <c:pt idx="66">
                  <c:v>4603</c:v>
                </c:pt>
                <c:pt idx="67">
                  <c:v>4603</c:v>
                </c:pt>
                <c:pt idx="68">
                  <c:v>4603</c:v>
                </c:pt>
                <c:pt idx="69">
                  <c:v>4603</c:v>
                </c:pt>
                <c:pt idx="70">
                  <c:v>4603</c:v>
                </c:pt>
                <c:pt idx="71">
                  <c:v>4603</c:v>
                </c:pt>
                <c:pt idx="72">
                  <c:v>4603</c:v>
                </c:pt>
                <c:pt idx="73">
                  <c:v>4603</c:v>
                </c:pt>
                <c:pt idx="74">
                  <c:v>4603</c:v>
                </c:pt>
                <c:pt idx="75">
                  <c:v>4603</c:v>
                </c:pt>
                <c:pt idx="76">
                  <c:v>4603</c:v>
                </c:pt>
                <c:pt idx="77">
                  <c:v>4603</c:v>
                </c:pt>
                <c:pt idx="78">
                  <c:v>4603</c:v>
                </c:pt>
                <c:pt idx="79">
                  <c:v>4603</c:v>
                </c:pt>
                <c:pt idx="80">
                  <c:v>4603</c:v>
                </c:pt>
                <c:pt idx="81">
                  <c:v>4603</c:v>
                </c:pt>
                <c:pt idx="82">
                  <c:v>4603</c:v>
                </c:pt>
                <c:pt idx="83">
                  <c:v>4603</c:v>
                </c:pt>
                <c:pt idx="84">
                  <c:v>4603</c:v>
                </c:pt>
                <c:pt idx="85">
                  <c:v>4603</c:v>
                </c:pt>
                <c:pt idx="86">
                  <c:v>4603</c:v>
                </c:pt>
                <c:pt idx="87">
                  <c:v>4603</c:v>
                </c:pt>
                <c:pt idx="88">
                  <c:v>4603</c:v>
                </c:pt>
                <c:pt idx="89">
                  <c:v>4603</c:v>
                </c:pt>
                <c:pt idx="90">
                  <c:v>4603</c:v>
                </c:pt>
                <c:pt idx="91">
                  <c:v>4603</c:v>
                </c:pt>
                <c:pt idx="92">
                  <c:v>4603</c:v>
                </c:pt>
                <c:pt idx="93">
                  <c:v>4603</c:v>
                </c:pt>
                <c:pt idx="94">
                  <c:v>4603</c:v>
                </c:pt>
                <c:pt idx="95">
                  <c:v>4603</c:v>
                </c:pt>
                <c:pt idx="96">
                  <c:v>4603</c:v>
                </c:pt>
                <c:pt idx="97">
                  <c:v>4603</c:v>
                </c:pt>
                <c:pt idx="98">
                  <c:v>4603</c:v>
                </c:pt>
                <c:pt idx="99">
                  <c:v>4603</c:v>
                </c:pt>
                <c:pt idx="100">
                  <c:v>4603</c:v>
                </c:pt>
                <c:pt idx="101">
                  <c:v>4603</c:v>
                </c:pt>
                <c:pt idx="102">
                  <c:v>4603</c:v>
                </c:pt>
                <c:pt idx="103">
                  <c:v>4603</c:v>
                </c:pt>
                <c:pt idx="104">
                  <c:v>4603</c:v>
                </c:pt>
                <c:pt idx="105">
                  <c:v>4603</c:v>
                </c:pt>
                <c:pt idx="106">
                  <c:v>4603</c:v>
                </c:pt>
                <c:pt idx="107">
                  <c:v>4603</c:v>
                </c:pt>
                <c:pt idx="108">
                  <c:v>4603</c:v>
                </c:pt>
                <c:pt idx="109">
                  <c:v>4603</c:v>
                </c:pt>
                <c:pt idx="110">
                  <c:v>4603</c:v>
                </c:pt>
                <c:pt idx="111">
                  <c:v>4603</c:v>
                </c:pt>
                <c:pt idx="112">
                  <c:v>4603</c:v>
                </c:pt>
                <c:pt idx="113">
                  <c:v>4603</c:v>
                </c:pt>
                <c:pt idx="114">
                  <c:v>4603</c:v>
                </c:pt>
                <c:pt idx="115">
                  <c:v>4603</c:v>
                </c:pt>
                <c:pt idx="116">
                  <c:v>4603</c:v>
                </c:pt>
                <c:pt idx="117">
                  <c:v>4603</c:v>
                </c:pt>
                <c:pt idx="118">
                  <c:v>4603</c:v>
                </c:pt>
                <c:pt idx="119">
                  <c:v>4603</c:v>
                </c:pt>
                <c:pt idx="120">
                  <c:v>4603</c:v>
                </c:pt>
                <c:pt idx="121">
                  <c:v>4603</c:v>
                </c:pt>
                <c:pt idx="122">
                  <c:v>4603</c:v>
                </c:pt>
                <c:pt idx="123">
                  <c:v>4603</c:v>
                </c:pt>
                <c:pt idx="124">
                  <c:v>4603</c:v>
                </c:pt>
                <c:pt idx="125">
                  <c:v>4603</c:v>
                </c:pt>
                <c:pt idx="126">
                  <c:v>4603</c:v>
                </c:pt>
                <c:pt idx="127">
                  <c:v>4603</c:v>
                </c:pt>
                <c:pt idx="128">
                  <c:v>4603</c:v>
                </c:pt>
                <c:pt idx="129">
                  <c:v>4603</c:v>
                </c:pt>
                <c:pt idx="130">
                  <c:v>4603</c:v>
                </c:pt>
                <c:pt idx="131">
                  <c:v>4603</c:v>
                </c:pt>
                <c:pt idx="132">
                  <c:v>4603</c:v>
                </c:pt>
                <c:pt idx="133">
                  <c:v>4603</c:v>
                </c:pt>
                <c:pt idx="134">
                  <c:v>4603</c:v>
                </c:pt>
                <c:pt idx="135">
                  <c:v>4603</c:v>
                </c:pt>
                <c:pt idx="136">
                  <c:v>4603</c:v>
                </c:pt>
                <c:pt idx="137">
                  <c:v>4603</c:v>
                </c:pt>
                <c:pt idx="138">
                  <c:v>4603</c:v>
                </c:pt>
                <c:pt idx="139">
                  <c:v>4603</c:v>
                </c:pt>
                <c:pt idx="140">
                  <c:v>4603</c:v>
                </c:pt>
                <c:pt idx="141">
                  <c:v>4603</c:v>
                </c:pt>
                <c:pt idx="142">
                  <c:v>4603</c:v>
                </c:pt>
                <c:pt idx="143">
                  <c:v>4603</c:v>
                </c:pt>
                <c:pt idx="144">
                  <c:v>4603</c:v>
                </c:pt>
                <c:pt idx="145">
                  <c:v>4603</c:v>
                </c:pt>
                <c:pt idx="146">
                  <c:v>4603</c:v>
                </c:pt>
                <c:pt idx="147">
                  <c:v>4603</c:v>
                </c:pt>
                <c:pt idx="148">
                  <c:v>4603</c:v>
                </c:pt>
                <c:pt idx="149">
                  <c:v>4603</c:v>
                </c:pt>
                <c:pt idx="150">
                  <c:v>4603</c:v>
                </c:pt>
                <c:pt idx="151">
                  <c:v>4603</c:v>
                </c:pt>
                <c:pt idx="152">
                  <c:v>4603</c:v>
                </c:pt>
                <c:pt idx="153">
                  <c:v>4603</c:v>
                </c:pt>
                <c:pt idx="154">
                  <c:v>4603</c:v>
                </c:pt>
                <c:pt idx="155">
                  <c:v>4603</c:v>
                </c:pt>
                <c:pt idx="156">
                  <c:v>4603</c:v>
                </c:pt>
                <c:pt idx="157">
                  <c:v>4603</c:v>
                </c:pt>
                <c:pt idx="158">
                  <c:v>4603</c:v>
                </c:pt>
                <c:pt idx="159">
                  <c:v>4603</c:v>
                </c:pt>
                <c:pt idx="160">
                  <c:v>4603</c:v>
                </c:pt>
                <c:pt idx="161">
                  <c:v>4603</c:v>
                </c:pt>
                <c:pt idx="162">
                  <c:v>4603</c:v>
                </c:pt>
                <c:pt idx="163">
                  <c:v>4603</c:v>
                </c:pt>
                <c:pt idx="164">
                  <c:v>4603</c:v>
                </c:pt>
                <c:pt idx="165">
                  <c:v>4603</c:v>
                </c:pt>
                <c:pt idx="166">
                  <c:v>4603</c:v>
                </c:pt>
                <c:pt idx="167">
                  <c:v>4603</c:v>
                </c:pt>
                <c:pt idx="168">
                  <c:v>4603</c:v>
                </c:pt>
                <c:pt idx="169">
                  <c:v>4603</c:v>
                </c:pt>
                <c:pt idx="170">
                  <c:v>4603</c:v>
                </c:pt>
                <c:pt idx="171">
                  <c:v>4603</c:v>
                </c:pt>
                <c:pt idx="172">
                  <c:v>4603</c:v>
                </c:pt>
                <c:pt idx="173">
                  <c:v>4603</c:v>
                </c:pt>
                <c:pt idx="174">
                  <c:v>4603</c:v>
                </c:pt>
                <c:pt idx="175">
                  <c:v>4603</c:v>
                </c:pt>
                <c:pt idx="176">
                  <c:v>4603</c:v>
                </c:pt>
                <c:pt idx="177">
                  <c:v>4603</c:v>
                </c:pt>
                <c:pt idx="178">
                  <c:v>4603</c:v>
                </c:pt>
                <c:pt idx="179">
                  <c:v>4603</c:v>
                </c:pt>
                <c:pt idx="180">
                  <c:v>4603</c:v>
                </c:pt>
                <c:pt idx="181">
                  <c:v>4603</c:v>
                </c:pt>
                <c:pt idx="182">
                  <c:v>4603</c:v>
                </c:pt>
                <c:pt idx="183">
                  <c:v>4603</c:v>
                </c:pt>
                <c:pt idx="184">
                  <c:v>4603</c:v>
                </c:pt>
                <c:pt idx="185">
                  <c:v>4603</c:v>
                </c:pt>
                <c:pt idx="186">
                  <c:v>4603</c:v>
                </c:pt>
                <c:pt idx="187">
                  <c:v>4603</c:v>
                </c:pt>
                <c:pt idx="188">
                  <c:v>4603</c:v>
                </c:pt>
                <c:pt idx="189">
                  <c:v>4603</c:v>
                </c:pt>
                <c:pt idx="190">
                  <c:v>4603</c:v>
                </c:pt>
                <c:pt idx="191">
                  <c:v>4603</c:v>
                </c:pt>
                <c:pt idx="192">
                  <c:v>4603</c:v>
                </c:pt>
                <c:pt idx="193">
                  <c:v>4603</c:v>
                </c:pt>
                <c:pt idx="194">
                  <c:v>4603</c:v>
                </c:pt>
                <c:pt idx="195">
                  <c:v>4603</c:v>
                </c:pt>
                <c:pt idx="196">
                  <c:v>4603</c:v>
                </c:pt>
                <c:pt idx="197">
                  <c:v>4603</c:v>
                </c:pt>
                <c:pt idx="198">
                  <c:v>4603</c:v>
                </c:pt>
                <c:pt idx="199">
                  <c:v>4603</c:v>
                </c:pt>
                <c:pt idx="200">
                  <c:v>4603</c:v>
                </c:pt>
                <c:pt idx="201">
                  <c:v>4603</c:v>
                </c:pt>
                <c:pt idx="202">
                  <c:v>4603</c:v>
                </c:pt>
                <c:pt idx="203">
                  <c:v>4603</c:v>
                </c:pt>
                <c:pt idx="204">
                  <c:v>4603</c:v>
                </c:pt>
                <c:pt idx="205">
                  <c:v>4603</c:v>
                </c:pt>
                <c:pt idx="206">
                  <c:v>4603</c:v>
                </c:pt>
                <c:pt idx="207">
                  <c:v>4603</c:v>
                </c:pt>
                <c:pt idx="208">
                  <c:v>4603</c:v>
                </c:pt>
                <c:pt idx="209">
                  <c:v>4603</c:v>
                </c:pt>
                <c:pt idx="210">
                  <c:v>4603</c:v>
                </c:pt>
                <c:pt idx="211">
                  <c:v>4603</c:v>
                </c:pt>
                <c:pt idx="212">
                  <c:v>4603</c:v>
                </c:pt>
                <c:pt idx="213">
                  <c:v>4603</c:v>
                </c:pt>
                <c:pt idx="214">
                  <c:v>4603</c:v>
                </c:pt>
                <c:pt idx="215">
                  <c:v>4603</c:v>
                </c:pt>
                <c:pt idx="216">
                  <c:v>4603</c:v>
                </c:pt>
                <c:pt idx="217">
                  <c:v>4603</c:v>
                </c:pt>
                <c:pt idx="218">
                  <c:v>4603</c:v>
                </c:pt>
                <c:pt idx="219">
                  <c:v>4603</c:v>
                </c:pt>
                <c:pt idx="220">
                  <c:v>4603</c:v>
                </c:pt>
                <c:pt idx="221">
                  <c:v>4603</c:v>
                </c:pt>
                <c:pt idx="222">
                  <c:v>4603</c:v>
                </c:pt>
                <c:pt idx="223">
                  <c:v>4603</c:v>
                </c:pt>
                <c:pt idx="224">
                  <c:v>4603</c:v>
                </c:pt>
                <c:pt idx="225">
                  <c:v>4603</c:v>
                </c:pt>
                <c:pt idx="226">
                  <c:v>4603</c:v>
                </c:pt>
                <c:pt idx="227">
                  <c:v>4603</c:v>
                </c:pt>
                <c:pt idx="228">
                  <c:v>4603</c:v>
                </c:pt>
                <c:pt idx="229">
                  <c:v>4603</c:v>
                </c:pt>
                <c:pt idx="230">
                  <c:v>4603</c:v>
                </c:pt>
                <c:pt idx="231">
                  <c:v>4603</c:v>
                </c:pt>
                <c:pt idx="232">
                  <c:v>4603</c:v>
                </c:pt>
                <c:pt idx="233">
                  <c:v>4603</c:v>
                </c:pt>
                <c:pt idx="234">
                  <c:v>4603</c:v>
                </c:pt>
                <c:pt idx="235">
                  <c:v>4603</c:v>
                </c:pt>
                <c:pt idx="236">
                  <c:v>4603</c:v>
                </c:pt>
                <c:pt idx="237">
                  <c:v>4603</c:v>
                </c:pt>
                <c:pt idx="238">
                  <c:v>4603</c:v>
                </c:pt>
                <c:pt idx="239">
                  <c:v>4603</c:v>
                </c:pt>
                <c:pt idx="240">
                  <c:v>4603</c:v>
                </c:pt>
                <c:pt idx="241">
                  <c:v>4603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4603</c:v>
                </c:pt>
                <c:pt idx="47">
                  <c:v>4603</c:v>
                </c:pt>
                <c:pt idx="48">
                  <c:v>4603</c:v>
                </c:pt>
                <c:pt idx="49">
                  <c:v>4603</c:v>
                </c:pt>
                <c:pt idx="50">
                  <c:v>4603</c:v>
                </c:pt>
                <c:pt idx="51">
                  <c:v>4603</c:v>
                </c:pt>
                <c:pt idx="52">
                  <c:v>4603</c:v>
                </c:pt>
                <c:pt idx="53">
                  <c:v>4603</c:v>
                </c:pt>
                <c:pt idx="54">
                  <c:v>4603</c:v>
                </c:pt>
                <c:pt idx="55">
                  <c:v>4603</c:v>
                </c:pt>
                <c:pt idx="56">
                  <c:v>4603</c:v>
                </c:pt>
                <c:pt idx="57">
                  <c:v>4603</c:v>
                </c:pt>
                <c:pt idx="58">
                  <c:v>4603</c:v>
                </c:pt>
                <c:pt idx="59">
                  <c:v>4603</c:v>
                </c:pt>
                <c:pt idx="60">
                  <c:v>4603</c:v>
                </c:pt>
                <c:pt idx="61">
                  <c:v>4603</c:v>
                </c:pt>
                <c:pt idx="62">
                  <c:v>4603</c:v>
                </c:pt>
                <c:pt idx="63">
                  <c:v>4603</c:v>
                </c:pt>
                <c:pt idx="64">
                  <c:v>4603</c:v>
                </c:pt>
                <c:pt idx="65">
                  <c:v>4603</c:v>
                </c:pt>
                <c:pt idx="66">
                  <c:v>4603</c:v>
                </c:pt>
                <c:pt idx="67">
                  <c:v>4603</c:v>
                </c:pt>
                <c:pt idx="68">
                  <c:v>4603</c:v>
                </c:pt>
                <c:pt idx="69">
                  <c:v>4603</c:v>
                </c:pt>
                <c:pt idx="70">
                  <c:v>4603</c:v>
                </c:pt>
                <c:pt idx="71">
                  <c:v>4603</c:v>
                </c:pt>
                <c:pt idx="72">
                  <c:v>4603</c:v>
                </c:pt>
                <c:pt idx="73">
                  <c:v>4603</c:v>
                </c:pt>
                <c:pt idx="74">
                  <c:v>4603</c:v>
                </c:pt>
                <c:pt idx="75">
                  <c:v>4603</c:v>
                </c:pt>
                <c:pt idx="76">
                  <c:v>4603</c:v>
                </c:pt>
                <c:pt idx="77">
                  <c:v>4603</c:v>
                </c:pt>
                <c:pt idx="78">
                  <c:v>4603</c:v>
                </c:pt>
                <c:pt idx="79">
                  <c:v>4603</c:v>
                </c:pt>
                <c:pt idx="80">
                  <c:v>4603</c:v>
                </c:pt>
                <c:pt idx="81">
                  <c:v>4603</c:v>
                </c:pt>
                <c:pt idx="82">
                  <c:v>4603</c:v>
                </c:pt>
                <c:pt idx="83">
                  <c:v>4603</c:v>
                </c:pt>
                <c:pt idx="84">
                  <c:v>4603</c:v>
                </c:pt>
                <c:pt idx="85">
                  <c:v>4603</c:v>
                </c:pt>
                <c:pt idx="86">
                  <c:v>4603</c:v>
                </c:pt>
                <c:pt idx="87">
                  <c:v>4603</c:v>
                </c:pt>
                <c:pt idx="88">
                  <c:v>4603</c:v>
                </c:pt>
                <c:pt idx="89">
                  <c:v>4603</c:v>
                </c:pt>
                <c:pt idx="90">
                  <c:v>4603</c:v>
                </c:pt>
                <c:pt idx="91">
                  <c:v>4603</c:v>
                </c:pt>
                <c:pt idx="92">
                  <c:v>4603</c:v>
                </c:pt>
                <c:pt idx="93">
                  <c:v>4603</c:v>
                </c:pt>
                <c:pt idx="94">
                  <c:v>4603</c:v>
                </c:pt>
                <c:pt idx="95">
                  <c:v>4603</c:v>
                </c:pt>
                <c:pt idx="96">
                  <c:v>4603</c:v>
                </c:pt>
                <c:pt idx="97">
                  <c:v>4603</c:v>
                </c:pt>
                <c:pt idx="98">
                  <c:v>4603</c:v>
                </c:pt>
                <c:pt idx="99">
                  <c:v>4603</c:v>
                </c:pt>
                <c:pt idx="100">
                  <c:v>4603</c:v>
                </c:pt>
                <c:pt idx="101">
                  <c:v>4603</c:v>
                </c:pt>
                <c:pt idx="102">
                  <c:v>4603</c:v>
                </c:pt>
                <c:pt idx="103">
                  <c:v>4603</c:v>
                </c:pt>
                <c:pt idx="104">
                  <c:v>4603</c:v>
                </c:pt>
                <c:pt idx="105">
                  <c:v>4603</c:v>
                </c:pt>
                <c:pt idx="106">
                  <c:v>4603</c:v>
                </c:pt>
                <c:pt idx="107">
                  <c:v>4603</c:v>
                </c:pt>
                <c:pt idx="108">
                  <c:v>4603</c:v>
                </c:pt>
                <c:pt idx="109">
                  <c:v>4603</c:v>
                </c:pt>
                <c:pt idx="110">
                  <c:v>4603</c:v>
                </c:pt>
                <c:pt idx="111">
                  <c:v>4603</c:v>
                </c:pt>
                <c:pt idx="112">
                  <c:v>4603</c:v>
                </c:pt>
                <c:pt idx="113">
                  <c:v>4603</c:v>
                </c:pt>
                <c:pt idx="114">
                  <c:v>4603</c:v>
                </c:pt>
                <c:pt idx="115">
                  <c:v>4603</c:v>
                </c:pt>
                <c:pt idx="116">
                  <c:v>4603</c:v>
                </c:pt>
                <c:pt idx="117">
                  <c:v>4603</c:v>
                </c:pt>
                <c:pt idx="118">
                  <c:v>4603</c:v>
                </c:pt>
                <c:pt idx="119">
                  <c:v>4603</c:v>
                </c:pt>
                <c:pt idx="120">
                  <c:v>4603</c:v>
                </c:pt>
                <c:pt idx="121">
                  <c:v>4603</c:v>
                </c:pt>
                <c:pt idx="122">
                  <c:v>4603</c:v>
                </c:pt>
                <c:pt idx="123">
                  <c:v>4603</c:v>
                </c:pt>
                <c:pt idx="124">
                  <c:v>4603</c:v>
                </c:pt>
                <c:pt idx="125">
                  <c:v>4603</c:v>
                </c:pt>
                <c:pt idx="126">
                  <c:v>4603</c:v>
                </c:pt>
                <c:pt idx="127">
                  <c:v>4603</c:v>
                </c:pt>
                <c:pt idx="128">
                  <c:v>4603</c:v>
                </c:pt>
                <c:pt idx="129">
                  <c:v>4603</c:v>
                </c:pt>
                <c:pt idx="130">
                  <c:v>4603</c:v>
                </c:pt>
                <c:pt idx="131">
                  <c:v>4603</c:v>
                </c:pt>
                <c:pt idx="132">
                  <c:v>4603</c:v>
                </c:pt>
                <c:pt idx="133">
                  <c:v>4603</c:v>
                </c:pt>
                <c:pt idx="134">
                  <c:v>4603</c:v>
                </c:pt>
                <c:pt idx="135">
                  <c:v>4603</c:v>
                </c:pt>
                <c:pt idx="136">
                  <c:v>4603</c:v>
                </c:pt>
                <c:pt idx="137">
                  <c:v>4603</c:v>
                </c:pt>
                <c:pt idx="138">
                  <c:v>4603</c:v>
                </c:pt>
                <c:pt idx="139">
                  <c:v>4603</c:v>
                </c:pt>
                <c:pt idx="140">
                  <c:v>4603</c:v>
                </c:pt>
                <c:pt idx="141">
                  <c:v>4603</c:v>
                </c:pt>
                <c:pt idx="142">
                  <c:v>4603</c:v>
                </c:pt>
                <c:pt idx="143">
                  <c:v>4603</c:v>
                </c:pt>
                <c:pt idx="144">
                  <c:v>4603</c:v>
                </c:pt>
                <c:pt idx="145">
                  <c:v>4603</c:v>
                </c:pt>
                <c:pt idx="146">
                  <c:v>4603</c:v>
                </c:pt>
                <c:pt idx="147">
                  <c:v>4603</c:v>
                </c:pt>
                <c:pt idx="148">
                  <c:v>4603</c:v>
                </c:pt>
                <c:pt idx="149">
                  <c:v>4603</c:v>
                </c:pt>
                <c:pt idx="150">
                  <c:v>4603</c:v>
                </c:pt>
                <c:pt idx="151">
                  <c:v>4603</c:v>
                </c:pt>
                <c:pt idx="152">
                  <c:v>4603</c:v>
                </c:pt>
                <c:pt idx="153">
                  <c:v>4603</c:v>
                </c:pt>
                <c:pt idx="154">
                  <c:v>4603</c:v>
                </c:pt>
                <c:pt idx="155">
                  <c:v>4603</c:v>
                </c:pt>
                <c:pt idx="156">
                  <c:v>4603</c:v>
                </c:pt>
                <c:pt idx="157">
                  <c:v>4603</c:v>
                </c:pt>
                <c:pt idx="158">
                  <c:v>4603</c:v>
                </c:pt>
                <c:pt idx="159">
                  <c:v>4603</c:v>
                </c:pt>
                <c:pt idx="160">
                  <c:v>4603</c:v>
                </c:pt>
                <c:pt idx="161">
                  <c:v>4603</c:v>
                </c:pt>
                <c:pt idx="162">
                  <c:v>4603</c:v>
                </c:pt>
                <c:pt idx="163">
                  <c:v>4603</c:v>
                </c:pt>
                <c:pt idx="164">
                  <c:v>4603</c:v>
                </c:pt>
                <c:pt idx="165">
                  <c:v>4603</c:v>
                </c:pt>
                <c:pt idx="166">
                  <c:v>4603</c:v>
                </c:pt>
                <c:pt idx="167">
                  <c:v>4603</c:v>
                </c:pt>
                <c:pt idx="168">
                  <c:v>4603</c:v>
                </c:pt>
                <c:pt idx="169">
                  <c:v>4603</c:v>
                </c:pt>
                <c:pt idx="170">
                  <c:v>4603</c:v>
                </c:pt>
                <c:pt idx="171">
                  <c:v>4603</c:v>
                </c:pt>
                <c:pt idx="172">
                  <c:v>4603</c:v>
                </c:pt>
                <c:pt idx="173">
                  <c:v>4603</c:v>
                </c:pt>
                <c:pt idx="174">
                  <c:v>4603</c:v>
                </c:pt>
                <c:pt idx="175">
                  <c:v>4603</c:v>
                </c:pt>
                <c:pt idx="176">
                  <c:v>4603</c:v>
                </c:pt>
                <c:pt idx="177">
                  <c:v>4603</c:v>
                </c:pt>
                <c:pt idx="178">
                  <c:v>4603</c:v>
                </c:pt>
                <c:pt idx="179">
                  <c:v>4603</c:v>
                </c:pt>
                <c:pt idx="180">
                  <c:v>4603</c:v>
                </c:pt>
                <c:pt idx="181">
                  <c:v>4603</c:v>
                </c:pt>
                <c:pt idx="182">
                  <c:v>4603</c:v>
                </c:pt>
                <c:pt idx="183">
                  <c:v>4603</c:v>
                </c:pt>
                <c:pt idx="184">
                  <c:v>4603</c:v>
                </c:pt>
                <c:pt idx="185">
                  <c:v>4603</c:v>
                </c:pt>
                <c:pt idx="186">
                  <c:v>4603</c:v>
                </c:pt>
                <c:pt idx="187">
                  <c:v>4603</c:v>
                </c:pt>
                <c:pt idx="188">
                  <c:v>4603</c:v>
                </c:pt>
                <c:pt idx="189">
                  <c:v>4603</c:v>
                </c:pt>
                <c:pt idx="190">
                  <c:v>4603</c:v>
                </c:pt>
                <c:pt idx="191">
                  <c:v>4603</c:v>
                </c:pt>
                <c:pt idx="192">
                  <c:v>4603</c:v>
                </c:pt>
                <c:pt idx="193">
                  <c:v>4603</c:v>
                </c:pt>
                <c:pt idx="194">
                  <c:v>4603</c:v>
                </c:pt>
                <c:pt idx="195">
                  <c:v>4603</c:v>
                </c:pt>
                <c:pt idx="196">
                  <c:v>4603</c:v>
                </c:pt>
                <c:pt idx="197">
                  <c:v>4603</c:v>
                </c:pt>
                <c:pt idx="198">
                  <c:v>4603</c:v>
                </c:pt>
                <c:pt idx="199">
                  <c:v>4603</c:v>
                </c:pt>
                <c:pt idx="200">
                  <c:v>4603</c:v>
                </c:pt>
                <c:pt idx="201">
                  <c:v>4603</c:v>
                </c:pt>
                <c:pt idx="202">
                  <c:v>4603</c:v>
                </c:pt>
                <c:pt idx="203">
                  <c:v>4603</c:v>
                </c:pt>
                <c:pt idx="204">
                  <c:v>4603</c:v>
                </c:pt>
                <c:pt idx="205">
                  <c:v>4603</c:v>
                </c:pt>
                <c:pt idx="206">
                  <c:v>4603</c:v>
                </c:pt>
                <c:pt idx="207">
                  <c:v>4603</c:v>
                </c:pt>
                <c:pt idx="208">
                  <c:v>4603</c:v>
                </c:pt>
                <c:pt idx="209">
                  <c:v>4603</c:v>
                </c:pt>
                <c:pt idx="210">
                  <c:v>4603</c:v>
                </c:pt>
                <c:pt idx="211">
                  <c:v>4603</c:v>
                </c:pt>
                <c:pt idx="212">
                  <c:v>4603</c:v>
                </c:pt>
                <c:pt idx="213">
                  <c:v>4603</c:v>
                </c:pt>
                <c:pt idx="214">
                  <c:v>4603</c:v>
                </c:pt>
                <c:pt idx="215">
                  <c:v>4603</c:v>
                </c:pt>
                <c:pt idx="216">
                  <c:v>4603</c:v>
                </c:pt>
                <c:pt idx="217">
                  <c:v>4603</c:v>
                </c:pt>
                <c:pt idx="218">
                  <c:v>4603</c:v>
                </c:pt>
                <c:pt idx="219">
                  <c:v>4603</c:v>
                </c:pt>
                <c:pt idx="220">
                  <c:v>4603</c:v>
                </c:pt>
                <c:pt idx="221">
                  <c:v>4603</c:v>
                </c:pt>
                <c:pt idx="222">
                  <c:v>4603</c:v>
                </c:pt>
                <c:pt idx="223">
                  <c:v>4603</c:v>
                </c:pt>
                <c:pt idx="224">
                  <c:v>4603</c:v>
                </c:pt>
                <c:pt idx="225">
                  <c:v>4603</c:v>
                </c:pt>
                <c:pt idx="226">
                  <c:v>4603</c:v>
                </c:pt>
                <c:pt idx="227">
                  <c:v>4603</c:v>
                </c:pt>
                <c:pt idx="228">
                  <c:v>4603</c:v>
                </c:pt>
                <c:pt idx="229">
                  <c:v>4603</c:v>
                </c:pt>
                <c:pt idx="230">
                  <c:v>4603</c:v>
                </c:pt>
                <c:pt idx="231">
                  <c:v>4603</c:v>
                </c:pt>
                <c:pt idx="232">
                  <c:v>4603</c:v>
                </c:pt>
                <c:pt idx="233">
                  <c:v>4603</c:v>
                </c:pt>
                <c:pt idx="234">
                  <c:v>4603</c:v>
                </c:pt>
                <c:pt idx="235">
                  <c:v>4603</c:v>
                </c:pt>
                <c:pt idx="236">
                  <c:v>4603</c:v>
                </c:pt>
                <c:pt idx="237">
                  <c:v>4603</c:v>
                </c:pt>
                <c:pt idx="238">
                  <c:v>4603</c:v>
                </c:pt>
                <c:pt idx="239">
                  <c:v>4603</c:v>
                </c:pt>
                <c:pt idx="240">
                  <c:v>4603</c:v>
                </c:pt>
                <c:pt idx="241">
                  <c:v>4603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1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</c:v>
                </c:pt>
                <c:pt idx="12">
                  <c:v>19</c:v>
                </c:pt>
                <c:pt idx="13">
                  <c:v>22</c:v>
                </c:pt>
                <c:pt idx="14">
                  <c:v>36</c:v>
                </c:pt>
                <c:pt idx="15">
                  <c:v>46</c:v>
                </c:pt>
                <c:pt idx="16">
                  <c:v>54</c:v>
                </c:pt>
                <c:pt idx="17">
                  <c:v>71</c:v>
                </c:pt>
                <c:pt idx="18">
                  <c:v>85</c:v>
                </c:pt>
                <c:pt idx="19">
                  <c:v>98</c:v>
                </c:pt>
                <c:pt idx="20">
                  <c:v>120</c:v>
                </c:pt>
                <c:pt idx="21">
                  <c:v>137</c:v>
                </c:pt>
                <c:pt idx="22">
                  <c:v>158</c:v>
                </c:pt>
                <c:pt idx="23">
                  <c:v>174</c:v>
                </c:pt>
                <c:pt idx="24">
                  <c:v>210</c:v>
                </c:pt>
                <c:pt idx="25">
                  <c:v>235</c:v>
                </c:pt>
                <c:pt idx="26">
                  <c:v>263</c:v>
                </c:pt>
                <c:pt idx="27">
                  <c:v>287</c:v>
                </c:pt>
                <c:pt idx="28">
                  <c:v>320</c:v>
                </c:pt>
                <c:pt idx="29">
                  <c:v>334</c:v>
                </c:pt>
                <c:pt idx="30">
                  <c:v>365</c:v>
                </c:pt>
                <c:pt idx="31">
                  <c:v>406</c:v>
                </c:pt>
                <c:pt idx="32">
                  <c:v>444</c:v>
                </c:pt>
                <c:pt idx="33">
                  <c:v>486</c:v>
                </c:pt>
                <c:pt idx="34">
                  <c:v>530</c:v>
                </c:pt>
                <c:pt idx="35">
                  <c:v>571</c:v>
                </c:pt>
                <c:pt idx="36">
                  <c:v>610</c:v>
                </c:pt>
                <c:pt idx="37">
                  <c:v>687</c:v>
                </c:pt>
                <c:pt idx="38">
                  <c:v>730</c:v>
                </c:pt>
                <c:pt idx="39">
                  <c:v>769</c:v>
                </c:pt>
                <c:pt idx="40">
                  <c:v>794</c:v>
                </c:pt>
                <c:pt idx="41">
                  <c:v>1014</c:v>
                </c:pt>
                <c:pt idx="42">
                  <c:v>1063</c:v>
                </c:pt>
                <c:pt idx="43">
                  <c:v>1087</c:v>
                </c:pt>
                <c:pt idx="44">
                  <c:v>1102</c:v>
                </c:pt>
                <c:pt idx="45">
                  <c:v>1159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7.7519379844961156E-2</c:v>
                </c:pt>
                <c:pt idx="1">
                  <c:v>7.7519379844961156E-2</c:v>
                </c:pt>
                <c:pt idx="2">
                  <c:v>7.6588685062869866E-2</c:v>
                </c:pt>
                <c:pt idx="3">
                  <c:v>8.9898461588376374E-2</c:v>
                </c:pt>
                <c:pt idx="4">
                  <c:v>0.12779819752331534</c:v>
                </c:pt>
                <c:pt idx="5">
                  <c:v>0.21195301346930462</c:v>
                </c:pt>
                <c:pt idx="6">
                  <c:v>0.29485829138089897</c:v>
                </c:pt>
                <c:pt idx="7">
                  <c:v>0.36032832702862461</c:v>
                </c:pt>
                <c:pt idx="8">
                  <c:v>0.37680148088814586</c:v>
                </c:pt>
                <c:pt idx="9">
                  <c:v>0.3671561458282338</c:v>
                </c:pt>
                <c:pt idx="10">
                  <c:v>0.30426793394500978</c:v>
                </c:pt>
                <c:pt idx="11">
                  <c:v>0.24073354800214472</c:v>
                </c:pt>
                <c:pt idx="12">
                  <c:v>0.18495969406337776</c:v>
                </c:pt>
                <c:pt idx="13">
                  <c:v>0.17320336202685982</c:v>
                </c:pt>
                <c:pt idx="14">
                  <c:v>0.15688517941244307</c:v>
                </c:pt>
                <c:pt idx="15">
                  <c:v>0.13689265878262238</c:v>
                </c:pt>
                <c:pt idx="16">
                  <c:v>0.10115332168784079</c:v>
                </c:pt>
                <c:pt idx="17">
                  <c:v>7.9035353357220492E-2</c:v>
                </c:pt>
                <c:pt idx="18">
                  <c:v>6.0784556014877422E-2</c:v>
                </c:pt>
                <c:pt idx="19">
                  <c:v>5.9627081292041494E-2</c:v>
                </c:pt>
                <c:pt idx="20">
                  <c:v>5.2441849279434738E-2</c:v>
                </c:pt>
                <c:pt idx="21">
                  <c:v>5.9293748993129038E-2</c:v>
                </c:pt>
                <c:pt idx="22">
                  <c:v>5.8959475179074072E-2</c:v>
                </c:pt>
                <c:pt idx="23">
                  <c:v>5.8684794363049887E-2</c:v>
                </c:pt>
                <c:pt idx="24">
                  <c:v>4.1969490669759267E-2</c:v>
                </c:pt>
                <c:pt idx="25">
                  <c:v>3.2790634430610664E-2</c:v>
                </c:pt>
                <c:pt idx="26">
                  <c:v>2.9461588585213638E-2</c:v>
                </c:pt>
                <c:pt idx="27">
                  <c:v>5.0502944514047909E-2</c:v>
                </c:pt>
                <c:pt idx="28">
                  <c:v>7.6702669286565481E-2</c:v>
                </c:pt>
                <c:pt idx="29">
                  <c:v>0.10788408503330442</c:v>
                </c:pt>
                <c:pt idx="30">
                  <c:v>0.12521825477830437</c:v>
                </c:pt>
                <c:pt idx="31">
                  <c:v>0.13389320723814313</c:v>
                </c:pt>
                <c:pt idx="32">
                  <c:v>0.12147759942379999</c:v>
                </c:pt>
                <c:pt idx="33">
                  <c:v>0.10155915199436112</c:v>
                </c:pt>
                <c:pt idx="34">
                  <c:v>8.0312301161517441E-2</c:v>
                </c:pt>
                <c:pt idx="35">
                  <c:v>7.0130713344572326E-2</c:v>
                </c:pt>
                <c:pt idx="36">
                  <c:v>6.1008106906504857E-2</c:v>
                </c:pt>
                <c:pt idx="37">
                  <c:v>4.6711572471609543E-2</c:v>
                </c:pt>
                <c:pt idx="38">
                  <c:v>1.0304916180123636E-2</c:v>
                </c:pt>
                <c:pt idx="39">
                  <c:v>-2.0479251220490286E-2</c:v>
                </c:pt>
                <c:pt idx="40">
                  <c:v>-4.179706380793391E-2</c:v>
                </c:pt>
                <c:pt idx="41">
                  <c:v>-4.9664510192174917E-2</c:v>
                </c:pt>
                <c:pt idx="42">
                  <c:v>-6.0712768167988353E-2</c:v>
                </c:pt>
                <c:pt idx="43">
                  <c:v>-5.8461136660005186E-2</c:v>
                </c:pt>
                <c:pt idx="44">
                  <c:v>-5.1478288754040778E-2</c:v>
                </c:pt>
                <c:pt idx="45">
                  <c:v>-5.234356772824722E-2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0.75399469434015121</c:v>
                </c:pt>
                <c:pt idx="15">
                  <c:v>0.55148696705926092</c:v>
                </c:pt>
                <c:pt idx="16">
                  <c:v>0.507319354113965</c:v>
                </c:pt>
                <c:pt idx="17">
                  <c:v>0.41207572398561315</c:v>
                </c:pt>
                <c:pt idx="18">
                  <c:v>0.34767508540713155</c:v>
                </c:pt>
                <c:pt idx="19">
                  <c:v>0.27793761158017793</c:v>
                </c:pt>
                <c:pt idx="20">
                  <c:v>0.24784487394963758</c:v>
                </c:pt>
                <c:pt idx="21">
                  <c:v>0.21260367511624287</c:v>
                </c:pt>
                <c:pt idx="22">
                  <c:v>0.19651510793681948</c:v>
                </c:pt>
                <c:pt idx="23">
                  <c:v>0.17740239982124426</c:v>
                </c:pt>
                <c:pt idx="24">
                  <c:v>0.16406779940352609</c:v>
                </c:pt>
                <c:pt idx="25">
                  <c:v>0.15419472022042777</c:v>
                </c:pt>
                <c:pt idx="26">
                  <c:v>0.14928459541824868</c:v>
                </c:pt>
                <c:pt idx="27">
                  <c:v>0.1366634340586701</c:v>
                </c:pt>
                <c:pt idx="28">
                  <c:v>0.13190225971396505</c:v>
                </c:pt>
                <c:pt idx="29">
                  <c:v>0.11787764577934297</c:v>
                </c:pt>
                <c:pt idx="30">
                  <c:v>0.10629801159388652</c:v>
                </c:pt>
                <c:pt idx="31">
                  <c:v>9.334259904787208E-2</c:v>
                </c:pt>
                <c:pt idx="32">
                  <c:v>9.1322593450090084E-2</c:v>
                </c:pt>
                <c:pt idx="33">
                  <c:v>8.9693682240753983E-2</c:v>
                </c:pt>
                <c:pt idx="34">
                  <c:v>9.1701545290313005E-2</c:v>
                </c:pt>
                <c:pt idx="35">
                  <c:v>9.2513532186524319E-2</c:v>
                </c:pt>
                <c:pt idx="36">
                  <c:v>9.1732928970821012E-2</c:v>
                </c:pt>
                <c:pt idx="37">
                  <c:v>8.9893119731576585E-2</c:v>
                </c:pt>
                <c:pt idx="38">
                  <c:v>8.6940979455551126E-2</c:v>
                </c:pt>
                <c:pt idx="39">
                  <c:v>8.4426321882537333E-2</c:v>
                </c:pt>
                <c:pt idx="40">
                  <c:v>7.6738080597110958E-2</c:v>
                </c:pt>
                <c:pt idx="41">
                  <c:v>8.4143274958078315E-2</c:v>
                </c:pt>
                <c:pt idx="42">
                  <c:v>8.8791206752963703E-2</c:v>
                </c:pt>
                <c:pt idx="43">
                  <c:v>9.369824216149307E-2</c:v>
                </c:pt>
                <c:pt idx="44">
                  <c:v>8.2906813650736044E-2</c:v>
                </c:pt>
                <c:pt idx="45">
                  <c:v>7.8691162709422072E-2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4362.0625577468782</c:v>
                </c:pt>
                <c:pt idx="47">
                  <c:v>4133.7366408206035</c:v>
                </c:pt>
                <c:pt idx="48">
                  <c:v>3917.362116991073</c:v>
                </c:pt>
                <c:pt idx="49">
                  <c:v>3712.313407704281</c:v>
                </c:pt>
                <c:pt idx="50">
                  <c:v>3517.9976794196318</c:v>
                </c:pt>
                <c:pt idx="51">
                  <c:v>3333.8531296191136</c:v>
                </c:pt>
                <c:pt idx="52">
                  <c:v>3159.3473625328666</c:v>
                </c:pt>
                <c:pt idx="53">
                  <c:v>2993.9758498850683</c:v>
                </c:pt>
                <c:pt idx="54">
                  <c:v>2837.2604722098727</c:v>
                </c:pt>
                <c:pt idx="55">
                  <c:v>2688.7481365200765</c:v>
                </c:pt>
                <c:pt idx="56">
                  <c:v>2548.0094663319392</c:v>
                </c:pt>
                <c:pt idx="57">
                  <c:v>2414.6375602587782</c:v>
                </c:pt>
                <c:pt idx="58">
                  <c:v>2288.2468155842034</c:v>
                </c:pt>
                <c:pt idx="59">
                  <c:v>2168.4718134137256</c:v>
                </c:pt>
                <c:pt idx="60">
                  <c:v>2054.9662621815091</c:v>
                </c:pt>
                <c:pt idx="61">
                  <c:v>1947.4019964577483</c:v>
                </c:pt>
                <c:pt idx="62">
                  <c:v>1845.4680281620383</c:v>
                </c:pt>
                <c:pt idx="63">
                  <c:v>1748.8696474396238</c:v>
                </c:pt>
                <c:pt idx="64">
                  <c:v>1657.327570600992</c:v>
                </c:pt>
                <c:pt idx="65">
                  <c:v>1570.5771326613476</c:v>
                </c:pt>
                <c:pt idx="66">
                  <c:v>1488.3675221454521</c:v>
                </c:pt>
                <c:pt idx="67">
                  <c:v>1410.4610559455082</c:v>
                </c:pt>
                <c:pt idx="68">
                  <c:v>1336.6324921355695</c:v>
                </c:pt>
                <c:pt idx="69">
                  <c:v>1266.6683787556954</c:v>
                </c:pt>
                <c:pt idx="70">
                  <c:v>1200.3664366830676</c:v>
                </c:pt>
                <c:pt idx="71">
                  <c:v>1137.5349748058327</c:v>
                </c:pt>
                <c:pt idx="72">
                  <c:v>1077.9923358088336</c:v>
                </c:pt>
                <c:pt idx="73">
                  <c:v>1021.5663709688924</c:v>
                </c:pt>
                <c:pt idx="74">
                  <c:v>968.09394244118255</c:v>
                </c:pt>
                <c:pt idx="75">
                  <c:v>917.42045159770669</c:v>
                </c:pt>
                <c:pt idx="76">
                  <c:v>869.39939205422297</c:v>
                </c:pt>
                <c:pt idx="77">
                  <c:v>823.89192609333577</c:v>
                </c:pt>
                <c:pt idx="78">
                  <c:v>780.76648325911322</c:v>
                </c:pt>
                <c:pt idx="79">
                  <c:v>739.89837996269443</c:v>
                </c:pt>
                <c:pt idx="80">
                  <c:v>701.16945899909672</c:v>
                </c:pt>
                <c:pt idx="81">
                  <c:v>664.46774793299903</c:v>
                </c:pt>
                <c:pt idx="82">
                  <c:v>629.68713536583221</c:v>
                </c:pt>
                <c:pt idx="83">
                  <c:v>596.72706414820482</c:v>
                </c:pt>
                <c:pt idx="84">
                  <c:v>565.49224065068518</c:v>
                </c:pt>
                <c:pt idx="85">
                  <c:v>535.89235925238779</c:v>
                </c:pt>
                <c:pt idx="86">
                  <c:v>507.84184125081026</c:v>
                </c:pt>
                <c:pt idx="87">
                  <c:v>481.25958743806069</c:v>
                </c:pt>
                <c:pt idx="88">
                  <c:v>456.06874362812823</c:v>
                </c:pt>
                <c:pt idx="89">
                  <c:v>432.1964784572927</c:v>
                </c:pt>
                <c:pt idx="90">
                  <c:v>409.57377281525345</c:v>
                </c:pt>
                <c:pt idx="91">
                  <c:v>388.13522029818449</c:v>
                </c:pt>
                <c:pt idx="92">
                  <c:v>367.81883810678829</c:v>
                </c:pt>
                <c:pt idx="93">
                  <c:v>348.56588784262044</c:v>
                </c:pt>
                <c:pt idx="94">
                  <c:v>330.32070568457362</c:v>
                </c:pt>
                <c:pt idx="95">
                  <c:v>313.03054145453075</c:v>
                </c:pt>
                <c:pt idx="96">
                  <c:v>296.64540610689562</c:v>
                </c:pt>
                <c:pt idx="97">
                  <c:v>281.11792720106592</c:v>
                </c:pt>
                <c:pt idx="98">
                  <c:v>266.40321193899246</c:v>
                </c:pt>
                <c:pt idx="99">
                  <c:v>252.4587173718412</c:v>
                </c:pt>
                <c:pt idx="100">
                  <c:v>239.24412740050181</c:v>
                </c:pt>
                <c:pt idx="101">
                  <c:v>226.72123621432823</c:v>
                </c:pt>
                <c:pt idx="102">
                  <c:v>214.8538378311116</c:v>
                </c:pt>
                <c:pt idx="103">
                  <c:v>203.60762141892496</c:v>
                </c:pt>
                <c:pt idx="104">
                  <c:v>192.95007209719614</c:v>
                </c:pt>
                <c:pt idx="105">
                  <c:v>182.85037693020638</c:v>
                </c:pt>
                <c:pt idx="106">
                  <c:v>173.27933584122459</c:v>
                </c:pt>
                <c:pt idx="107">
                  <c:v>164.20927718971376</c:v>
                </c:pt>
                <c:pt idx="108">
                  <c:v>155.61397776752744</c:v>
                </c:pt>
                <c:pt idx="109">
                  <c:v>147.46858698279092</c:v>
                </c:pt>
                <c:pt idx="110">
                  <c:v>139.7495550122683</c:v>
                </c:pt>
                <c:pt idx="111">
                  <c:v>132.43456471449122</c:v>
                </c:pt>
                <c:pt idx="112">
                  <c:v>125.50246710679731</c:v>
                </c:pt>
                <c:pt idx="113">
                  <c:v>118.93322021973054</c:v>
                </c:pt>
                <c:pt idx="114">
                  <c:v>112.70783115202053</c:v>
                </c:pt>
                <c:pt idx="115">
                  <c:v>106.80830115861089</c:v>
                </c:pt>
                <c:pt idx="116">
                  <c:v>101.21757361297611</c:v>
                </c:pt>
                <c:pt idx="117">
                  <c:v>95.919484693276445</c:v>
                </c:pt>
                <c:pt idx="118">
                  <c:v>90.898716649775352</c:v>
                </c:pt>
                <c:pt idx="119">
                  <c:v>86.140753518407081</c:v>
                </c:pt>
                <c:pt idx="120">
                  <c:v>81.631839152454091</c:v>
                </c:pt>
                <c:pt idx="121">
                  <c:v>77.358937450996223</c:v>
                </c:pt>
                <c:pt idx="122">
                  <c:v>73.309694669144761</c:v>
                </c:pt>
                <c:pt idx="123">
                  <c:v>69.472403701093256</c:v>
                </c:pt>
                <c:pt idx="124">
                  <c:v>65.835970232720953</c:v>
                </c:pt>
                <c:pt idx="125">
                  <c:v>62.389880665889656</c:v>
                </c:pt>
                <c:pt idx="126">
                  <c:v>59.124171721697401</c:v>
                </c:pt>
                <c:pt idx="127">
                  <c:v>56.029401634806213</c:v>
                </c:pt>
                <c:pt idx="128">
                  <c:v>53.09662285556157</c:v>
                </c:pt>
                <c:pt idx="129">
                  <c:v>50.317356180980283</c:v>
                </c:pt>
                <c:pt idx="130">
                  <c:v>47.683566239814802</c:v>
                </c:pt>
                <c:pt idx="131">
                  <c:v>45.187638260816691</c:v>
                </c:pt>
                <c:pt idx="132">
                  <c:v>42.822356057032096</c:v>
                </c:pt>
                <c:pt idx="133">
                  <c:v>40.580881162477716</c:v>
                </c:pt>
                <c:pt idx="134">
                  <c:v>38.45673306087761</c:v>
                </c:pt>
                <c:pt idx="135">
                  <c:v>36.443770449298441</c:v>
                </c:pt>
                <c:pt idx="136">
                  <c:v>34.536173482512893</c:v>
                </c:pt>
                <c:pt idx="137">
                  <c:v>32.728426946756485</c:v>
                </c:pt>
                <c:pt idx="138">
                  <c:v>31.015304314229947</c:v>
                </c:pt>
                <c:pt idx="139">
                  <c:v>29.391852632245854</c:v>
                </c:pt>
                <c:pt idx="140">
                  <c:v>27.853378203331232</c:v>
                </c:pt>
                <c:pt idx="141">
                  <c:v>26.395433014884677</c:v>
                </c:pt>
                <c:pt idx="142">
                  <c:v>25.013801879153647</c:v>
                </c:pt>
                <c:pt idx="143">
                  <c:v>23.704490246351209</c:v>
                </c:pt>
                <c:pt idx="144">
                  <c:v>22.46371265567775</c:v>
                </c:pt>
                <c:pt idx="145">
                  <c:v>21.287881790857398</c:v>
                </c:pt>
                <c:pt idx="146">
                  <c:v>20.173598108546734</c:v>
                </c:pt>
                <c:pt idx="147">
                  <c:v>19.117640009629579</c:v>
                </c:pt>
                <c:pt idx="148">
                  <c:v>18.116954524981285</c:v>
                </c:pt>
                <c:pt idx="149">
                  <c:v>17.168648488773353</c:v>
                </c:pt>
                <c:pt idx="150">
                  <c:v>16.269980173798775</c:v>
                </c:pt>
                <c:pt idx="151">
                  <c:v>15.418351364634299</c:v>
                </c:pt>
                <c:pt idx="152">
                  <c:v>14.61129984572165</c:v>
                </c:pt>
                <c:pt idx="153">
                  <c:v>13.84649228264939</c:v>
                </c:pt>
                <c:pt idx="154">
                  <c:v>13.121717476053879</c:v>
                </c:pt>
                <c:pt idx="155">
                  <c:v>12.434879968635128</c:v>
                </c:pt>
                <c:pt idx="156">
                  <c:v>11.783993986804251</c:v>
                </c:pt>
                <c:pt idx="157">
                  <c:v>11.167177699446706</c:v>
                </c:pt>
                <c:pt idx="158">
                  <c:v>10.582647777202345</c:v>
                </c:pt>
                <c:pt idx="159">
                  <c:v>10.028714236532169</c:v>
                </c:pt>
                <c:pt idx="160">
                  <c:v>9.5037755536650099</c:v>
                </c:pt>
                <c:pt idx="161">
                  <c:v>9.0063140342976844</c:v>
                </c:pt>
                <c:pt idx="162">
                  <c:v>8.5348914256615593</c:v>
                </c:pt>
                <c:pt idx="163">
                  <c:v>8.0881447582692072</c:v>
                </c:pt>
                <c:pt idx="164">
                  <c:v>7.6647824053188751</c:v>
                </c:pt>
                <c:pt idx="165">
                  <c:v>7.2635803483637886</c:v>
                </c:pt>
                <c:pt idx="166">
                  <c:v>6.8833786384496429</c:v>
                </c:pt>
                <c:pt idx="167">
                  <c:v>6.523078042488784</c:v>
                </c:pt>
                <c:pt idx="168">
                  <c:v>6.1816368651751299</c:v>
                </c:pt>
                <c:pt idx="169">
                  <c:v>5.8580679372514055</c:v>
                </c:pt>
                <c:pt idx="170">
                  <c:v>5.5514357614212129</c:v>
                </c:pt>
                <c:pt idx="171">
                  <c:v>5.2608538076542484</c:v>
                </c:pt>
                <c:pt idx="172">
                  <c:v>4.9854819500648908</c:v>
                </c:pt>
                <c:pt idx="173">
                  <c:v>4.7245240379537154</c:v>
                </c:pt>
                <c:pt idx="174">
                  <c:v>4.4772255939893535</c:v>
                </c:pt>
                <c:pt idx="175">
                  <c:v>4.2428716328757297</c:v>
                </c:pt>
                <c:pt idx="176">
                  <c:v>4.02078459419804</c:v>
                </c:pt>
                <c:pt idx="177">
                  <c:v>3.8103223834709419</c:v>
                </c:pt>
                <c:pt idx="178">
                  <c:v>3.6108765157252742</c:v>
                </c:pt>
                <c:pt idx="179">
                  <c:v>3.4218703562660711</c:v>
                </c:pt>
                <c:pt idx="180">
                  <c:v>3.2427574535155763</c:v>
                </c:pt>
                <c:pt idx="181">
                  <c:v>3.0730199591212051</c:v>
                </c:pt>
                <c:pt idx="182">
                  <c:v>2.9121671307606887</c:v>
                </c:pt>
                <c:pt idx="183">
                  <c:v>2.759733913315741</c:v>
                </c:pt>
                <c:pt idx="184">
                  <c:v>2.6152795943121578</c:v>
                </c:pt>
                <c:pt idx="185">
                  <c:v>2.4783865297389767</c:v>
                </c:pt>
                <c:pt idx="186">
                  <c:v>2.348658936562809</c:v>
                </c:pt>
                <c:pt idx="187">
                  <c:v>2.2257217484462806</c:v>
                </c:pt>
                <c:pt idx="188">
                  <c:v>2.1092195313622497</c:v>
                </c:pt>
                <c:pt idx="189">
                  <c:v>1.998815455968648</c:v>
                </c:pt>
                <c:pt idx="190">
                  <c:v>1.8941903237728857</c:v>
                </c:pt>
                <c:pt idx="191">
                  <c:v>1.795041644270289</c:v>
                </c:pt>
                <c:pt idx="192">
                  <c:v>1.7010827603884029</c:v>
                </c:pt>
                <c:pt idx="193">
                  <c:v>1.6120420197086587</c:v>
                </c:pt>
                <c:pt idx="194">
                  <c:v>1.527661989069258</c:v>
                </c:pt>
                <c:pt idx="195">
                  <c:v>1.4476987102785424</c:v>
                </c:pt>
                <c:pt idx="196">
                  <c:v>1.3719209947869813</c:v>
                </c:pt>
                <c:pt idx="197">
                  <c:v>1.3001097552785446</c:v>
                </c:pt>
                <c:pt idx="198">
                  <c:v>1.2320573722489672</c:v>
                </c:pt>
                <c:pt idx="199">
                  <c:v>1.167567093739567</c:v>
                </c:pt>
                <c:pt idx="200">
                  <c:v>1.1064524664911373</c:v>
                </c:pt>
                <c:pt idx="201">
                  <c:v>1.0485367968732722</c:v>
                </c:pt>
                <c:pt idx="202">
                  <c:v>0.99365264003057663</c:v>
                </c:pt>
                <c:pt idx="203">
                  <c:v>0.94164131576878451</c:v>
                </c:pt>
                <c:pt idx="204">
                  <c:v>0.89235244978112527</c:v>
                </c:pt>
                <c:pt idx="205">
                  <c:v>0.8456435388885396</c:v>
                </c:pt>
                <c:pt idx="206">
                  <c:v>0.80137953903677261</c:v>
                </c:pt>
                <c:pt idx="207">
                  <c:v>0.75943247485916976</c:v>
                </c:pt>
                <c:pt idx="208">
                  <c:v>0.71968106967634837</c:v>
                </c:pt>
                <c:pt idx="209">
                  <c:v>0.68201039486300707</c:v>
                </c:pt>
                <c:pt idx="210">
                  <c:v>0.64631153756812665</c:v>
                </c:pt>
                <c:pt idx="211">
                  <c:v>0.61248128582788186</c:v>
                </c:pt>
                <c:pt idx="212">
                  <c:v>0.58042183016086624</c:v>
                </c:pt>
                <c:pt idx="213">
                  <c:v>0.5500404807828877</c:v>
                </c:pt>
                <c:pt idx="214">
                  <c:v>0.52124939962375094</c:v>
                </c:pt>
                <c:pt idx="215">
                  <c:v>0.49396534637123696</c:v>
                </c:pt>
                <c:pt idx="216">
                  <c:v>0.46810943780804704</c:v>
                </c:pt>
                <c:pt idx="217">
                  <c:v>0.44360691974590982</c:v>
                </c:pt>
                <c:pt idx="218">
                  <c:v>0.42038695089747063</c:v>
                </c:pt>
                <c:pt idx="219">
                  <c:v>0.39838239806109754</c:v>
                </c:pt>
                <c:pt idx="220">
                  <c:v>0.37752964202644496</c:v>
                </c:pt>
                <c:pt idx="221">
                  <c:v>0.35776839363961283</c:v>
                </c:pt>
                <c:pt idx="222">
                  <c:v>0.33904151949611155</c:v>
                </c:pt>
                <c:pt idx="223">
                  <c:v>0.32129487675767898</c:v>
                </c:pt>
                <c:pt idx="224">
                  <c:v>0.30447715661537456</c:v>
                </c:pt>
                <c:pt idx="225">
                  <c:v>0.28853973594637355</c:v>
                </c:pt>
                <c:pt idx="226">
                  <c:v>0.273436536735574</c:v>
                </c:pt>
                <c:pt idx="227">
                  <c:v>0.25912389285557813</c:v>
                </c:pt>
                <c:pt idx="228">
                  <c:v>0.2455604238198851</c:v>
                </c:pt>
                <c:pt idx="229">
                  <c:v>0.23270691514429184</c:v>
                </c:pt>
                <c:pt idx="230">
                  <c:v>0.22052620497060513</c:v>
                </c:pt>
                <c:pt idx="231">
                  <c:v>0.20898307662487292</c:v>
                </c:pt>
                <c:pt idx="232">
                  <c:v>0.19804415679950141</c:v>
                </c:pt>
                <c:pt idx="233">
                  <c:v>0.18767781906488309</c:v>
                </c:pt>
                <c:pt idx="234">
                  <c:v>0.17785409243157066</c:v>
                </c:pt>
                <c:pt idx="235">
                  <c:v>0.16854457469863279</c:v>
                </c:pt>
                <c:pt idx="236">
                  <c:v>0.1597223503376663</c:v>
                </c:pt>
                <c:pt idx="237">
                  <c:v>0.15136191267505184</c:v>
                </c:pt>
                <c:pt idx="238">
                  <c:v>0.14343909014746822</c:v>
                </c:pt>
                <c:pt idx="239">
                  <c:v>0.13593097641745605</c:v>
                </c:pt>
                <c:pt idx="240">
                  <c:v>0.12881586414698215</c:v>
                </c:pt>
                <c:pt idx="241">
                  <c:v>0.1220731822375319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4603</c:v>
                </c:pt>
                <c:pt idx="47">
                  <c:v>4603</c:v>
                </c:pt>
                <c:pt idx="48">
                  <c:v>4603</c:v>
                </c:pt>
                <c:pt idx="49">
                  <c:v>4603</c:v>
                </c:pt>
                <c:pt idx="50">
                  <c:v>4603</c:v>
                </c:pt>
                <c:pt idx="51">
                  <c:v>4603</c:v>
                </c:pt>
                <c:pt idx="52">
                  <c:v>4603</c:v>
                </c:pt>
                <c:pt idx="53">
                  <c:v>4603</c:v>
                </c:pt>
                <c:pt idx="54">
                  <c:v>4603</c:v>
                </c:pt>
                <c:pt idx="55">
                  <c:v>4603</c:v>
                </c:pt>
                <c:pt idx="56">
                  <c:v>4603</c:v>
                </c:pt>
                <c:pt idx="57">
                  <c:v>4603</c:v>
                </c:pt>
                <c:pt idx="58">
                  <c:v>4603</c:v>
                </c:pt>
                <c:pt idx="59">
                  <c:v>4603</c:v>
                </c:pt>
                <c:pt idx="60">
                  <c:v>4603</c:v>
                </c:pt>
                <c:pt idx="61">
                  <c:v>4603</c:v>
                </c:pt>
                <c:pt idx="62">
                  <c:v>4603</c:v>
                </c:pt>
                <c:pt idx="63">
                  <c:v>4603</c:v>
                </c:pt>
                <c:pt idx="64">
                  <c:v>4603</c:v>
                </c:pt>
                <c:pt idx="65">
                  <c:v>4603</c:v>
                </c:pt>
                <c:pt idx="66">
                  <c:v>4603</c:v>
                </c:pt>
                <c:pt idx="67">
                  <c:v>4603</c:v>
                </c:pt>
                <c:pt idx="68">
                  <c:v>4603</c:v>
                </c:pt>
                <c:pt idx="69">
                  <c:v>4603</c:v>
                </c:pt>
                <c:pt idx="70">
                  <c:v>4603</c:v>
                </c:pt>
                <c:pt idx="71">
                  <c:v>4603</c:v>
                </c:pt>
                <c:pt idx="72">
                  <c:v>4603</c:v>
                </c:pt>
                <c:pt idx="73">
                  <c:v>4603</c:v>
                </c:pt>
                <c:pt idx="74">
                  <c:v>4603</c:v>
                </c:pt>
                <c:pt idx="75">
                  <c:v>4603</c:v>
                </c:pt>
                <c:pt idx="76">
                  <c:v>4603</c:v>
                </c:pt>
                <c:pt idx="77">
                  <c:v>4603</c:v>
                </c:pt>
                <c:pt idx="78">
                  <c:v>4603</c:v>
                </c:pt>
                <c:pt idx="79">
                  <c:v>4603</c:v>
                </c:pt>
                <c:pt idx="80">
                  <c:v>4603</c:v>
                </c:pt>
                <c:pt idx="81">
                  <c:v>4603</c:v>
                </c:pt>
                <c:pt idx="82">
                  <c:v>4603</c:v>
                </c:pt>
                <c:pt idx="83">
                  <c:v>4603</c:v>
                </c:pt>
                <c:pt idx="84">
                  <c:v>4603</c:v>
                </c:pt>
                <c:pt idx="85">
                  <c:v>4603</c:v>
                </c:pt>
                <c:pt idx="86">
                  <c:v>4603</c:v>
                </c:pt>
                <c:pt idx="87">
                  <c:v>4603</c:v>
                </c:pt>
                <c:pt idx="88">
                  <c:v>4603</c:v>
                </c:pt>
                <c:pt idx="89">
                  <c:v>4603</c:v>
                </c:pt>
                <c:pt idx="90">
                  <c:v>4603</c:v>
                </c:pt>
                <c:pt idx="91">
                  <c:v>4603</c:v>
                </c:pt>
                <c:pt idx="92">
                  <c:v>4603</c:v>
                </c:pt>
                <c:pt idx="93">
                  <c:v>4603</c:v>
                </c:pt>
                <c:pt idx="94">
                  <c:v>4603</c:v>
                </c:pt>
                <c:pt idx="95">
                  <c:v>4603</c:v>
                </c:pt>
                <c:pt idx="96">
                  <c:v>4603</c:v>
                </c:pt>
                <c:pt idx="97">
                  <c:v>4603</c:v>
                </c:pt>
                <c:pt idx="98">
                  <c:v>4603</c:v>
                </c:pt>
                <c:pt idx="99">
                  <c:v>4603</c:v>
                </c:pt>
                <c:pt idx="100">
                  <c:v>4603</c:v>
                </c:pt>
                <c:pt idx="101">
                  <c:v>4603</c:v>
                </c:pt>
                <c:pt idx="102">
                  <c:v>4603</c:v>
                </c:pt>
                <c:pt idx="103">
                  <c:v>4603</c:v>
                </c:pt>
                <c:pt idx="104">
                  <c:v>4603</c:v>
                </c:pt>
                <c:pt idx="105">
                  <c:v>4603</c:v>
                </c:pt>
                <c:pt idx="106">
                  <c:v>4603</c:v>
                </c:pt>
                <c:pt idx="107">
                  <c:v>4603</c:v>
                </c:pt>
                <c:pt idx="108">
                  <c:v>4603</c:v>
                </c:pt>
                <c:pt idx="109">
                  <c:v>4603</c:v>
                </c:pt>
                <c:pt idx="110">
                  <c:v>4603</c:v>
                </c:pt>
                <c:pt idx="111">
                  <c:v>4603</c:v>
                </c:pt>
                <c:pt idx="112">
                  <c:v>4603</c:v>
                </c:pt>
                <c:pt idx="113">
                  <c:v>4603</c:v>
                </c:pt>
                <c:pt idx="114">
                  <c:v>4603</c:v>
                </c:pt>
                <c:pt idx="115">
                  <c:v>4603</c:v>
                </c:pt>
                <c:pt idx="116">
                  <c:v>4603</c:v>
                </c:pt>
                <c:pt idx="117">
                  <c:v>4603</c:v>
                </c:pt>
                <c:pt idx="118">
                  <c:v>4603</c:v>
                </c:pt>
                <c:pt idx="119">
                  <c:v>4603</c:v>
                </c:pt>
                <c:pt idx="120">
                  <c:v>4603</c:v>
                </c:pt>
                <c:pt idx="121">
                  <c:v>4603</c:v>
                </c:pt>
                <c:pt idx="122">
                  <c:v>4603</c:v>
                </c:pt>
                <c:pt idx="123">
                  <c:v>4603</c:v>
                </c:pt>
                <c:pt idx="124">
                  <c:v>4603</c:v>
                </c:pt>
                <c:pt idx="125">
                  <c:v>4603</c:v>
                </c:pt>
                <c:pt idx="126">
                  <c:v>4603</c:v>
                </c:pt>
                <c:pt idx="127">
                  <c:v>4603</c:v>
                </c:pt>
                <c:pt idx="128">
                  <c:v>4603</c:v>
                </c:pt>
                <c:pt idx="129">
                  <c:v>4603</c:v>
                </c:pt>
                <c:pt idx="130">
                  <c:v>4603</c:v>
                </c:pt>
                <c:pt idx="131">
                  <c:v>4603</c:v>
                </c:pt>
                <c:pt idx="132">
                  <c:v>4603</c:v>
                </c:pt>
                <c:pt idx="133">
                  <c:v>4603</c:v>
                </c:pt>
                <c:pt idx="134">
                  <c:v>4603</c:v>
                </c:pt>
                <c:pt idx="135">
                  <c:v>4603</c:v>
                </c:pt>
                <c:pt idx="136">
                  <c:v>4603</c:v>
                </c:pt>
                <c:pt idx="137">
                  <c:v>4603</c:v>
                </c:pt>
                <c:pt idx="138">
                  <c:v>4603</c:v>
                </c:pt>
                <c:pt idx="139">
                  <c:v>4603</c:v>
                </c:pt>
                <c:pt idx="140">
                  <c:v>4603</c:v>
                </c:pt>
                <c:pt idx="141">
                  <c:v>4603</c:v>
                </c:pt>
                <c:pt idx="142">
                  <c:v>4603</c:v>
                </c:pt>
                <c:pt idx="143">
                  <c:v>4603</c:v>
                </c:pt>
                <c:pt idx="144">
                  <c:v>4603</c:v>
                </c:pt>
                <c:pt idx="145">
                  <c:v>4603</c:v>
                </c:pt>
                <c:pt idx="146">
                  <c:v>4603</c:v>
                </c:pt>
                <c:pt idx="147">
                  <c:v>4603</c:v>
                </c:pt>
                <c:pt idx="148">
                  <c:v>4603</c:v>
                </c:pt>
                <c:pt idx="149">
                  <c:v>4603</c:v>
                </c:pt>
                <c:pt idx="150">
                  <c:v>4603</c:v>
                </c:pt>
                <c:pt idx="151">
                  <c:v>4603</c:v>
                </c:pt>
                <c:pt idx="152">
                  <c:v>4603</c:v>
                </c:pt>
                <c:pt idx="153">
                  <c:v>4603</c:v>
                </c:pt>
                <c:pt idx="154">
                  <c:v>4603</c:v>
                </c:pt>
                <c:pt idx="155">
                  <c:v>4603</c:v>
                </c:pt>
                <c:pt idx="156">
                  <c:v>4603</c:v>
                </c:pt>
                <c:pt idx="157">
                  <c:v>4603</c:v>
                </c:pt>
                <c:pt idx="158">
                  <c:v>4603</c:v>
                </c:pt>
                <c:pt idx="159">
                  <c:v>4603</c:v>
                </c:pt>
                <c:pt idx="160">
                  <c:v>4603</c:v>
                </c:pt>
                <c:pt idx="161">
                  <c:v>4603</c:v>
                </c:pt>
                <c:pt idx="162">
                  <c:v>4603</c:v>
                </c:pt>
                <c:pt idx="163">
                  <c:v>4603</c:v>
                </c:pt>
                <c:pt idx="164">
                  <c:v>4603</c:v>
                </c:pt>
                <c:pt idx="165">
                  <c:v>4603</c:v>
                </c:pt>
                <c:pt idx="166">
                  <c:v>4603</c:v>
                </c:pt>
                <c:pt idx="167">
                  <c:v>4603</c:v>
                </c:pt>
                <c:pt idx="168">
                  <c:v>4603</c:v>
                </c:pt>
                <c:pt idx="169">
                  <c:v>4603</c:v>
                </c:pt>
                <c:pt idx="170">
                  <c:v>4603</c:v>
                </c:pt>
                <c:pt idx="171">
                  <c:v>4603</c:v>
                </c:pt>
                <c:pt idx="172">
                  <c:v>4603</c:v>
                </c:pt>
                <c:pt idx="173">
                  <c:v>4603</c:v>
                </c:pt>
                <c:pt idx="174">
                  <c:v>4603</c:v>
                </c:pt>
                <c:pt idx="175">
                  <c:v>4603</c:v>
                </c:pt>
                <c:pt idx="176">
                  <c:v>4603</c:v>
                </c:pt>
                <c:pt idx="177">
                  <c:v>4603</c:v>
                </c:pt>
                <c:pt idx="178">
                  <c:v>4603</c:v>
                </c:pt>
                <c:pt idx="179">
                  <c:v>4603</c:v>
                </c:pt>
                <c:pt idx="180">
                  <c:v>4603</c:v>
                </c:pt>
                <c:pt idx="181">
                  <c:v>4603</c:v>
                </c:pt>
                <c:pt idx="182">
                  <c:v>4603</c:v>
                </c:pt>
                <c:pt idx="183">
                  <c:v>4603</c:v>
                </c:pt>
                <c:pt idx="184">
                  <c:v>4603</c:v>
                </c:pt>
                <c:pt idx="185">
                  <c:v>4603</c:v>
                </c:pt>
                <c:pt idx="186">
                  <c:v>4603</c:v>
                </c:pt>
                <c:pt idx="187">
                  <c:v>4603</c:v>
                </c:pt>
                <c:pt idx="188">
                  <c:v>4603</c:v>
                </c:pt>
                <c:pt idx="189">
                  <c:v>4603</c:v>
                </c:pt>
                <c:pt idx="190">
                  <c:v>4603</c:v>
                </c:pt>
                <c:pt idx="191">
                  <c:v>4603</c:v>
                </c:pt>
                <c:pt idx="192">
                  <c:v>4603</c:v>
                </c:pt>
                <c:pt idx="193">
                  <c:v>4603</c:v>
                </c:pt>
                <c:pt idx="194">
                  <c:v>4603</c:v>
                </c:pt>
                <c:pt idx="195">
                  <c:v>4603</c:v>
                </c:pt>
                <c:pt idx="196">
                  <c:v>4603</c:v>
                </c:pt>
                <c:pt idx="197">
                  <c:v>4603</c:v>
                </c:pt>
                <c:pt idx="198">
                  <c:v>4603</c:v>
                </c:pt>
                <c:pt idx="199">
                  <c:v>4603</c:v>
                </c:pt>
                <c:pt idx="200">
                  <c:v>4603</c:v>
                </c:pt>
                <c:pt idx="201">
                  <c:v>4603</c:v>
                </c:pt>
                <c:pt idx="202">
                  <c:v>4603</c:v>
                </c:pt>
                <c:pt idx="203">
                  <c:v>4603</c:v>
                </c:pt>
                <c:pt idx="204">
                  <c:v>4603</c:v>
                </c:pt>
                <c:pt idx="205">
                  <c:v>4603</c:v>
                </c:pt>
                <c:pt idx="206">
                  <c:v>4603</c:v>
                </c:pt>
                <c:pt idx="207">
                  <c:v>4603</c:v>
                </c:pt>
                <c:pt idx="208">
                  <c:v>4603</c:v>
                </c:pt>
                <c:pt idx="209">
                  <c:v>4603</c:v>
                </c:pt>
                <c:pt idx="210">
                  <c:v>4603</c:v>
                </c:pt>
                <c:pt idx="211">
                  <c:v>4603</c:v>
                </c:pt>
                <c:pt idx="212">
                  <c:v>4603</c:v>
                </c:pt>
                <c:pt idx="213">
                  <c:v>4603</c:v>
                </c:pt>
                <c:pt idx="214">
                  <c:v>4603</c:v>
                </c:pt>
                <c:pt idx="215">
                  <c:v>4603</c:v>
                </c:pt>
                <c:pt idx="216">
                  <c:v>4603</c:v>
                </c:pt>
                <c:pt idx="217">
                  <c:v>4603</c:v>
                </c:pt>
                <c:pt idx="218">
                  <c:v>4603</c:v>
                </c:pt>
                <c:pt idx="219">
                  <c:v>4603</c:v>
                </c:pt>
                <c:pt idx="220">
                  <c:v>4603</c:v>
                </c:pt>
                <c:pt idx="221">
                  <c:v>4603</c:v>
                </c:pt>
                <c:pt idx="222">
                  <c:v>4603</c:v>
                </c:pt>
                <c:pt idx="223">
                  <c:v>4603</c:v>
                </c:pt>
                <c:pt idx="224">
                  <c:v>4603</c:v>
                </c:pt>
                <c:pt idx="225">
                  <c:v>4603</c:v>
                </c:pt>
                <c:pt idx="226">
                  <c:v>4603</c:v>
                </c:pt>
                <c:pt idx="227">
                  <c:v>4603</c:v>
                </c:pt>
                <c:pt idx="228">
                  <c:v>4603</c:v>
                </c:pt>
                <c:pt idx="229">
                  <c:v>4603</c:v>
                </c:pt>
                <c:pt idx="230">
                  <c:v>4603</c:v>
                </c:pt>
                <c:pt idx="231">
                  <c:v>4603</c:v>
                </c:pt>
                <c:pt idx="232">
                  <c:v>4603</c:v>
                </c:pt>
                <c:pt idx="233">
                  <c:v>4603</c:v>
                </c:pt>
                <c:pt idx="234">
                  <c:v>4603</c:v>
                </c:pt>
                <c:pt idx="235">
                  <c:v>4603</c:v>
                </c:pt>
                <c:pt idx="236">
                  <c:v>4603</c:v>
                </c:pt>
                <c:pt idx="237">
                  <c:v>4603</c:v>
                </c:pt>
                <c:pt idx="238">
                  <c:v>4603</c:v>
                </c:pt>
                <c:pt idx="239">
                  <c:v>4603</c:v>
                </c:pt>
                <c:pt idx="240">
                  <c:v>4603</c:v>
                </c:pt>
                <c:pt idx="241">
                  <c:v>4603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4603</c:v>
                </c:pt>
                <c:pt idx="47">
                  <c:v>4603</c:v>
                </c:pt>
                <c:pt idx="48">
                  <c:v>4603</c:v>
                </c:pt>
                <c:pt idx="49">
                  <c:v>4603</c:v>
                </c:pt>
                <c:pt idx="50">
                  <c:v>4603</c:v>
                </c:pt>
                <c:pt idx="51">
                  <c:v>4603</c:v>
                </c:pt>
                <c:pt idx="52">
                  <c:v>4603</c:v>
                </c:pt>
                <c:pt idx="53">
                  <c:v>4603</c:v>
                </c:pt>
                <c:pt idx="54">
                  <c:v>4603</c:v>
                </c:pt>
                <c:pt idx="55">
                  <c:v>4603</c:v>
                </c:pt>
                <c:pt idx="56">
                  <c:v>4603</c:v>
                </c:pt>
                <c:pt idx="57">
                  <c:v>4603</c:v>
                </c:pt>
                <c:pt idx="58">
                  <c:v>4603</c:v>
                </c:pt>
                <c:pt idx="59">
                  <c:v>4603</c:v>
                </c:pt>
                <c:pt idx="60">
                  <c:v>4603</c:v>
                </c:pt>
                <c:pt idx="61">
                  <c:v>4603</c:v>
                </c:pt>
                <c:pt idx="62">
                  <c:v>4603</c:v>
                </c:pt>
                <c:pt idx="63">
                  <c:v>4603</c:v>
                </c:pt>
                <c:pt idx="64">
                  <c:v>4603</c:v>
                </c:pt>
                <c:pt idx="65">
                  <c:v>4603</c:v>
                </c:pt>
                <c:pt idx="66">
                  <c:v>4603</c:v>
                </c:pt>
                <c:pt idx="67">
                  <c:v>4603</c:v>
                </c:pt>
                <c:pt idx="68">
                  <c:v>4603</c:v>
                </c:pt>
                <c:pt idx="69">
                  <c:v>4603</c:v>
                </c:pt>
                <c:pt idx="70">
                  <c:v>4603</c:v>
                </c:pt>
                <c:pt idx="71">
                  <c:v>4603</c:v>
                </c:pt>
                <c:pt idx="72">
                  <c:v>4603</c:v>
                </c:pt>
                <c:pt idx="73">
                  <c:v>4603</c:v>
                </c:pt>
                <c:pt idx="74">
                  <c:v>4603</c:v>
                </c:pt>
                <c:pt idx="75">
                  <c:v>4603</c:v>
                </c:pt>
                <c:pt idx="76">
                  <c:v>4603</c:v>
                </c:pt>
                <c:pt idx="77">
                  <c:v>4603</c:v>
                </c:pt>
                <c:pt idx="78">
                  <c:v>4603</c:v>
                </c:pt>
                <c:pt idx="79">
                  <c:v>4603</c:v>
                </c:pt>
                <c:pt idx="80">
                  <c:v>4603</c:v>
                </c:pt>
                <c:pt idx="81">
                  <c:v>4603</c:v>
                </c:pt>
                <c:pt idx="82">
                  <c:v>4603</c:v>
                </c:pt>
                <c:pt idx="83">
                  <c:v>4603</c:v>
                </c:pt>
                <c:pt idx="84">
                  <c:v>4603</c:v>
                </c:pt>
                <c:pt idx="85">
                  <c:v>4603</c:v>
                </c:pt>
                <c:pt idx="86">
                  <c:v>4603</c:v>
                </c:pt>
                <c:pt idx="87">
                  <c:v>4603</c:v>
                </c:pt>
                <c:pt idx="88">
                  <c:v>4603</c:v>
                </c:pt>
                <c:pt idx="89">
                  <c:v>4603</c:v>
                </c:pt>
                <c:pt idx="90">
                  <c:v>4603</c:v>
                </c:pt>
                <c:pt idx="91">
                  <c:v>4603</c:v>
                </c:pt>
                <c:pt idx="92">
                  <c:v>4603</c:v>
                </c:pt>
                <c:pt idx="93">
                  <c:v>4603</c:v>
                </c:pt>
                <c:pt idx="94">
                  <c:v>4603</c:v>
                </c:pt>
                <c:pt idx="95">
                  <c:v>4603</c:v>
                </c:pt>
                <c:pt idx="96">
                  <c:v>4603</c:v>
                </c:pt>
                <c:pt idx="97">
                  <c:v>4603</c:v>
                </c:pt>
                <c:pt idx="98">
                  <c:v>4603</c:v>
                </c:pt>
                <c:pt idx="99">
                  <c:v>4603</c:v>
                </c:pt>
                <c:pt idx="100">
                  <c:v>4603</c:v>
                </c:pt>
                <c:pt idx="101">
                  <c:v>4603</c:v>
                </c:pt>
                <c:pt idx="102">
                  <c:v>4603</c:v>
                </c:pt>
                <c:pt idx="103">
                  <c:v>4603</c:v>
                </c:pt>
                <c:pt idx="104">
                  <c:v>4603</c:v>
                </c:pt>
                <c:pt idx="105">
                  <c:v>4603</c:v>
                </c:pt>
                <c:pt idx="106">
                  <c:v>4603</c:v>
                </c:pt>
                <c:pt idx="107">
                  <c:v>4603</c:v>
                </c:pt>
                <c:pt idx="108">
                  <c:v>4603</c:v>
                </c:pt>
                <c:pt idx="109">
                  <c:v>4603</c:v>
                </c:pt>
                <c:pt idx="110">
                  <c:v>4603</c:v>
                </c:pt>
                <c:pt idx="111">
                  <c:v>4603</c:v>
                </c:pt>
                <c:pt idx="112">
                  <c:v>4603</c:v>
                </c:pt>
                <c:pt idx="113">
                  <c:v>4603</c:v>
                </c:pt>
                <c:pt idx="114">
                  <c:v>4603</c:v>
                </c:pt>
                <c:pt idx="115">
                  <c:v>4603</c:v>
                </c:pt>
                <c:pt idx="116">
                  <c:v>4603</c:v>
                </c:pt>
                <c:pt idx="117">
                  <c:v>4603</c:v>
                </c:pt>
                <c:pt idx="118">
                  <c:v>4603</c:v>
                </c:pt>
                <c:pt idx="119">
                  <c:v>4603</c:v>
                </c:pt>
                <c:pt idx="120">
                  <c:v>4603</c:v>
                </c:pt>
                <c:pt idx="121">
                  <c:v>4603</c:v>
                </c:pt>
                <c:pt idx="122">
                  <c:v>4603</c:v>
                </c:pt>
                <c:pt idx="123">
                  <c:v>4603</c:v>
                </c:pt>
                <c:pt idx="124">
                  <c:v>4603</c:v>
                </c:pt>
                <c:pt idx="125">
                  <c:v>4603</c:v>
                </c:pt>
                <c:pt idx="126">
                  <c:v>4603</c:v>
                </c:pt>
                <c:pt idx="127">
                  <c:v>4603</c:v>
                </c:pt>
                <c:pt idx="128">
                  <c:v>4603</c:v>
                </c:pt>
                <c:pt idx="129">
                  <c:v>4603</c:v>
                </c:pt>
                <c:pt idx="130">
                  <c:v>4603</c:v>
                </c:pt>
                <c:pt idx="131">
                  <c:v>4603</c:v>
                </c:pt>
                <c:pt idx="132">
                  <c:v>4603</c:v>
                </c:pt>
                <c:pt idx="133">
                  <c:v>4603</c:v>
                </c:pt>
                <c:pt idx="134">
                  <c:v>4603</c:v>
                </c:pt>
                <c:pt idx="135">
                  <c:v>4603</c:v>
                </c:pt>
                <c:pt idx="136">
                  <c:v>4603</c:v>
                </c:pt>
                <c:pt idx="137">
                  <c:v>4603</c:v>
                </c:pt>
                <c:pt idx="138">
                  <c:v>4603</c:v>
                </c:pt>
                <c:pt idx="139">
                  <c:v>4603</c:v>
                </c:pt>
                <c:pt idx="140">
                  <c:v>4603</c:v>
                </c:pt>
                <c:pt idx="141">
                  <c:v>4603</c:v>
                </c:pt>
                <c:pt idx="142">
                  <c:v>4603</c:v>
                </c:pt>
                <c:pt idx="143">
                  <c:v>4603</c:v>
                </c:pt>
                <c:pt idx="144">
                  <c:v>4603</c:v>
                </c:pt>
                <c:pt idx="145">
                  <c:v>4603</c:v>
                </c:pt>
                <c:pt idx="146">
                  <c:v>4603</c:v>
                </c:pt>
                <c:pt idx="147">
                  <c:v>4603</c:v>
                </c:pt>
                <c:pt idx="148">
                  <c:v>4603</c:v>
                </c:pt>
                <c:pt idx="149">
                  <c:v>4603</c:v>
                </c:pt>
                <c:pt idx="150">
                  <c:v>4603</c:v>
                </c:pt>
                <c:pt idx="151">
                  <c:v>4603</c:v>
                </c:pt>
                <c:pt idx="152">
                  <c:v>4603</c:v>
                </c:pt>
                <c:pt idx="153">
                  <c:v>4603</c:v>
                </c:pt>
                <c:pt idx="154">
                  <c:v>4603</c:v>
                </c:pt>
                <c:pt idx="155">
                  <c:v>4603</c:v>
                </c:pt>
                <c:pt idx="156">
                  <c:v>4603</c:v>
                </c:pt>
                <c:pt idx="157">
                  <c:v>4603</c:v>
                </c:pt>
                <c:pt idx="158">
                  <c:v>4603</c:v>
                </c:pt>
                <c:pt idx="159">
                  <c:v>4603</c:v>
                </c:pt>
                <c:pt idx="160">
                  <c:v>4603</c:v>
                </c:pt>
                <c:pt idx="161">
                  <c:v>4603</c:v>
                </c:pt>
                <c:pt idx="162">
                  <c:v>4603</c:v>
                </c:pt>
                <c:pt idx="163">
                  <c:v>4603</c:v>
                </c:pt>
                <c:pt idx="164">
                  <c:v>4603</c:v>
                </c:pt>
                <c:pt idx="165">
                  <c:v>4603</c:v>
                </c:pt>
                <c:pt idx="166">
                  <c:v>4603</c:v>
                </c:pt>
                <c:pt idx="167">
                  <c:v>4603</c:v>
                </c:pt>
                <c:pt idx="168">
                  <c:v>4603</c:v>
                </c:pt>
                <c:pt idx="169">
                  <c:v>4603</c:v>
                </c:pt>
                <c:pt idx="170">
                  <c:v>4603</c:v>
                </c:pt>
                <c:pt idx="171">
                  <c:v>4603</c:v>
                </c:pt>
                <c:pt idx="172">
                  <c:v>4603</c:v>
                </c:pt>
                <c:pt idx="173">
                  <c:v>4603</c:v>
                </c:pt>
                <c:pt idx="174">
                  <c:v>4603</c:v>
                </c:pt>
                <c:pt idx="175">
                  <c:v>4603</c:v>
                </c:pt>
                <c:pt idx="176">
                  <c:v>4603</c:v>
                </c:pt>
                <c:pt idx="177">
                  <c:v>4603</c:v>
                </c:pt>
                <c:pt idx="178">
                  <c:v>4603</c:v>
                </c:pt>
                <c:pt idx="179">
                  <c:v>4603</c:v>
                </c:pt>
                <c:pt idx="180">
                  <c:v>4603</c:v>
                </c:pt>
                <c:pt idx="181">
                  <c:v>4603</c:v>
                </c:pt>
                <c:pt idx="182">
                  <c:v>4603</c:v>
                </c:pt>
                <c:pt idx="183">
                  <c:v>4603</c:v>
                </c:pt>
                <c:pt idx="184">
                  <c:v>4603</c:v>
                </c:pt>
                <c:pt idx="185">
                  <c:v>4603</c:v>
                </c:pt>
                <c:pt idx="186">
                  <c:v>4603</c:v>
                </c:pt>
                <c:pt idx="187">
                  <c:v>4603</c:v>
                </c:pt>
                <c:pt idx="188">
                  <c:v>4603</c:v>
                </c:pt>
                <c:pt idx="189">
                  <c:v>4603</c:v>
                </c:pt>
                <c:pt idx="190">
                  <c:v>4603</c:v>
                </c:pt>
                <c:pt idx="191">
                  <c:v>4603</c:v>
                </c:pt>
                <c:pt idx="192">
                  <c:v>4603</c:v>
                </c:pt>
                <c:pt idx="193">
                  <c:v>4603</c:v>
                </c:pt>
                <c:pt idx="194">
                  <c:v>4603</c:v>
                </c:pt>
                <c:pt idx="195">
                  <c:v>4603</c:v>
                </c:pt>
                <c:pt idx="196">
                  <c:v>4603</c:v>
                </c:pt>
                <c:pt idx="197">
                  <c:v>4603</c:v>
                </c:pt>
                <c:pt idx="198">
                  <c:v>4603</c:v>
                </c:pt>
                <c:pt idx="199">
                  <c:v>4603</c:v>
                </c:pt>
                <c:pt idx="200">
                  <c:v>4603</c:v>
                </c:pt>
                <c:pt idx="201">
                  <c:v>4603</c:v>
                </c:pt>
                <c:pt idx="202">
                  <c:v>4603</c:v>
                </c:pt>
                <c:pt idx="203">
                  <c:v>4603</c:v>
                </c:pt>
                <c:pt idx="204">
                  <c:v>4603</c:v>
                </c:pt>
                <c:pt idx="205">
                  <c:v>4603</c:v>
                </c:pt>
                <c:pt idx="206">
                  <c:v>4603</c:v>
                </c:pt>
                <c:pt idx="207">
                  <c:v>4603</c:v>
                </c:pt>
                <c:pt idx="208">
                  <c:v>4603</c:v>
                </c:pt>
                <c:pt idx="209">
                  <c:v>4603</c:v>
                </c:pt>
                <c:pt idx="210">
                  <c:v>4603</c:v>
                </c:pt>
                <c:pt idx="211">
                  <c:v>4603</c:v>
                </c:pt>
                <c:pt idx="212">
                  <c:v>4603</c:v>
                </c:pt>
                <c:pt idx="213">
                  <c:v>4603</c:v>
                </c:pt>
                <c:pt idx="214">
                  <c:v>4603</c:v>
                </c:pt>
                <c:pt idx="215">
                  <c:v>4603</c:v>
                </c:pt>
                <c:pt idx="216">
                  <c:v>4603</c:v>
                </c:pt>
                <c:pt idx="217">
                  <c:v>4603</c:v>
                </c:pt>
                <c:pt idx="218">
                  <c:v>4603</c:v>
                </c:pt>
                <c:pt idx="219">
                  <c:v>4603</c:v>
                </c:pt>
                <c:pt idx="220">
                  <c:v>4603</c:v>
                </c:pt>
                <c:pt idx="221">
                  <c:v>4603</c:v>
                </c:pt>
                <c:pt idx="222">
                  <c:v>4603</c:v>
                </c:pt>
                <c:pt idx="223">
                  <c:v>4603</c:v>
                </c:pt>
                <c:pt idx="224">
                  <c:v>4603</c:v>
                </c:pt>
                <c:pt idx="225">
                  <c:v>4603</c:v>
                </c:pt>
                <c:pt idx="226">
                  <c:v>4603</c:v>
                </c:pt>
                <c:pt idx="227">
                  <c:v>4603</c:v>
                </c:pt>
                <c:pt idx="228">
                  <c:v>4603</c:v>
                </c:pt>
                <c:pt idx="229">
                  <c:v>4603</c:v>
                </c:pt>
                <c:pt idx="230">
                  <c:v>4603</c:v>
                </c:pt>
                <c:pt idx="231">
                  <c:v>4603</c:v>
                </c:pt>
                <c:pt idx="232">
                  <c:v>4603</c:v>
                </c:pt>
                <c:pt idx="233">
                  <c:v>4603</c:v>
                </c:pt>
                <c:pt idx="234">
                  <c:v>4603</c:v>
                </c:pt>
                <c:pt idx="235">
                  <c:v>4603</c:v>
                </c:pt>
                <c:pt idx="236">
                  <c:v>4603</c:v>
                </c:pt>
                <c:pt idx="237">
                  <c:v>4603</c:v>
                </c:pt>
                <c:pt idx="238">
                  <c:v>4603</c:v>
                </c:pt>
                <c:pt idx="239">
                  <c:v>4603</c:v>
                </c:pt>
                <c:pt idx="240">
                  <c:v>4603</c:v>
                </c:pt>
                <c:pt idx="241">
                  <c:v>4603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4603</c:v>
                </c:pt>
                <c:pt idx="47">
                  <c:v>4603</c:v>
                </c:pt>
                <c:pt idx="48">
                  <c:v>4603</c:v>
                </c:pt>
                <c:pt idx="49">
                  <c:v>4603</c:v>
                </c:pt>
                <c:pt idx="50">
                  <c:v>4603</c:v>
                </c:pt>
                <c:pt idx="51">
                  <c:v>4603</c:v>
                </c:pt>
                <c:pt idx="52">
                  <c:v>4603</c:v>
                </c:pt>
                <c:pt idx="53">
                  <c:v>4603</c:v>
                </c:pt>
                <c:pt idx="54">
                  <c:v>4603</c:v>
                </c:pt>
                <c:pt idx="55">
                  <c:v>4603</c:v>
                </c:pt>
                <c:pt idx="56">
                  <c:v>4603</c:v>
                </c:pt>
                <c:pt idx="57">
                  <c:v>4603</c:v>
                </c:pt>
                <c:pt idx="58">
                  <c:v>4603</c:v>
                </c:pt>
                <c:pt idx="59">
                  <c:v>4603</c:v>
                </c:pt>
                <c:pt idx="60">
                  <c:v>4603</c:v>
                </c:pt>
                <c:pt idx="61">
                  <c:v>4603</c:v>
                </c:pt>
                <c:pt idx="62">
                  <c:v>4603</c:v>
                </c:pt>
                <c:pt idx="63">
                  <c:v>4603</c:v>
                </c:pt>
                <c:pt idx="64">
                  <c:v>4603</c:v>
                </c:pt>
                <c:pt idx="65">
                  <c:v>4603</c:v>
                </c:pt>
                <c:pt idx="66">
                  <c:v>4603</c:v>
                </c:pt>
                <c:pt idx="67">
                  <c:v>4603</c:v>
                </c:pt>
                <c:pt idx="68">
                  <c:v>4603</c:v>
                </c:pt>
                <c:pt idx="69">
                  <c:v>4603</c:v>
                </c:pt>
                <c:pt idx="70">
                  <c:v>4603</c:v>
                </c:pt>
                <c:pt idx="71">
                  <c:v>4603</c:v>
                </c:pt>
                <c:pt idx="72">
                  <c:v>4603</c:v>
                </c:pt>
                <c:pt idx="73">
                  <c:v>4603</c:v>
                </c:pt>
                <c:pt idx="74">
                  <c:v>4603</c:v>
                </c:pt>
                <c:pt idx="75">
                  <c:v>4603</c:v>
                </c:pt>
                <c:pt idx="76">
                  <c:v>4603</c:v>
                </c:pt>
                <c:pt idx="77">
                  <c:v>4603</c:v>
                </c:pt>
                <c:pt idx="78">
                  <c:v>4603</c:v>
                </c:pt>
                <c:pt idx="79">
                  <c:v>4603</c:v>
                </c:pt>
                <c:pt idx="80">
                  <c:v>4603</c:v>
                </c:pt>
                <c:pt idx="81">
                  <c:v>4603</c:v>
                </c:pt>
                <c:pt idx="82">
                  <c:v>4603</c:v>
                </c:pt>
                <c:pt idx="83">
                  <c:v>4603</c:v>
                </c:pt>
                <c:pt idx="84">
                  <c:v>4603</c:v>
                </c:pt>
                <c:pt idx="85">
                  <c:v>4603</c:v>
                </c:pt>
                <c:pt idx="86">
                  <c:v>4603</c:v>
                </c:pt>
                <c:pt idx="87">
                  <c:v>4603</c:v>
                </c:pt>
                <c:pt idx="88">
                  <c:v>4603</c:v>
                </c:pt>
                <c:pt idx="89">
                  <c:v>4603</c:v>
                </c:pt>
                <c:pt idx="90">
                  <c:v>4603</c:v>
                </c:pt>
                <c:pt idx="91">
                  <c:v>4603</c:v>
                </c:pt>
                <c:pt idx="92">
                  <c:v>4603</c:v>
                </c:pt>
                <c:pt idx="93">
                  <c:v>4603</c:v>
                </c:pt>
                <c:pt idx="94">
                  <c:v>4603</c:v>
                </c:pt>
                <c:pt idx="95">
                  <c:v>4603</c:v>
                </c:pt>
                <c:pt idx="96">
                  <c:v>4603</c:v>
                </c:pt>
                <c:pt idx="97">
                  <c:v>4603</c:v>
                </c:pt>
                <c:pt idx="98">
                  <c:v>4603</c:v>
                </c:pt>
                <c:pt idx="99">
                  <c:v>4603</c:v>
                </c:pt>
                <c:pt idx="100">
                  <c:v>4603</c:v>
                </c:pt>
                <c:pt idx="101">
                  <c:v>4603</c:v>
                </c:pt>
                <c:pt idx="102">
                  <c:v>4603</c:v>
                </c:pt>
                <c:pt idx="103">
                  <c:v>4603</c:v>
                </c:pt>
                <c:pt idx="104">
                  <c:v>4603</c:v>
                </c:pt>
                <c:pt idx="105">
                  <c:v>4603</c:v>
                </c:pt>
                <c:pt idx="106">
                  <c:v>4603</c:v>
                </c:pt>
                <c:pt idx="107">
                  <c:v>4603</c:v>
                </c:pt>
                <c:pt idx="108">
                  <c:v>4603</c:v>
                </c:pt>
                <c:pt idx="109">
                  <c:v>4603</c:v>
                </c:pt>
                <c:pt idx="110">
                  <c:v>4603</c:v>
                </c:pt>
                <c:pt idx="111">
                  <c:v>4603</c:v>
                </c:pt>
                <c:pt idx="112">
                  <c:v>4603</c:v>
                </c:pt>
                <c:pt idx="113">
                  <c:v>4603</c:v>
                </c:pt>
                <c:pt idx="114">
                  <c:v>4603</c:v>
                </c:pt>
                <c:pt idx="115">
                  <c:v>4603</c:v>
                </c:pt>
                <c:pt idx="116">
                  <c:v>4603</c:v>
                </c:pt>
                <c:pt idx="117">
                  <c:v>4603</c:v>
                </c:pt>
                <c:pt idx="118">
                  <c:v>4603</c:v>
                </c:pt>
                <c:pt idx="119">
                  <c:v>4603</c:v>
                </c:pt>
                <c:pt idx="120">
                  <c:v>4603</c:v>
                </c:pt>
                <c:pt idx="121">
                  <c:v>4603</c:v>
                </c:pt>
                <c:pt idx="122">
                  <c:v>4603</c:v>
                </c:pt>
                <c:pt idx="123">
                  <c:v>4603</c:v>
                </c:pt>
                <c:pt idx="124">
                  <c:v>4603</c:v>
                </c:pt>
                <c:pt idx="125">
                  <c:v>4603</c:v>
                </c:pt>
                <c:pt idx="126">
                  <c:v>4603</c:v>
                </c:pt>
                <c:pt idx="127">
                  <c:v>4603</c:v>
                </c:pt>
                <c:pt idx="128">
                  <c:v>4603</c:v>
                </c:pt>
                <c:pt idx="129">
                  <c:v>4603</c:v>
                </c:pt>
                <c:pt idx="130">
                  <c:v>4603</c:v>
                </c:pt>
                <c:pt idx="131">
                  <c:v>4603</c:v>
                </c:pt>
                <c:pt idx="132">
                  <c:v>4603</c:v>
                </c:pt>
                <c:pt idx="133">
                  <c:v>4603</c:v>
                </c:pt>
                <c:pt idx="134">
                  <c:v>4603</c:v>
                </c:pt>
                <c:pt idx="135">
                  <c:v>4603</c:v>
                </c:pt>
                <c:pt idx="136">
                  <c:v>4603</c:v>
                </c:pt>
                <c:pt idx="137">
                  <c:v>4603</c:v>
                </c:pt>
                <c:pt idx="138">
                  <c:v>4603</c:v>
                </c:pt>
                <c:pt idx="139">
                  <c:v>4603</c:v>
                </c:pt>
                <c:pt idx="140">
                  <c:v>4603</c:v>
                </c:pt>
                <c:pt idx="141">
                  <c:v>4603</c:v>
                </c:pt>
                <c:pt idx="142">
                  <c:v>4603</c:v>
                </c:pt>
                <c:pt idx="143">
                  <c:v>4603</c:v>
                </c:pt>
                <c:pt idx="144">
                  <c:v>4603</c:v>
                </c:pt>
                <c:pt idx="145">
                  <c:v>4603</c:v>
                </c:pt>
                <c:pt idx="146">
                  <c:v>4603</c:v>
                </c:pt>
                <c:pt idx="147">
                  <c:v>4603</c:v>
                </c:pt>
                <c:pt idx="148">
                  <c:v>4603</c:v>
                </c:pt>
                <c:pt idx="149">
                  <c:v>4603</c:v>
                </c:pt>
                <c:pt idx="150">
                  <c:v>4603</c:v>
                </c:pt>
                <c:pt idx="151">
                  <c:v>4603</c:v>
                </c:pt>
                <c:pt idx="152">
                  <c:v>4603</c:v>
                </c:pt>
                <c:pt idx="153">
                  <c:v>4603</c:v>
                </c:pt>
                <c:pt idx="154">
                  <c:v>4603</c:v>
                </c:pt>
                <c:pt idx="155">
                  <c:v>4603</c:v>
                </c:pt>
                <c:pt idx="156">
                  <c:v>4603</c:v>
                </c:pt>
                <c:pt idx="157">
                  <c:v>4603</c:v>
                </c:pt>
                <c:pt idx="158">
                  <c:v>4603</c:v>
                </c:pt>
                <c:pt idx="159">
                  <c:v>4603</c:v>
                </c:pt>
                <c:pt idx="160">
                  <c:v>4603</c:v>
                </c:pt>
                <c:pt idx="161">
                  <c:v>4603</c:v>
                </c:pt>
                <c:pt idx="162">
                  <c:v>4603</c:v>
                </c:pt>
                <c:pt idx="163">
                  <c:v>4603</c:v>
                </c:pt>
                <c:pt idx="164">
                  <c:v>4603</c:v>
                </c:pt>
                <c:pt idx="165">
                  <c:v>4603</c:v>
                </c:pt>
                <c:pt idx="166">
                  <c:v>4603</c:v>
                </c:pt>
                <c:pt idx="167">
                  <c:v>4603</c:v>
                </c:pt>
                <c:pt idx="168">
                  <c:v>4603</c:v>
                </c:pt>
                <c:pt idx="169">
                  <c:v>4603</c:v>
                </c:pt>
                <c:pt idx="170">
                  <c:v>4603</c:v>
                </c:pt>
                <c:pt idx="171">
                  <c:v>4603</c:v>
                </c:pt>
                <c:pt idx="172">
                  <c:v>4603</c:v>
                </c:pt>
                <c:pt idx="173">
                  <c:v>4603</c:v>
                </c:pt>
                <c:pt idx="174">
                  <c:v>4603</c:v>
                </c:pt>
                <c:pt idx="175">
                  <c:v>4603</c:v>
                </c:pt>
                <c:pt idx="176">
                  <c:v>4603</c:v>
                </c:pt>
                <c:pt idx="177">
                  <c:v>4603</c:v>
                </c:pt>
                <c:pt idx="178">
                  <c:v>4603</c:v>
                </c:pt>
                <c:pt idx="179">
                  <c:v>4603</c:v>
                </c:pt>
                <c:pt idx="180">
                  <c:v>4603</c:v>
                </c:pt>
                <c:pt idx="181">
                  <c:v>4603</c:v>
                </c:pt>
                <c:pt idx="182">
                  <c:v>4603</c:v>
                </c:pt>
                <c:pt idx="183">
                  <c:v>4603</c:v>
                </c:pt>
                <c:pt idx="184">
                  <c:v>4603</c:v>
                </c:pt>
                <c:pt idx="185">
                  <c:v>4603</c:v>
                </c:pt>
                <c:pt idx="186">
                  <c:v>4603</c:v>
                </c:pt>
                <c:pt idx="187">
                  <c:v>4603</c:v>
                </c:pt>
                <c:pt idx="188">
                  <c:v>4603</c:v>
                </c:pt>
                <c:pt idx="189">
                  <c:v>4603</c:v>
                </c:pt>
                <c:pt idx="190">
                  <c:v>4603</c:v>
                </c:pt>
                <c:pt idx="191">
                  <c:v>4603</c:v>
                </c:pt>
                <c:pt idx="192">
                  <c:v>4603</c:v>
                </c:pt>
                <c:pt idx="193">
                  <c:v>4603</c:v>
                </c:pt>
                <c:pt idx="194">
                  <c:v>4603</c:v>
                </c:pt>
                <c:pt idx="195">
                  <c:v>4603</c:v>
                </c:pt>
                <c:pt idx="196">
                  <c:v>4603</c:v>
                </c:pt>
                <c:pt idx="197">
                  <c:v>4603</c:v>
                </c:pt>
                <c:pt idx="198">
                  <c:v>4603</c:v>
                </c:pt>
                <c:pt idx="199">
                  <c:v>4603</c:v>
                </c:pt>
                <c:pt idx="200">
                  <c:v>4603</c:v>
                </c:pt>
                <c:pt idx="201">
                  <c:v>4603</c:v>
                </c:pt>
                <c:pt idx="202">
                  <c:v>4603</c:v>
                </c:pt>
                <c:pt idx="203">
                  <c:v>4603</c:v>
                </c:pt>
                <c:pt idx="204">
                  <c:v>4603</c:v>
                </c:pt>
                <c:pt idx="205">
                  <c:v>4603</c:v>
                </c:pt>
                <c:pt idx="206">
                  <c:v>4603</c:v>
                </c:pt>
                <c:pt idx="207">
                  <c:v>4603</c:v>
                </c:pt>
                <c:pt idx="208">
                  <c:v>4603</c:v>
                </c:pt>
                <c:pt idx="209">
                  <c:v>4603</c:v>
                </c:pt>
                <c:pt idx="210">
                  <c:v>4603</c:v>
                </c:pt>
                <c:pt idx="211">
                  <c:v>4603</c:v>
                </c:pt>
                <c:pt idx="212">
                  <c:v>4603</c:v>
                </c:pt>
                <c:pt idx="213">
                  <c:v>4603</c:v>
                </c:pt>
                <c:pt idx="214">
                  <c:v>4603</c:v>
                </c:pt>
                <c:pt idx="215">
                  <c:v>4603</c:v>
                </c:pt>
                <c:pt idx="216">
                  <c:v>4603</c:v>
                </c:pt>
                <c:pt idx="217">
                  <c:v>4603</c:v>
                </c:pt>
                <c:pt idx="218">
                  <c:v>4603</c:v>
                </c:pt>
                <c:pt idx="219">
                  <c:v>4603</c:v>
                </c:pt>
                <c:pt idx="220">
                  <c:v>4603</c:v>
                </c:pt>
                <c:pt idx="221">
                  <c:v>4603</c:v>
                </c:pt>
                <c:pt idx="222">
                  <c:v>4603</c:v>
                </c:pt>
                <c:pt idx="223">
                  <c:v>4603</c:v>
                </c:pt>
                <c:pt idx="224">
                  <c:v>4603</c:v>
                </c:pt>
                <c:pt idx="225">
                  <c:v>4603</c:v>
                </c:pt>
                <c:pt idx="226">
                  <c:v>4603</c:v>
                </c:pt>
                <c:pt idx="227">
                  <c:v>4603</c:v>
                </c:pt>
                <c:pt idx="228">
                  <c:v>4603</c:v>
                </c:pt>
                <c:pt idx="229">
                  <c:v>4603</c:v>
                </c:pt>
                <c:pt idx="230">
                  <c:v>4603</c:v>
                </c:pt>
                <c:pt idx="231">
                  <c:v>4603</c:v>
                </c:pt>
                <c:pt idx="232">
                  <c:v>4603</c:v>
                </c:pt>
                <c:pt idx="233">
                  <c:v>4603</c:v>
                </c:pt>
                <c:pt idx="234">
                  <c:v>4603</c:v>
                </c:pt>
                <c:pt idx="235">
                  <c:v>4603</c:v>
                </c:pt>
                <c:pt idx="236">
                  <c:v>4603</c:v>
                </c:pt>
                <c:pt idx="237">
                  <c:v>4603</c:v>
                </c:pt>
                <c:pt idx="238">
                  <c:v>4603</c:v>
                </c:pt>
                <c:pt idx="239">
                  <c:v>4603</c:v>
                </c:pt>
                <c:pt idx="240">
                  <c:v>4603</c:v>
                </c:pt>
                <c:pt idx="241">
                  <c:v>4603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1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129</c:v>
                </c:pt>
                <c:pt idx="1">
                  <c:v>139</c:v>
                </c:pt>
                <c:pt idx="2">
                  <c:v>149</c:v>
                </c:pt>
                <c:pt idx="3">
                  <c:v>180</c:v>
                </c:pt>
                <c:pt idx="4">
                  <c:v>259.75</c:v>
                </c:pt>
                <c:pt idx="5">
                  <c:v>531.20000000000005</c:v>
                </c:pt>
                <c:pt idx="6">
                  <c:v>661.5</c:v>
                </c:pt>
                <c:pt idx="7">
                  <c:v>766.57142857142856</c:v>
                </c:pt>
                <c:pt idx="8">
                  <c:v>889.875</c:v>
                </c:pt>
                <c:pt idx="9">
                  <c:v>1110.6666666666667</c:v>
                </c:pt>
                <c:pt idx="10">
                  <c:v>1316.1</c:v>
                </c:pt>
                <c:pt idx="11">
                  <c:v>1552.2727272727273</c:v>
                </c:pt>
                <c:pt idx="12">
                  <c:v>1680</c:v>
                </c:pt>
                <c:pt idx="13">
                  <c:v>1899</c:v>
                </c:pt>
                <c:pt idx="14">
                  <c:v>2111</c:v>
                </c:pt>
                <c:pt idx="15">
                  <c:v>2217</c:v>
                </c:pt>
                <c:pt idx="16">
                  <c:v>2043</c:v>
                </c:pt>
                <c:pt idx="17">
                  <c:v>2364</c:v>
                </c:pt>
                <c:pt idx="18">
                  <c:v>2484</c:v>
                </c:pt>
                <c:pt idx="19">
                  <c:v>2733</c:v>
                </c:pt>
                <c:pt idx="20">
                  <c:v>2818</c:v>
                </c:pt>
                <c:pt idx="21">
                  <c:v>2943</c:v>
                </c:pt>
                <c:pt idx="22">
                  <c:v>3046</c:v>
                </c:pt>
                <c:pt idx="23">
                  <c:v>3145</c:v>
                </c:pt>
                <c:pt idx="24">
                  <c:v>3101</c:v>
                </c:pt>
                <c:pt idx="25">
                  <c:v>3180</c:v>
                </c:pt>
                <c:pt idx="26">
                  <c:v>3552</c:v>
                </c:pt>
                <c:pt idx="27">
                  <c:v>4659</c:v>
                </c:pt>
                <c:pt idx="28">
                  <c:v>5136</c:v>
                </c:pt>
                <c:pt idx="29">
                  <c:v>5761</c:v>
                </c:pt>
                <c:pt idx="30">
                  <c:v>6142</c:v>
                </c:pt>
                <c:pt idx="31">
                  <c:v>6518</c:v>
                </c:pt>
                <c:pt idx="32">
                  <c:v>7322</c:v>
                </c:pt>
                <c:pt idx="33">
                  <c:v>7580</c:v>
                </c:pt>
                <c:pt idx="34">
                  <c:v>7906</c:v>
                </c:pt>
                <c:pt idx="35">
                  <c:v>8379</c:v>
                </c:pt>
                <c:pt idx="36">
                  <c:v>8462</c:v>
                </c:pt>
                <c:pt idx="37">
                  <c:v>8182</c:v>
                </c:pt>
                <c:pt idx="38">
                  <c:v>6017</c:v>
                </c:pt>
                <c:pt idx="39">
                  <c:v>6488</c:v>
                </c:pt>
                <c:pt idx="40">
                  <c:v>6779</c:v>
                </c:pt>
                <c:pt idx="41">
                  <c:v>5927</c:v>
                </c:pt>
                <c:pt idx="42">
                  <c:v>5634</c:v>
                </c:pt>
                <c:pt idx="43">
                  <c:v>5042</c:v>
                </c:pt>
                <c:pt idx="44">
                  <c:v>5079</c:v>
                </c:pt>
                <c:pt idx="45">
                  <c:v>4603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</c:v>
                </c:pt>
                <c:pt idx="12">
                  <c:v>19</c:v>
                </c:pt>
                <c:pt idx="13">
                  <c:v>22</c:v>
                </c:pt>
                <c:pt idx="14">
                  <c:v>36</c:v>
                </c:pt>
                <c:pt idx="15">
                  <c:v>46</c:v>
                </c:pt>
                <c:pt idx="16">
                  <c:v>54</c:v>
                </c:pt>
                <c:pt idx="17">
                  <c:v>71</c:v>
                </c:pt>
                <c:pt idx="18">
                  <c:v>85</c:v>
                </c:pt>
                <c:pt idx="19">
                  <c:v>98</c:v>
                </c:pt>
                <c:pt idx="20">
                  <c:v>120</c:v>
                </c:pt>
                <c:pt idx="21">
                  <c:v>137</c:v>
                </c:pt>
                <c:pt idx="22">
                  <c:v>158</c:v>
                </c:pt>
                <c:pt idx="23">
                  <c:v>174</c:v>
                </c:pt>
                <c:pt idx="24">
                  <c:v>210</c:v>
                </c:pt>
                <c:pt idx="25">
                  <c:v>235</c:v>
                </c:pt>
                <c:pt idx="26">
                  <c:v>263</c:v>
                </c:pt>
                <c:pt idx="27">
                  <c:v>287</c:v>
                </c:pt>
                <c:pt idx="28">
                  <c:v>320</c:v>
                </c:pt>
                <c:pt idx="29">
                  <c:v>334</c:v>
                </c:pt>
                <c:pt idx="30">
                  <c:v>365</c:v>
                </c:pt>
                <c:pt idx="31">
                  <c:v>406</c:v>
                </c:pt>
                <c:pt idx="32">
                  <c:v>444</c:v>
                </c:pt>
                <c:pt idx="33">
                  <c:v>486</c:v>
                </c:pt>
                <c:pt idx="34">
                  <c:v>530</c:v>
                </c:pt>
                <c:pt idx="35">
                  <c:v>571</c:v>
                </c:pt>
                <c:pt idx="36">
                  <c:v>610</c:v>
                </c:pt>
                <c:pt idx="37">
                  <c:v>687</c:v>
                </c:pt>
                <c:pt idx="38">
                  <c:v>730</c:v>
                </c:pt>
                <c:pt idx="39">
                  <c:v>769</c:v>
                </c:pt>
                <c:pt idx="40">
                  <c:v>794</c:v>
                </c:pt>
                <c:pt idx="41">
                  <c:v>1014</c:v>
                </c:pt>
                <c:pt idx="42">
                  <c:v>1063</c:v>
                </c:pt>
                <c:pt idx="43">
                  <c:v>1087</c:v>
                </c:pt>
                <c:pt idx="44">
                  <c:v>1102</c:v>
                </c:pt>
                <c:pt idx="45">
                  <c:v>1159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7.7519379844961156E-2</c:v>
                </c:pt>
                <c:pt idx="1">
                  <c:v>7.7519379844961156E-2</c:v>
                </c:pt>
                <c:pt idx="2">
                  <c:v>7.6588685062869866E-2</c:v>
                </c:pt>
                <c:pt idx="3">
                  <c:v>8.9898461588376374E-2</c:v>
                </c:pt>
                <c:pt idx="4">
                  <c:v>0.12779819752331534</c:v>
                </c:pt>
                <c:pt idx="5">
                  <c:v>0.21195301346930462</c:v>
                </c:pt>
                <c:pt idx="6">
                  <c:v>0.29485829138089897</c:v>
                </c:pt>
                <c:pt idx="7">
                  <c:v>0.36032832702862461</c:v>
                </c:pt>
                <c:pt idx="8">
                  <c:v>0.37680148088814586</c:v>
                </c:pt>
                <c:pt idx="9">
                  <c:v>0.3671561458282338</c:v>
                </c:pt>
                <c:pt idx="10">
                  <c:v>0.30426793394500978</c:v>
                </c:pt>
                <c:pt idx="11">
                  <c:v>0.24073354800214472</c:v>
                </c:pt>
                <c:pt idx="12">
                  <c:v>0.18495969406337776</c:v>
                </c:pt>
                <c:pt idx="13">
                  <c:v>0.17320336202685982</c:v>
                </c:pt>
                <c:pt idx="14">
                  <c:v>0.15688517941244307</c:v>
                </c:pt>
                <c:pt idx="15">
                  <c:v>0.13689265878262238</c:v>
                </c:pt>
                <c:pt idx="16">
                  <c:v>0.10115332168784079</c:v>
                </c:pt>
                <c:pt idx="17">
                  <c:v>7.9035353357220492E-2</c:v>
                </c:pt>
                <c:pt idx="18">
                  <c:v>6.0784556014877422E-2</c:v>
                </c:pt>
                <c:pt idx="19">
                  <c:v>5.9627081292041494E-2</c:v>
                </c:pt>
                <c:pt idx="20">
                  <c:v>5.2441849279434738E-2</c:v>
                </c:pt>
                <c:pt idx="21">
                  <c:v>5.9293748993129038E-2</c:v>
                </c:pt>
                <c:pt idx="22">
                  <c:v>5.8959475179074072E-2</c:v>
                </c:pt>
                <c:pt idx="23">
                  <c:v>5.8684794363049887E-2</c:v>
                </c:pt>
                <c:pt idx="24">
                  <c:v>4.1969490669759267E-2</c:v>
                </c:pt>
                <c:pt idx="25">
                  <c:v>3.2790634430610664E-2</c:v>
                </c:pt>
                <c:pt idx="26">
                  <c:v>2.9461588585213638E-2</c:v>
                </c:pt>
                <c:pt idx="27">
                  <c:v>5.0502944514047909E-2</c:v>
                </c:pt>
                <c:pt idx="28">
                  <c:v>7.6702669286565481E-2</c:v>
                </c:pt>
                <c:pt idx="29">
                  <c:v>0.10788408503330442</c:v>
                </c:pt>
                <c:pt idx="30">
                  <c:v>0.12521825477830437</c:v>
                </c:pt>
                <c:pt idx="31">
                  <c:v>0.13389320723814313</c:v>
                </c:pt>
                <c:pt idx="32">
                  <c:v>0.12147759942379999</c:v>
                </c:pt>
                <c:pt idx="33">
                  <c:v>0.10155915199436112</c:v>
                </c:pt>
                <c:pt idx="34">
                  <c:v>8.0312301161517441E-2</c:v>
                </c:pt>
                <c:pt idx="35">
                  <c:v>7.0130713344572326E-2</c:v>
                </c:pt>
                <c:pt idx="36">
                  <c:v>6.1008106906504857E-2</c:v>
                </c:pt>
                <c:pt idx="37">
                  <c:v>4.6711572471609543E-2</c:v>
                </c:pt>
                <c:pt idx="38">
                  <c:v>1.0304916180123636E-2</c:v>
                </c:pt>
                <c:pt idx="39">
                  <c:v>-2.0479251220490286E-2</c:v>
                </c:pt>
                <c:pt idx="40">
                  <c:v>-4.179706380793391E-2</c:v>
                </c:pt>
                <c:pt idx="41">
                  <c:v>-4.9664510192174917E-2</c:v>
                </c:pt>
                <c:pt idx="42">
                  <c:v>-6.0712768167988353E-2</c:v>
                </c:pt>
                <c:pt idx="43">
                  <c:v>-5.8461136660005186E-2</c:v>
                </c:pt>
                <c:pt idx="44">
                  <c:v>-5.1478288754040778E-2</c:v>
                </c:pt>
                <c:pt idx="45">
                  <c:v>-5.234356772824722E-2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43908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43912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43918</c:v>
                </c:pt>
                <c:pt idx="15">
                  <c:v>43919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43925</c:v>
                </c:pt>
                <c:pt idx="22">
                  <c:v>43926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43931</c:v>
                </c:pt>
                <c:pt idx="28">
                  <c:v>43932</c:v>
                </c:pt>
                <c:pt idx="29">
                  <c:v>43933</c:v>
                </c:pt>
                <c:pt idx="30">
                  <c:v>43934</c:v>
                </c:pt>
                <c:pt idx="31">
                  <c:v>43935</c:v>
                </c:pt>
                <c:pt idx="32">
                  <c:v>43936</c:v>
                </c:pt>
                <c:pt idx="33">
                  <c:v>43937</c:v>
                </c:pt>
                <c:pt idx="34">
                  <c:v>43938</c:v>
                </c:pt>
                <c:pt idx="35">
                  <c:v>43939</c:v>
                </c:pt>
                <c:pt idx="36">
                  <c:v>43940</c:v>
                </c:pt>
                <c:pt idx="37">
                  <c:v>43941</c:v>
                </c:pt>
                <c:pt idx="38">
                  <c:v>43942</c:v>
                </c:pt>
                <c:pt idx="39">
                  <c:v>43943</c:v>
                </c:pt>
                <c:pt idx="40">
                  <c:v>43944</c:v>
                </c:pt>
                <c:pt idx="41">
                  <c:v>43945</c:v>
                </c:pt>
                <c:pt idx="42">
                  <c:v>43946</c:v>
                </c:pt>
                <c:pt idx="43">
                  <c:v>43947</c:v>
                </c:pt>
                <c:pt idx="44">
                  <c:v>43948</c:v>
                </c:pt>
                <c:pt idx="45">
                  <c:v>43949</c:v>
                </c:pt>
                <c:pt idx="46">
                  <c:v>43950</c:v>
                </c:pt>
                <c:pt idx="47">
                  <c:v>43951</c:v>
                </c:pt>
                <c:pt idx="48">
                  <c:v>43952</c:v>
                </c:pt>
                <c:pt idx="49">
                  <c:v>43953</c:v>
                </c:pt>
                <c:pt idx="50">
                  <c:v>43954</c:v>
                </c:pt>
                <c:pt idx="51">
                  <c:v>43955</c:v>
                </c:pt>
                <c:pt idx="52">
                  <c:v>43956</c:v>
                </c:pt>
                <c:pt idx="53">
                  <c:v>43957</c:v>
                </c:pt>
                <c:pt idx="54">
                  <c:v>43958</c:v>
                </c:pt>
                <c:pt idx="55">
                  <c:v>43959</c:v>
                </c:pt>
                <c:pt idx="56">
                  <c:v>43960</c:v>
                </c:pt>
                <c:pt idx="57">
                  <c:v>43961</c:v>
                </c:pt>
                <c:pt idx="58">
                  <c:v>43962</c:v>
                </c:pt>
                <c:pt idx="59">
                  <c:v>43963</c:v>
                </c:pt>
                <c:pt idx="60">
                  <c:v>43964</c:v>
                </c:pt>
                <c:pt idx="61">
                  <c:v>43965</c:v>
                </c:pt>
                <c:pt idx="62">
                  <c:v>43966</c:v>
                </c:pt>
                <c:pt idx="63">
                  <c:v>43967</c:v>
                </c:pt>
                <c:pt idx="64">
                  <c:v>43968</c:v>
                </c:pt>
                <c:pt idx="65">
                  <c:v>43969</c:v>
                </c:pt>
                <c:pt idx="66">
                  <c:v>43970</c:v>
                </c:pt>
                <c:pt idx="67">
                  <c:v>43971</c:v>
                </c:pt>
                <c:pt idx="68">
                  <c:v>43972</c:v>
                </c:pt>
                <c:pt idx="69">
                  <c:v>43973</c:v>
                </c:pt>
                <c:pt idx="70">
                  <c:v>43974</c:v>
                </c:pt>
                <c:pt idx="71">
                  <c:v>43975</c:v>
                </c:pt>
                <c:pt idx="72">
                  <c:v>43976</c:v>
                </c:pt>
                <c:pt idx="73">
                  <c:v>43977</c:v>
                </c:pt>
                <c:pt idx="74">
                  <c:v>43978</c:v>
                </c:pt>
                <c:pt idx="75">
                  <c:v>43979</c:v>
                </c:pt>
                <c:pt idx="76">
                  <c:v>43980</c:v>
                </c:pt>
                <c:pt idx="77">
                  <c:v>43981</c:v>
                </c:pt>
                <c:pt idx="78">
                  <c:v>43982</c:v>
                </c:pt>
                <c:pt idx="79">
                  <c:v>43983</c:v>
                </c:pt>
                <c:pt idx="80">
                  <c:v>43984</c:v>
                </c:pt>
                <c:pt idx="81">
                  <c:v>43985</c:v>
                </c:pt>
                <c:pt idx="82">
                  <c:v>43986</c:v>
                </c:pt>
                <c:pt idx="83">
                  <c:v>43987</c:v>
                </c:pt>
                <c:pt idx="84">
                  <c:v>43988</c:v>
                </c:pt>
                <c:pt idx="85">
                  <c:v>43989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43993</c:v>
                </c:pt>
                <c:pt idx="90">
                  <c:v>43994</c:v>
                </c:pt>
                <c:pt idx="91">
                  <c:v>43995</c:v>
                </c:pt>
                <c:pt idx="92">
                  <c:v>43996</c:v>
                </c:pt>
                <c:pt idx="93">
                  <c:v>43997</c:v>
                </c:pt>
                <c:pt idx="94">
                  <c:v>43998</c:v>
                </c:pt>
                <c:pt idx="95">
                  <c:v>43999</c:v>
                </c:pt>
                <c:pt idx="96">
                  <c:v>44000</c:v>
                </c:pt>
                <c:pt idx="97">
                  <c:v>44001</c:v>
                </c:pt>
                <c:pt idx="98">
                  <c:v>44002</c:v>
                </c:pt>
                <c:pt idx="99">
                  <c:v>44003</c:v>
                </c:pt>
                <c:pt idx="100">
                  <c:v>44004</c:v>
                </c:pt>
                <c:pt idx="101">
                  <c:v>44005</c:v>
                </c:pt>
                <c:pt idx="102">
                  <c:v>44006</c:v>
                </c:pt>
                <c:pt idx="103">
                  <c:v>44007</c:v>
                </c:pt>
                <c:pt idx="104">
                  <c:v>44008</c:v>
                </c:pt>
                <c:pt idx="105">
                  <c:v>44009</c:v>
                </c:pt>
                <c:pt idx="106">
                  <c:v>44010</c:v>
                </c:pt>
                <c:pt idx="107">
                  <c:v>44011</c:v>
                </c:pt>
                <c:pt idx="108">
                  <c:v>44012</c:v>
                </c:pt>
                <c:pt idx="109">
                  <c:v>44013</c:v>
                </c:pt>
                <c:pt idx="110">
                  <c:v>44014</c:v>
                </c:pt>
                <c:pt idx="111">
                  <c:v>44015</c:v>
                </c:pt>
                <c:pt idx="112">
                  <c:v>44016</c:v>
                </c:pt>
                <c:pt idx="113">
                  <c:v>44017</c:v>
                </c:pt>
                <c:pt idx="114">
                  <c:v>44018</c:v>
                </c:pt>
                <c:pt idx="115">
                  <c:v>44019</c:v>
                </c:pt>
                <c:pt idx="116">
                  <c:v>44020</c:v>
                </c:pt>
                <c:pt idx="117">
                  <c:v>44021</c:v>
                </c:pt>
                <c:pt idx="118">
                  <c:v>44022</c:v>
                </c:pt>
                <c:pt idx="119">
                  <c:v>44023</c:v>
                </c:pt>
                <c:pt idx="120">
                  <c:v>44024</c:v>
                </c:pt>
                <c:pt idx="121">
                  <c:v>44025</c:v>
                </c:pt>
                <c:pt idx="122">
                  <c:v>44026</c:v>
                </c:pt>
                <c:pt idx="123">
                  <c:v>44027</c:v>
                </c:pt>
                <c:pt idx="124">
                  <c:v>44028</c:v>
                </c:pt>
                <c:pt idx="125">
                  <c:v>44029</c:v>
                </c:pt>
                <c:pt idx="126">
                  <c:v>44030</c:v>
                </c:pt>
                <c:pt idx="127">
                  <c:v>44031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44037</c:v>
                </c:pt>
                <c:pt idx="134">
                  <c:v>44038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44044</c:v>
                </c:pt>
                <c:pt idx="141">
                  <c:v>44045</c:v>
                </c:pt>
                <c:pt idx="142">
                  <c:v>44046</c:v>
                </c:pt>
                <c:pt idx="143">
                  <c:v>44047</c:v>
                </c:pt>
                <c:pt idx="144">
                  <c:v>44048</c:v>
                </c:pt>
                <c:pt idx="145">
                  <c:v>44049</c:v>
                </c:pt>
                <c:pt idx="146">
                  <c:v>44050</c:v>
                </c:pt>
                <c:pt idx="147">
                  <c:v>44051</c:v>
                </c:pt>
                <c:pt idx="148">
                  <c:v>44052</c:v>
                </c:pt>
                <c:pt idx="149">
                  <c:v>44053</c:v>
                </c:pt>
                <c:pt idx="150">
                  <c:v>44054</c:v>
                </c:pt>
                <c:pt idx="151">
                  <c:v>44055</c:v>
                </c:pt>
                <c:pt idx="152">
                  <c:v>44056</c:v>
                </c:pt>
                <c:pt idx="153">
                  <c:v>44057</c:v>
                </c:pt>
                <c:pt idx="154">
                  <c:v>44058</c:v>
                </c:pt>
                <c:pt idx="155">
                  <c:v>44059</c:v>
                </c:pt>
                <c:pt idx="156">
                  <c:v>44060</c:v>
                </c:pt>
                <c:pt idx="157">
                  <c:v>44061</c:v>
                </c:pt>
                <c:pt idx="158">
                  <c:v>44062</c:v>
                </c:pt>
                <c:pt idx="159">
                  <c:v>44063</c:v>
                </c:pt>
                <c:pt idx="160">
                  <c:v>44064</c:v>
                </c:pt>
                <c:pt idx="161">
                  <c:v>44065</c:v>
                </c:pt>
                <c:pt idx="162">
                  <c:v>44066</c:v>
                </c:pt>
                <c:pt idx="163">
                  <c:v>44067</c:v>
                </c:pt>
                <c:pt idx="164">
                  <c:v>44068</c:v>
                </c:pt>
                <c:pt idx="165">
                  <c:v>44069</c:v>
                </c:pt>
                <c:pt idx="166">
                  <c:v>44070</c:v>
                </c:pt>
                <c:pt idx="167">
                  <c:v>44071</c:v>
                </c:pt>
                <c:pt idx="168">
                  <c:v>44072</c:v>
                </c:pt>
                <c:pt idx="169">
                  <c:v>44073</c:v>
                </c:pt>
                <c:pt idx="170">
                  <c:v>44074</c:v>
                </c:pt>
                <c:pt idx="171">
                  <c:v>44075</c:v>
                </c:pt>
                <c:pt idx="172">
                  <c:v>44076</c:v>
                </c:pt>
                <c:pt idx="173">
                  <c:v>44077</c:v>
                </c:pt>
                <c:pt idx="174">
                  <c:v>44078</c:v>
                </c:pt>
                <c:pt idx="175">
                  <c:v>44079</c:v>
                </c:pt>
                <c:pt idx="176">
                  <c:v>44080</c:v>
                </c:pt>
                <c:pt idx="177">
                  <c:v>44081</c:v>
                </c:pt>
                <c:pt idx="178">
                  <c:v>44082</c:v>
                </c:pt>
                <c:pt idx="179">
                  <c:v>44083</c:v>
                </c:pt>
                <c:pt idx="180">
                  <c:v>44084</c:v>
                </c:pt>
                <c:pt idx="181">
                  <c:v>44085</c:v>
                </c:pt>
                <c:pt idx="182">
                  <c:v>44086</c:v>
                </c:pt>
                <c:pt idx="183">
                  <c:v>44087</c:v>
                </c:pt>
                <c:pt idx="184">
                  <c:v>44088</c:v>
                </c:pt>
                <c:pt idx="185">
                  <c:v>44089</c:v>
                </c:pt>
                <c:pt idx="186">
                  <c:v>44090</c:v>
                </c:pt>
                <c:pt idx="187">
                  <c:v>44091</c:v>
                </c:pt>
                <c:pt idx="188">
                  <c:v>44092</c:v>
                </c:pt>
                <c:pt idx="189">
                  <c:v>44093</c:v>
                </c:pt>
                <c:pt idx="190">
                  <c:v>44094</c:v>
                </c:pt>
                <c:pt idx="191">
                  <c:v>44095</c:v>
                </c:pt>
                <c:pt idx="192">
                  <c:v>44096</c:v>
                </c:pt>
                <c:pt idx="193">
                  <c:v>44097</c:v>
                </c:pt>
                <c:pt idx="194">
                  <c:v>44098</c:v>
                </c:pt>
                <c:pt idx="195">
                  <c:v>44099</c:v>
                </c:pt>
                <c:pt idx="196">
                  <c:v>44100</c:v>
                </c:pt>
                <c:pt idx="197">
                  <c:v>44101</c:v>
                </c:pt>
                <c:pt idx="198">
                  <c:v>44102</c:v>
                </c:pt>
                <c:pt idx="199">
                  <c:v>44103</c:v>
                </c:pt>
                <c:pt idx="200">
                  <c:v>44104</c:v>
                </c:pt>
                <c:pt idx="201">
                  <c:v>44105</c:v>
                </c:pt>
                <c:pt idx="202">
                  <c:v>44106</c:v>
                </c:pt>
                <c:pt idx="203">
                  <c:v>44107</c:v>
                </c:pt>
                <c:pt idx="204">
                  <c:v>44108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44114</c:v>
                </c:pt>
                <c:pt idx="211">
                  <c:v>44115</c:v>
                </c:pt>
                <c:pt idx="212">
                  <c:v>44116</c:v>
                </c:pt>
                <c:pt idx="213">
                  <c:v>44117</c:v>
                </c:pt>
                <c:pt idx="214">
                  <c:v>44118</c:v>
                </c:pt>
                <c:pt idx="215">
                  <c:v>44119</c:v>
                </c:pt>
                <c:pt idx="216">
                  <c:v>44120</c:v>
                </c:pt>
                <c:pt idx="217">
                  <c:v>44121</c:v>
                </c:pt>
                <c:pt idx="218">
                  <c:v>44122</c:v>
                </c:pt>
                <c:pt idx="219">
                  <c:v>44123</c:v>
                </c:pt>
                <c:pt idx="220">
                  <c:v>44124</c:v>
                </c:pt>
                <c:pt idx="221">
                  <c:v>44125</c:v>
                </c:pt>
                <c:pt idx="222">
                  <c:v>44126</c:v>
                </c:pt>
                <c:pt idx="223">
                  <c:v>44127</c:v>
                </c:pt>
                <c:pt idx="224">
                  <c:v>44128</c:v>
                </c:pt>
                <c:pt idx="225">
                  <c:v>44129</c:v>
                </c:pt>
                <c:pt idx="226">
                  <c:v>44130</c:v>
                </c:pt>
                <c:pt idx="227">
                  <c:v>44131</c:v>
                </c:pt>
                <c:pt idx="228">
                  <c:v>44132</c:v>
                </c:pt>
                <c:pt idx="229">
                  <c:v>44133</c:v>
                </c:pt>
                <c:pt idx="230">
                  <c:v>44134</c:v>
                </c:pt>
                <c:pt idx="231">
                  <c:v>44135</c:v>
                </c:pt>
                <c:pt idx="232">
                  <c:v>44136</c:v>
                </c:pt>
                <c:pt idx="233">
                  <c:v>44137</c:v>
                </c:pt>
                <c:pt idx="234">
                  <c:v>44138</c:v>
                </c:pt>
                <c:pt idx="235">
                  <c:v>44139</c:v>
                </c:pt>
                <c:pt idx="236">
                  <c:v>44140</c:v>
                </c:pt>
                <c:pt idx="237">
                  <c:v>44141</c:v>
                </c:pt>
                <c:pt idx="238">
                  <c:v>44142</c:v>
                </c:pt>
                <c:pt idx="239">
                  <c:v>44143</c:v>
                </c:pt>
                <c:pt idx="240">
                  <c:v>44144</c:v>
                </c:pt>
                <c:pt idx="241">
                  <c:v>44145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0.75399469434015121</c:v>
                </c:pt>
                <c:pt idx="15">
                  <c:v>0.55148696705926092</c:v>
                </c:pt>
                <c:pt idx="16">
                  <c:v>0.507319354113965</c:v>
                </c:pt>
                <c:pt idx="17">
                  <c:v>0.41207572398561315</c:v>
                </c:pt>
                <c:pt idx="18">
                  <c:v>0.34767508540713155</c:v>
                </c:pt>
                <c:pt idx="19">
                  <c:v>0.27793761158017793</c:v>
                </c:pt>
                <c:pt idx="20">
                  <c:v>0.24784487394963758</c:v>
                </c:pt>
                <c:pt idx="21">
                  <c:v>0.21260367511624287</c:v>
                </c:pt>
                <c:pt idx="22">
                  <c:v>0.19651510793681948</c:v>
                </c:pt>
                <c:pt idx="23">
                  <c:v>0.17740239982124426</c:v>
                </c:pt>
                <c:pt idx="24">
                  <c:v>0.16406779940352609</c:v>
                </c:pt>
                <c:pt idx="25">
                  <c:v>0.15419472022042777</c:v>
                </c:pt>
                <c:pt idx="26">
                  <c:v>0.14928459541824868</c:v>
                </c:pt>
                <c:pt idx="27">
                  <c:v>0.1366634340586701</c:v>
                </c:pt>
                <c:pt idx="28">
                  <c:v>0.13190225971396505</c:v>
                </c:pt>
                <c:pt idx="29">
                  <c:v>0.11787764577934297</c:v>
                </c:pt>
                <c:pt idx="30">
                  <c:v>0.10629801159388652</c:v>
                </c:pt>
                <c:pt idx="31">
                  <c:v>9.334259904787208E-2</c:v>
                </c:pt>
                <c:pt idx="32">
                  <c:v>9.1322593450090084E-2</c:v>
                </c:pt>
                <c:pt idx="33">
                  <c:v>8.9693682240753983E-2</c:v>
                </c:pt>
                <c:pt idx="34">
                  <c:v>9.1701545290313005E-2</c:v>
                </c:pt>
                <c:pt idx="35">
                  <c:v>9.2513532186524319E-2</c:v>
                </c:pt>
                <c:pt idx="36">
                  <c:v>9.1732928970821012E-2</c:v>
                </c:pt>
                <c:pt idx="37">
                  <c:v>8.9893119731576585E-2</c:v>
                </c:pt>
                <c:pt idx="38">
                  <c:v>8.6940979455551126E-2</c:v>
                </c:pt>
                <c:pt idx="39">
                  <c:v>8.4426321882537333E-2</c:v>
                </c:pt>
                <c:pt idx="40">
                  <c:v>7.6738080597110958E-2</c:v>
                </c:pt>
                <c:pt idx="41">
                  <c:v>8.4143274958078315E-2</c:v>
                </c:pt>
                <c:pt idx="42">
                  <c:v>8.8791206752963703E-2</c:v>
                </c:pt>
                <c:pt idx="43">
                  <c:v>9.369824216149307E-2</c:v>
                </c:pt>
                <c:pt idx="44">
                  <c:v>8.2906813650736044E-2</c:v>
                </c:pt>
                <c:pt idx="45">
                  <c:v>7.8691162709422072E-2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55"/>
          <c:min val="439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  <c:majorUnit val="5"/>
        <c:majorTimeUnit val="days"/>
      </c:dateAx>
      <c:valAx>
        <c:axId val="103897856"/>
        <c:scaling>
          <c:orientation val="minMax"/>
          <c:max val="9308.20000000000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47436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66872</c:v>
                </c:pt>
                <c:pt idx="36">
                  <c:v>73605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104145</c:v>
                </c:pt>
                <c:pt idx="43">
                  <c:v>109769</c:v>
                </c:pt>
                <c:pt idx="44">
                  <c:v>115314</c:v>
                </c:pt>
                <c:pt idx="45">
                  <c:v>121172</c:v>
                </c:pt>
                <c:pt idx="46">
                  <c:v>125856</c:v>
                </c:pt>
                <c:pt idx="47">
                  <c:v>130172</c:v>
                </c:pt>
                <c:pt idx="48">
                  <c:v>134638</c:v>
                </c:pt>
                <c:pt idx="49">
                  <c:v>139246</c:v>
                </c:pt>
                <c:pt idx="50">
                  <c:v>144640</c:v>
                </c:pt>
                <c:pt idx="51">
                  <c:v>149569</c:v>
                </c:pt>
                <c:pt idx="52">
                  <c:v>154037</c:v>
                </c:pt>
                <c:pt idx="53">
                  <c:v>158348</c:v>
                </c:pt>
                <c:pt idx="54">
                  <c:v>162350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43843</c:v>
                </c:pt>
                <c:pt idx="21">
                  <c:v>53736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213242</c:v>
                </c:pt>
                <c:pt idx="30">
                  <c:v>243622</c:v>
                </c:pt>
                <c:pt idx="31">
                  <c:v>275367</c:v>
                </c:pt>
                <c:pt idx="32">
                  <c:v>308650</c:v>
                </c:pt>
                <c:pt idx="33">
                  <c:v>336802</c:v>
                </c:pt>
                <c:pt idx="34">
                  <c:v>366317</c:v>
                </c:pt>
                <c:pt idx="35">
                  <c:v>397121</c:v>
                </c:pt>
                <c:pt idx="36">
                  <c:v>428654</c:v>
                </c:pt>
                <c:pt idx="37">
                  <c:v>462780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667592</c:v>
                </c:pt>
                <c:pt idx="45">
                  <c:v>699706</c:v>
                </c:pt>
                <c:pt idx="46">
                  <c:v>732197</c:v>
                </c:pt>
                <c:pt idx="47">
                  <c:v>758809</c:v>
                </c:pt>
                <c:pt idx="48">
                  <c:v>784326</c:v>
                </c:pt>
                <c:pt idx="49">
                  <c:v>811865</c:v>
                </c:pt>
                <c:pt idx="50">
                  <c:v>840351</c:v>
                </c:pt>
                <c:pt idx="51">
                  <c:v>869170</c:v>
                </c:pt>
                <c:pt idx="52">
                  <c:v>905358</c:v>
                </c:pt>
                <c:pt idx="53">
                  <c:v>938154</c:v>
                </c:pt>
                <c:pt idx="54">
                  <c:v>965785</c:v>
                </c:pt>
                <c:pt idx="55">
                  <c:v>988197</c:v>
                </c:pt>
                <c:pt idx="56">
                  <c:v>1012582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168941</c:v>
                </c:pt>
                <c:pt idx="54">
                  <c:v>172434</c:v>
                </c:pt>
                <c:pt idx="55">
                  <c:v>175925</c:v>
                </c:pt>
                <c:pt idx="56">
                  <c:v>178972</c:v>
                </c:pt>
                <c:pt idx="57">
                  <c:v>181228</c:v>
                </c:pt>
                <c:pt idx="58">
                  <c:v>183957</c:v>
                </c:pt>
                <c:pt idx="59">
                  <c:v>187327</c:v>
                </c:pt>
                <c:pt idx="60">
                  <c:v>189973</c:v>
                </c:pt>
                <c:pt idx="61">
                  <c:v>192994</c:v>
                </c:pt>
                <c:pt idx="62">
                  <c:v>195351</c:v>
                </c:pt>
                <c:pt idx="63">
                  <c:v>197675</c:v>
                </c:pt>
                <c:pt idx="64">
                  <c:v>199414</c:v>
                </c:pt>
                <c:pt idx="65">
                  <c:v>201505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83853</c:v>
                </c:pt>
                <c:pt idx="91">
                  <c:v>83868</c:v>
                </c:pt>
                <c:pt idx="92">
                  <c:v>83884</c:v>
                </c:pt>
                <c:pt idx="93">
                  <c:v>83899</c:v>
                </c:pt>
                <c:pt idx="94">
                  <c:v>83909</c:v>
                </c:pt>
                <c:pt idx="95">
                  <c:v>83912</c:v>
                </c:pt>
                <c:pt idx="96">
                  <c:v>83918</c:v>
                </c:pt>
                <c:pt idx="97">
                  <c:v>83940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69500</c:v>
                </c:pt>
                <c:pt idx="36">
                  <c:v>71412</c:v>
                </c:pt>
                <c:pt idx="37">
                  <c:v>75343</c:v>
                </c:pt>
                <c:pt idx="38">
                  <c:v>79163</c:v>
                </c:pt>
                <c:pt idx="39">
                  <c:v>83057</c:v>
                </c:pt>
                <c:pt idx="40">
                  <c:v>87366</c:v>
                </c:pt>
                <c:pt idx="41">
                  <c:v>91738</c:v>
                </c:pt>
                <c:pt idx="42">
                  <c:v>94863</c:v>
                </c:pt>
                <c:pt idx="43">
                  <c:v>121712</c:v>
                </c:pt>
                <c:pt idx="44">
                  <c:v>125394</c:v>
                </c:pt>
                <c:pt idx="45">
                  <c:v>130365</c:v>
                </c:pt>
                <c:pt idx="46">
                  <c:v>133585</c:v>
                </c:pt>
                <c:pt idx="47">
                  <c:v>146075</c:v>
                </c:pt>
                <c:pt idx="48">
                  <c:v>148084</c:v>
                </c:pt>
                <c:pt idx="49">
                  <c:v>148086</c:v>
                </c:pt>
                <c:pt idx="50">
                  <c:v>153011</c:v>
                </c:pt>
                <c:pt idx="51">
                  <c:v>155393</c:v>
                </c:pt>
                <c:pt idx="52">
                  <c:v>158168</c:v>
                </c:pt>
                <c:pt idx="53">
                  <c:v>155980</c:v>
                </c:pt>
                <c:pt idx="54">
                  <c:v>158303</c:v>
                </c:pt>
                <c:pt idx="55">
                  <c:v>159952</c:v>
                </c:pt>
                <c:pt idx="56">
                  <c:v>161644</c:v>
                </c:pt>
                <c:pt idx="57">
                  <c:v>162220</c:v>
                </c:pt>
                <c:pt idx="58">
                  <c:v>165963</c:v>
                </c:pt>
                <c:pt idx="59">
                  <c:v>169053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137698</c:v>
                </c:pt>
                <c:pt idx="47">
                  <c:v>141397</c:v>
                </c:pt>
                <c:pt idx="48">
                  <c:v>143342</c:v>
                </c:pt>
                <c:pt idx="49">
                  <c:v>145184</c:v>
                </c:pt>
                <c:pt idx="50">
                  <c:v>147065</c:v>
                </c:pt>
                <c:pt idx="51">
                  <c:v>148291</c:v>
                </c:pt>
                <c:pt idx="52">
                  <c:v>150648</c:v>
                </c:pt>
                <c:pt idx="53">
                  <c:v>153129</c:v>
                </c:pt>
                <c:pt idx="54">
                  <c:v>154999</c:v>
                </c:pt>
                <c:pt idx="55">
                  <c:v>156513</c:v>
                </c:pt>
                <c:pt idx="56">
                  <c:v>157770</c:v>
                </c:pt>
                <c:pt idx="57">
                  <c:v>158758</c:v>
                </c:pt>
                <c:pt idx="58">
                  <c:v>159912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184948</c:v>
                </c:pt>
                <c:pt idx="46">
                  <c:v>190839</c:v>
                </c:pt>
                <c:pt idx="47">
                  <c:v>191726</c:v>
                </c:pt>
                <c:pt idx="48">
                  <c:v>198674</c:v>
                </c:pt>
                <c:pt idx="49">
                  <c:v>200210</c:v>
                </c:pt>
                <c:pt idx="50">
                  <c:v>204178</c:v>
                </c:pt>
                <c:pt idx="51">
                  <c:v>208389</c:v>
                </c:pt>
                <c:pt idx="52">
                  <c:v>213024</c:v>
                </c:pt>
                <c:pt idx="53">
                  <c:v>219764</c:v>
                </c:pt>
                <c:pt idx="54">
                  <c:v>223759</c:v>
                </c:pt>
                <c:pt idx="55">
                  <c:v>226629</c:v>
                </c:pt>
                <c:pt idx="56">
                  <c:v>229422</c:v>
                </c:pt>
                <c:pt idx="57">
                  <c:v>232128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6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1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13759</c:v>
                </c:pt>
                <c:pt idx="37">
                  <c:v>14607</c:v>
                </c:pt>
                <c:pt idx="38">
                  <c:v>15498</c:v>
                </c:pt>
                <c:pt idx="39">
                  <c:v>16095</c:v>
                </c:pt>
                <c:pt idx="40">
                  <c:v>16550</c:v>
                </c:pt>
                <c:pt idx="41">
                  <c:v>17378</c:v>
                </c:pt>
                <c:pt idx="42">
                  <c:v>18151</c:v>
                </c:pt>
                <c:pt idx="43">
                  <c:v>18791</c:v>
                </c:pt>
                <c:pt idx="44">
                  <c:v>19567</c:v>
                </c:pt>
                <c:pt idx="45">
                  <c:v>20381</c:v>
                </c:pt>
                <c:pt idx="46">
                  <c:v>20794</c:v>
                </c:pt>
                <c:pt idx="47">
                  <c:v>21157</c:v>
                </c:pt>
                <c:pt idx="48">
                  <c:v>21745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41</c:v>
                </c:pt>
                <c:pt idx="9">
                  <c:v>49</c:v>
                </c:pt>
                <c:pt idx="10">
                  <c:v>58</c:v>
                </c:pt>
                <c:pt idx="11">
                  <c:v>73</c:v>
                </c:pt>
                <c:pt idx="12">
                  <c:v>99</c:v>
                </c:pt>
                <c:pt idx="13">
                  <c:v>133</c:v>
                </c:pt>
                <c:pt idx="14">
                  <c:v>164</c:v>
                </c:pt>
                <c:pt idx="15">
                  <c:v>258</c:v>
                </c:pt>
                <c:pt idx="16">
                  <c:v>349</c:v>
                </c:pt>
                <c:pt idx="17">
                  <c:v>442</c:v>
                </c:pt>
                <c:pt idx="18">
                  <c:v>586</c:v>
                </c:pt>
                <c:pt idx="19">
                  <c:v>786</c:v>
                </c:pt>
                <c:pt idx="20">
                  <c:v>1008</c:v>
                </c:pt>
                <c:pt idx="21">
                  <c:v>1316</c:v>
                </c:pt>
                <c:pt idx="22">
                  <c:v>1726</c:v>
                </c:pt>
                <c:pt idx="23">
                  <c:v>2265</c:v>
                </c:pt>
                <c:pt idx="24">
                  <c:v>2731</c:v>
                </c:pt>
                <c:pt idx="25">
                  <c:v>3420</c:v>
                </c:pt>
                <c:pt idx="26">
                  <c:v>4192</c:v>
                </c:pt>
                <c:pt idx="27">
                  <c:v>5367</c:v>
                </c:pt>
                <c:pt idx="28">
                  <c:v>6501</c:v>
                </c:pt>
                <c:pt idx="29">
                  <c:v>7921</c:v>
                </c:pt>
                <c:pt idx="30">
                  <c:v>9246</c:v>
                </c:pt>
                <c:pt idx="31">
                  <c:v>10855</c:v>
                </c:pt>
                <c:pt idx="32">
                  <c:v>12375</c:v>
                </c:pt>
                <c:pt idx="33">
                  <c:v>13894</c:v>
                </c:pt>
                <c:pt idx="34">
                  <c:v>16191</c:v>
                </c:pt>
                <c:pt idx="35">
                  <c:v>18270</c:v>
                </c:pt>
                <c:pt idx="36">
                  <c:v>20255</c:v>
                </c:pt>
                <c:pt idx="37">
                  <c:v>22333</c:v>
                </c:pt>
                <c:pt idx="38">
                  <c:v>24342</c:v>
                </c:pt>
                <c:pt idx="39">
                  <c:v>26086</c:v>
                </c:pt>
                <c:pt idx="40">
                  <c:v>27870</c:v>
                </c:pt>
                <c:pt idx="41">
                  <c:v>30262</c:v>
                </c:pt>
                <c:pt idx="42">
                  <c:v>32734</c:v>
                </c:pt>
                <c:pt idx="43">
                  <c:v>34827</c:v>
                </c:pt>
                <c:pt idx="44">
                  <c:v>37411</c:v>
                </c:pt>
                <c:pt idx="45">
                  <c:v>39753</c:v>
                </c:pt>
                <c:pt idx="46">
                  <c:v>40945</c:v>
                </c:pt>
                <c:pt idx="47">
                  <c:v>42659</c:v>
                </c:pt>
                <c:pt idx="48">
                  <c:v>45086</c:v>
                </c:pt>
                <c:pt idx="49">
                  <c:v>47412</c:v>
                </c:pt>
                <c:pt idx="50">
                  <c:v>49724</c:v>
                </c:pt>
                <c:pt idx="51">
                  <c:v>51493</c:v>
                </c:pt>
                <c:pt idx="52">
                  <c:v>53755</c:v>
                </c:pt>
                <c:pt idx="53">
                  <c:v>54881</c:v>
                </c:pt>
                <c:pt idx="54">
                  <c:v>56259</c:v>
                </c:pt>
                <c:pt idx="55">
                  <c:v>58355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22170</c:v>
                </c:pt>
                <c:pt idx="52">
                  <c:v>22745</c:v>
                </c:pt>
                <c:pt idx="53">
                  <c:v>23227</c:v>
                </c:pt>
                <c:pt idx="54">
                  <c:v>23660</c:v>
                </c:pt>
                <c:pt idx="55">
                  <c:v>24114</c:v>
                </c:pt>
                <c:pt idx="56">
                  <c:v>24648</c:v>
                </c:pt>
                <c:pt idx="57">
                  <c:v>25085</c:v>
                </c:pt>
                <c:pt idx="58">
                  <c:v>25549</c:v>
                </c:pt>
                <c:pt idx="59">
                  <c:v>25969</c:v>
                </c:pt>
                <c:pt idx="60">
                  <c:v>26384</c:v>
                </c:pt>
                <c:pt idx="61">
                  <c:v>26644</c:v>
                </c:pt>
                <c:pt idx="62">
                  <c:v>26977</c:v>
                </c:pt>
                <c:pt idx="63">
                  <c:v>27359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4636</c:v>
                </c:pt>
                <c:pt idx="87">
                  <c:v>4636</c:v>
                </c:pt>
                <c:pt idx="88">
                  <c:v>4636</c:v>
                </c:pt>
                <c:pt idx="89">
                  <c:v>4636</c:v>
                </c:pt>
                <c:pt idx="90">
                  <c:v>4636</c:v>
                </c:pt>
                <c:pt idx="91">
                  <c:v>4636</c:v>
                </c:pt>
                <c:pt idx="92">
                  <c:v>4636</c:v>
                </c:pt>
                <c:pt idx="93">
                  <c:v>4636</c:v>
                </c:pt>
                <c:pt idx="94">
                  <c:v>4636</c:v>
                </c:pt>
                <c:pt idx="95">
                  <c:v>4637</c:v>
                </c:pt>
                <c:pt idx="96">
                  <c:v>4637</c:v>
                </c:pt>
                <c:pt idx="97">
                  <c:v>4637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4414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17941</c:v>
                </c:pt>
                <c:pt idx="42">
                  <c:v>18703</c:v>
                </c:pt>
                <c:pt idx="43">
                  <c:v>19345</c:v>
                </c:pt>
                <c:pt idx="44">
                  <c:v>19744</c:v>
                </c:pt>
                <c:pt idx="45">
                  <c:v>20292</c:v>
                </c:pt>
                <c:pt idx="46">
                  <c:v>20829</c:v>
                </c:pt>
                <c:pt idx="47">
                  <c:v>21373</c:v>
                </c:pt>
                <c:pt idx="48">
                  <c:v>21889</c:v>
                </c:pt>
                <c:pt idx="49">
                  <c:v>22279</c:v>
                </c:pt>
                <c:pt idx="50">
                  <c:v>22648</c:v>
                </c:pt>
                <c:pt idx="51">
                  <c:v>22890</c:v>
                </c:pt>
                <c:pt idx="52">
                  <c:v>23327</c:v>
                </c:pt>
                <c:pt idx="53">
                  <c:v>23694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4052</c:v>
                </c:pt>
                <c:pt idx="34">
                  <c:v>4352</c:v>
                </c:pt>
                <c:pt idx="35">
                  <c:v>4459</c:v>
                </c:pt>
                <c:pt idx="36">
                  <c:v>4586</c:v>
                </c:pt>
                <c:pt idx="37">
                  <c:v>4862</c:v>
                </c:pt>
                <c:pt idx="38">
                  <c:v>5033</c:v>
                </c:pt>
                <c:pt idx="39">
                  <c:v>5279</c:v>
                </c:pt>
                <c:pt idx="40">
                  <c:v>5575</c:v>
                </c:pt>
                <c:pt idx="41">
                  <c:v>5760</c:v>
                </c:pt>
                <c:pt idx="42">
                  <c:v>5877</c:v>
                </c:pt>
                <c:pt idx="43">
                  <c:v>5976</c:v>
                </c:pt>
                <c:pt idx="44">
                  <c:v>6126</c:v>
                </c:pt>
                <c:pt idx="45">
                  <c:v>6314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19315</c:v>
                </c:pt>
                <c:pt idx="41">
                  <c:v>20002</c:v>
                </c:pt>
                <c:pt idx="42">
                  <c:v>20043</c:v>
                </c:pt>
                <c:pt idx="43">
                  <c:v>20453</c:v>
                </c:pt>
                <c:pt idx="44">
                  <c:v>20852</c:v>
                </c:pt>
                <c:pt idx="45">
                  <c:v>21282</c:v>
                </c:pt>
                <c:pt idx="46">
                  <c:v>21717</c:v>
                </c:pt>
                <c:pt idx="47">
                  <c:v>22157</c:v>
                </c:pt>
                <c:pt idx="48">
                  <c:v>22524</c:v>
                </c:pt>
                <c:pt idx="49">
                  <c:v>22902</c:v>
                </c:pt>
                <c:pt idx="50">
                  <c:v>23190</c:v>
                </c:pt>
                <c:pt idx="51">
                  <c:v>23521</c:v>
                </c:pt>
                <c:pt idx="52">
                  <c:v>23822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6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6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CumulativeConfirmed!$C$128:$CN$128</c:f>
              <c:numCache>
                <c:formatCode>General</c:formatCode>
                <c:ptCount val="9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  <c:pt idx="73">
                  <c:v>120459</c:v>
                </c:pt>
                <c:pt idx="74">
                  <c:v>122989</c:v>
                </c:pt>
                <c:pt idx="75">
                  <c:v>127434</c:v>
                </c:pt>
                <c:pt idx="76">
                  <c:v>130573</c:v>
                </c:pt>
                <c:pt idx="77">
                  <c:v>134008</c:v>
                </c:pt>
                <c:pt idx="78">
                  <c:v>138294</c:v>
                </c:pt>
                <c:pt idx="79">
                  <c:v>143006</c:v>
                </c:pt>
                <c:pt idx="80">
                  <c:v>147588</c:v>
                </c:pt>
                <c:pt idx="81">
                  <c:v>152973</c:v>
                </c:pt>
                <c:pt idx="82">
                  <c:v>159309</c:v>
                </c:pt>
                <c:pt idx="83">
                  <c:v>165395</c:v>
                </c:pt>
                <c:pt idx="84">
                  <c:v>172133</c:v>
                </c:pt>
                <c:pt idx="85">
                  <c:v>179757</c:v>
                </c:pt>
                <c:pt idx="86">
                  <c:v>188230</c:v>
                </c:pt>
                <c:pt idx="87">
                  <c:v>197545</c:v>
                </c:pt>
                <c:pt idx="88">
                  <c:v>208402</c:v>
                </c:pt>
                <c:pt idx="89">
                  <c:v>216322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CumulativeConfirmed!$C$129:$CN$129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  <c:pt idx="73">
                  <c:v>615051</c:v>
                </c:pt>
                <c:pt idx="74">
                  <c:v>646458</c:v>
                </c:pt>
                <c:pt idx="75">
                  <c:v>676844</c:v>
                </c:pt>
                <c:pt idx="76">
                  <c:v>708670</c:v>
                </c:pt>
                <c:pt idx="77">
                  <c:v>746218</c:v>
                </c:pt>
                <c:pt idx="78">
                  <c:v>783282</c:v>
                </c:pt>
                <c:pt idx="79">
                  <c:v>822878</c:v>
                </c:pt>
                <c:pt idx="80">
                  <c:v>857928</c:v>
                </c:pt>
                <c:pt idx="81">
                  <c:v>913357</c:v>
                </c:pt>
                <c:pt idx="82">
                  <c:v>940718</c:v>
                </c:pt>
                <c:pt idx="83">
                  <c:v>968088</c:v>
                </c:pt>
                <c:pt idx="84">
                  <c:v>1000380</c:v>
                </c:pt>
                <c:pt idx="85">
                  <c:v>1045100</c:v>
                </c:pt>
                <c:pt idx="86">
                  <c:v>1078250</c:v>
                </c:pt>
                <c:pt idx="87">
                  <c:v>1101282</c:v>
                </c:pt>
                <c:pt idx="88">
                  <c:v>1134793</c:v>
                </c:pt>
                <c:pt idx="89">
                  <c:v>1159553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CumulativeConfirmed!$C$130:$CN$130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2461</c:v>
                </c:pt>
                <c:pt idx="52">
                  <c:v>3041</c:v>
                </c:pt>
                <c:pt idx="53">
                  <c:v>3889</c:v>
                </c:pt>
                <c:pt idx="54">
                  <c:v>5234</c:v>
                </c:pt>
                <c:pt idx="55">
                  <c:v>7120</c:v>
                </c:pt>
                <c:pt idx="56">
                  <c:v>8715</c:v>
                </c:pt>
                <c:pt idx="57">
                  <c:v>14916</c:v>
                </c:pt>
                <c:pt idx="58">
                  <c:v>20678</c:v>
                </c:pt>
                <c:pt idx="59">
                  <c:v>27483</c:v>
                </c:pt>
                <c:pt idx="60">
                  <c:v>35563</c:v>
                </c:pt>
                <c:pt idx="61">
                  <c:v>46863</c:v>
                </c:pt>
                <c:pt idx="62">
                  <c:v>57525</c:v>
                </c:pt>
                <c:pt idx="63">
                  <c:v>70234</c:v>
                </c:pt>
                <c:pt idx="64">
                  <c:v>89352</c:v>
                </c:pt>
                <c:pt idx="65">
                  <c:v>108106</c:v>
                </c:pt>
                <c:pt idx="66">
                  <c:v>129126</c:v>
                </c:pt>
                <c:pt idx="67">
                  <c:v>149575</c:v>
                </c:pt>
                <c:pt idx="68">
                  <c:v>171855</c:v>
                </c:pt>
                <c:pt idx="69">
                  <c:v>199671</c:v>
                </c:pt>
                <c:pt idx="70">
                  <c:v>225999</c:v>
                </c:pt>
                <c:pt idx="71">
                  <c:v>258418</c:v>
                </c:pt>
                <c:pt idx="72">
                  <c:v>291714</c:v>
                </c:pt>
                <c:pt idx="73">
                  <c:v>325982</c:v>
                </c:pt>
                <c:pt idx="74">
                  <c:v>357349</c:v>
                </c:pt>
                <c:pt idx="75">
                  <c:v>388197</c:v>
                </c:pt>
                <c:pt idx="76">
                  <c:v>420839</c:v>
                </c:pt>
                <c:pt idx="77">
                  <c:v>454266</c:v>
                </c:pt>
                <c:pt idx="78">
                  <c:v>490539</c:v>
                </c:pt>
                <c:pt idx="79">
                  <c:v>526394</c:v>
                </c:pt>
                <c:pt idx="80">
                  <c:v>558188</c:v>
                </c:pt>
                <c:pt idx="81">
                  <c:v>588861</c:v>
                </c:pt>
                <c:pt idx="82">
                  <c:v>616147</c:v>
                </c:pt>
                <c:pt idx="83">
                  <c:v>645056</c:v>
                </c:pt>
                <c:pt idx="84">
                  <c:v>675568</c:v>
                </c:pt>
                <c:pt idx="85">
                  <c:v>710119</c:v>
                </c:pt>
                <c:pt idx="86">
                  <c:v>745149</c:v>
                </c:pt>
                <c:pt idx="87">
                  <c:v>780087</c:v>
                </c:pt>
                <c:pt idx="88">
                  <c:v>808867</c:v>
                </c:pt>
                <c:pt idx="89">
                  <c:v>837218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CumulativeConfirmed!$C$131:$CN$131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  <c:pt idx="73">
                  <c:v>24713</c:v>
                </c:pt>
                <c:pt idx="74">
                  <c:v>26876</c:v>
                </c:pt>
                <c:pt idx="75">
                  <c:v>28984</c:v>
                </c:pt>
                <c:pt idx="76">
                  <c:v>31977</c:v>
                </c:pt>
                <c:pt idx="77">
                  <c:v>37183</c:v>
                </c:pt>
                <c:pt idx="78">
                  <c:v>41539</c:v>
                </c:pt>
                <c:pt idx="79">
                  <c:v>47200</c:v>
                </c:pt>
                <c:pt idx="80">
                  <c:v>50167</c:v>
                </c:pt>
                <c:pt idx="81">
                  <c:v>53269</c:v>
                </c:pt>
                <c:pt idx="82">
                  <c:v>57536</c:v>
                </c:pt>
                <c:pt idx="83">
                  <c:v>60716</c:v>
                </c:pt>
                <c:pt idx="84">
                  <c:v>66242</c:v>
                </c:pt>
                <c:pt idx="85">
                  <c:v>70725</c:v>
                </c:pt>
                <c:pt idx="86">
                  <c:v>76398</c:v>
                </c:pt>
                <c:pt idx="87">
                  <c:v>81699</c:v>
                </c:pt>
                <c:pt idx="88">
                  <c:v>86534</c:v>
                </c:pt>
                <c:pt idx="89">
                  <c:v>91021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CumulativeConfirmed!$C$132:$CN$132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  <c:pt idx="73">
                  <c:v>7409</c:v>
                </c:pt>
                <c:pt idx="74">
                  <c:v>7969</c:v>
                </c:pt>
                <c:pt idx="75">
                  <c:v>8517</c:v>
                </c:pt>
                <c:pt idx="76">
                  <c:v>8983</c:v>
                </c:pt>
                <c:pt idx="77">
                  <c:v>9590</c:v>
                </c:pt>
                <c:pt idx="78">
                  <c:v>10173</c:v>
                </c:pt>
                <c:pt idx="79">
                  <c:v>10728</c:v>
                </c:pt>
                <c:pt idx="80">
                  <c:v>11283</c:v>
                </c:pt>
                <c:pt idx="81">
                  <c:v>11861</c:v>
                </c:pt>
                <c:pt idx="82">
                  <c:v>12453</c:v>
                </c:pt>
                <c:pt idx="83">
                  <c:v>13167</c:v>
                </c:pt>
                <c:pt idx="84">
                  <c:v>13805</c:v>
                </c:pt>
                <c:pt idx="85">
                  <c:v>14768</c:v>
                </c:pt>
                <c:pt idx="86">
                  <c:v>15771</c:v>
                </c:pt>
                <c:pt idx="87">
                  <c:v>16766</c:v>
                </c:pt>
                <c:pt idx="88">
                  <c:v>17533</c:v>
                </c:pt>
                <c:pt idx="89">
                  <c:v>18451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CumulativeConfirmed!$C$133:$CN$133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  <c:pt idx="73">
                  <c:v>72067</c:v>
                </c:pt>
                <c:pt idx="74">
                  <c:v>76197</c:v>
                </c:pt>
                <c:pt idx="75">
                  <c:v>79957</c:v>
                </c:pt>
                <c:pt idx="76">
                  <c:v>83419</c:v>
                </c:pt>
                <c:pt idx="77">
                  <c:v>86468</c:v>
                </c:pt>
                <c:pt idx="78">
                  <c:v>89765</c:v>
                </c:pt>
                <c:pt idx="79">
                  <c:v>93306</c:v>
                </c:pt>
                <c:pt idx="80">
                  <c:v>96882</c:v>
                </c:pt>
                <c:pt idx="81">
                  <c:v>100342</c:v>
                </c:pt>
                <c:pt idx="82">
                  <c:v>104029</c:v>
                </c:pt>
                <c:pt idx="83">
                  <c:v>107501</c:v>
                </c:pt>
                <c:pt idx="84">
                  <c:v>111072</c:v>
                </c:pt>
                <c:pt idx="85">
                  <c:v>114643</c:v>
                </c:pt>
                <c:pt idx="86">
                  <c:v>118513</c:v>
                </c:pt>
                <c:pt idx="87">
                  <c:v>121952</c:v>
                </c:pt>
                <c:pt idx="88">
                  <c:v>125980</c:v>
                </c:pt>
                <c:pt idx="89">
                  <c:v>129996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  <c:majorUnit val="3"/>
        <c:major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516957084016486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7.6793738661829813E-2</c:v>
                </c:pt>
                <c:pt idx="37" formatCode="0%">
                  <c:v>6.9681793793911886E-2</c:v>
                </c:pt>
                <c:pt idx="38" formatCode="0%">
                  <c:v>6.6067972006562226E-2</c:v>
                </c:pt>
                <c:pt idx="39" formatCode="0%">
                  <c:v>6.2732515096318872E-2</c:v>
                </c:pt>
                <c:pt idx="40" formatCode="0%">
                  <c:v>5.791390476107653E-2</c:v>
                </c:pt>
                <c:pt idx="41" formatCode="0%">
                  <c:v>5.2405137141912451E-2</c:v>
                </c:pt>
                <c:pt idx="42" formatCode="0%">
                  <c:v>4.7801554476525641E-2</c:v>
                </c:pt>
                <c:pt idx="43" formatCode="0%">
                  <c:v>4.3832688837862399E-2</c:v>
                </c:pt>
                <c:pt idx="44" formatCode="0%">
                  <c:v>4.1176091840422625E-2</c:v>
                </c:pt>
                <c:pt idx="45" formatCode="0%">
                  <c:v>4.0549472053634128E-2</c:v>
                </c:pt>
                <c:pt idx="46" formatCode="0%">
                  <c:v>3.963558161750913E-2</c:v>
                </c:pt>
                <c:pt idx="47" formatCode="0%">
                  <c:v>3.6729991966330346E-2</c:v>
                </c:pt>
                <c:pt idx="48" formatCode="0%">
                  <c:v>3.2433008624913606E-2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0.1950329816472649</c:v>
                </c:pt>
                <c:pt idx="9" formatCode="0%">
                  <c:v>0.1950329816472649</c:v>
                </c:pt>
                <c:pt idx="10" formatCode="0%">
                  <c:v>0.1970462668642349</c:v>
                </c:pt>
                <c:pt idx="11" formatCode="0%">
                  <c:v>0.20328762966032091</c:v>
                </c:pt>
                <c:pt idx="12" formatCode="0%">
                  <c:v>0.2164794539343311</c:v>
                </c:pt>
                <c:pt idx="13" formatCode="0%">
                  <c:v>0.23361534638388895</c:v>
                </c:pt>
                <c:pt idx="14" formatCode="0%">
                  <c:v>0.25429828749058797</c:v>
                </c:pt>
                <c:pt idx="15" formatCode="0%">
                  <c:v>0.29549831407268701</c:v>
                </c:pt>
                <c:pt idx="16" formatCode="0%">
                  <c:v>0.32951735882682431</c:v>
                </c:pt>
                <c:pt idx="17" formatCode="0%">
                  <c:v>0.35469538924027949</c:v>
                </c:pt>
                <c:pt idx="18" formatCode="0%">
                  <c:v>0.35383844996378094</c:v>
                </c:pt>
                <c:pt idx="19" formatCode="0%">
                  <c:v>0.35406439237781179</c:v>
                </c:pt>
                <c:pt idx="20" formatCode="0%">
                  <c:v>0.34222510858559924</c:v>
                </c:pt>
                <c:pt idx="21" formatCode="0%">
                  <c:v>0.32847722126166956</c:v>
                </c:pt>
                <c:pt idx="22" formatCode="0%">
                  <c:v>0.31017220347350083</c:v>
                </c:pt>
                <c:pt idx="23" formatCode="0%">
                  <c:v>0.30923169120501276</c:v>
                </c:pt>
                <c:pt idx="24" formatCode="0%">
                  <c:v>0.30217707430934432</c:v>
                </c:pt>
                <c:pt idx="25" formatCode="0%">
                  <c:v>0.29004140360627595</c:v>
                </c:pt>
                <c:pt idx="26" formatCode="0%">
                  <c:v>0.27346496201026071</c:v>
                </c:pt>
                <c:pt idx="27" formatCode="0%">
                  <c:v>0.26407606417404833</c:v>
                </c:pt>
                <c:pt idx="28" formatCode="0%">
                  <c:v>0.25007214279905726</c:v>
                </c:pt>
                <c:pt idx="29" formatCode="0%">
                  <c:v>0.24226732050551161</c:v>
                </c:pt>
                <c:pt idx="30" formatCode="0%">
                  <c:v>0.23072641688340143</c:v>
                </c:pt>
                <c:pt idx="31" formatCode="0%">
                  <c:v>0.222339839421933</c:v>
                </c:pt>
                <c:pt idx="32" formatCode="0%">
                  <c:v>0.20384102339424426</c:v>
                </c:pt>
                <c:pt idx="33" formatCode="0%">
                  <c:v>0.18516495928068522</c:v>
                </c:pt>
                <c:pt idx="34" formatCode="0%">
                  <c:v>0.16653685920882655</c:v>
                </c:pt>
                <c:pt idx="35" formatCode="0%">
                  <c:v>0.15456217852777607</c:v>
                </c:pt>
                <c:pt idx="36" formatCode="0%">
                  <c:v>0.144171173750376</c:v>
                </c:pt>
                <c:pt idx="37" formatCode="0%">
                  <c:v>0.13470974652944001</c:v>
                </c:pt>
                <c:pt idx="38" formatCode="0%">
                  <c:v>0.12562736175511727</c:v>
                </c:pt>
                <c:pt idx="39" formatCode="0%">
                  <c:v>0.11469911333809894</c:v>
                </c:pt>
                <c:pt idx="40" formatCode="0%">
                  <c:v>0.10229778468529993</c:v>
                </c:pt>
                <c:pt idx="41" formatCode="0%">
                  <c:v>9.0607913855310418E-2</c:v>
                </c:pt>
                <c:pt idx="42" formatCode="0%">
                  <c:v>8.3735662964110391E-2</c:v>
                </c:pt>
                <c:pt idx="43" formatCode="0%">
                  <c:v>7.9115356015960162E-2</c:v>
                </c:pt>
                <c:pt idx="44" formatCode="0%">
                  <c:v>7.6170964224730797E-2</c:v>
                </c:pt>
                <c:pt idx="45" formatCode="0%">
                  <c:v>7.4217808614381583E-2</c:v>
                </c:pt>
                <c:pt idx="46" formatCode="0%">
                  <c:v>7.0240015502572042E-2</c:v>
                </c:pt>
                <c:pt idx="47" formatCode="0%">
                  <c:v>6.3445189471735677E-2</c:v>
                </c:pt>
                <c:pt idx="48" formatCode="0%">
                  <c:v>5.6572535502005396E-2</c:v>
                </c:pt>
                <c:pt idx="49" formatCode="0%">
                  <c:v>5.1969084176647362E-2</c:v>
                </c:pt>
                <c:pt idx="50" formatCode="0%">
                  <c:v>4.9097357786943276E-2</c:v>
                </c:pt>
                <c:pt idx="51" formatCode="0%">
                  <c:v>4.7070071771403356E-2</c:v>
                </c:pt>
                <c:pt idx="52" formatCode="0%">
                  <c:v>4.6671010615043716E-2</c:v>
                </c:pt>
                <c:pt idx="53" formatCode="0%">
                  <c:v>4.4779332676136985E-2</c:v>
                </c:pt>
                <c:pt idx="54" formatCode="0%">
                  <c:v>4.0746009327116806E-2</c:v>
                </c:pt>
                <c:pt idx="55" formatCode="0%">
                  <c:v>3.5813988520545882E-2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2.7727107209036816E-2</c:v>
                </c:pt>
                <c:pt idx="52" formatCode="0%">
                  <c:v>2.7159741456978265E-2</c:v>
                </c:pt>
                <c:pt idx="53" formatCode="0%">
                  <c:v>2.6357752170186027E-2</c:v>
                </c:pt>
                <c:pt idx="54" formatCode="0%">
                  <c:v>2.5408691671711409E-2</c:v>
                </c:pt>
                <c:pt idx="55" formatCode="0%">
                  <c:v>2.3656326722708714E-2</c:v>
                </c:pt>
                <c:pt idx="56" formatCode="0%">
                  <c:v>2.2247709103647189E-2</c:v>
                </c:pt>
                <c:pt idx="57" formatCode="0%">
                  <c:v>2.1011309832060492E-2</c:v>
                </c:pt>
                <c:pt idx="58" formatCode="0%">
                  <c:v>2.0144850802017295E-2</c:v>
                </c:pt>
                <c:pt idx="59" formatCode="0%">
                  <c:v>1.9271769891399781E-2</c:v>
                </c:pt>
                <c:pt idx="60" formatCode="0%">
                  <c:v>1.873106975218608E-2</c:v>
                </c:pt>
                <c:pt idx="61" formatCode="0%">
                  <c:v>1.7549821214560318E-2</c:v>
                </c:pt>
                <c:pt idx="62" formatCode="0%">
                  <c:v>1.6166871127015609E-2</c:v>
                </c:pt>
                <c:pt idx="63" formatCode="0%">
                  <c:v>1.4709443396137742E-2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2.9918988762478449E-4</c:v>
                </c:pt>
                <c:pt idx="86" formatCode="0%">
                  <c:v>2.2706950055211655E-2</c:v>
                </c:pt>
                <c:pt idx="87" formatCode="0%">
                  <c:v>4.507218150120762E-2</c:v>
                </c:pt>
                <c:pt idx="88" formatCode="0%">
                  <c:v>6.7497282424015426E-2</c:v>
                </c:pt>
                <c:pt idx="89" formatCode="0%">
                  <c:v>6.7433447068824634E-2</c:v>
                </c:pt>
                <c:pt idx="90" formatCode="0%">
                  <c:v>6.7412176250924175E-2</c:v>
                </c:pt>
                <c:pt idx="91" formatCode="0%">
                  <c:v>4.4927270288682486E-2</c:v>
                </c:pt>
                <c:pt idx="92" formatCode="0%">
                  <c:v>2.2463635144341243E-2</c:v>
                </c:pt>
                <c:pt idx="93" formatCode="0%">
                  <c:v>0</c:v>
                </c:pt>
                <c:pt idx="94" formatCode="0%">
                  <c:v>0</c:v>
                </c:pt>
                <c:pt idx="95" formatCode="0%">
                  <c:v>1.4378972244581215E-5</c:v>
                </c:pt>
                <c:pt idx="96" formatCode="0%">
                  <c:v>2.875794448916243E-5</c:v>
                </c:pt>
                <c:pt idx="97" formatCode="0%">
                  <c:v>4.3136916733743647E-5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0.16937879810608725</c:v>
                </c:pt>
                <c:pt idx="27" formatCode="0%">
                  <c:v>0.17131821823495966</c:v>
                </c:pt>
                <c:pt idx="28" formatCode="0%">
                  <c:v>0.18568270536969145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0.17756636791319588</c:v>
                </c:pt>
                <c:pt idx="32" formatCode="0%">
                  <c:v>0.15683295785555681</c:v>
                </c:pt>
                <c:pt idx="33" formatCode="0%">
                  <c:v>0.13270348855289935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5.2995189346276263E-2</c:v>
                </c:pt>
                <c:pt idx="42" formatCode="0%">
                  <c:v>5.3531209907486499E-2</c:v>
                </c:pt>
                <c:pt idx="43" formatCode="0%">
                  <c:v>5.3001713926153236E-2</c:v>
                </c:pt>
                <c:pt idx="44" formatCode="0%">
                  <c:v>5.0720759806572126E-2</c:v>
                </c:pt>
                <c:pt idx="45" formatCode="0%">
                  <c:v>4.4138585139202435E-2</c:v>
                </c:pt>
                <c:pt idx="46" formatCode="0%">
                  <c:v>3.6775859801340349E-2</c:v>
                </c:pt>
                <c:pt idx="47" formatCode="0%">
                  <c:v>3.0370072249734498E-2</c:v>
                </c:pt>
                <c:pt idx="48" formatCode="0%">
                  <c:v>2.7455888100834585E-2</c:v>
                </c:pt>
                <c:pt idx="49" formatCode="0%">
                  <c:v>2.5506426536286247E-2</c:v>
                </c:pt>
                <c:pt idx="50" formatCode="0%">
                  <c:v>2.3894366872455608E-2</c:v>
                </c:pt>
                <c:pt idx="51" formatCode="0%">
                  <c:v>2.1905061741691823E-2</c:v>
                </c:pt>
                <c:pt idx="52" formatCode="0%">
                  <c:v>1.9637529146083372E-2</c:v>
                </c:pt>
                <c:pt idx="53" formatCode="0%">
                  <c:v>1.7558096656549987E-2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6.5109757252433662E-2</c:v>
                </c:pt>
                <c:pt idx="34" formatCode="0%">
                  <c:v>7.4368958982990785E-2</c:v>
                </c:pt>
                <c:pt idx="35" formatCode="0%">
                  <c:v>7.5462015696106999E-2</c:v>
                </c:pt>
                <c:pt idx="36" formatCode="0%">
                  <c:v>7.1032228991232627E-2</c:v>
                </c:pt>
                <c:pt idx="37" formatCode="0%">
                  <c:v>6.2576931996667515E-2</c:v>
                </c:pt>
                <c:pt idx="38" formatCode="0%">
                  <c:v>5.43462817709904E-2</c:v>
                </c:pt>
                <c:pt idx="39" formatCode="0%">
                  <c:v>4.4664777987447168E-2</c:v>
                </c:pt>
                <c:pt idx="40" formatCode="0%">
                  <c:v>4.3125699148109264E-2</c:v>
                </c:pt>
                <c:pt idx="41" formatCode="0%">
                  <c:v>4.3901000773392283E-2</c:v>
                </c:pt>
                <c:pt idx="42" formatCode="0%">
                  <c:v>4.3658244422802563E-2</c:v>
                </c:pt>
                <c:pt idx="43" formatCode="0%">
                  <c:v>4.007733337585876E-2</c:v>
                </c:pt>
                <c:pt idx="44" formatCode="0%">
                  <c:v>3.4599829344520293E-2</c:v>
                </c:pt>
                <c:pt idx="45" formatCode="0%">
                  <c:v>3.0119986577554474E-2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3.1038314898245749E-2</c:v>
                </c:pt>
                <c:pt idx="41" formatCode="0%">
                  <c:v>3.0649000533797599E-2</c:v>
                </c:pt>
                <c:pt idx="42" formatCode="0%">
                  <c:v>2.8583045839678967E-2</c:v>
                </c:pt>
                <c:pt idx="43" formatCode="0%">
                  <c:v>2.6769283203228245E-2</c:v>
                </c:pt>
                <c:pt idx="44" formatCode="0%">
                  <c:v>2.3902600329438545E-2</c:v>
                </c:pt>
                <c:pt idx="45" formatCode="0%">
                  <c:v>2.2255264866695306E-2</c:v>
                </c:pt>
                <c:pt idx="46" formatCode="0%">
                  <c:v>1.937027944522729E-2</c:v>
                </c:pt>
                <c:pt idx="47" formatCode="0%">
                  <c:v>1.8810369942252752E-2</c:v>
                </c:pt>
                <c:pt idx="48" formatCode="0%">
                  <c:v>1.8774495179378681E-2</c:v>
                </c:pt>
                <c:pt idx="49" formatCode="0%">
                  <c:v>1.9555543116767177E-2</c:v>
                </c:pt>
                <c:pt idx="50" formatCode="0%">
                  <c:v>1.8576555683129881E-2</c:v>
                </c:pt>
                <c:pt idx="51" formatCode="0%">
                  <c:v>1.7446576337611337E-2</c:v>
                </c:pt>
                <c:pt idx="52" formatCode="0%">
                  <c:v>1.6001531008859482E-2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6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0.13731081299336875</c:v>
                </c:pt>
                <c:pt idx="32" formatCode="0%">
                  <c:v>0.12894320889545283</c:v>
                </c:pt>
                <c:pt idx="33" formatCode="0%">
                  <c:v>0.11815393559099641</c:v>
                </c:pt>
                <c:pt idx="34" formatCode="0%">
                  <c:v>0.10638458621460505</c:v>
                </c:pt>
                <c:pt idx="35" formatCode="0%">
                  <c:v>9.8557202447032324E-2</c:v>
                </c:pt>
                <c:pt idx="36" formatCode="0%">
                  <c:v>9.4629315392769975E-2</c:v>
                </c:pt>
                <c:pt idx="37" formatCode="0%">
                  <c:v>9.1773359900835752E-2</c:v>
                </c:pt>
                <c:pt idx="38" formatCode="0%">
                  <c:v>8.9358759920375785E-2</c:v>
                </c:pt>
                <c:pt idx="39" formatCode="0%">
                  <c:v>8.4807154067991108E-2</c:v>
                </c:pt>
                <c:pt idx="40" formatCode="0%">
                  <c:v>7.9448893984442145E-2</c:v>
                </c:pt>
                <c:pt idx="41" formatCode="0%">
                  <c:v>7.0895851739942062E-2</c:v>
                </c:pt>
                <c:pt idx="42" formatCode="0%">
                  <c:v>6.3000089506543011E-2</c:v>
                </c:pt>
                <c:pt idx="43" formatCode="0%">
                  <c:v>5.6191207564150115E-2</c:v>
                </c:pt>
                <c:pt idx="44" formatCode="0%">
                  <c:v>5.2764167343251588E-2</c:v>
                </c:pt>
                <c:pt idx="45" formatCode="0%">
                  <c:v>5.1335298842294819E-2</c:v>
                </c:pt>
                <c:pt idx="46" formatCode="0%">
                  <c:v>5.0064399648267775E-2</c:v>
                </c:pt>
                <c:pt idx="47" formatCode="0%">
                  <c:v>4.7997304708185272E-2</c:v>
                </c:pt>
                <c:pt idx="48" formatCode="0%">
                  <c:v>4.5155437303434333E-2</c:v>
                </c:pt>
                <c:pt idx="49" formatCode="0%">
                  <c:v>4.1916493867556692E-2</c:v>
                </c:pt>
                <c:pt idx="50" formatCode="0%">
                  <c:v>3.8722156279537755E-2</c:v>
                </c:pt>
                <c:pt idx="51" formatCode="0%">
                  <c:v>3.6535131798217733E-2</c:v>
                </c:pt>
                <c:pt idx="52" formatCode="0%">
                  <c:v>3.5136274754937524E-2</c:v>
                </c:pt>
                <c:pt idx="53" formatCode="0%">
                  <c:v>3.4113394250510298E-2</c:v>
                </c:pt>
                <c:pt idx="54" formatCode="0%">
                  <c:v>3.279736021695645E-2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0.40344237577703007</c:v>
                </c:pt>
                <c:pt idx="21" formatCode="0%">
                  <c:v>0.37204072875999389</c:v>
                </c:pt>
                <c:pt idx="22" formatCode="0%">
                  <c:v>0.3349173903431284</c:v>
                </c:pt>
                <c:pt idx="23" formatCode="0%">
                  <c:v>0.28649589796836494</c:v>
                </c:pt>
                <c:pt idx="24" formatCode="0%">
                  <c:v>0.26543550726277315</c:v>
                </c:pt>
                <c:pt idx="25" formatCode="0%">
                  <c:v>0.24802711661732504</c:v>
                </c:pt>
                <c:pt idx="26" formatCode="0%">
                  <c:v>0.22965533691888859</c:v>
                </c:pt>
                <c:pt idx="27" formatCode="0%">
                  <c:v>0.21199491900063783</c:v>
                </c:pt>
                <c:pt idx="28" formatCode="0%">
                  <c:v>0.19514507646568724</c:v>
                </c:pt>
                <c:pt idx="29" formatCode="0%">
                  <c:v>0.17749709004445532</c:v>
                </c:pt>
                <c:pt idx="30" formatCode="0%">
                  <c:v>0.16152065879689595</c:v>
                </c:pt>
                <c:pt idx="31" formatCode="0%">
                  <c:v>0.15081550199860469</c:v>
                </c:pt>
                <c:pt idx="32" formatCode="0%">
                  <c:v>0.14352731022001505</c:v>
                </c:pt>
                <c:pt idx="33" formatCode="0%">
                  <c:v>0.13490207903910814</c:v>
                </c:pt>
                <c:pt idx="34" formatCode="0%">
                  <c:v>0.12520069652405472</c:v>
                </c:pt>
                <c:pt idx="35" formatCode="0%">
                  <c:v>0.11347398145794003</c:v>
                </c:pt>
                <c:pt idx="36" formatCode="0%">
                  <c:v>0.10316325154799544</c:v>
                </c:pt>
                <c:pt idx="37" formatCode="0%">
                  <c:v>9.3194555359903467E-2</c:v>
                </c:pt>
                <c:pt idx="38" formatCode="0%">
                  <c:v>8.5883055192854732E-2</c:v>
                </c:pt>
                <c:pt idx="39" formatCode="0%">
                  <c:v>8.0103193648908125E-2</c:v>
                </c:pt>
                <c:pt idx="40" formatCode="0%">
                  <c:v>7.5095623322067651E-2</c:v>
                </c:pt>
                <c:pt idx="41" formatCode="0%">
                  <c:v>6.904353426352805E-2</c:v>
                </c:pt>
                <c:pt idx="42" formatCode="0%">
                  <c:v>6.2637735509936412E-2</c:v>
                </c:pt>
                <c:pt idx="43" formatCode="0%">
                  <c:v>5.6475367162620582E-2</c:v>
                </c:pt>
                <c:pt idx="44" formatCode="0%">
                  <c:v>5.1843282345226026E-2</c:v>
                </c:pt>
                <c:pt idx="45" formatCode="0%">
                  <c:v>4.8951133439452864E-2</c:v>
                </c:pt>
                <c:pt idx="46" formatCode="0%">
                  <c:v>4.7822225017102094E-2</c:v>
                </c:pt>
                <c:pt idx="47" formatCode="0%">
                  <c:v>4.673990570309039E-2</c:v>
                </c:pt>
                <c:pt idx="48" formatCode="0%">
                  <c:v>4.5203588473873291E-2</c:v>
                </c:pt>
                <c:pt idx="49" formatCode="0%">
                  <c:v>4.2677998045802669E-2</c:v>
                </c:pt>
                <c:pt idx="50" formatCode="0%">
                  <c:v>3.9973320999517371E-2</c:v>
                </c:pt>
                <c:pt idx="51" formatCode="0%">
                  <c:v>3.737032238550797E-2</c:v>
                </c:pt>
                <c:pt idx="52" formatCode="0%">
                  <c:v>3.6050321879927814E-2</c:v>
                </c:pt>
                <c:pt idx="53" formatCode="0%">
                  <c:v>3.5768975834473249E-2</c:v>
                </c:pt>
                <c:pt idx="54" formatCode="0%">
                  <c:v>3.5915136555880377E-2</c:v>
                </c:pt>
                <c:pt idx="55" formatCode="0%">
                  <c:v>3.4913936430274774E-2</c:v>
                </c:pt>
                <c:pt idx="56" formatCode="0%">
                  <c:v>3.3096670933379459E-2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2.2914093369839073E-2</c:v>
                </c:pt>
                <c:pt idx="54" formatCode="0%">
                  <c:v>2.1172170361151082E-2</c:v>
                </c:pt>
                <c:pt idx="55" formatCode="0%">
                  <c:v>2.0176718758309287E-2</c:v>
                </c:pt>
                <c:pt idx="56" formatCode="0%">
                  <c:v>1.9682746080047497E-2</c:v>
                </c:pt>
                <c:pt idx="57" formatCode="0%">
                  <c:v>1.9345519415499002E-2</c:v>
                </c:pt>
                <c:pt idx="58" formatCode="0%">
                  <c:v>1.8479065389115812E-2</c:v>
                </c:pt>
                <c:pt idx="59" formatCode="0%">
                  <c:v>1.7543489904220905E-2</c:v>
                </c:pt>
                <c:pt idx="60" formatCode="0%">
                  <c:v>1.6455360739128011E-2</c:v>
                </c:pt>
                <c:pt idx="61" formatCode="0%">
                  <c:v>1.5796683809748746E-2</c:v>
                </c:pt>
                <c:pt idx="62" formatCode="0%">
                  <c:v>1.5268465240287465E-2</c:v>
                </c:pt>
                <c:pt idx="63" formatCode="0%">
                  <c:v>1.4936770862889951E-2</c:v>
                </c:pt>
                <c:pt idx="64" formatCode="0%">
                  <c:v>1.4064660629927506E-2</c:v>
                </c:pt>
                <c:pt idx="65" formatCode="0%">
                  <c:v>1.2976188336342842E-2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9.8426422137539338E-4</c:v>
                </c:pt>
                <c:pt idx="86" formatCode="0%">
                  <c:v>1.1452135791244118E-3</c:v>
                </c:pt>
                <c:pt idx="87" formatCode="0%">
                  <c:v>1.2709091679458477E-3</c:v>
                </c:pt>
                <c:pt idx="88" formatCode="0%">
                  <c:v>1.3574735865102088E-3</c:v>
                </c:pt>
                <c:pt idx="89" formatCode="0%">
                  <c:v>1.2248648067076928E-3</c:v>
                </c:pt>
                <c:pt idx="90" formatCode="0%">
                  <c:v>1.1251898799746751E-3</c:v>
                </c:pt>
                <c:pt idx="91" formatCode="0%">
                  <c:v>8.1272785151383553E-4</c:v>
                </c:pt>
                <c:pt idx="92" formatCode="0%">
                  <c:v>5.2198519605273219E-4</c:v>
                </c:pt>
                <c:pt idx="93" formatCode="0%">
                  <c:v>2.3780293917186057E-4</c:v>
                </c:pt>
                <c:pt idx="94" formatCode="0%">
                  <c:v>2.2503053814504348E-4</c:v>
                </c:pt>
                <c:pt idx="95" formatCode="0%">
                  <c:v>1.9478070933158045E-4</c:v>
                </c:pt>
                <c:pt idx="96" formatCode="0%">
                  <c:v>1.5977299414412136E-4</c:v>
                </c:pt>
                <c:pt idx="97" formatCode="0%">
                  <c:v>1.3112383521203994E-4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9.4528491517661337E-2</c:v>
                </c:pt>
                <c:pt idx="36" formatCode="0%">
                  <c:v>8.3646045141922906E-2</c:v>
                </c:pt>
                <c:pt idx="37" formatCode="0%">
                  <c:v>6.8924402618181002E-2</c:v>
                </c:pt>
                <c:pt idx="38" formatCode="0%">
                  <c:v>5.8006835353987242E-2</c:v>
                </c:pt>
                <c:pt idx="39" formatCode="0%">
                  <c:v>5.3825177582695373E-2</c:v>
                </c:pt>
                <c:pt idx="40" formatCode="0%">
                  <c:v>5.1221807522554196E-2</c:v>
                </c:pt>
                <c:pt idx="41" formatCode="0%">
                  <c:v>4.926236311604567E-2</c:v>
                </c:pt>
                <c:pt idx="42" formatCode="0%">
                  <c:v>4.8447827381669008E-2</c:v>
                </c:pt>
                <c:pt idx="43" formatCode="0%">
                  <c:v>6.2787785766001455E-2</c:v>
                </c:pt>
                <c:pt idx="44" formatCode="0%">
                  <c:v>7.4289649173925262E-2</c:v>
                </c:pt>
                <c:pt idx="45" formatCode="0%">
                  <c:v>8.6350574151996914E-2</c:v>
                </c:pt>
                <c:pt idx="46" formatCode="0%">
                  <c:v>8.2423304484110435E-2</c:v>
                </c:pt>
                <c:pt idx="47" formatCode="0%">
                  <c:v>8.3856070416374592E-2</c:v>
                </c:pt>
                <c:pt idx="48" formatCode="0%">
                  <c:v>6.9411575157697955E-2</c:v>
                </c:pt>
                <c:pt idx="49" formatCode="0%">
                  <c:v>5.4667939550341847E-2</c:v>
                </c:pt>
                <c:pt idx="50" formatCode="0%">
                  <c:v>3.5460930732545824E-2</c:v>
                </c:pt>
                <c:pt idx="51" formatCode="0%">
                  <c:v>3.2361605077650214E-2</c:v>
                </c:pt>
                <c:pt idx="52" formatCode="0%">
                  <c:v>2.6431176587703737E-2</c:v>
                </c:pt>
                <c:pt idx="53" formatCode="0%">
                  <c:v>1.9061456308540059E-2</c:v>
                </c:pt>
                <c:pt idx="54" formatCode="0%">
                  <c:v>1.3303821099406532E-2</c:v>
                </c:pt>
                <c:pt idx="55" formatCode="0%">
                  <c:v>1.0929674048130611E-2</c:v>
                </c:pt>
                <c:pt idx="56" formatCode="0%">
                  <c:v>1.0088076470665527E-2</c:v>
                </c:pt>
                <c:pt idx="57" formatCode="0%">
                  <c:v>7.3010718386701257E-3</c:v>
                </c:pt>
                <c:pt idx="58" formatCode="0%">
                  <c:v>8.4918837824770055E-3</c:v>
                </c:pt>
                <c:pt idx="59" formatCode="0%">
                  <c:v>1.026121534112708E-2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2.0284871631451058E-2</c:v>
                </c:pt>
                <c:pt idx="47" formatCode="0%">
                  <c:v>1.9942263588003401E-2</c:v>
                </c:pt>
                <c:pt idx="48" formatCode="0%">
                  <c:v>1.9882676568849567E-2</c:v>
                </c:pt>
                <c:pt idx="49" formatCode="0%">
                  <c:v>2.0058275238622542E-2</c:v>
                </c:pt>
                <c:pt idx="50" formatCode="0%">
                  <c:v>1.9158075535597414E-2</c:v>
                </c:pt>
                <c:pt idx="51" formatCode="0%">
                  <c:v>1.759611450518328E-2</c:v>
                </c:pt>
                <c:pt idx="52" formatCode="0%">
                  <c:v>1.5109570845202924E-2</c:v>
                </c:pt>
                <c:pt idx="53" formatCode="0%">
                  <c:v>1.3661929687438956E-2</c:v>
                </c:pt>
                <c:pt idx="54" formatCode="0%">
                  <c:v>1.3073988586580487E-2</c:v>
                </c:pt>
                <c:pt idx="55" formatCode="0%">
                  <c:v>1.2999049945877195E-2</c:v>
                </c:pt>
                <c:pt idx="56" formatCode="0%">
                  <c:v>1.2723167343235827E-2</c:v>
                </c:pt>
                <c:pt idx="57" formatCode="0%">
                  <c:v>1.1847459211992076E-2</c:v>
                </c:pt>
                <c:pt idx="58" formatCode="0%">
                  <c:v>1.0572636419429552E-2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2.4315725896210783E-2</c:v>
                </c:pt>
                <c:pt idx="46" formatCode="0%">
                  <c:v>2.5389354051520947E-2</c:v>
                </c:pt>
                <c:pt idx="47" formatCode="0%">
                  <c:v>2.5677824310386638E-2</c:v>
                </c:pt>
                <c:pt idx="48" formatCode="0%">
                  <c:v>2.6696107027208187E-2</c:v>
                </c:pt>
                <c:pt idx="49" formatCode="0%">
                  <c:v>2.5679708636792808E-2</c:v>
                </c:pt>
                <c:pt idx="50" formatCode="0%">
                  <c:v>2.4264493419745941E-2</c:v>
                </c:pt>
                <c:pt idx="51" formatCode="0%">
                  <c:v>2.064560924413043E-2</c:v>
                </c:pt>
                <c:pt idx="52" formatCode="0%">
                  <c:v>1.9674155809612293E-2</c:v>
                </c:pt>
                <c:pt idx="53" formatCode="0%">
                  <c:v>1.9808241330667425E-2</c:v>
                </c:pt>
                <c:pt idx="54" formatCode="0%">
                  <c:v>2.1387818644529322E-2</c:v>
                </c:pt>
                <c:pt idx="55" formatCode="0%">
                  <c:v>2.1318690447758765E-2</c:v>
                </c:pt>
                <c:pt idx="56" formatCode="0%">
                  <c:v>2.099692044338634E-2</c:v>
                </c:pt>
                <c:pt idx="57" formatCode="0%">
                  <c:v>1.9275411730088992E-2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6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0.68508</cdr:x>
      <cdr:y>0.64583</cdr:y>
    </cdr:from>
    <cdr:to>
      <cdr:x>0.79642</cdr:x>
      <cdr:y>0.70584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284108" y="4172478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0.65407</cdr:x>
      <cdr:y>0.16329</cdr:y>
    </cdr:from>
    <cdr:to>
      <cdr:x>0.76541</cdr:x>
      <cdr:y>0.2233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6954364" y="1054952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0.11004</cdr:x>
      <cdr:y>0.61618</cdr:y>
    </cdr:from>
    <cdr:to>
      <cdr:x>0.3483</cdr:x>
      <cdr:y>0.68401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169963" y="3980946"/>
          <a:ext cx="2533301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0.22948</cdr:x>
      <cdr:y>0.32875</cdr:y>
    </cdr:from>
    <cdr:to>
      <cdr:x>0.42839</cdr:x>
      <cdr:y>0.39658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2439938" y="2123975"/>
          <a:ext cx="211491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zoomScale="46" zoomScaleNormal="46" workbookViewId="0">
      <selection activeCell="E55" sqref="E55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0" t="str">
        <f>C7&amp;" Covid-19 Active Case Projections"</f>
        <v>Ireland Covid-19 Active Case Projections</v>
      </c>
      <c r="C2" s="15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2"/>
      <c r="C3" s="143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0" t="s">
        <v>535</v>
      </c>
      <c r="X3" s="101"/>
      <c r="Y3" s="102"/>
      <c r="Z3" s="109" t="s">
        <v>98</v>
      </c>
      <c r="AA3" s="115"/>
      <c r="AB3" s="115"/>
      <c r="AC3" s="110"/>
    </row>
    <row r="4" spans="1:32" x14ac:dyDescent="0.25">
      <c r="A4" s="46"/>
      <c r="B4" s="142"/>
      <c r="C4" s="143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3"/>
      <c r="X4" s="104"/>
      <c r="Y4" s="105"/>
      <c r="Z4" s="111"/>
      <c r="AA4" s="116"/>
      <c r="AB4" s="116"/>
      <c r="AC4" s="112"/>
    </row>
    <row r="5" spans="1:32" x14ac:dyDescent="0.25">
      <c r="A5" s="46"/>
      <c r="B5" s="144"/>
      <c r="C5" s="145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6"/>
      <c r="X5" s="107"/>
      <c r="Y5" s="108"/>
      <c r="Z5" s="113"/>
      <c r="AA5" s="117"/>
      <c r="AB5" s="117"/>
      <c r="AC5" s="114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4" t="s">
        <v>475</v>
      </c>
      <c r="C7" s="152" t="str">
        <f>Z3</f>
        <v>Ireland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5"/>
      <c r="C8" s="153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0" t="s">
        <v>534</v>
      </c>
      <c r="X8" s="101"/>
      <c r="Y8" s="102"/>
      <c r="Z8" s="109">
        <v>5</v>
      </c>
      <c r="AA8" s="110"/>
      <c r="AB8" s="118" t="s">
        <v>543</v>
      </c>
      <c r="AC8" s="119"/>
      <c r="AD8" s="119"/>
      <c r="AE8" s="119"/>
      <c r="AF8" s="119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3"/>
      <c r="X9" s="104"/>
      <c r="Y9" s="105"/>
      <c r="Z9" s="111"/>
      <c r="AA9" s="112"/>
      <c r="AB9" s="118"/>
      <c r="AC9" s="119"/>
      <c r="AD9" s="119"/>
      <c r="AE9" s="119"/>
      <c r="AF9" s="119"/>
    </row>
    <row r="10" spans="1:32" ht="18.600000000000001" customHeight="1" x14ac:dyDescent="0.25">
      <c r="A10" s="46"/>
      <c r="B10" s="154" t="s">
        <v>498</v>
      </c>
      <c r="C10" s="162">
        <f>Projections_Data!C4</f>
        <v>19877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6"/>
      <c r="X10" s="107"/>
      <c r="Y10" s="108"/>
      <c r="Z10" s="113"/>
      <c r="AA10" s="114"/>
      <c r="AB10" s="118"/>
      <c r="AC10" s="119"/>
      <c r="AD10" s="119"/>
      <c r="AE10" s="119"/>
      <c r="AF10" s="119"/>
    </row>
    <row r="11" spans="1:32" ht="18.600000000000001" customHeight="1" x14ac:dyDescent="0.25">
      <c r="A11" s="46"/>
      <c r="B11" s="155"/>
      <c r="C11" s="163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4" t="s">
        <v>580</v>
      </c>
      <c r="C12" s="160">
        <f ca="1">Projections_Data!C6</f>
        <v>4603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5"/>
      <c r="C13" s="161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0" t="s">
        <v>536</v>
      </c>
      <c r="X13" s="120"/>
      <c r="Y13" s="120"/>
      <c r="Z13" s="120"/>
      <c r="AA13" s="120"/>
    </row>
    <row r="14" spans="1:32" ht="18.600000000000001" customHeight="1" x14ac:dyDescent="0.25">
      <c r="A14" s="46"/>
      <c r="B14" s="154" t="s">
        <v>581</v>
      </c>
      <c r="C14" s="158">
        <f ca="1">Projections_Data!C7</f>
        <v>14115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0"/>
      <c r="X14" s="120"/>
      <c r="Y14" s="120"/>
      <c r="Z14" s="120"/>
      <c r="AA14" s="120"/>
    </row>
    <row r="15" spans="1:32" ht="18.600000000000001" customHeight="1" x14ac:dyDescent="0.25">
      <c r="A15" s="46"/>
      <c r="B15" s="155"/>
      <c r="C15" s="159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1" t="s">
        <v>537</v>
      </c>
      <c r="X15" s="121"/>
      <c r="Y15" s="121"/>
      <c r="Z15" s="122">
        <v>0</v>
      </c>
      <c r="AA15" s="123"/>
    </row>
    <row r="16" spans="1:32" ht="18.600000000000001" customHeight="1" x14ac:dyDescent="0.25">
      <c r="A16" s="46"/>
      <c r="B16" s="154" t="s">
        <v>507</v>
      </c>
      <c r="C16" s="156">
        <f>Projections_Data!C8</f>
        <v>1159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1"/>
      <c r="X16" s="121"/>
      <c r="Y16" s="121"/>
      <c r="Z16" s="123"/>
      <c r="AA16" s="123"/>
    </row>
    <row r="17" spans="1:42" ht="18.600000000000001" customHeight="1" x14ac:dyDescent="0.25">
      <c r="A17" s="46"/>
      <c r="B17" s="155"/>
      <c r="C17" s="15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1" t="s">
        <v>538</v>
      </c>
      <c r="X17" s="121"/>
      <c r="Y17" s="121"/>
      <c r="Z17" s="122">
        <v>0</v>
      </c>
      <c r="AA17" s="123"/>
    </row>
    <row r="18" spans="1:42" ht="18.600000000000001" customHeight="1" x14ac:dyDescent="0.25">
      <c r="A18" s="46"/>
      <c r="B18" s="133" t="s">
        <v>593</v>
      </c>
      <c r="C18" s="135">
        <f ca="1">Projections_Data!C11</f>
        <v>-5.234356772824722E-2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1"/>
      <c r="X18" s="121"/>
      <c r="Y18" s="121"/>
      <c r="Z18" s="123"/>
      <c r="AA18" s="123"/>
    </row>
    <row r="19" spans="1:42" ht="18.600000000000001" customHeight="1" x14ac:dyDescent="0.25">
      <c r="A19" s="46"/>
      <c r="B19" s="134"/>
      <c r="C19" s="13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1" t="s">
        <v>539</v>
      </c>
      <c r="X19" s="121"/>
      <c r="Y19" s="121"/>
      <c r="Z19" s="122">
        <v>0</v>
      </c>
      <c r="AA19" s="123"/>
    </row>
    <row r="20" spans="1:42" ht="18.600000000000001" customHeight="1" x14ac:dyDescent="0.25">
      <c r="A20" s="46"/>
      <c r="B20" s="129" t="s">
        <v>500</v>
      </c>
      <c r="C20" s="131">
        <f>Projections_Data!C14</f>
        <v>20364.977397732317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1"/>
      <c r="X20" s="121"/>
      <c r="Y20" s="121"/>
      <c r="Z20" s="123"/>
      <c r="AA20" s="123"/>
    </row>
    <row r="21" spans="1:42" ht="18.600000000000001" customHeight="1" x14ac:dyDescent="0.25">
      <c r="A21" s="46"/>
      <c r="B21" s="130"/>
      <c r="C21" s="132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3" t="s">
        <v>594</v>
      </c>
      <c r="C22" s="164">
        <f ca="1">Projections_Data!C13</f>
        <v>7.8691162709422072E-2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34"/>
      <c r="C23" s="165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4" t="s">
        <v>595</v>
      </c>
      <c r="C24" s="156">
        <f ca="1">C16*(1+C22)</f>
        <v>1250.20305758022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5"/>
      <c r="C25" s="15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605</v>
      </c>
    </row>
    <row r="26" spans="1:42" ht="18.600000000000001" customHeight="1" x14ac:dyDescent="0.25">
      <c r="A26" s="46"/>
      <c r="B26" s="146" t="s">
        <v>615</v>
      </c>
      <c r="C26" s="14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7" t="str">
        <f>"Source: Analysis of John Hopkins University and WHO data.
Data updated: "&amp;TEXT(Projections_Data!C2,"DD/MM/YYYY")&amp;"."</f>
        <v>Source: Analysis of John Hopkins University and WHO data.
Data updated: 28/04/2020.</v>
      </c>
      <c r="C27" s="1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2" t="str">
        <f>Projections_Data!B35</f>
        <v xml:space="preserve">Ireland critically ill projections </v>
      </c>
      <c r="C29" s="143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2"/>
      <c r="C30" s="143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2"/>
      <c r="C31" s="143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4"/>
      <c r="C32" s="145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0" t="s">
        <v>540</v>
      </c>
      <c r="X32" s="120"/>
      <c r="Y32" s="120"/>
      <c r="Z32" s="125"/>
      <c r="AA32" s="125"/>
      <c r="AB32" s="126" t="s">
        <v>541</v>
      </c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P32" s="127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0"/>
      <c r="X33" s="120"/>
      <c r="Y33" s="120"/>
      <c r="Z33" s="125"/>
      <c r="AA33" s="125"/>
      <c r="AB33" s="126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</row>
    <row r="34" spans="1:43" ht="15.6" customHeight="1" x14ac:dyDescent="0.25">
      <c r="A34" s="46"/>
      <c r="B34" s="140" t="s">
        <v>463</v>
      </c>
      <c r="C34" s="98">
        <f>Projections_Data!C16</f>
        <v>320.95609000000002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0"/>
      <c r="X34" s="120"/>
      <c r="Y34" s="120"/>
      <c r="Z34" s="125"/>
      <c r="AA34" s="125"/>
      <c r="AB34" s="126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7"/>
      <c r="AO34" s="127"/>
      <c r="AP34" s="127"/>
    </row>
    <row r="35" spans="1:43" ht="18" customHeight="1" x14ac:dyDescent="0.25">
      <c r="A35" s="46"/>
      <c r="B35" s="140"/>
      <c r="C35" s="9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0"/>
      <c r="X35" s="120"/>
      <c r="Y35" s="120"/>
      <c r="Z35" s="125"/>
      <c r="AA35" s="125"/>
      <c r="AB35" s="126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</row>
    <row r="36" spans="1:43" ht="18" customHeight="1" x14ac:dyDescent="0.25">
      <c r="A36" s="46"/>
      <c r="B36" s="99" t="s">
        <v>512</v>
      </c>
      <c r="C36" s="166">
        <f>Projections_Data!C15</f>
        <v>0.14577149469235801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0"/>
      <c r="X36" s="120"/>
      <c r="Y36" s="120"/>
      <c r="Z36" s="125"/>
      <c r="AA36" s="125"/>
      <c r="AB36" s="126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</row>
    <row r="37" spans="1:43" ht="20.399999999999999" customHeight="1" x14ac:dyDescent="0.25">
      <c r="A37" s="46"/>
      <c r="B37" s="99"/>
      <c r="C37" s="166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99" t="s">
        <v>511</v>
      </c>
      <c r="C38" s="98">
        <f ca="1">Projections!C12*Projections!C36</f>
        <v>670.98619006892386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99"/>
      <c r="C39" s="9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0" t="s">
        <v>463</v>
      </c>
      <c r="X39" s="120"/>
      <c r="Y39" s="120"/>
      <c r="Z39" s="128"/>
      <c r="AA39" s="128"/>
      <c r="AB39" s="124" t="s">
        <v>542</v>
      </c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</row>
    <row r="40" spans="1:43" ht="20.399999999999999" customHeight="1" x14ac:dyDescent="0.25">
      <c r="A40" s="46"/>
      <c r="B40" s="99" t="s">
        <v>486</v>
      </c>
      <c r="C40" s="141">
        <f ca="1">Projections_Data!D31</f>
        <v>43919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0"/>
      <c r="X40" s="120"/>
      <c r="Y40" s="120"/>
      <c r="Z40" s="128"/>
      <c r="AA40" s="128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</row>
    <row r="41" spans="1:43" ht="20.399999999999999" customHeight="1" x14ac:dyDescent="0.25">
      <c r="A41" s="46"/>
      <c r="B41" s="99"/>
      <c r="C41" s="141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0"/>
      <c r="X41" s="120"/>
      <c r="Y41" s="120"/>
      <c r="Z41" s="128"/>
      <c r="AA41" s="128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</row>
    <row r="42" spans="1:43" ht="20.399999999999999" customHeight="1" x14ac:dyDescent="0.25">
      <c r="A42" s="46"/>
      <c r="B42" s="140" t="s">
        <v>487</v>
      </c>
      <c r="C42" s="139">
        <f ca="1">IFERROR(C40-TODAY(),"N/A")</f>
        <v>-31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0"/>
      <c r="X42" s="120"/>
      <c r="Y42" s="120"/>
      <c r="Z42" s="128"/>
      <c r="AA42" s="128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</row>
    <row r="43" spans="1:43" ht="18" customHeight="1" x14ac:dyDescent="0.25">
      <c r="A43" s="46"/>
      <c r="B43" s="140"/>
      <c r="C43" s="139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7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8"/>
      <c r="C45" s="138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0" t="s">
        <v>534</v>
      </c>
      <c r="X45" s="101"/>
      <c r="Y45" s="102"/>
      <c r="Z45" s="109"/>
      <c r="AA45" s="110"/>
    </row>
    <row r="46" spans="1:43" ht="15.6" customHeight="1" x14ac:dyDescent="0.25">
      <c r="A46" s="46"/>
      <c r="B46" s="138"/>
      <c r="C46" s="138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3"/>
      <c r="X46" s="104"/>
      <c r="Y46" s="105"/>
      <c r="Z46" s="111"/>
      <c r="AA46" s="112"/>
    </row>
    <row r="47" spans="1:43" ht="13.8" customHeight="1" x14ac:dyDescent="0.25">
      <c r="A47" s="46"/>
      <c r="B47" s="138"/>
      <c r="C47" s="138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6"/>
      <c r="X47" s="107"/>
      <c r="Y47" s="108"/>
      <c r="Z47" s="113"/>
      <c r="AA47" s="114"/>
    </row>
    <row r="48" spans="1:43" ht="14.4" customHeight="1" x14ac:dyDescent="0.25">
      <c r="A48" s="46"/>
      <c r="B48" s="138"/>
      <c r="C48" s="138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8" t="str">
        <f>"Source: Analysis of John Hopkins University and WHO data.
Data updated: "&amp;TEXT(Projections_Data!C2,"DD/MM/YYYY")&amp;"."</f>
        <v>Source: Analysis of John Hopkins University and WHO data.
Data updated: 28/04/2020.</v>
      </c>
      <c r="C49" s="14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7"/>
      <c r="C50" s="1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7"/>
      <c r="C51" s="1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7"/>
      <c r="C52" s="1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49"/>
      <c r="C53" s="149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Z17:AA18"/>
    <mergeCell ref="W19:Y20"/>
    <mergeCell ref="Z19:AA20"/>
    <mergeCell ref="AB32:AP36"/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Days_Since_100!$C$5:$C$63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4" width="11.6640625" style="58" bestFit="1" customWidth="1"/>
    <col min="5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629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1012582</v>
      </c>
      <c r="E4" s="75">
        <f>D4*Projections_Data!$C$15</f>
        <v>147605.59163857726</v>
      </c>
      <c r="F4" s="75">
        <f>VLOOKUP(C4,Country_Data!C:G,5,FALSE)</f>
        <v>58355</v>
      </c>
      <c r="G4" s="76">
        <f>IFERROR(VLOOKUP(C4,Days_Since_100!C:G,5,FALSE)-1,0)</f>
        <v>3.1015264045522128E-2</v>
      </c>
      <c r="H4" s="82">
        <f>IFERROR(VLOOKUP(C4,Deaths_since_10!C:G,5,FALSE)-1,0)</f>
        <v>3.2529344411758254E-2</v>
      </c>
      <c r="J4" s="68" t="str">
        <f t="shared" ref="J4:J23" si="0">IFERROR(LOG((M4/E4),1+G4),"")</f>
        <v/>
      </c>
      <c r="K4" s="67"/>
      <c r="L4" s="61">
        <f>VLOOKUP(C4,Country_Data!C:J,8,FALSE)</f>
        <v>331002651</v>
      </c>
      <c r="M4" s="60">
        <f t="shared" ref="M4:M18" si="1">(L4/100000)*K4</f>
        <v>0</v>
      </c>
      <c r="O4" s="59">
        <f t="array" ref="O4">IF(OR(C4=$Q$4:$Q$22),1,0)</f>
        <v>1</v>
      </c>
      <c r="Q4" s="59" t="s">
        <v>38</v>
      </c>
    </row>
    <row r="5" spans="2:18" s="59" customFormat="1" ht="13.8" customHeight="1" x14ac:dyDescent="0.3">
      <c r="B5" s="66">
        <f t="shared" ref="B5:B36" si="2">B4+1</f>
        <v>2</v>
      </c>
      <c r="C5" s="62" t="s">
        <v>60</v>
      </c>
      <c r="D5" s="75">
        <f>VLOOKUP(C5,Country_Data!B:F,5,FALSE)</f>
        <v>232128</v>
      </c>
      <c r="E5" s="75">
        <f>D5*Projections_Data!$C$15</f>
        <v>33837.645519947677</v>
      </c>
      <c r="F5" s="75">
        <f>VLOOKUP(C5,Country_Data!C:G,5,FALSE)</f>
        <v>23822</v>
      </c>
      <c r="G5" s="76">
        <f>IFERROR(VLOOKUP(C5,Days_Since_100!C:G,5,FALSE)-1,0)</f>
        <v>1.7325191539742768E-2</v>
      </c>
      <c r="H5" s="77">
        <f>IFERROR(VLOOKUP(C5,Deaths_since_10!C:G,5,FALSE)-1,0)</f>
        <v>1.4596716567609969E-2</v>
      </c>
      <c r="J5" s="68">
        <f t="shared" si="0"/>
        <v>-139.41799523415639</v>
      </c>
      <c r="K5" s="67">
        <v>6.6</v>
      </c>
      <c r="L5" s="61">
        <f>VLOOKUP(C5,Country_Data!C:J,8,FALSE)</f>
        <v>46754778</v>
      </c>
      <c r="M5" s="60">
        <f t="shared" si="1"/>
        <v>3085.8153479999996</v>
      </c>
      <c r="O5" s="59">
        <f t="array" ref="O5">IF(OR(C5=$Q$4:$Q$22),1,0)</f>
        <v>1</v>
      </c>
      <c r="Q5" s="59" t="s">
        <v>349</v>
      </c>
    </row>
    <row r="6" spans="2:18" s="59" customFormat="1" ht="13.8" customHeight="1" x14ac:dyDescent="0.3">
      <c r="B6" s="66">
        <f t="shared" si="2"/>
        <v>3</v>
      </c>
      <c r="C6" s="62" t="s">
        <v>58</v>
      </c>
      <c r="D6" s="75">
        <f>VLOOKUP(C6,Country_Data!B:F,5,FALSE)</f>
        <v>201505</v>
      </c>
      <c r="E6" s="75">
        <f>D6*Projections_Data!$C$15</f>
        <v>29373.6850379836</v>
      </c>
      <c r="F6" s="75">
        <f>VLOOKUP(C6,Country_Data!C:G,5,FALSE)</f>
        <v>27359</v>
      </c>
      <c r="G6" s="76">
        <f>IFERROR(VLOOKUP(C6,Days_Since_100!C:G,5,FALSE)-1,0)</f>
        <v>1.1856181511227915E-2</v>
      </c>
      <c r="H6" s="77">
        <f>IFERROR(VLOOKUP(C6,Deaths_since_10!C:G,5,FALSE)-1,0)</f>
        <v>1.3783602963381103E-2</v>
      </c>
      <c r="J6" s="68">
        <f t="shared" si="0"/>
        <v>-177.4493721634297</v>
      </c>
      <c r="K6" s="67">
        <v>6</v>
      </c>
      <c r="L6" s="61">
        <f>VLOOKUP(C6,Country_Data!C:J,8,FALSE)</f>
        <v>60461826</v>
      </c>
      <c r="M6" s="60">
        <f t="shared" si="1"/>
        <v>3627.7095599999998</v>
      </c>
      <c r="O6" s="59">
        <f t="array" ref="O6">IF(OR(C6=$Q$4:$Q$22),1,0)</f>
        <v>1</v>
      </c>
      <c r="Q6" s="59" t="s">
        <v>58</v>
      </c>
    </row>
    <row r="7" spans="2:18" s="59" customFormat="1" ht="13.8" customHeight="1" x14ac:dyDescent="0.3">
      <c r="B7" s="66">
        <f t="shared" si="2"/>
        <v>4</v>
      </c>
      <c r="C7" s="62" t="s">
        <v>41</v>
      </c>
      <c r="D7" s="75">
        <f>VLOOKUP(C7,Country_Data!B:F,5,FALSE)</f>
        <v>169053</v>
      </c>
      <c r="E7" s="75">
        <f>D7*Projections_Data!$C$15</f>
        <v>24643.108492227198</v>
      </c>
      <c r="F7" s="75">
        <f>VLOOKUP(C7,Country_Data!C:G,5,FALSE)</f>
        <v>23694</v>
      </c>
      <c r="G7" s="76">
        <f>IFERROR(VLOOKUP(C7,Days_Since_100!C:G,5,FALSE)-1,0)</f>
        <v>1.3226984192080682E-2</v>
      </c>
      <c r="H7" s="77">
        <f>IFERROR(VLOOKUP(C7,Deaths_since_10!C:G,5,FALSE)-1,0)</f>
        <v>1.597376279310514E-2</v>
      </c>
      <c r="J7" s="68">
        <f t="shared" si="0"/>
        <v>-135.06442303872717</v>
      </c>
      <c r="K7" s="67">
        <v>6.4</v>
      </c>
      <c r="L7" s="61">
        <f>VLOOKUP(C7,Country_Data!C:J,8,FALSE)</f>
        <v>65273511</v>
      </c>
      <c r="M7" s="60">
        <f t="shared" si="1"/>
        <v>4177.5047039999999</v>
      </c>
      <c r="O7" s="59">
        <f t="array" ref="O7">IF(OR(C7=$Q$4:$Q$22),1,0)</f>
        <v>0</v>
      </c>
      <c r="Q7" s="59" t="s">
        <v>60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159912</v>
      </c>
      <c r="E8" s="75">
        <f>D8*Projections_Data!$C$15</f>
        <v>23310.611259244353</v>
      </c>
      <c r="F8" s="75">
        <f>VLOOKUP(C8,Country_Data!C:G,5,FALSE)</f>
        <v>6314</v>
      </c>
      <c r="G8" s="76">
        <f>IFERROR(VLOOKUP(C8,Days_Since_100!C:G,5,FALSE)-1,0)</f>
        <v>8.7062731506890589E-3</v>
      </c>
      <c r="H8" s="77">
        <f>IFERROR(VLOOKUP(C8,Deaths_since_10!C:G,5,FALSE)-1,0)</f>
        <v>2.5207893096592882E-2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2"/>
        <v>6</v>
      </c>
      <c r="C9" s="62" t="s">
        <v>349</v>
      </c>
      <c r="D9" s="75">
        <f>VLOOKUP(C9,Country_Data!B:F,5,FALSE)</f>
        <v>162350</v>
      </c>
      <c r="E9" s="75">
        <f>D9*Projections_Data!$C$15</f>
        <v>23666.002163304322</v>
      </c>
      <c r="F9" s="75">
        <f>VLOOKUP(C9,Country_Data!C:G,5,FALSE)</f>
        <v>21745</v>
      </c>
      <c r="G9" s="76">
        <f>IFERROR(VLOOKUP(C9,Days_Since_100!C:G,5,FALSE)-1,0)</f>
        <v>3.1178650721073176E-2</v>
      </c>
      <c r="H9" s="77">
        <f>IFERROR(VLOOKUP(C9,Deaths_since_10!C:G,5,FALSE)-1,0)</f>
        <v>2.9631697288886594E-2</v>
      </c>
      <c r="J9" s="68">
        <f t="shared" si="0"/>
        <v>-15.290944039662575</v>
      </c>
      <c r="K9" s="67">
        <v>21.8</v>
      </c>
      <c r="L9" s="61">
        <f>VLOOKUP(C9,Country_Data!C:J,8,FALSE)</f>
        <v>67886011</v>
      </c>
      <c r="M9" s="60">
        <f t="shared" si="1"/>
        <v>14799.150398</v>
      </c>
      <c r="O9" s="59">
        <f t="array" ref="O9">IF(OR(C9=$Q$4:$Q$22),1,0)</f>
        <v>1</v>
      </c>
    </row>
    <row r="10" spans="2:18" s="59" customFormat="1" ht="13.8" customHeight="1" x14ac:dyDescent="0.3">
      <c r="B10" s="66">
        <f t="shared" si="2"/>
        <v>7</v>
      </c>
      <c r="C10" s="62" t="s">
        <v>337</v>
      </c>
      <c r="D10" s="75">
        <f>VLOOKUP(C10,Country_Data!B:F,5,FALSE)</f>
        <v>83940</v>
      </c>
      <c r="E10" s="75">
        <f>D10*Projections_Data!$C$15</f>
        <v>12236.059264476531</v>
      </c>
      <c r="F10" s="75">
        <f>VLOOKUP(C10,Country_Data!C:G,5,FALSE)</f>
        <v>4637</v>
      </c>
      <c r="G10" s="76">
        <f>IFERROR(VLOOKUP(C10,Days_Since_100!C:G,5,FALSE)-1,0)</f>
        <v>1.3348207525387679E-4</v>
      </c>
      <c r="H10" s="77">
        <f>IFERROR(VLOOKUP(C10,Deaths_since_10!C:G,5,FALSE)-1,0)</f>
        <v>4.3136916733743647E-5</v>
      </c>
      <c r="J10" s="68">
        <f t="shared" si="0"/>
        <v>10813.447384666671</v>
      </c>
      <c r="K10" s="67">
        <v>3.6</v>
      </c>
      <c r="L10" s="61">
        <f>VLOOKUP(C10,Country_Data!C:J,8,FALSE)</f>
        <v>1439323776</v>
      </c>
      <c r="M10" s="60">
        <f t="shared" si="1"/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2"/>
        <v>8</v>
      </c>
      <c r="C11" s="62" t="s">
        <v>338</v>
      </c>
      <c r="D11" s="75">
        <f>VLOOKUP(C11,Country_Data!B:F,5,FALSE)</f>
        <v>92584</v>
      </c>
      <c r="E11" s="75">
        <f>D11*Projections_Data!$C$15</f>
        <v>13496.108064597274</v>
      </c>
      <c r="F11" s="75">
        <f>VLOOKUP(C11,Country_Data!C:G,5,FALSE)</f>
        <v>5877</v>
      </c>
      <c r="G11" s="76">
        <f>IFERROR(VLOOKUP(C11,Days_Since_100!C:G,5,FALSE)-1,0)</f>
        <v>1.2458856070037605E-2</v>
      </c>
      <c r="H11" s="77">
        <f>IFERROR(VLOOKUP(C11,Deaths_since_10!C:G,5,FALSE)-1,0)</f>
        <v>1.4049552495070339E-2</v>
      </c>
      <c r="J11" s="68" t="str">
        <f t="shared" si="0"/>
        <v/>
      </c>
      <c r="K11" s="67"/>
      <c r="L11" s="61">
        <f>VLOOKUP(C11,Country_Data!C:J,8,FALSE)</f>
        <v>83992949</v>
      </c>
      <c r="M11" s="60">
        <f t="shared" si="1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63</v>
      </c>
      <c r="D12" s="75">
        <f>VLOOKUP(C12,Country_Data!B:F,5,FALSE)</f>
        <v>47334</v>
      </c>
      <c r="E12" s="75">
        <f>D12*Projections_Data!$C$15</f>
        <v>6899.9479297680737</v>
      </c>
      <c r="F12" s="75">
        <f>VLOOKUP(C12,Country_Data!C:G,5,FALSE)</f>
        <v>7331</v>
      </c>
      <c r="G12" s="76">
        <f>IFERROR(VLOOKUP(C12,Days_Since_100!C:G,5,FALSE)-1,0)</f>
        <v>2.0356595197015492E-2</v>
      </c>
      <c r="H12" s="77">
        <f>IFERROR(VLOOKUP(C12,Deaths_since_10!C:G,5,FALSE)-1,0)</f>
        <v>2.4669252781860163E-2</v>
      </c>
      <c r="J12" s="68">
        <f t="shared" si="0"/>
        <v>-161.45481638126702</v>
      </c>
      <c r="K12" s="67">
        <v>2.2999999999999998</v>
      </c>
      <c r="L12" s="61">
        <f>VLOOKUP(C12,Country_Data!C:J,8,FALSE)</f>
        <v>11589623</v>
      </c>
      <c r="M12" s="60">
        <f t="shared" si="1"/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45</v>
      </c>
      <c r="D13" s="75">
        <f>VLOOKUP(C13,Country_Data!B:F,5,FALSE)</f>
        <v>51150</v>
      </c>
      <c r="E13" s="75">
        <f>D13*Projections_Data!$C$15</f>
        <v>7456.2119535141119</v>
      </c>
      <c r="F13" s="75">
        <f>VLOOKUP(C13,Country_Data!C:G,5,FALSE)</f>
        <v>2983</v>
      </c>
      <c r="G13" s="76">
        <f>IFERROR(VLOOKUP(C13,Days_Since_100!C:G,5,FALSE)-1,0)</f>
        <v>3.3888142122406206E-2</v>
      </c>
      <c r="H13" s="77">
        <f>IFERROR(VLOOKUP(C13,Deaths_since_10!C:G,5,FALSE)-1,0)</f>
        <v>5.8869110948783998E-2</v>
      </c>
      <c r="J13" s="68">
        <f t="shared" si="0"/>
        <v>-31.563944909291049</v>
      </c>
      <c r="K13" s="67">
        <v>6.9</v>
      </c>
      <c r="L13" s="61">
        <f>VLOOKUP(C13,Country_Data!C:J,8,FALSE)</f>
        <v>37742154</v>
      </c>
      <c r="M13" s="60">
        <f t="shared" si="1"/>
        <v>2604.2086260000001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81</v>
      </c>
      <c r="D14" s="75">
        <f>VLOOKUP(C14,Country_Data!B:F,5,FALSE)</f>
        <v>73235</v>
      </c>
      <c r="E14" s="75">
        <f>D14*Projections_Data!$C$15</f>
        <v>10675.575413794839</v>
      </c>
      <c r="F14" s="75">
        <f>VLOOKUP(C14,Country_Data!C:G,5,FALSE)</f>
        <v>5083</v>
      </c>
      <c r="G14" s="76">
        <f>IFERROR(VLOOKUP(C14,Days_Since_100!C:G,5,FALSE)-1,0)</f>
        <v>7.91634314658336E-2</v>
      </c>
      <c r="H14" s="77">
        <f>IFERROR(VLOOKUP(C14,Deaths_since_10!C:G,5,FALSE)-1,0)</f>
        <v>8.8200936702240273E-2</v>
      </c>
      <c r="J14" s="68">
        <f t="shared" si="0"/>
        <v>-2.3471797030870265</v>
      </c>
      <c r="K14" s="67">
        <v>4.2</v>
      </c>
      <c r="L14" s="61">
        <f>VLOOKUP(C14,Country_Data!C:J,8,FALSE)</f>
        <v>212559417</v>
      </c>
      <c r="M14" s="60">
        <f t="shared" si="1"/>
        <v>8927.4955140000002</v>
      </c>
      <c r="O14" s="59">
        <f t="array" ref="O14">IF(OR(C14=$Q$4:$Q$22),1,0)</f>
        <v>0</v>
      </c>
      <c r="P14" s="92" t="s">
        <v>584</v>
      </c>
      <c r="Q14" s="93">
        <v>20</v>
      </c>
      <c r="R14" s="92" t="s">
        <v>585</v>
      </c>
    </row>
    <row r="15" spans="2:18" s="59" customFormat="1" ht="13.8" customHeight="1" x14ac:dyDescent="0.3">
      <c r="B15" s="66">
        <f t="shared" si="2"/>
        <v>12</v>
      </c>
      <c r="C15" s="62" t="s">
        <v>89</v>
      </c>
      <c r="D15" s="75">
        <f>VLOOKUP(C15,Country_Data!B:F,5,FALSE)</f>
        <v>38612</v>
      </c>
      <c r="E15" s="75">
        <f>D15*Projections_Data!$C$15</f>
        <v>5628.5289530613272</v>
      </c>
      <c r="F15" s="75">
        <f>VLOOKUP(C15,Country_Data!C:G,5,FALSE)</f>
        <v>4582</v>
      </c>
      <c r="G15" s="76">
        <f>IFERROR(VLOOKUP(C15,Days_Since_100!C:G,5,FALSE)-1,0)</f>
        <v>1.4553085076484784E-2</v>
      </c>
      <c r="H15" s="77">
        <f>IFERROR(VLOOKUP(C15,Deaths_since_10!C:G,5,FALSE)-1,0)</f>
        <v>1.7950739433003626E-2</v>
      </c>
      <c r="J15" s="68" t="str">
        <f t="shared" si="0"/>
        <v/>
      </c>
      <c r="K15" s="67"/>
      <c r="L15" s="61">
        <f>VLOOKUP(C15,Country_Data!C:J,8,FALSE)</f>
        <v>17134872</v>
      </c>
      <c r="M15" s="60">
        <f t="shared" si="1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344</v>
      </c>
      <c r="D16" s="75">
        <f>VLOOKUP(C16,Country_Data!B:F,5,FALSE)</f>
        <v>93558</v>
      </c>
      <c r="E16" s="75">
        <f>D16*Projections_Data!$C$15</f>
        <v>13638.08950042763</v>
      </c>
      <c r="F16" s="75">
        <f>VLOOKUP(C16,Country_Data!C:G,5,FALSE)</f>
        <v>867</v>
      </c>
      <c r="G16" s="76">
        <f>IFERROR(VLOOKUP(C16,Days_Since_100!C:G,5,FALSE)-1,0)</f>
        <v>8.3082675047232657E-2</v>
      </c>
      <c r="H16" s="77">
        <f>IFERROR(VLOOKUP(C16,Deaths_since_10!C:G,5,FALSE)-1,0)</f>
        <v>9.3314789331504722E-2</v>
      </c>
      <c r="J16" s="68">
        <f t="shared" si="0"/>
        <v>-4.549192118490538</v>
      </c>
      <c r="K16" s="67">
        <v>6.5</v>
      </c>
      <c r="L16" s="61">
        <f>VLOOKUP(C16,Country_Data!C:J,8,FALSE)</f>
        <v>145934462</v>
      </c>
      <c r="M16" s="60">
        <f t="shared" si="1"/>
        <v>9485.7400300000008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2"/>
        <v>14</v>
      </c>
      <c r="C17" s="62" t="s">
        <v>77</v>
      </c>
      <c r="D17" s="75">
        <f>VLOOKUP(C17,Country_Data!B:F,5,FALSE)</f>
        <v>29264</v>
      </c>
      <c r="E17" s="75">
        <f>D17*Projections_Data!$C$15</f>
        <v>4265.8570206771647</v>
      </c>
      <c r="F17" s="75">
        <f>VLOOKUP(C17,Country_Data!C:G,5,FALSE)</f>
        <v>1699</v>
      </c>
      <c r="G17" s="76">
        <f>IFERROR(VLOOKUP(C17,Days_Since_100!C:G,5,FALSE)-1,0)</f>
        <v>5.3330433375768926E-3</v>
      </c>
      <c r="H17" s="77">
        <f>IFERROR(VLOOKUP(C17,Deaths_since_10!C:G,5,FALSE)-1,0)</f>
        <v>1.8657981159353465E-2</v>
      </c>
      <c r="J17" s="68" t="str">
        <f t="shared" si="0"/>
        <v/>
      </c>
      <c r="K17" s="67"/>
      <c r="L17" s="61">
        <f>VLOOKUP(C17,Country_Data!C:J,8,FALSE)</f>
        <v>8654622</v>
      </c>
      <c r="M17" s="60">
        <f t="shared" si="1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108</v>
      </c>
      <c r="D18" s="75">
        <f>VLOOKUP(C18,Country_Data!B:F,5,FALSE)</f>
        <v>24322</v>
      </c>
      <c r="E18" s="75">
        <f>D18*Projections_Data!$C$15</f>
        <v>3545.4542939075313</v>
      </c>
      <c r="F18" s="75">
        <f>VLOOKUP(C18,Country_Data!C:G,5,FALSE)</f>
        <v>948</v>
      </c>
      <c r="G18" s="76">
        <f>IFERROR(VLOOKUP(C18,Days_Since_100!C:G,5,FALSE)-1,0)</f>
        <v>1.7027492929960975E-2</v>
      </c>
      <c r="H18" s="77">
        <f>IFERROR(VLOOKUP(C18,Deaths_since_10!C:G,5,FALSE)-1,0)</f>
        <v>2.9434922125563201E-2</v>
      </c>
      <c r="J18" s="68">
        <f t="shared" si="0"/>
        <v>-65.017567655980358</v>
      </c>
      <c r="K18" s="67">
        <v>11.6</v>
      </c>
      <c r="L18" s="61">
        <f>VLOOKUP(C18,Country_Data!C:J,8,FALSE)</f>
        <v>10196709</v>
      </c>
      <c r="M18" s="60">
        <f t="shared" si="1"/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2"/>
        <v>16</v>
      </c>
      <c r="C19" s="62" t="s">
        <v>78</v>
      </c>
      <c r="D19" s="75">
        <f>VLOOKUP(C19,Country_Data!B:F,5,FALSE)</f>
        <v>15357</v>
      </c>
      <c r="E19" s="75">
        <f>D19*Projections_Data!$C$15</f>
        <v>2238.6128439905419</v>
      </c>
      <c r="F19" s="75">
        <f>VLOOKUP(C19,Country_Data!C:G,5,FALSE)</f>
        <v>569</v>
      </c>
      <c r="G19" s="76">
        <f>IFERROR(VLOOKUP(C19,Days_Since_100!C:G,5,FALSE)-1,0)</f>
        <v>4.6885310463276042E-3</v>
      </c>
      <c r="H19" s="77">
        <f>IFERROR(VLOOKUP(C19,Deaths_since_10!C:G,5,FALSE)-1,0)</f>
        <v>1.7392080428688894E-2</v>
      </c>
      <c r="I19" s="58"/>
      <c r="J19" s="68" t="str">
        <f t="shared" si="0"/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2"/>
        <v>17</v>
      </c>
      <c r="C20" s="62" t="s">
        <v>57</v>
      </c>
      <c r="D20" s="75">
        <f>VLOOKUP(C20,Country_Data!B:F,5,FALSE)</f>
        <v>31324</v>
      </c>
      <c r="E20" s="75">
        <f>D20*Projections_Data!$C$15</f>
        <v>4566.1462997434219</v>
      </c>
      <c r="F20" s="75">
        <f>VLOOKUP(C20,Country_Data!C:G,5,FALSE)</f>
        <v>1008</v>
      </c>
      <c r="G20" s="76">
        <f>IFERROR(VLOOKUP(C20,Days_Since_100!C:G,5,FALSE)-1,0)</f>
        <v>6.3015441158133845E-2</v>
      </c>
      <c r="H20" s="77">
        <f>IFERROR(VLOOKUP(C20,Deaths_since_10!C:G,5,FALSE)-1,0)</f>
        <v>6.9313509074906188E-2</v>
      </c>
      <c r="J20" s="68" t="str">
        <f t="shared" si="0"/>
        <v/>
      </c>
      <c r="K20" s="67"/>
      <c r="L20" s="61">
        <f>VLOOKUP(C20,Country_Data!C:J,8,FALSE)</f>
        <v>1380004385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98</v>
      </c>
      <c r="D21" s="75">
        <f>VLOOKUP(C21,Country_Data!B:F,5,FALSE)</f>
        <v>19877</v>
      </c>
      <c r="E21" s="75">
        <f>D21*Projections_Data!$C$15</f>
        <v>2897.5</v>
      </c>
      <c r="F21" s="75">
        <f>VLOOKUP(C21,Country_Data!C:G,5,FALSE)</f>
        <v>1159</v>
      </c>
      <c r="G21" s="76">
        <f>IFERROR(VLOOKUP(C21,Days_Since_100!C:G,5,FALSE)-1,0)</f>
        <v>2.4549851473175899E-2</v>
      </c>
      <c r="H21" s="77">
        <f>IFERROR(VLOOKUP(C21,Deaths_since_10!C:G,5,FALSE)-1,0)</f>
        <v>7.8580555711106337E-2</v>
      </c>
      <c r="J21" s="68" t="str">
        <f t="shared" si="0"/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79</v>
      </c>
      <c r="D22" s="75">
        <f>VLOOKUP(C22,Country_Data!B:F,5,FALSE)</f>
        <v>15728</v>
      </c>
      <c r="E22" s="75">
        <f>D22*Projections_Data!$C$15</f>
        <v>2292.6940685214067</v>
      </c>
      <c r="F22" s="75">
        <f>VLOOKUP(C22,Country_Data!C:G,5,FALSE)</f>
        <v>210</v>
      </c>
      <c r="G22" s="76">
        <f>IFERROR(VLOOKUP(C22,Days_Since_100!C:G,5,FALSE)-1,0)</f>
        <v>1.2196315899176691E-2</v>
      </c>
      <c r="H22" s="77">
        <f>IFERROR(VLOOKUP(C22,Deaths_since_10!C:G,5,FALSE)-1,0)</f>
        <v>1.8084002320198911E-2</v>
      </c>
      <c r="J22" s="68" t="str">
        <f t="shared" si="0"/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2"/>
        <v>20</v>
      </c>
      <c r="C23" s="62" t="s">
        <v>59</v>
      </c>
      <c r="D23" s="75">
        <f>VLOOKUP(C23,Country_Data!B:F,5,FALSE)</f>
        <v>19621</v>
      </c>
      <c r="E23" s="75">
        <f>D23*Projections_Data!$C$15</f>
        <v>2860.1824973587563</v>
      </c>
      <c r="F23" s="75">
        <f>VLOOKUP(C23,Country_Data!C:G,5,FALSE)</f>
        <v>2355</v>
      </c>
      <c r="G23" s="76">
        <f>IFERROR(VLOOKUP(C23,Days_Since_100!C:G,5,FALSE)-1,0)</f>
        <v>3.2084702760634132E-2</v>
      </c>
      <c r="H23" s="77">
        <f>IFERROR(VLOOKUP(C23,Deaths_since_10!C:G,5,FALSE)-1,0)</f>
        <v>3.1062328694520192E-2</v>
      </c>
      <c r="J23" s="68">
        <f t="shared" si="0"/>
        <v>-20.980237993435491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160</v>
      </c>
      <c r="D24" s="75">
        <f>VLOOKUP(C24,Country_Data!B:F,5,FALSE)</f>
        <v>31190</v>
      </c>
      <c r="E24" s="75">
        <f>D24*Projections_Data!$C$15</f>
        <v>4546.6129194546465</v>
      </c>
      <c r="F24" s="75">
        <f>VLOOKUP(C24,Country_Data!C:G,5,FALSE)</f>
        <v>854</v>
      </c>
      <c r="G24" s="76">
        <f>IFERROR(VLOOKUP(C24,Days_Since_100!C:G,5,FALSE)-1,0)</f>
        <v>8.3217466429713838E-2</v>
      </c>
      <c r="H24" s="77">
        <f>IFERROR(VLOOKUP(C24,Deaths_since_10!C:G,5,FALSE)-1,0)</f>
        <v>8.3458717797644244E-2</v>
      </c>
      <c r="J24" s="68">
        <f t="shared" ref="J24:J35" si="3">IFERROR(LOG((M24/E24),1+G24),"")</f>
        <v>9.4286861127931729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474</v>
      </c>
      <c r="D25" s="75">
        <f>VLOOKUP(C25,Country_Data!B:F,5,FALSE)</f>
        <v>10761</v>
      </c>
      <c r="E25" s="75">
        <f>D25*Projections_Data!$C$15</f>
        <v>1568.6470543844646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 t="shared" si="3"/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124</v>
      </c>
      <c r="D26" s="75">
        <f>VLOOKUP(C26,Country_Data!B:F,5,FALSE)</f>
        <v>14365</v>
      </c>
      <c r="E26" s="75">
        <f>D26*Projections_Data!$C$15</f>
        <v>2094.0075212557226</v>
      </c>
      <c r="F26" s="75">
        <f>VLOOKUP(C26,Country_Data!C:G,5,FALSE)</f>
        <v>207</v>
      </c>
      <c r="G26" s="76">
        <f>IFERROR(VLOOKUP(C26,Days_Since_100!C:G,5,FALSE)-1,0)</f>
        <v>3.9911637612915607E-2</v>
      </c>
      <c r="H26" s="77">
        <f>IFERROR(VLOOKUP(C26,Deaths_since_10!C:G,5,FALSE)-1,0)</f>
        <v>4.2634791538352701E-2</v>
      </c>
      <c r="J26" s="68">
        <f t="shared" si="3"/>
        <v>25.052672350021204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36</v>
      </c>
      <c r="D27" s="75">
        <f>VLOOKUP(C27,Country_Data!B:F,5,FALSE)</f>
        <v>14153</v>
      </c>
      <c r="E27" s="75">
        <f>D27*Projections_Data!$C$15</f>
        <v>2063.1039643809427</v>
      </c>
      <c r="F27" s="75">
        <f>VLOOKUP(C27,Country_Data!C:G,5,FALSE)</f>
        <v>394</v>
      </c>
      <c r="G27" s="76">
        <f>IFERROR(VLOOKUP(C27,Days_Since_100!C:G,5,FALSE)-1,0)</f>
        <v>2.1203186113054606E-2</v>
      </c>
      <c r="H27" s="77">
        <f>IFERROR(VLOOKUP(C27,Deaths_since_10!C:G,5,FALSE)-1,0)</f>
        <v>3.7348003959758458E-2</v>
      </c>
      <c r="J27" s="68">
        <f t="shared" si="3"/>
        <v>71.422294135957159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103</v>
      </c>
      <c r="D28" s="75">
        <f>VLOOKUP(C28,Country_Data!B:F,5,FALSE)</f>
        <v>24258</v>
      </c>
      <c r="E28" s="75">
        <f>D28*Projections_Data!$C$15</f>
        <v>3536.1249182472206</v>
      </c>
      <c r="F28" s="75">
        <f>VLOOKUP(C28,Country_Data!C:G,5,FALSE)</f>
        <v>871</v>
      </c>
      <c r="G28" s="76">
        <f>IFERROR(VLOOKUP(C28,Days_Since_100!C:G,5,FALSE)-1,0)</f>
        <v>0.16750657048340889</v>
      </c>
      <c r="H28" s="77">
        <f>IFERROR(VLOOKUP(C28,Deaths_since_10!C:G,5,FALSE)-1,0)</f>
        <v>9.2360595665819112E-2</v>
      </c>
      <c r="J28" s="68" t="str">
        <f t="shared" si="3"/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137</v>
      </c>
      <c r="D29" s="75">
        <f>VLOOKUP(C29,Country_Data!B:F,5,FALSE)</f>
        <v>12218</v>
      </c>
      <c r="E29" s="75">
        <f>D29*Projections_Data!$C$15</f>
        <v>1781.0361221512301</v>
      </c>
      <c r="F29" s="75">
        <f>VLOOKUP(C29,Country_Data!C:G,5,FALSE)</f>
        <v>596</v>
      </c>
      <c r="G29" s="76">
        <f>IFERROR(VLOOKUP(C29,Days_Since_100!C:G,5,FALSE)-1,0)</f>
        <v>3.0555100173759175E-2</v>
      </c>
      <c r="H29" s="77">
        <f>IFERROR(VLOOKUP(C29,Deaths_since_10!C:G,5,FALSE)-1,0)</f>
        <v>5.5937178866571236E-2</v>
      </c>
      <c r="J29" s="68" t="str">
        <f t="shared" si="3"/>
        <v/>
      </c>
      <c r="K29" s="67"/>
      <c r="L29" s="61">
        <f>VLOOKUP(C29,Country_Data!C:J,8,FALSE)</f>
        <v>37846611</v>
      </c>
      <c r="M29" s="60">
        <f t="shared" ref="M29:M43" si="4"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86</v>
      </c>
      <c r="D30" s="75">
        <f>VLOOKUP(C30,Country_Data!B:F,5,FALSE)</f>
        <v>11616</v>
      </c>
      <c r="E30" s="75">
        <f>D30*Projections_Data!$C$15</f>
        <v>1693.2816823464307</v>
      </c>
      <c r="F30" s="75">
        <f>VLOOKUP(C30,Country_Data!C:G,5,FALSE)</f>
        <v>663</v>
      </c>
      <c r="G30" s="76">
        <f>IFERROR(VLOOKUP(C30,Days_Since_100!C:G,5,FALSE)-1,0)</f>
        <v>2.8445902678460921E-2</v>
      </c>
      <c r="H30" s="77">
        <f>IFERROR(VLOOKUP(C30,Deaths_since_10!C:G,5,FALSE)-1,0)</f>
        <v>3.9976211261365524E-2</v>
      </c>
      <c r="J30" s="68" t="str">
        <f t="shared" si="3"/>
        <v/>
      </c>
      <c r="K30" s="67"/>
      <c r="L30" s="61">
        <f>VLOOKUP(C30,Country_Data!C:J,8,FALSE)</f>
        <v>19237691</v>
      </c>
      <c r="M30" s="60">
        <f t="shared" si="4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87</v>
      </c>
      <c r="D31" s="75">
        <f>VLOOKUP(C31,Country_Data!B:F,5,FALSE)</f>
        <v>9049</v>
      </c>
      <c r="E31" s="75">
        <f>D31*Projections_Data!$C$15</f>
        <v>1319.0862554711475</v>
      </c>
      <c r="F31" s="75">
        <f>VLOOKUP(C31,Country_Data!C:G,5,FALSE)</f>
        <v>434</v>
      </c>
      <c r="G31" s="76">
        <f>IFERROR(VLOOKUP(C31,Days_Since_100!C:G,5,FALSE)-1,0)</f>
        <v>1.8142375833676283E-2</v>
      </c>
      <c r="H31" s="77">
        <f>IFERROR(VLOOKUP(C31,Deaths_since_10!C:G,5,FALSE)-1,0)</f>
        <v>1.9526929355373257E-2</v>
      </c>
      <c r="J31" s="68" t="str">
        <f t="shared" si="3"/>
        <v/>
      </c>
      <c r="K31" s="67"/>
      <c r="L31" s="61">
        <f>VLOOKUP(C31,Country_Data!C:J,8,FALSE)</f>
        <v>5792202</v>
      </c>
      <c r="M31" s="60">
        <f t="shared" si="4"/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85</v>
      </c>
      <c r="D32" s="75">
        <f>VLOOKUP(C32,Country_Data!B:F,5,FALSE)</f>
        <v>7660</v>
      </c>
      <c r="E32" s="75">
        <f>D32*Projections_Data!$C$15</f>
        <v>1116.6096493434623</v>
      </c>
      <c r="F32" s="75">
        <f>VLOOKUP(C32,Country_Data!C:G,5,FALSE)</f>
        <v>206</v>
      </c>
      <c r="G32" s="76">
        <f>IFERROR(VLOOKUP(C32,Days_Since_100!C:G,5,FALSE)-1,0)</f>
        <v>6.9030887389587292E-3</v>
      </c>
      <c r="H32" s="77">
        <f>IFERROR(VLOOKUP(C32,Deaths_since_10!C:G,5,FALSE)-1,0)</f>
        <v>1.2075934301617242E-2</v>
      </c>
      <c r="J32" s="68">
        <f t="shared" si="3"/>
        <v>-137.46908170750197</v>
      </c>
      <c r="K32" s="67">
        <v>8</v>
      </c>
      <c r="L32" s="61">
        <f>VLOOKUP(C32,Country_Data!C:J,8,FALSE)</f>
        <v>5421241</v>
      </c>
      <c r="M32" s="60">
        <f t="shared" si="4"/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48</v>
      </c>
      <c r="D33" s="75">
        <f>VLOOKUP(C33,Country_Data!B:F,5,FALSE)</f>
        <v>6744</v>
      </c>
      <c r="E33" s="75">
        <f>D33*Projections_Data!$C$15</f>
        <v>983.08296020526234</v>
      </c>
      <c r="F33" s="75">
        <f>VLOOKUP(C33,Country_Data!C:G,5,FALSE)</f>
        <v>89</v>
      </c>
      <c r="G33" s="76">
        <f>IFERROR(VLOOKUP(C33,Days_Since_100!C:G,5,FALSE)-1,0)</f>
        <v>2.449691789338182E-3</v>
      </c>
      <c r="H33" s="77">
        <f>IFERROR(VLOOKUP(C33,Deaths_since_10!C:G,5,FALSE)-1,0)</f>
        <v>3.4822227649000004E-2</v>
      </c>
      <c r="J33" s="68" t="str">
        <f t="shared" si="3"/>
        <v/>
      </c>
      <c r="K33" s="67"/>
      <c r="L33" s="61">
        <f>VLOOKUP(C33,Country_Data!C:J,8,FALSE)</f>
        <v>25499884</v>
      </c>
      <c r="M33" s="60">
        <f t="shared" si="4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80</v>
      </c>
      <c r="D34" s="75">
        <f>VLOOKUP(C34,Country_Data!B:F,5,FALSE)</f>
        <v>14612</v>
      </c>
      <c r="E34" s="75">
        <f>D34*Projections_Data!$C$15</f>
        <v>2130.0130804447354</v>
      </c>
      <c r="F34" s="75">
        <f>VLOOKUP(C34,Country_Data!C:G,5,FALSE)</f>
        <v>312</v>
      </c>
      <c r="G34" s="76">
        <f>IFERROR(VLOOKUP(C34,Days_Since_100!C:G,5,FALSE)-1,0)</f>
        <v>5.5475162164356773E-2</v>
      </c>
      <c r="H34" s="77">
        <f>IFERROR(VLOOKUP(C34,Deaths_since_10!C:G,5,FALSE)-1,0)</f>
        <v>5.6528580043697874E-2</v>
      </c>
      <c r="J34" s="68" t="str">
        <f t="shared" si="3"/>
        <v/>
      </c>
      <c r="K34" s="67"/>
      <c r="L34" s="61">
        <f>VLOOKUP(C34,Country_Data!C:J,8,FALSE)</f>
        <v>220892340</v>
      </c>
      <c r="M34" s="60">
        <f t="shared" si="4"/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477</v>
      </c>
      <c r="D35" s="75">
        <f>VLOOKUP(C35,Country_Data!B:F,5,FALSE)</f>
        <v>7504</v>
      </c>
      <c r="E35" s="75">
        <f>D35*Projections_Data!$C$15</f>
        <v>1093.8692961714544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 t="shared" si="3"/>
        <v/>
      </c>
      <c r="K35" s="67">
        <v>11.6</v>
      </c>
      <c r="L35" s="61" t="e">
        <f>VLOOKUP(C35,Country_Data!C:J,8,FALSE)</f>
        <v>#N/A</v>
      </c>
      <c r="M35" s="60" t="e">
        <f t="shared" si="4"/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113</v>
      </c>
      <c r="D36" s="75">
        <f>VLOOKUP(C36,Country_Data!B:F,5,FALSE)</f>
        <v>20077</v>
      </c>
      <c r="E36" s="75">
        <f>D36*Projections_Data!$C$15</f>
        <v>2926.6542989384716</v>
      </c>
      <c r="F36" s="75">
        <f>VLOOKUP(C36,Country_Data!C:G,5,FALSE)</f>
        <v>152</v>
      </c>
      <c r="G36" s="76">
        <f>IFERROR(VLOOKUP(C36,Days_Since_100!C:G,5,FALSE)-1,0)</f>
        <v>7.584459050921577E-2</v>
      </c>
      <c r="H36" s="77">
        <f>IFERROR(VLOOKUP(C36,Deaths_since_10!C:G,5,FALSE)-1,0)</f>
        <v>4.6674499737731745E-2</v>
      </c>
      <c r="J36" s="68">
        <f t="shared" ref="J36:J66" si="5">IFERROR(LOG((M36/E36),1+G36),"")</f>
        <v>1.9575912940833571</v>
      </c>
      <c r="K36" s="67">
        <v>9.6999999999999993</v>
      </c>
      <c r="L36" s="61">
        <f>VLOOKUP(C36,Country_Data!C:J,8,FALSE)</f>
        <v>34813871</v>
      </c>
      <c r="M36" s="60">
        <f t="shared" si="4"/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6">B36+1</f>
        <v>34</v>
      </c>
      <c r="C37" s="62" t="s">
        <v>56</v>
      </c>
      <c r="D37" s="75">
        <f>VLOOKUP(C37,Country_Data!B:F,5,FALSE)</f>
        <v>7958</v>
      </c>
      <c r="E37" s="75">
        <f>D37*Projections_Data!$C$15</f>
        <v>1160.049554761785</v>
      </c>
      <c r="F37" s="75">
        <f>VLOOKUP(C37,Country_Data!C:G,5,FALSE)</f>
        <v>530</v>
      </c>
      <c r="G37" s="76">
        <f>IFERROR(VLOOKUP(C37,Days_Since_100!C:G,5,FALSE)-1,0)</f>
        <v>2.6543268221972394E-2</v>
      </c>
      <c r="H37" s="77">
        <f>IFERROR(VLOOKUP(C37,Deaths_since_10!C:G,5,FALSE)-1,0)</f>
        <v>2.7842991220965008E-2</v>
      </c>
      <c r="J37" s="68">
        <f t="shared" si="5"/>
        <v>94.23790086496264</v>
      </c>
      <c r="K37" s="67">
        <v>12.5</v>
      </c>
      <c r="L37" s="61">
        <f>VLOOKUP(C37,Country_Data!C:J,8,FALSE)</f>
        <v>109581078</v>
      </c>
      <c r="M37" s="60">
        <f t="shared" si="4"/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6"/>
        <v>35</v>
      </c>
      <c r="C38" s="62" t="s">
        <v>55</v>
      </c>
      <c r="D38" s="75">
        <f>VLOOKUP(C38,Country_Data!B:F,5,FALSE)</f>
        <v>11380</v>
      </c>
      <c r="E38" s="75">
        <f>D38*Projections_Data!$C$15</f>
        <v>1658.8796095990342</v>
      </c>
      <c r="F38" s="75">
        <f>VLOOKUP(C38,Country_Data!C:G,5,FALSE)</f>
        <v>89</v>
      </c>
      <c r="G38" s="76">
        <f>IFERROR(VLOOKUP(C38,Days_Since_100!C:G,5,FALSE)-1,0)</f>
        <v>5.3822099486767083E-2</v>
      </c>
      <c r="H38" s="77">
        <f>IFERROR(VLOOKUP(C38,Deaths_since_10!C:G,5,FALSE)-1,0)</f>
        <v>9.7085300009603692E-2</v>
      </c>
      <c r="J38" s="68">
        <f t="shared" si="5"/>
        <v>-17.504319358822883</v>
      </c>
      <c r="K38" s="67">
        <v>6.7</v>
      </c>
      <c r="L38" s="61">
        <f>VLOOKUP(C38,Country_Data!C:J,8,FALSE)</f>
        <v>9890402</v>
      </c>
      <c r="M38" s="60">
        <f t="shared" si="4"/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6"/>
        <v>36</v>
      </c>
      <c r="C39" s="62" t="s">
        <v>107</v>
      </c>
      <c r="D39" s="75">
        <f>VLOOKUP(C39,Country_Data!B:F,5,FALSE)</f>
        <v>9511</v>
      </c>
      <c r="E39" s="75">
        <f>D39*Projections_Data!$C$15</f>
        <v>1386.432686019017</v>
      </c>
      <c r="F39" s="75">
        <f>VLOOKUP(C39,Country_Data!C:G,5,FALSE)</f>
        <v>773</v>
      </c>
      <c r="G39" s="76">
        <f>IFERROR(VLOOKUP(C39,Days_Since_100!C:G,5,FALSE)-1,0)</f>
        <v>4.1130469891076826E-2</v>
      </c>
      <c r="H39" s="77">
        <f>IFERROR(VLOOKUP(C39,Deaths_since_10!C:G,5,FALSE)-1,0)</f>
        <v>3.6227330569338356E-2</v>
      </c>
      <c r="J39" s="68" t="str">
        <f t="shared" si="5"/>
        <v/>
      </c>
      <c r="K39" s="67"/>
      <c r="L39" s="61">
        <f>VLOOKUP(C39,Country_Data!C:J,8,FALSE)</f>
        <v>273523615</v>
      </c>
      <c r="M39" s="60">
        <f t="shared" si="4"/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6"/>
        <v>37</v>
      </c>
      <c r="C40" s="62" t="s">
        <v>43</v>
      </c>
      <c r="D40" s="75">
        <f>VLOOKUP(C40,Country_Data!B:F,5,FALSE)</f>
        <v>5851</v>
      </c>
      <c r="E40" s="75">
        <f>D40*Projections_Data!$C$15</f>
        <v>852.90901544498672</v>
      </c>
      <c r="F40" s="75">
        <f>VLOOKUP(C40,Country_Data!C:G,5,FALSE)</f>
        <v>100</v>
      </c>
      <c r="G40" s="76">
        <f>IFERROR(VLOOKUP(C40,Days_Since_100!C:G,5,FALSE)-1,0)</f>
        <v>8.6997080479036537E-3</v>
      </c>
      <c r="H40" s="77">
        <f>IFERROR(VLOOKUP(C40,Deaths_since_10!C:G,5,FALSE)-1,0)</f>
        <v>1.0311459317936089E-2</v>
      </c>
      <c r="J40" s="68">
        <f t="shared" si="5"/>
        <v>241.79304674763605</v>
      </c>
      <c r="K40" s="67">
        <v>21.4</v>
      </c>
      <c r="L40" s="61">
        <f>VLOOKUP(C40,Country_Data!C:J,8,FALSE)</f>
        <v>32365999</v>
      </c>
      <c r="M40" s="60">
        <f t="shared" si="4"/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6"/>
        <v>38</v>
      </c>
      <c r="C41" s="62" t="s">
        <v>101</v>
      </c>
      <c r="D41" s="75">
        <f>VLOOKUP(C41,Country_Data!B:F,5,FALSE)</f>
        <v>11921</v>
      </c>
      <c r="E41" s="75">
        <f>D41*Projections_Data!$C$15</f>
        <v>1737.7419882275997</v>
      </c>
      <c r="F41" s="75">
        <f>VLOOKUP(C41,Country_Data!C:G,5,FALSE)</f>
        <v>10</v>
      </c>
      <c r="G41" s="76">
        <f>IFERROR(VLOOKUP(C41,Days_Since_100!C:G,5,FALSE)-1,0)</f>
        <v>8.9545652840395062E-2</v>
      </c>
      <c r="H41" s="77">
        <f>IFERROR(VLOOKUP(C41,Deaths_since_10!C:G,5,FALSE)-1,0)</f>
        <v>0</v>
      </c>
      <c r="J41" s="68" t="str">
        <f t="shared" si="5"/>
        <v/>
      </c>
      <c r="K41" s="67"/>
      <c r="L41" s="61">
        <f>VLOOKUP(C41,Country_Data!C:J,8,FALSE)</f>
        <v>2881053</v>
      </c>
      <c r="M41" s="60">
        <f t="shared" si="4"/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6"/>
        <v>39</v>
      </c>
      <c r="C42" s="62" t="s">
        <v>40</v>
      </c>
      <c r="D42" s="75">
        <f>VLOOKUP(C42,Country_Data!B:F,5,FALSE)</f>
        <v>14951</v>
      </c>
      <c r="E42" s="75">
        <f>D42*Projections_Data!$C$15</f>
        <v>2179.4296171454444</v>
      </c>
      <c r="F42" s="75">
        <f>VLOOKUP(C42,Country_Data!C:G,5,FALSE)</f>
        <v>14</v>
      </c>
      <c r="G42" s="76">
        <f>IFERROR(VLOOKUP(C42,Days_Since_100!C:G,5,FALSE)-1,0)</f>
        <v>5.9891055780948443E-2</v>
      </c>
      <c r="H42" s="77">
        <f>IFERROR(VLOOKUP(C42,Deaths_since_10!C:G,5,FALSE)-1,0)</f>
        <v>3.1310306477545069E-2</v>
      </c>
      <c r="J42" s="68" t="str">
        <f t="shared" si="5"/>
        <v/>
      </c>
      <c r="K42" s="67"/>
      <c r="L42" s="61">
        <f>VLOOKUP(C42,Country_Data!C:J,8,FALSE)</f>
        <v>5850342</v>
      </c>
      <c r="M42" s="60">
        <f t="shared" si="4"/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6"/>
        <v>40</v>
      </c>
      <c r="C43" s="62" t="s">
        <v>99</v>
      </c>
      <c r="D43" s="75">
        <f>VLOOKUP(C43,Country_Data!B:F,5,FALSE)</f>
        <v>3741</v>
      </c>
      <c r="E43" s="75">
        <f>D43*Projections_Data!$C$15</f>
        <v>545.33116164411126</v>
      </c>
      <c r="F43" s="75">
        <f>VLOOKUP(C43,Country_Data!C:G,5,FALSE)</f>
        <v>89</v>
      </c>
      <c r="G43" s="76">
        <f>IFERROR(VLOOKUP(C43,Days_Since_100!C:G,5,FALSE)-1,0)</f>
        <v>4.1133607461338872E-3</v>
      </c>
      <c r="H43" s="77">
        <f>IFERROR(VLOOKUP(C43,Deaths_since_10!C:G,5,FALSE)-1,0)</f>
        <v>1.4057036283221747E-2</v>
      </c>
      <c r="J43" s="68">
        <f t="shared" si="5"/>
        <v>-306.0725486267529</v>
      </c>
      <c r="K43" s="67">
        <v>24.8</v>
      </c>
      <c r="L43" s="61">
        <f>VLOOKUP(C43,Country_Data!C:J,8,FALSE)</f>
        <v>625978</v>
      </c>
      <c r="M43" s="60">
        <f t="shared" si="4"/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6"/>
        <v>41</v>
      </c>
      <c r="C44" s="62" t="s">
        <v>54</v>
      </c>
      <c r="D44" s="75">
        <f>VLOOKUP(C44,Country_Data!B:F,5,FALSE)</f>
        <v>4740</v>
      </c>
      <c r="E44" s="75">
        <f>D44*Projections_Data!$C$15</f>
        <v>690.95688484177697</v>
      </c>
      <c r="F44" s="75">
        <f>VLOOKUP(C44,Country_Data!C:G,5,FALSE)</f>
        <v>199</v>
      </c>
      <c r="G44" s="76">
        <f>IFERROR(VLOOKUP(C44,Days_Since_100!C:G,5,FALSE)-1,0)</f>
        <v>2.0436009876666938E-2</v>
      </c>
      <c r="H44" s="77">
        <f>IFERROR(VLOOKUP(C44,Deaths_since_10!C:G,5,FALSE)-1,0)</f>
        <v>2.9591446409518385E-2</v>
      </c>
      <c r="I44" s="58"/>
      <c r="J44" s="68" t="str">
        <f t="shared" si="5"/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6"/>
        <v>42</v>
      </c>
      <c r="C45" s="62" t="s">
        <v>35</v>
      </c>
      <c r="D45" s="75">
        <f>VLOOKUP(C45,Country_Data!B:F,5,FALSE)</f>
        <v>2938</v>
      </c>
      <c r="E45" s="75">
        <f>D45*Projections_Data!$C$15</f>
        <v>428.27665140614783</v>
      </c>
      <c r="F45" s="75">
        <f>VLOOKUP(C45,Country_Data!C:G,5,FALSE)</f>
        <v>54</v>
      </c>
      <c r="G45" s="76">
        <f>IFERROR(VLOOKUP(C45,Days_Since_100!C:G,5,FALSE)-1,0)</f>
        <v>6.8789923710672607E-3</v>
      </c>
      <c r="H45" s="77">
        <f>IFERROR(VLOOKUP(C45,Deaths_since_10!C:G,5,FALSE)-1,0)</f>
        <v>1.5511278397481565E-2</v>
      </c>
      <c r="J45" s="68" t="str">
        <f t="shared" si="5"/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6"/>
        <v>43</v>
      </c>
      <c r="C46" s="62" t="s">
        <v>145</v>
      </c>
      <c r="D46" s="75">
        <f>VLOOKUP(C46,Country_Data!B:F,5,FALSE)</f>
        <v>4996</v>
      </c>
      <c r="E46" s="75">
        <f>D46*Projections_Data!$C$15</f>
        <v>728.27438748302063</v>
      </c>
      <c r="F46" s="75">
        <f>VLOOKUP(C46,Country_Data!C:G,5,FALSE)</f>
        <v>93</v>
      </c>
      <c r="G46" s="76">
        <f>IFERROR(VLOOKUP(C46,Days_Since_100!C:G,5,FALSE)-1,0)</f>
        <v>4.794652788827003E-2</v>
      </c>
      <c r="H46" s="77">
        <f>IFERROR(VLOOKUP(C46,Deaths_since_10!C:G,5,FALSE)-1,0)</f>
        <v>4.3961149790192833E-2</v>
      </c>
      <c r="J46" s="68" t="str">
        <f t="shared" si="5"/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6"/>
        <v>44</v>
      </c>
      <c r="C47" s="62" t="s">
        <v>65</v>
      </c>
      <c r="D47" s="75">
        <f>VLOOKUP(C47,Country_Data!B:F,5,FALSE)</f>
        <v>5042</v>
      </c>
      <c r="E47" s="75">
        <f>D47*Projections_Data!$C$15</f>
        <v>734.97987623886911</v>
      </c>
      <c r="F47" s="75">
        <f>VLOOKUP(C47,Country_Data!C:G,5,FALSE)</f>
        <v>359</v>
      </c>
      <c r="G47" s="76">
        <f>IFERROR(VLOOKUP(C47,Days_Since_100!C:G,5,FALSE)-1,0)</f>
        <v>5.3193868616725259E-2</v>
      </c>
      <c r="H47" s="77">
        <f>IFERROR(VLOOKUP(C47,Deaths_since_10!C:G,5,FALSE)-1,0)</f>
        <v>4.5785245721158718E-2</v>
      </c>
      <c r="J47" s="68">
        <f t="shared" si="5"/>
        <v>13.764500495476222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6"/>
        <v>45</v>
      </c>
      <c r="C48" s="62" t="s">
        <v>83</v>
      </c>
      <c r="D48" s="75">
        <f>VLOOKUP(C48,Country_Data!B:F,5,FALSE)</f>
        <v>2566</v>
      </c>
      <c r="E48" s="75">
        <f>D48*Projections_Data!$C$15</f>
        <v>374.04965538059065</v>
      </c>
      <c r="F48" s="75">
        <f>VLOOKUP(C48,Country_Data!C:G,5,FALSE)</f>
        <v>138</v>
      </c>
      <c r="G48" s="76">
        <f>IFERROR(VLOOKUP(C48,Days_Since_100!C:G,5,FALSE)-1,0)</f>
        <v>8.22728906123249E-3</v>
      </c>
      <c r="H48" s="77">
        <f>IFERROR(VLOOKUP(C48,Deaths_since_10!C:G,5,FALSE)-1,0)</f>
        <v>1.9985069629570695E-2</v>
      </c>
      <c r="J48" s="68" t="str">
        <f t="shared" si="5"/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6"/>
        <v>46</v>
      </c>
      <c r="C49" s="62" t="s">
        <v>76</v>
      </c>
      <c r="D49" s="75">
        <f>VLOOKUP(C49,Country_Data!B:F,5,FALSE)</f>
        <v>2047</v>
      </c>
      <c r="E49" s="75">
        <f>D49*Projections_Data!$C$15</f>
        <v>298.39424963525681</v>
      </c>
      <c r="F49" s="75">
        <f>VLOOKUP(C49,Country_Data!C:G,5,FALSE)</f>
        <v>63</v>
      </c>
      <c r="G49" s="76">
        <f>IFERROR(VLOOKUP(C49,Days_Since_100!C:G,5,FALSE)-1,0)</f>
        <v>6.5762369029747081E-3</v>
      </c>
      <c r="H49" s="77">
        <f>IFERROR(VLOOKUP(C49,Deaths_since_10!C:G,5,FALSE)-1,0)</f>
        <v>4.7307247755510318E-2</v>
      </c>
      <c r="I49" s="58"/>
      <c r="J49" s="68" t="str">
        <f t="shared" si="5"/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6"/>
        <v>47</v>
      </c>
      <c r="C50" s="62" t="s">
        <v>92</v>
      </c>
      <c r="D50" s="75">
        <f>VLOOKUP(C50,Country_Data!B:F,5,FALSE)</f>
        <v>1795</v>
      </c>
      <c r="E50" s="75">
        <f>D50*Projections_Data!$C$15</f>
        <v>261.65983297278262</v>
      </c>
      <c r="F50" s="75">
        <f>VLOOKUP(C50,Country_Data!C:G,5,FALSE)</f>
        <v>10</v>
      </c>
      <c r="G50" s="76">
        <f>IFERROR(VLOOKUP(C50,Days_Since_100!C:G,5,FALSE)-1,0)</f>
        <v>6.6986774398447579E-4</v>
      </c>
      <c r="H50" s="77">
        <f>IFERROR(VLOOKUP(C50,Deaths_since_10!C:G,5,FALSE)-1,0)</f>
        <v>0</v>
      </c>
      <c r="J50" s="68" t="str">
        <f t="shared" si="5"/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6"/>
        <v>48</v>
      </c>
      <c r="C51" s="62" t="s">
        <v>92</v>
      </c>
      <c r="D51" s="75">
        <f>VLOOKUP(C51,Country_Data!B:F,5,FALSE)</f>
        <v>1795</v>
      </c>
      <c r="E51" s="75">
        <f>D51*Projections_Data!$C$15</f>
        <v>261.65983297278262</v>
      </c>
      <c r="F51" s="75">
        <f>VLOOKUP(C51,Country_Data!C:G,5,FALSE)</f>
        <v>10</v>
      </c>
      <c r="G51" s="76">
        <f>IFERROR(VLOOKUP(C51,Days_Since_100!C:G,5,FALSE)-1,0)</f>
        <v>6.6986774398447579E-4</v>
      </c>
      <c r="H51" s="77">
        <f>IFERROR(VLOOKUP(C51,Deaths_since_10!C:G,5,FALSE)-1,0)</f>
        <v>0</v>
      </c>
      <c r="J51" s="68">
        <f t="shared" si="5"/>
        <v>-2349.4614621212695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6"/>
        <v>49</v>
      </c>
      <c r="C52" s="62" t="s">
        <v>73</v>
      </c>
      <c r="D52" s="75">
        <f>VLOOKUP(C52,Country_Data!B:F,5,FALSE)</f>
        <v>2811</v>
      </c>
      <c r="E52" s="75">
        <f>D52*Projections_Data!$C$15</f>
        <v>409.76367158021833</v>
      </c>
      <c r="F52" s="75">
        <f>VLOOKUP(C52,Country_Data!C:G,5,FALSE)</f>
        <v>8</v>
      </c>
      <c r="G52" s="76">
        <f>IFERROR(VLOOKUP(C52,Days_Since_100!C:G,5,FALSE)-1,0)</f>
        <v>4.862215830740757E-2</v>
      </c>
      <c r="H52" s="77">
        <f>IFERROR(VLOOKUP(C52,Deaths_since_10!C:G,5,FALSE)-1,0)</f>
        <v>0</v>
      </c>
      <c r="J52" s="68" t="str">
        <f t="shared" si="5"/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6"/>
        <v>50</v>
      </c>
      <c r="C53" s="62" t="s">
        <v>132</v>
      </c>
      <c r="D53" s="75">
        <f>VLOOKUP(C53,Country_Data!B:F,5,FALSE)</f>
        <v>2649</v>
      </c>
      <c r="E53" s="75">
        <f>D53*Projections_Data!$C$15</f>
        <v>386.14868944005633</v>
      </c>
      <c r="F53" s="75">
        <f>VLOOKUP(C53,Country_Data!C:G,5,FALSE)</f>
        <v>291</v>
      </c>
      <c r="G53" s="76">
        <f>IFERROR(VLOOKUP(C53,Days_Since_100!C:G,5,FALSE)-1,0)</f>
        <v>3.0094745258756772E-2</v>
      </c>
      <c r="H53" s="77">
        <f>IFERROR(VLOOKUP(C53,Deaths_since_10!C:G,5,FALSE)-1,0)</f>
        <v>4.0157290983753313E-2</v>
      </c>
      <c r="I53" s="58"/>
      <c r="J53" s="68" t="str">
        <f t="shared" si="5"/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6"/>
        <v>51</v>
      </c>
      <c r="C54" s="62" t="s">
        <v>70</v>
      </c>
      <c r="D54" s="75">
        <f>VLOOKUP(C54,Country_Data!B:F,5,FALSE)</f>
        <v>1928</v>
      </c>
      <c r="E54" s="75">
        <f>D54*Projections_Data!$C$15</f>
        <v>281.04744176686626</v>
      </c>
      <c r="F54" s="75">
        <f>VLOOKUP(C54,Country_Data!C:G,5,FALSE)</f>
        <v>90</v>
      </c>
      <c r="G54" s="76">
        <f>IFERROR(VLOOKUP(C54,Days_Since_100!C:G,5,FALSE)-1,0)</f>
        <v>2.8288060906244139E-2</v>
      </c>
      <c r="H54" s="77">
        <f>IFERROR(VLOOKUP(C54,Deaths_since_10!C:G,5,FALSE)-1,0)</f>
        <v>1.6325642939577278E-2</v>
      </c>
      <c r="J54" s="68">
        <f t="shared" si="5"/>
        <v>75.867355893102854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6"/>
        <v>52</v>
      </c>
      <c r="C55" s="62" t="s">
        <v>74</v>
      </c>
      <c r="D55" s="75">
        <f>VLOOKUP(C55,Country_Data!B:F,5,FALSE)</f>
        <v>3440</v>
      </c>
      <c r="E55" s="75">
        <f>D55*Projections_Data!$C$15</f>
        <v>501.45394174171156</v>
      </c>
      <c r="F55" s="75">
        <f>VLOOKUP(C55,Country_Data!C:G,5,FALSE)</f>
        <v>23</v>
      </c>
      <c r="G55" s="76">
        <f>IFERROR(VLOOKUP(C55,Days_Since_100!C:G,5,FALSE)-1,0)</f>
        <v>7.4745508748749634E-2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6"/>
        <v>53</v>
      </c>
      <c r="C56" s="62" t="s">
        <v>88</v>
      </c>
      <c r="D56" s="75">
        <f>VLOOKUP(C56,Country_Data!B:F,5,FALSE)</f>
        <v>1660</v>
      </c>
      <c r="E56" s="75">
        <f>D56*Projections_Data!$C$15</f>
        <v>241.98068118931428</v>
      </c>
      <c r="F56" s="75">
        <f>VLOOKUP(C56,Country_Data!C:G,5,FALSE)</f>
        <v>50</v>
      </c>
      <c r="G56" s="76">
        <f>IFERROR(VLOOKUP(C56,Days_Since_100!C:G,5,FALSE)-1,0)</f>
        <v>8.4003899056237508E-3</v>
      </c>
      <c r="H56" s="77">
        <f>IFERROR(VLOOKUP(C56,Deaths_since_10!C:G,5,FALSE)-1,0)</f>
        <v>2.1295687600135116E-2</v>
      </c>
      <c r="J56" s="68" t="str">
        <f t="shared" si="5"/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6"/>
        <v>54</v>
      </c>
      <c r="C57" s="62" t="s">
        <v>141</v>
      </c>
      <c r="D57" s="75">
        <f>VLOOKUP(C57,Country_Data!B:F,5,FALSE)</f>
        <v>1408</v>
      </c>
      <c r="E57" s="75">
        <f>D57*Projections_Data!$C$15</f>
        <v>205.24626452684006</v>
      </c>
      <c r="F57" s="75">
        <f>VLOOKUP(C57,Country_Data!C:G,5,FALSE)</f>
        <v>86</v>
      </c>
      <c r="G57" s="76">
        <f>IFERROR(VLOOKUP(C57,Days_Since_100!C:G,5,FALSE)-1,0)</f>
        <v>6.0750782071623544E-3</v>
      </c>
      <c r="H57" s="77">
        <f>IFERROR(VLOOKUP(C57,Deaths_since_10!C:G,5,FALSE)-1,0)</f>
        <v>1.7124866474496514E-2</v>
      </c>
      <c r="J57" s="68" t="str">
        <f t="shared" si="5"/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6"/>
        <v>55</v>
      </c>
      <c r="C58" s="62" t="s">
        <v>93</v>
      </c>
      <c r="D58" s="75">
        <f>VLOOKUP(C58,Country_Data!B:F,5,FALSE)</f>
        <v>1449</v>
      </c>
      <c r="E58" s="75">
        <f>D58*Projections_Data!$C$15</f>
        <v>211.22289580922674</v>
      </c>
      <c r="F58" s="75">
        <f>VLOOKUP(C58,Country_Data!C:G,5,FALSE)</f>
        <v>44</v>
      </c>
      <c r="G58" s="76">
        <f>IFERROR(VLOOKUP(C58,Days_Since_100!C:G,5,FALSE)-1,0)</f>
        <v>-7.8475264590764926E-3</v>
      </c>
      <c r="H58" s="77">
        <f>IFERROR(VLOOKUP(C58,Deaths_since_10!C:G,5,FALSE)-1,0)</f>
        <v>1.9244876491456564E-2</v>
      </c>
      <c r="I58" s="79"/>
      <c r="J58" s="68" t="str">
        <f t="shared" si="5"/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6"/>
        <v>56</v>
      </c>
      <c r="C59" s="62" t="s">
        <v>162</v>
      </c>
      <c r="D59" s="75">
        <f>VLOOKUP(C59,Country_Data!B:F,5,FALSE)</f>
        <v>1384</v>
      </c>
      <c r="E59" s="75">
        <f>D59*Projections_Data!$C$15</f>
        <v>201.74774865422347</v>
      </c>
      <c r="F59" s="75">
        <f>VLOOKUP(C59,Country_Data!C:G,5,FALSE)</f>
        <v>20</v>
      </c>
      <c r="G59" s="76">
        <f>IFERROR(VLOOKUP(C59,Days_Since_100!C:G,5,FALSE)-1,0)</f>
        <v>8.7511489158988987E-3</v>
      </c>
      <c r="H59" s="77">
        <f>IFERROR(VLOOKUP(C59,Deaths_since_10!C:G,5,FALSE)-1,0)</f>
        <v>0</v>
      </c>
      <c r="I59" s="58"/>
      <c r="J59" s="68" t="str">
        <f t="shared" si="5"/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199</v>
      </c>
      <c r="D60" s="75">
        <f>VLOOKUP(C60,Country_Data!B:F,5,FALSE)</f>
        <v>1399</v>
      </c>
      <c r="E60" s="75">
        <f>D60*Projections_Data!$C$15</f>
        <v>203.93432107460885</v>
      </c>
      <c r="F60" s="75">
        <f>VLOOKUP(C60,Country_Data!C:G,5,FALSE)</f>
        <v>58</v>
      </c>
      <c r="G60" s="76">
        <f>IFERROR(VLOOKUP(C60,Days_Since_100!C:G,5,FALSE)-1,0)</f>
        <v>4.9837828169006837E-2</v>
      </c>
      <c r="H60" s="77">
        <f>IFERROR(VLOOKUP(C60,Deaths_since_10!C:G,5,FALSE)-1,0)</f>
        <v>2.20800938152379E-2</v>
      </c>
      <c r="I60" s="59"/>
      <c r="J60" s="68" t="str">
        <f t="shared" si="5"/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231</v>
      </c>
      <c r="D61" s="75">
        <f>VLOOKUP(C61,Country_Data!B:F,5,FALSE)</f>
        <v>837</v>
      </c>
      <c r="E61" s="75">
        <f>D61*Projections_Data!$C$15</f>
        <v>122.01074105750365</v>
      </c>
      <c r="F61" s="75">
        <f>VLOOKUP(C61,Country_Data!C:G,5,FALSE)</f>
        <v>15</v>
      </c>
      <c r="G61" s="76">
        <f>IFERROR(VLOOKUP(C61,Days_Since_100!C:G,5,FALSE)-1,0)</f>
        <v>1.0349581401635222E-2</v>
      </c>
      <c r="H61" s="77">
        <f>IFERROR(VLOOKUP(C61,Deaths_since_10!C:G,5,FALSE)-1,0)</f>
        <v>2.9033661071187877E-2</v>
      </c>
      <c r="I61" s="79"/>
      <c r="J61" s="68" t="str">
        <f t="shared" si="5"/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111</v>
      </c>
      <c r="D62" s="75">
        <f>VLOOKUP(C62,Country_Data!B:F,5,FALSE)</f>
        <v>836</v>
      </c>
      <c r="E62" s="75">
        <f>D62*Projections_Data!$C$15</f>
        <v>121.8649695628113</v>
      </c>
      <c r="F62" s="75">
        <f>VLOOKUP(C62,Country_Data!C:G,5,FALSE)</f>
        <v>13</v>
      </c>
      <c r="G62" s="76">
        <f>IFERROR(VLOOKUP(C62,Days_Since_100!C:G,5,FALSE)-1,0)</f>
        <v>1.4484313412520988E-2</v>
      </c>
      <c r="H62" s="77">
        <f>IFERROR(VLOOKUP(C62,Deaths_since_10!C:G,5,FALSE)-1,0)</f>
        <v>0</v>
      </c>
      <c r="I62" s="59"/>
      <c r="J62" s="68">
        <f t="shared" si="5"/>
        <v>37.003786105013369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67</v>
      </c>
      <c r="D63" s="75">
        <f>VLOOKUP(C63,Country_Data!B:F,5,FALSE)</f>
        <v>717</v>
      </c>
      <c r="E63" s="75">
        <f>D63*Projections_Data!$C$15</f>
        <v>104.51816169442068</v>
      </c>
      <c r="F63" s="75">
        <f>VLOOKUP(C63,Country_Data!C:G,5,FALSE)</f>
        <v>24</v>
      </c>
      <c r="G63" s="76">
        <f>IFERROR(VLOOKUP(C63,Days_Since_100!C:G,5,FALSE)-1,0)</f>
        <v>8.2915868970863116E-3</v>
      </c>
      <c r="H63" s="77">
        <f>IFERROR(VLOOKUP(C63,Deaths_since_10!C:G,5,FALSE)-1,0)</f>
        <v>1.7554577175587616E-2</v>
      </c>
      <c r="I63" s="59"/>
      <c r="J63" s="68">
        <f t="shared" si="5"/>
        <v>167.38567380795342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342</v>
      </c>
      <c r="D64" s="75">
        <f>VLOOKUP(C64,Country_Data!B:F,5,FALSE)</f>
        <v>429</v>
      </c>
      <c r="E64" s="75">
        <f>D64*Projections_Data!$C$15</f>
        <v>62.535971223021583</v>
      </c>
      <c r="F64" s="75">
        <f>VLOOKUP(C64,Country_Data!C:G,5,FALSE)</f>
        <v>6</v>
      </c>
      <c r="G64" s="76">
        <f>IFERROR(VLOOKUP(C64,Days_Since_100!C:G,5,FALSE)-1,0)</f>
        <v>9.3501799691408927E-4</v>
      </c>
      <c r="H64" s="77">
        <f>IFERROR(VLOOKUP(C64,Deaths_since_10!C:G,5,FALSE)-1,0)</f>
        <v>0</v>
      </c>
      <c r="I64" s="59"/>
      <c r="J64" s="68" t="str">
        <f t="shared" si="5"/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90</v>
      </c>
      <c r="D65" s="75">
        <f>VLOOKUP(C65,Country_Data!B:F,5,FALSE)</f>
        <v>553</v>
      </c>
      <c r="E65" s="75">
        <f>D65*Projections_Data!$C$15</f>
        <v>80.611636564873976</v>
      </c>
      <c r="F65" s="75">
        <f>VLOOKUP(C65,Country_Data!C:G,5,FALSE)</f>
        <v>41</v>
      </c>
      <c r="G65" s="76">
        <f>IFERROR(VLOOKUP(C65,Days_Since_100!C:G,5,FALSE)-1,0)</f>
        <v>1.9946709239299532E-2</v>
      </c>
      <c r="H65" s="77">
        <f>IFERROR(VLOOKUP(C65,Deaths_since_10!C:G,5,FALSE)-1,0)</f>
        <v>4.9507371194885685E-3</v>
      </c>
      <c r="I65" s="59"/>
      <c r="J65" s="68" t="str">
        <f t="shared" si="5"/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7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5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622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23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abSelected="1" zoomScale="80" zoomScaleNormal="80" workbookViewId="0">
      <selection activeCell="P8" sqref="P8"/>
    </sheetView>
  </sheetViews>
  <sheetFormatPr defaultRowHeight="14.4" x14ac:dyDescent="0.3"/>
  <cols>
    <col min="3" max="3" width="10.2187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586</v>
      </c>
      <c r="D2" t="s">
        <v>507</v>
      </c>
      <c r="H2">
        <v>1</v>
      </c>
      <c r="I2" t="s">
        <v>349</v>
      </c>
      <c r="R2" t="s">
        <v>586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1100000</v>
      </c>
      <c r="D4" s="5">
        <v>60000</v>
      </c>
      <c r="H4">
        <v>3</v>
      </c>
      <c r="I4" s="17" t="s">
        <v>58</v>
      </c>
      <c r="Q4" t="s">
        <v>429</v>
      </c>
      <c r="R4">
        <v>65</v>
      </c>
      <c r="S4">
        <v>65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65</v>
      </c>
      <c r="D7">
        <v>65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CV4" activePane="bottomRight" state="frozen"/>
      <selection pane="topRight" activeCell="G1" sqref="G1"/>
      <selection pane="bottomLeft" activeCell="A4" sqref="A4"/>
      <selection pane="bottomRight" activeCell="CZ5" sqref="CZ5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Ireland</v>
      </c>
      <c r="C2" s="20">
        <f>MAX(ConfirmedRaw!1:1)</f>
        <v>43949</v>
      </c>
      <c r="AM2" s="24"/>
      <c r="AN2" s="24"/>
    </row>
    <row r="3" spans="2:248" x14ac:dyDescent="0.3">
      <c r="G3" s="20">
        <f ca="1">VLOOKUP(B2,Country_Data!B:E,4,FALSE)</f>
        <v>43904</v>
      </c>
      <c r="H3" s="20">
        <f t="shared" ref="H3:BS3" ca="1" si="0">G3+1</f>
        <v>43905</v>
      </c>
      <c r="I3" s="20">
        <f t="shared" ca="1" si="0"/>
        <v>43906</v>
      </c>
      <c r="J3" s="20">
        <f t="shared" ca="1" si="0"/>
        <v>43907</v>
      </c>
      <c r="K3" s="20">
        <f t="shared" ca="1" si="0"/>
        <v>43908</v>
      </c>
      <c r="L3" s="20">
        <f t="shared" ca="1" si="0"/>
        <v>43909</v>
      </c>
      <c r="M3" s="20">
        <f t="shared" ca="1" si="0"/>
        <v>43910</v>
      </c>
      <c r="N3" s="20">
        <f t="shared" ca="1" si="0"/>
        <v>43911</v>
      </c>
      <c r="O3" s="20">
        <f t="shared" ca="1" si="0"/>
        <v>43912</v>
      </c>
      <c r="P3" s="20">
        <f t="shared" ca="1" si="0"/>
        <v>43913</v>
      </c>
      <c r="Q3" s="20">
        <f t="shared" ca="1" si="0"/>
        <v>43914</v>
      </c>
      <c r="R3" s="20">
        <f t="shared" ca="1" si="0"/>
        <v>43915</v>
      </c>
      <c r="S3" s="20">
        <f t="shared" ca="1" si="0"/>
        <v>43916</v>
      </c>
      <c r="T3" s="20">
        <f t="shared" ca="1" si="0"/>
        <v>43917</v>
      </c>
      <c r="U3" s="20">
        <f t="shared" ca="1" si="0"/>
        <v>43918</v>
      </c>
      <c r="V3" s="20">
        <f t="shared" ca="1" si="0"/>
        <v>43919</v>
      </c>
      <c r="W3" s="20">
        <f t="shared" ca="1" si="0"/>
        <v>43920</v>
      </c>
      <c r="X3" s="20">
        <f t="shared" ca="1" si="0"/>
        <v>43921</v>
      </c>
      <c r="Y3" s="20">
        <f t="shared" ca="1" si="0"/>
        <v>43922</v>
      </c>
      <c r="Z3" s="20">
        <f t="shared" ca="1" si="0"/>
        <v>43923</v>
      </c>
      <c r="AA3" s="20">
        <f t="shared" ca="1" si="0"/>
        <v>43924</v>
      </c>
      <c r="AB3" s="20">
        <f t="shared" ca="1" si="0"/>
        <v>43925</v>
      </c>
      <c r="AC3" s="20">
        <f t="shared" ca="1" si="0"/>
        <v>43926</v>
      </c>
      <c r="AD3" s="20">
        <f t="shared" ca="1" si="0"/>
        <v>43927</v>
      </c>
      <c r="AE3" s="20">
        <f t="shared" ca="1" si="0"/>
        <v>43928</v>
      </c>
      <c r="AF3" s="20">
        <f t="shared" ca="1" si="0"/>
        <v>43929</v>
      </c>
      <c r="AG3" s="20">
        <f t="shared" ca="1" si="0"/>
        <v>43930</v>
      </c>
      <c r="AH3" s="20">
        <f t="shared" ca="1" si="0"/>
        <v>43931</v>
      </c>
      <c r="AI3" s="20">
        <f t="shared" ca="1" si="0"/>
        <v>43932</v>
      </c>
      <c r="AJ3" s="20">
        <f t="shared" ca="1" si="0"/>
        <v>43933</v>
      </c>
      <c r="AK3" s="20">
        <f t="shared" ca="1" si="0"/>
        <v>43934</v>
      </c>
      <c r="AL3" s="20">
        <f t="shared" ca="1" si="0"/>
        <v>43935</v>
      </c>
      <c r="AM3" s="20">
        <f t="shared" ca="1" si="0"/>
        <v>43936</v>
      </c>
      <c r="AN3" s="20">
        <f t="shared" ca="1" si="0"/>
        <v>43937</v>
      </c>
      <c r="AO3" s="20">
        <f t="shared" ca="1" si="0"/>
        <v>43938</v>
      </c>
      <c r="AP3" s="20">
        <f t="shared" ca="1" si="0"/>
        <v>43939</v>
      </c>
      <c r="AQ3" s="20">
        <f t="shared" ca="1" si="0"/>
        <v>43940</v>
      </c>
      <c r="AR3" s="20">
        <f t="shared" ca="1" si="0"/>
        <v>43941</v>
      </c>
      <c r="AS3" s="20">
        <f t="shared" ca="1" si="0"/>
        <v>43942</v>
      </c>
      <c r="AT3" s="20">
        <f t="shared" ca="1" si="0"/>
        <v>43943</v>
      </c>
      <c r="AU3" s="20">
        <f t="shared" ca="1" si="0"/>
        <v>43944</v>
      </c>
      <c r="AV3" s="20">
        <f t="shared" ca="1" si="0"/>
        <v>43945</v>
      </c>
      <c r="AW3" s="20">
        <f t="shared" ca="1" si="0"/>
        <v>43946</v>
      </c>
      <c r="AX3" s="20">
        <f t="shared" ca="1" si="0"/>
        <v>43947</v>
      </c>
      <c r="AY3" s="20">
        <f t="shared" ca="1" si="0"/>
        <v>43948</v>
      </c>
      <c r="AZ3" s="20">
        <f t="shared" ca="1" si="0"/>
        <v>43949</v>
      </c>
      <c r="BA3" s="20">
        <f t="shared" ca="1" si="0"/>
        <v>43950</v>
      </c>
      <c r="BB3" s="20">
        <f t="shared" ca="1" si="0"/>
        <v>43951</v>
      </c>
      <c r="BC3" s="20">
        <f t="shared" ca="1" si="0"/>
        <v>43952</v>
      </c>
      <c r="BD3" s="20">
        <f t="shared" ca="1" si="0"/>
        <v>43953</v>
      </c>
      <c r="BE3" s="20">
        <f t="shared" ca="1" si="0"/>
        <v>43954</v>
      </c>
      <c r="BF3" s="20">
        <f t="shared" ca="1" si="0"/>
        <v>43955</v>
      </c>
      <c r="BG3" s="20">
        <f t="shared" ca="1" si="0"/>
        <v>43956</v>
      </c>
      <c r="BH3" s="20">
        <f t="shared" ca="1" si="0"/>
        <v>43957</v>
      </c>
      <c r="BI3" s="20">
        <f t="shared" ca="1" si="0"/>
        <v>43958</v>
      </c>
      <c r="BJ3" s="20">
        <f t="shared" ca="1" si="0"/>
        <v>43959</v>
      </c>
      <c r="BK3" s="20">
        <f t="shared" ca="1" si="0"/>
        <v>43960</v>
      </c>
      <c r="BL3" s="20">
        <f t="shared" ca="1" si="0"/>
        <v>43961</v>
      </c>
      <c r="BM3" s="20">
        <f t="shared" ca="1" si="0"/>
        <v>43962</v>
      </c>
      <c r="BN3" s="20">
        <f t="shared" ca="1" si="0"/>
        <v>43963</v>
      </c>
      <c r="BO3" s="20">
        <f t="shared" ca="1" si="0"/>
        <v>43964</v>
      </c>
      <c r="BP3" s="20">
        <f t="shared" ca="1" si="0"/>
        <v>43965</v>
      </c>
      <c r="BQ3" s="20">
        <f t="shared" ca="1" si="0"/>
        <v>43966</v>
      </c>
      <c r="BR3" s="20">
        <f t="shared" ca="1" si="0"/>
        <v>43967</v>
      </c>
      <c r="BS3" s="20">
        <f t="shared" ca="1" si="0"/>
        <v>43968</v>
      </c>
      <c r="BT3" s="20">
        <f t="shared" ref="BT3:EE3" ca="1" si="1">BS3+1</f>
        <v>43969</v>
      </c>
      <c r="BU3" s="20">
        <f t="shared" ca="1" si="1"/>
        <v>43970</v>
      </c>
      <c r="BV3" s="20">
        <f t="shared" ca="1" si="1"/>
        <v>43971</v>
      </c>
      <c r="BW3" s="20">
        <f t="shared" ca="1" si="1"/>
        <v>43972</v>
      </c>
      <c r="BX3" s="20">
        <f t="shared" ca="1" si="1"/>
        <v>43973</v>
      </c>
      <c r="BY3" s="20">
        <f t="shared" ca="1" si="1"/>
        <v>43974</v>
      </c>
      <c r="BZ3" s="20">
        <f t="shared" ca="1" si="1"/>
        <v>43975</v>
      </c>
      <c r="CA3" s="20">
        <f t="shared" ca="1" si="1"/>
        <v>43976</v>
      </c>
      <c r="CB3" s="20">
        <f t="shared" ca="1" si="1"/>
        <v>43977</v>
      </c>
      <c r="CC3" s="20">
        <f t="shared" ca="1" si="1"/>
        <v>43978</v>
      </c>
      <c r="CD3" s="20">
        <f t="shared" ca="1" si="1"/>
        <v>43979</v>
      </c>
      <c r="CE3" s="20">
        <f t="shared" ca="1" si="1"/>
        <v>43980</v>
      </c>
      <c r="CF3" s="20">
        <f t="shared" ca="1" si="1"/>
        <v>43981</v>
      </c>
      <c r="CG3" s="20">
        <f t="shared" ca="1" si="1"/>
        <v>43982</v>
      </c>
      <c r="CH3" s="20">
        <f t="shared" ca="1" si="1"/>
        <v>43983</v>
      </c>
      <c r="CI3" s="20">
        <f t="shared" ca="1" si="1"/>
        <v>43984</v>
      </c>
      <c r="CJ3" s="20">
        <f t="shared" ca="1" si="1"/>
        <v>43985</v>
      </c>
      <c r="CK3" s="20">
        <f t="shared" ca="1" si="1"/>
        <v>43986</v>
      </c>
      <c r="CL3" s="20">
        <f t="shared" ca="1" si="1"/>
        <v>43987</v>
      </c>
      <c r="CM3" s="20">
        <f t="shared" ca="1" si="1"/>
        <v>43988</v>
      </c>
      <c r="CN3" s="20">
        <f t="shared" ca="1" si="1"/>
        <v>43989</v>
      </c>
      <c r="CO3" s="20">
        <f t="shared" ca="1" si="1"/>
        <v>43990</v>
      </c>
      <c r="CP3" s="20">
        <f t="shared" ca="1" si="1"/>
        <v>43991</v>
      </c>
      <c r="CQ3" s="20">
        <f t="shared" ca="1" si="1"/>
        <v>43992</v>
      </c>
      <c r="CR3" s="20">
        <f t="shared" ca="1" si="1"/>
        <v>43993</v>
      </c>
      <c r="CS3" s="20">
        <f t="shared" ca="1" si="1"/>
        <v>43994</v>
      </c>
      <c r="CT3" s="20">
        <f t="shared" ca="1" si="1"/>
        <v>43995</v>
      </c>
      <c r="CU3" s="20">
        <f t="shared" ca="1" si="1"/>
        <v>43996</v>
      </c>
      <c r="CV3" s="20">
        <f t="shared" ca="1" si="1"/>
        <v>43997</v>
      </c>
      <c r="CW3" s="20">
        <f t="shared" ca="1" si="1"/>
        <v>43998</v>
      </c>
      <c r="CX3" s="20">
        <f t="shared" ca="1" si="1"/>
        <v>43999</v>
      </c>
      <c r="CY3" s="20">
        <f t="shared" ca="1" si="1"/>
        <v>44000</v>
      </c>
      <c r="CZ3" s="20">
        <f t="shared" ca="1" si="1"/>
        <v>44001</v>
      </c>
      <c r="DA3" s="20">
        <f t="shared" ca="1" si="1"/>
        <v>44002</v>
      </c>
      <c r="DB3" s="20">
        <f t="shared" ca="1" si="1"/>
        <v>44003</v>
      </c>
      <c r="DC3" s="20">
        <f t="shared" ca="1" si="1"/>
        <v>44004</v>
      </c>
      <c r="DD3" s="20">
        <f t="shared" ca="1" si="1"/>
        <v>44005</v>
      </c>
      <c r="DE3" s="20">
        <f t="shared" ca="1" si="1"/>
        <v>44006</v>
      </c>
      <c r="DF3" s="20">
        <f t="shared" ca="1" si="1"/>
        <v>44007</v>
      </c>
      <c r="DG3" s="20">
        <f t="shared" ca="1" si="1"/>
        <v>44008</v>
      </c>
      <c r="DH3" s="20">
        <f t="shared" ca="1" si="1"/>
        <v>44009</v>
      </c>
      <c r="DI3" s="20">
        <f t="shared" ca="1" si="1"/>
        <v>44010</v>
      </c>
      <c r="DJ3" s="20">
        <f t="shared" ca="1" si="1"/>
        <v>44011</v>
      </c>
      <c r="DK3" s="20">
        <f t="shared" ca="1" si="1"/>
        <v>44012</v>
      </c>
      <c r="DL3" s="20">
        <f t="shared" ca="1" si="1"/>
        <v>44013</v>
      </c>
      <c r="DM3" s="20">
        <f t="shared" ca="1" si="1"/>
        <v>44014</v>
      </c>
      <c r="DN3" s="20">
        <f t="shared" ca="1" si="1"/>
        <v>44015</v>
      </c>
      <c r="DO3" s="20">
        <f t="shared" ca="1" si="1"/>
        <v>44016</v>
      </c>
      <c r="DP3" s="20">
        <f t="shared" ca="1" si="1"/>
        <v>44017</v>
      </c>
      <c r="DQ3" s="20">
        <f t="shared" ca="1" si="1"/>
        <v>44018</v>
      </c>
      <c r="DR3" s="20">
        <f t="shared" ca="1" si="1"/>
        <v>44019</v>
      </c>
      <c r="DS3" s="20">
        <f t="shared" ca="1" si="1"/>
        <v>44020</v>
      </c>
      <c r="DT3" s="20">
        <f t="shared" ca="1" si="1"/>
        <v>44021</v>
      </c>
      <c r="DU3" s="20">
        <f t="shared" ca="1" si="1"/>
        <v>44022</v>
      </c>
      <c r="DV3" s="20">
        <f t="shared" ca="1" si="1"/>
        <v>44023</v>
      </c>
      <c r="DW3" s="20">
        <f t="shared" ca="1" si="1"/>
        <v>44024</v>
      </c>
      <c r="DX3" s="20">
        <f t="shared" ca="1" si="1"/>
        <v>44025</v>
      </c>
      <c r="DY3" s="20">
        <f t="shared" ca="1" si="1"/>
        <v>44026</v>
      </c>
      <c r="DZ3" s="20">
        <f t="shared" ca="1" si="1"/>
        <v>44027</v>
      </c>
      <c r="EA3" s="20">
        <f t="shared" ca="1" si="1"/>
        <v>44028</v>
      </c>
      <c r="EB3" s="20">
        <f t="shared" ca="1" si="1"/>
        <v>44029</v>
      </c>
      <c r="EC3" s="20">
        <f t="shared" ca="1" si="1"/>
        <v>44030</v>
      </c>
      <c r="ED3" s="20">
        <f t="shared" ca="1" si="1"/>
        <v>44031</v>
      </c>
      <c r="EE3" s="20">
        <f t="shared" ca="1" si="1"/>
        <v>44032</v>
      </c>
      <c r="EF3" s="20">
        <f t="shared" ref="EF3:GQ3" ca="1" si="2">EE3+1</f>
        <v>44033</v>
      </c>
      <c r="EG3" s="20">
        <f t="shared" ca="1" si="2"/>
        <v>44034</v>
      </c>
      <c r="EH3" s="20">
        <f t="shared" ca="1" si="2"/>
        <v>44035</v>
      </c>
      <c r="EI3" s="20">
        <f t="shared" ca="1" si="2"/>
        <v>44036</v>
      </c>
      <c r="EJ3" s="20">
        <f t="shared" ca="1" si="2"/>
        <v>44037</v>
      </c>
      <c r="EK3" s="20">
        <f t="shared" ca="1" si="2"/>
        <v>44038</v>
      </c>
      <c r="EL3" s="20">
        <f t="shared" ca="1" si="2"/>
        <v>44039</v>
      </c>
      <c r="EM3" s="20">
        <f t="shared" ca="1" si="2"/>
        <v>44040</v>
      </c>
      <c r="EN3" s="20">
        <f t="shared" ca="1" si="2"/>
        <v>44041</v>
      </c>
      <c r="EO3" s="20">
        <f t="shared" ca="1" si="2"/>
        <v>44042</v>
      </c>
      <c r="EP3" s="20">
        <f t="shared" ca="1" si="2"/>
        <v>44043</v>
      </c>
      <c r="EQ3" s="20">
        <f t="shared" ca="1" si="2"/>
        <v>44044</v>
      </c>
      <c r="ER3" s="20">
        <f t="shared" ca="1" si="2"/>
        <v>44045</v>
      </c>
      <c r="ES3" s="20">
        <f t="shared" ca="1" si="2"/>
        <v>44046</v>
      </c>
      <c r="ET3" s="20">
        <f t="shared" ca="1" si="2"/>
        <v>44047</v>
      </c>
      <c r="EU3" s="20">
        <f t="shared" ca="1" si="2"/>
        <v>44048</v>
      </c>
      <c r="EV3" s="20">
        <f t="shared" ca="1" si="2"/>
        <v>44049</v>
      </c>
      <c r="EW3" s="20">
        <f t="shared" ca="1" si="2"/>
        <v>44050</v>
      </c>
      <c r="EX3" s="20">
        <f t="shared" ca="1" si="2"/>
        <v>44051</v>
      </c>
      <c r="EY3" s="20">
        <f t="shared" ca="1" si="2"/>
        <v>44052</v>
      </c>
      <c r="EZ3" s="20">
        <f t="shared" ca="1" si="2"/>
        <v>44053</v>
      </c>
      <c r="FA3" s="20">
        <f t="shared" ca="1" si="2"/>
        <v>44054</v>
      </c>
      <c r="FB3" s="20">
        <f t="shared" ca="1" si="2"/>
        <v>44055</v>
      </c>
      <c r="FC3" s="20">
        <f t="shared" ca="1" si="2"/>
        <v>44056</v>
      </c>
      <c r="FD3" s="20">
        <f t="shared" ca="1" si="2"/>
        <v>44057</v>
      </c>
      <c r="FE3" s="20">
        <f t="shared" ca="1" si="2"/>
        <v>44058</v>
      </c>
      <c r="FF3" s="20">
        <f t="shared" ca="1" si="2"/>
        <v>44059</v>
      </c>
      <c r="FG3" s="20">
        <f t="shared" ca="1" si="2"/>
        <v>44060</v>
      </c>
      <c r="FH3" s="20">
        <f t="shared" ca="1" si="2"/>
        <v>44061</v>
      </c>
      <c r="FI3" s="20">
        <f t="shared" ca="1" si="2"/>
        <v>44062</v>
      </c>
      <c r="FJ3" s="20">
        <f t="shared" ca="1" si="2"/>
        <v>44063</v>
      </c>
      <c r="FK3" s="20">
        <f t="shared" ca="1" si="2"/>
        <v>44064</v>
      </c>
      <c r="FL3" s="20">
        <f t="shared" ca="1" si="2"/>
        <v>44065</v>
      </c>
      <c r="FM3" s="20">
        <f t="shared" ca="1" si="2"/>
        <v>44066</v>
      </c>
      <c r="FN3" s="20">
        <f t="shared" ca="1" si="2"/>
        <v>44067</v>
      </c>
      <c r="FO3" s="20">
        <f t="shared" ca="1" si="2"/>
        <v>44068</v>
      </c>
      <c r="FP3" s="20">
        <f t="shared" ca="1" si="2"/>
        <v>44069</v>
      </c>
      <c r="FQ3" s="20">
        <f t="shared" ca="1" si="2"/>
        <v>44070</v>
      </c>
      <c r="FR3" s="20">
        <f t="shared" ca="1" si="2"/>
        <v>44071</v>
      </c>
      <c r="FS3" s="20">
        <f t="shared" ca="1" si="2"/>
        <v>44072</v>
      </c>
      <c r="FT3" s="20">
        <f t="shared" ca="1" si="2"/>
        <v>44073</v>
      </c>
      <c r="FU3" s="20">
        <f t="shared" ca="1" si="2"/>
        <v>44074</v>
      </c>
      <c r="FV3" s="20">
        <f t="shared" ca="1" si="2"/>
        <v>44075</v>
      </c>
      <c r="FW3" s="20">
        <f t="shared" ca="1" si="2"/>
        <v>44076</v>
      </c>
      <c r="FX3" s="20">
        <f t="shared" ca="1" si="2"/>
        <v>44077</v>
      </c>
      <c r="FY3" s="20">
        <f t="shared" ca="1" si="2"/>
        <v>44078</v>
      </c>
      <c r="FZ3" s="20">
        <f t="shared" ca="1" si="2"/>
        <v>44079</v>
      </c>
      <c r="GA3" s="20">
        <f t="shared" ca="1" si="2"/>
        <v>44080</v>
      </c>
      <c r="GB3" s="20">
        <f t="shared" ca="1" si="2"/>
        <v>44081</v>
      </c>
      <c r="GC3" s="20">
        <f t="shared" ca="1" si="2"/>
        <v>44082</v>
      </c>
      <c r="GD3" s="20">
        <f t="shared" ca="1" si="2"/>
        <v>44083</v>
      </c>
      <c r="GE3" s="20">
        <f t="shared" ca="1" si="2"/>
        <v>44084</v>
      </c>
      <c r="GF3" s="20">
        <f t="shared" ca="1" si="2"/>
        <v>44085</v>
      </c>
      <c r="GG3" s="20">
        <f t="shared" ca="1" si="2"/>
        <v>44086</v>
      </c>
      <c r="GH3" s="20">
        <f t="shared" ca="1" si="2"/>
        <v>44087</v>
      </c>
      <c r="GI3" s="20">
        <f t="shared" ca="1" si="2"/>
        <v>44088</v>
      </c>
      <c r="GJ3" s="20">
        <f t="shared" ca="1" si="2"/>
        <v>44089</v>
      </c>
      <c r="GK3" s="20">
        <f t="shared" ca="1" si="2"/>
        <v>44090</v>
      </c>
      <c r="GL3" s="20">
        <f t="shared" ca="1" si="2"/>
        <v>44091</v>
      </c>
      <c r="GM3" s="20">
        <f t="shared" ca="1" si="2"/>
        <v>44092</v>
      </c>
      <c r="GN3" s="20">
        <f t="shared" ca="1" si="2"/>
        <v>44093</v>
      </c>
      <c r="GO3" s="20">
        <f t="shared" ca="1" si="2"/>
        <v>44094</v>
      </c>
      <c r="GP3" s="20">
        <f t="shared" ca="1" si="2"/>
        <v>44095</v>
      </c>
      <c r="GQ3" s="20">
        <f t="shared" ca="1" si="2"/>
        <v>44096</v>
      </c>
      <c r="GR3" s="20">
        <f t="shared" ref="GR3:IN3" ca="1" si="3">GQ3+1</f>
        <v>44097</v>
      </c>
      <c r="GS3" s="20">
        <f t="shared" ca="1" si="3"/>
        <v>44098</v>
      </c>
      <c r="GT3" s="20">
        <f t="shared" ca="1" si="3"/>
        <v>44099</v>
      </c>
      <c r="GU3" s="20">
        <f t="shared" ca="1" si="3"/>
        <v>44100</v>
      </c>
      <c r="GV3" s="20">
        <f t="shared" ca="1" si="3"/>
        <v>44101</v>
      </c>
      <c r="GW3" s="20">
        <f t="shared" ca="1" si="3"/>
        <v>44102</v>
      </c>
      <c r="GX3" s="20">
        <f t="shared" ca="1" si="3"/>
        <v>44103</v>
      </c>
      <c r="GY3" s="20">
        <f t="shared" ca="1" si="3"/>
        <v>44104</v>
      </c>
      <c r="GZ3" s="20">
        <f t="shared" ca="1" si="3"/>
        <v>44105</v>
      </c>
      <c r="HA3" s="20">
        <f t="shared" ca="1" si="3"/>
        <v>44106</v>
      </c>
      <c r="HB3" s="20">
        <f t="shared" ca="1" si="3"/>
        <v>44107</v>
      </c>
      <c r="HC3" s="20">
        <f t="shared" ca="1" si="3"/>
        <v>44108</v>
      </c>
      <c r="HD3" s="20">
        <f t="shared" ca="1" si="3"/>
        <v>44109</v>
      </c>
      <c r="HE3" s="20">
        <f t="shared" ca="1" si="3"/>
        <v>44110</v>
      </c>
      <c r="HF3" s="20">
        <f t="shared" ca="1" si="3"/>
        <v>44111</v>
      </c>
      <c r="HG3" s="20">
        <f t="shared" ca="1" si="3"/>
        <v>44112</v>
      </c>
      <c r="HH3" s="20">
        <f t="shared" ca="1" si="3"/>
        <v>44113</v>
      </c>
      <c r="HI3" s="20">
        <f t="shared" ca="1" si="3"/>
        <v>44114</v>
      </c>
      <c r="HJ3" s="20">
        <f t="shared" ca="1" si="3"/>
        <v>44115</v>
      </c>
      <c r="HK3" s="20">
        <f t="shared" ca="1" si="3"/>
        <v>44116</v>
      </c>
      <c r="HL3" s="20">
        <f t="shared" ca="1" si="3"/>
        <v>44117</v>
      </c>
      <c r="HM3" s="20">
        <f t="shared" ca="1" si="3"/>
        <v>44118</v>
      </c>
      <c r="HN3" s="20">
        <f t="shared" ca="1" si="3"/>
        <v>44119</v>
      </c>
      <c r="HO3" s="20">
        <f t="shared" ca="1" si="3"/>
        <v>44120</v>
      </c>
      <c r="HP3" s="20">
        <f t="shared" ca="1" si="3"/>
        <v>44121</v>
      </c>
      <c r="HQ3" s="20">
        <f t="shared" ca="1" si="3"/>
        <v>44122</v>
      </c>
      <c r="HR3" s="20">
        <f t="shared" ca="1" si="3"/>
        <v>44123</v>
      </c>
      <c r="HS3" s="20">
        <f t="shared" ca="1" si="3"/>
        <v>44124</v>
      </c>
      <c r="HT3" s="20">
        <f t="shared" ca="1" si="3"/>
        <v>44125</v>
      </c>
      <c r="HU3" s="20">
        <f t="shared" ca="1" si="3"/>
        <v>44126</v>
      </c>
      <c r="HV3" s="20">
        <f t="shared" ca="1" si="3"/>
        <v>44127</v>
      </c>
      <c r="HW3" s="20">
        <f t="shared" ca="1" si="3"/>
        <v>44128</v>
      </c>
      <c r="HX3" s="20">
        <f t="shared" ca="1" si="3"/>
        <v>44129</v>
      </c>
      <c r="HY3" s="20">
        <f t="shared" ca="1" si="3"/>
        <v>44130</v>
      </c>
      <c r="HZ3" s="20">
        <f t="shared" ca="1" si="3"/>
        <v>44131</v>
      </c>
      <c r="IA3" s="20">
        <f t="shared" ca="1" si="3"/>
        <v>44132</v>
      </c>
      <c r="IB3" s="20">
        <f t="shared" ca="1" si="3"/>
        <v>44133</v>
      </c>
      <c r="IC3" s="20">
        <f t="shared" ca="1" si="3"/>
        <v>44134</v>
      </c>
      <c r="ID3" s="20">
        <f t="shared" ca="1" si="3"/>
        <v>44135</v>
      </c>
      <c r="IE3" s="20">
        <f t="shared" ca="1" si="3"/>
        <v>44136</v>
      </c>
      <c r="IF3" s="20">
        <f t="shared" ca="1" si="3"/>
        <v>44137</v>
      </c>
      <c r="IG3" s="20">
        <f t="shared" ca="1" si="3"/>
        <v>44138</v>
      </c>
      <c r="IH3" s="20">
        <f t="shared" ca="1" si="3"/>
        <v>44139</v>
      </c>
      <c r="II3" s="20">
        <f t="shared" ca="1" si="3"/>
        <v>44140</v>
      </c>
      <c r="IJ3" s="20">
        <f t="shared" ca="1" si="3"/>
        <v>44141</v>
      </c>
      <c r="IK3" s="20">
        <f t="shared" ca="1" si="3"/>
        <v>44142</v>
      </c>
      <c r="IL3" s="20">
        <f t="shared" ca="1" si="3"/>
        <v>44143</v>
      </c>
      <c r="IM3" s="20">
        <f t="shared" ca="1" si="3"/>
        <v>44144</v>
      </c>
      <c r="IN3" s="20">
        <f t="shared" ca="1" si="3"/>
        <v>44145</v>
      </c>
    </row>
    <row r="4" spans="2:248" x14ac:dyDescent="0.3">
      <c r="B4" s="19" t="s">
        <v>449</v>
      </c>
      <c r="C4" s="21">
        <f>VLOOKUP(B2,Days_Since_100!C:D,2,FALSE)</f>
        <v>19877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46</v>
      </c>
      <c r="F5" s="19" t="s">
        <v>498</v>
      </c>
      <c r="G5" s="40">
        <f>IF(VLOOKUP($B$2,Days_Since_100!$H:$KU,Projections_Data!G$4+2,FALSE)=0,#N/A,VLOOKUP($B$2,Days_Since_100!$H:$KU,Projections_Data!G$4+2,FALSE))</f>
        <v>129</v>
      </c>
      <c r="H5" s="40">
        <f>IF(VLOOKUP($B$2,Days_Since_100!$H:$KU,Projections_Data!H$4+2,FALSE)=0,#N/A,VLOOKUP($B$2,Days_Since_100!$H:$KU,Projections_Data!H$4+2,FALSE))</f>
        <v>129</v>
      </c>
      <c r="I5" s="40">
        <f>IF(VLOOKUP($B$2,Days_Since_100!$H:$KU,Projections_Data!I$4+2,FALSE)=0,#N/A,VLOOKUP($B$2,Days_Since_100!$H:$KU,Projections_Data!I$4+2,FALSE))</f>
        <v>169</v>
      </c>
      <c r="J5" s="40">
        <f>IF(VLOOKUP($B$2,Days_Since_100!$H:$KU,Projections_Data!J$4+2,FALSE)=0,#N/A,VLOOKUP($B$2,Days_Since_100!$H:$KU,Projections_Data!J$4+2,FALSE))</f>
        <v>223</v>
      </c>
      <c r="K5" s="40">
        <f>IF(VLOOKUP($B$2,Days_Since_100!$H:$KU,Projections_Data!K$4+2,FALSE)=0,#N/A,VLOOKUP($B$2,Days_Since_100!$H:$KU,Projections_Data!K$4+2,FALSE))</f>
        <v>292</v>
      </c>
      <c r="L5" s="40">
        <f>IF(VLOOKUP($B$2,Days_Since_100!$H:$KU,Projections_Data!L$4+2,FALSE)=0,#N/A,VLOOKUP($B$2,Days_Since_100!$H:$KU,Projections_Data!L$4+2,FALSE))</f>
        <v>557</v>
      </c>
      <c r="M5" s="40">
        <f>IF(VLOOKUP($B$2,Days_Since_100!$H:$KU,Projections_Data!M$4+2,FALSE)=0,#N/A,VLOOKUP($B$2,Days_Since_100!$H:$KU,Projections_Data!M$4+2,FALSE))</f>
        <v>683</v>
      </c>
      <c r="N5" s="40">
        <f>IF(VLOOKUP($B$2,Days_Since_100!$H:$KU,Projections_Data!N$4+2,FALSE)=0,#N/A,VLOOKUP($B$2,Days_Since_100!$H:$KU,Projections_Data!N$4+2,FALSE))</f>
        <v>785</v>
      </c>
      <c r="O5" s="40">
        <f>IF(VLOOKUP($B$2,Days_Since_100!$H:$KU,Projections_Data!O$4+2,FALSE)=0,#N/A,VLOOKUP($B$2,Days_Since_100!$H:$KU,Projections_Data!O$4+2,FALSE))</f>
        <v>906</v>
      </c>
      <c r="P5" s="40">
        <f>IF(VLOOKUP($B$2,Days_Since_100!$H:$KU,Projections_Data!P$4+2,FALSE)=0,#N/A,VLOOKUP($B$2,Days_Since_100!$H:$KU,Projections_Data!P$4+2,FALSE))</f>
        <v>1125</v>
      </c>
      <c r="Q5" s="40">
        <f>IF(VLOOKUP($B$2,Days_Since_100!$H:$KU,Projections_Data!Q$4+2,FALSE)=0,#N/A,VLOOKUP($B$2,Days_Since_100!$H:$KU,Projections_Data!Q$4+2,FALSE))</f>
        <v>1329</v>
      </c>
      <c r="R5" s="40">
        <f>IF(VLOOKUP($B$2,Days_Since_100!$H:$KU,Projections_Data!R$4+2,FALSE)=0,#N/A,VLOOKUP($B$2,Days_Since_100!$H:$KU,Projections_Data!R$4+2,FALSE))</f>
        <v>1564</v>
      </c>
      <c r="S5" s="40">
        <f>IF(VLOOKUP($B$2,Days_Since_100!$H:$KU,Projections_Data!S$4+2,FALSE)=0,#N/A,VLOOKUP($B$2,Days_Since_100!$H:$KU,Projections_Data!S$4+2,FALSE))</f>
        <v>1819</v>
      </c>
      <c r="T5" s="40">
        <f>IF(VLOOKUP($B$2,Days_Since_100!$H:$KU,Projections_Data!T$4+2,FALSE)=0,#N/A,VLOOKUP($B$2,Days_Since_100!$H:$KU,Projections_Data!T$4+2,FALSE))</f>
        <v>2121</v>
      </c>
      <c r="U5" s="40">
        <f>IF(VLOOKUP($B$2,Days_Since_100!$H:$KU,Projections_Data!U$4+2,FALSE)=0,#N/A,VLOOKUP($B$2,Days_Since_100!$H:$KU,Projections_Data!U$4+2,FALSE))</f>
        <v>2415</v>
      </c>
      <c r="V5" s="40">
        <f>IF(VLOOKUP($B$2,Days_Since_100!$H:$KU,Projections_Data!V$4+2,FALSE)=0,#N/A,VLOOKUP($B$2,Days_Since_100!$H:$KU,Projections_Data!V$4+2,FALSE))</f>
        <v>2615</v>
      </c>
      <c r="W5" s="40">
        <f>IF(VLOOKUP($B$2,Days_Since_100!$H:$KU,Projections_Data!W$4+2,FALSE)=0,#N/A,VLOOKUP($B$2,Days_Since_100!$H:$KU,Projections_Data!W$4+2,FALSE))</f>
        <v>2910</v>
      </c>
      <c r="X5" s="40">
        <f>IF(VLOOKUP($B$2,Days_Since_100!$H:$KU,Projections_Data!X$4+2,FALSE)=0,#N/A,VLOOKUP($B$2,Days_Since_100!$H:$KU,Projections_Data!X$4+2,FALSE))</f>
        <v>3235</v>
      </c>
      <c r="Y5" s="40">
        <f>IF(VLOOKUP($B$2,Days_Since_100!$H:$KU,Projections_Data!Y$4+2,FALSE)=0,#N/A,VLOOKUP($B$2,Days_Since_100!$H:$KU,Projections_Data!Y$4+2,FALSE))</f>
        <v>3447</v>
      </c>
      <c r="Z5" s="40">
        <f>IF(VLOOKUP($B$2,Days_Since_100!$H:$KU,Projections_Data!Z$4+2,FALSE)=0,#N/A,VLOOKUP($B$2,Days_Since_100!$H:$KU,Projections_Data!Z$4+2,FALSE))</f>
        <v>3849</v>
      </c>
      <c r="AA5" s="40">
        <f>IF(VLOOKUP($B$2,Days_Since_100!$H:$KU,Projections_Data!AA$4+2,FALSE)=0,#N/A,VLOOKUP($B$2,Days_Since_100!$H:$KU,Projections_Data!AA$4+2,FALSE))</f>
        <v>4273</v>
      </c>
      <c r="AB5" s="40">
        <f>IF(VLOOKUP($B$2,Days_Since_100!$H:$KU,Projections_Data!AB$4+2,FALSE)=0,#N/A,VLOOKUP($B$2,Days_Since_100!$H:$KU,Projections_Data!AB$4+2,FALSE))</f>
        <v>4604</v>
      </c>
      <c r="AC5" s="40">
        <f>IF(VLOOKUP($B$2,Days_Since_100!$H:$KU,Projections_Data!AC$4+2,FALSE)=0,#N/A,VLOOKUP($B$2,Days_Since_100!$H:$KU,Projections_Data!AC$4+2,FALSE))</f>
        <v>4994</v>
      </c>
      <c r="AD5" s="40">
        <f>IF(VLOOKUP($B$2,Days_Since_100!$H:$KU,Projections_Data!AD$4+2,FALSE)=0,#N/A,VLOOKUP($B$2,Days_Since_100!$H:$KU,Projections_Data!AD$4+2,FALSE))</f>
        <v>5364</v>
      </c>
      <c r="AE5" s="40">
        <f>IF(VLOOKUP($B$2,Days_Since_100!$H:$KU,Projections_Data!AE$4+2,FALSE)=0,#N/A,VLOOKUP($B$2,Days_Since_100!$H:$KU,Projections_Data!AE$4+2,FALSE))</f>
        <v>5709</v>
      </c>
      <c r="AF5" s="40">
        <f>IF(VLOOKUP($B$2,Days_Since_100!$H:$KU,Projections_Data!AF$4+2,FALSE)=0,#N/A,VLOOKUP($B$2,Days_Since_100!$H:$KU,Projections_Data!AF$4+2,FALSE))</f>
        <v>6074</v>
      </c>
      <c r="AG5" s="40">
        <f>IF(VLOOKUP($B$2,Days_Since_100!$H:$KU,Projections_Data!AG$4+2,FALSE)=0,#N/A,VLOOKUP($B$2,Days_Since_100!$H:$KU,Projections_Data!AG$4+2,FALSE))</f>
        <v>6574</v>
      </c>
      <c r="AH5" s="40">
        <f>IF(VLOOKUP($B$2,Days_Since_100!$H:$KU,Projections_Data!AH$4+2,FALSE)=0,#N/A,VLOOKUP($B$2,Days_Since_100!$H:$KU,Projections_Data!AH$4+2,FALSE))</f>
        <v>8089</v>
      </c>
      <c r="AI5" s="40">
        <f>IF(VLOOKUP($B$2,Days_Since_100!$H:$KU,Projections_Data!AI$4+2,FALSE)=0,#N/A,VLOOKUP($B$2,Days_Since_100!$H:$KU,Projections_Data!AI$4+2,FALSE))</f>
        <v>8928</v>
      </c>
      <c r="AJ5" s="40">
        <f>IF(VLOOKUP($B$2,Days_Since_100!$H:$KU,Projections_Data!AJ$4+2,FALSE)=0,#N/A,VLOOKUP($B$2,Days_Since_100!$H:$KU,Projections_Data!AJ$4+2,FALSE))</f>
        <v>9655</v>
      </c>
      <c r="AK5" s="40">
        <f>IF(VLOOKUP($B$2,Days_Since_100!$H:$KU,Projections_Data!AK$4+2,FALSE)=0,#N/A,VLOOKUP($B$2,Days_Since_100!$H:$KU,Projections_Data!AK$4+2,FALSE))</f>
        <v>10647</v>
      </c>
      <c r="AL5" s="40">
        <f>IF(VLOOKUP($B$2,Days_Since_100!$H:$KU,Projections_Data!AL$4+2,FALSE)=0,#N/A,VLOOKUP($B$2,Days_Since_100!$H:$KU,Projections_Data!AL$4+2,FALSE))</f>
        <v>11479</v>
      </c>
      <c r="AM5" s="40">
        <f>IF(VLOOKUP($B$2,Days_Since_100!$H:$KU,Projections_Data!AM$4+2,FALSE)=0,#N/A,VLOOKUP($B$2,Days_Since_100!$H:$KU,Projections_Data!AM$4+2,FALSE))</f>
        <v>12547</v>
      </c>
      <c r="AN5" s="40">
        <f>IF(VLOOKUP($B$2,Days_Since_100!$H:$KU,Projections_Data!AN$4+2,FALSE)=0,#N/A,VLOOKUP($B$2,Days_Since_100!$H:$KU,Projections_Data!AN$4+2,FALSE))</f>
        <v>13271</v>
      </c>
      <c r="AO5" s="40">
        <f>IF(VLOOKUP($B$2,Days_Since_100!$H:$KU,Projections_Data!AO$4+2,FALSE)=0,#N/A,VLOOKUP($B$2,Days_Since_100!$H:$KU,Projections_Data!AO$4+2,FALSE))</f>
        <v>13980</v>
      </c>
      <c r="AP5" s="40">
        <f>IF(VLOOKUP($B$2,Days_Since_100!$H:$KU,Projections_Data!AP$4+2,FALSE)=0,#N/A,VLOOKUP($B$2,Days_Since_100!$H:$KU,Projections_Data!AP$4+2,FALSE))</f>
        <v>14758</v>
      </c>
      <c r="AQ5" s="40">
        <f>IF(VLOOKUP($B$2,Days_Since_100!$H:$KU,Projections_Data!AQ$4+2,FALSE)=0,#N/A,VLOOKUP($B$2,Days_Since_100!$H:$KU,Projections_Data!AQ$4+2,FALSE))</f>
        <v>15251</v>
      </c>
      <c r="AR5" s="40">
        <f>IF(VLOOKUP($B$2,Days_Since_100!$H:$KU,Projections_Data!AR$4+2,FALSE)=0,#N/A,VLOOKUP($B$2,Days_Since_100!$H:$KU,Projections_Data!AR$4+2,FALSE))</f>
        <v>15652</v>
      </c>
      <c r="AS5" s="40">
        <f>IF(VLOOKUP($B$2,Days_Since_100!$H:$KU,Projections_Data!AS$4+2,FALSE)=0,#N/A,VLOOKUP($B$2,Days_Since_100!$H:$KU,Projections_Data!AS$4+2,FALSE))</f>
        <v>16040</v>
      </c>
      <c r="AT5" s="40">
        <f>IF(VLOOKUP($B$2,Days_Since_100!$H:$KU,Projections_Data!AT$4+2,FALSE)=0,#N/A,VLOOKUP($B$2,Days_Since_100!$H:$KU,Projections_Data!AT$4+2,FALSE))</f>
        <v>16671</v>
      </c>
      <c r="AU5" s="40">
        <f>IF(VLOOKUP($B$2,Days_Since_100!$H:$KU,Projections_Data!AU$4+2,FALSE)=0,#N/A,VLOOKUP($B$2,Days_Since_100!$H:$KU,Projections_Data!AU$4+2,FALSE))</f>
        <v>17607</v>
      </c>
      <c r="AV5" s="40">
        <f>IF(VLOOKUP($B$2,Days_Since_100!$H:$KU,Projections_Data!AV$4+2,FALSE)=0,#N/A,VLOOKUP($B$2,Days_Since_100!$H:$KU,Projections_Data!AV$4+2,FALSE))</f>
        <v>18184</v>
      </c>
      <c r="AW5" s="40">
        <f>IF(VLOOKUP($B$2,Days_Since_100!$H:$KU,Projections_Data!AW$4+2,FALSE)=0,#N/A,VLOOKUP($B$2,Days_Since_100!$H:$KU,Projections_Data!AW$4+2,FALSE))</f>
        <v>18561</v>
      </c>
      <c r="AX5" s="40">
        <f>IF(VLOOKUP($B$2,Days_Since_100!$H:$KU,Projections_Data!AX$4+2,FALSE)=0,#N/A,VLOOKUP($B$2,Days_Since_100!$H:$KU,Projections_Data!AX$4+2,FALSE))</f>
        <v>19262</v>
      </c>
      <c r="AY5" s="40">
        <f>IF(VLOOKUP($B$2,Days_Since_100!$H:$KU,Projections_Data!AY$4+2,FALSE)=0,#N/A,VLOOKUP($B$2,Days_Since_100!$H:$KU,Projections_Data!AY$4+2,FALSE))</f>
        <v>19648</v>
      </c>
      <c r="AZ5" s="40">
        <f>IF(VLOOKUP($B$2,Days_Since_100!$H:$KU,Projections_Data!AZ$4+2,FALSE)=0,#N/A,VLOOKUP($B$2,Days_Since_100!$H:$KU,Projections_Data!AZ$4+2,FALSE))</f>
        <v>19877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 ca="1">HLOOKUP(C5-1,G4:IN8,5,FALSE)</f>
        <v>4603</v>
      </c>
      <c r="D6" s="42">
        <v>0.02</v>
      </c>
      <c r="F6" s="19" t="s">
        <v>574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 t="e">
        <f ca="1">IF(Projections_Data!M$4+2-$C$9&lt;2,#N/A,IF(VLOOKUP($B$2,Deaths_since_10!$H:$KU,Projections_Data!M$4+2-$C$9,FALSE)=0,#N/A,VLOOKUP($B$2,Deaths_since_10!$H:$KU,Projections_Data!M$4+2-$C$9,FALSE)))</f>
        <v>#N/A</v>
      </c>
      <c r="N6" s="40" t="e">
        <f ca="1">IF(Projections_Data!N$4+2-$C$9&lt;2,#N/A,IF(VLOOKUP($B$2,Deaths_since_10!$H:$KU,Projections_Data!N$4+2-$C$9,FALSE)=0,#N/A,VLOOKUP($B$2,Deaths_since_10!$H:$KU,Projections_Data!N$4+2-$C$9,FALSE)))</f>
        <v>#N/A</v>
      </c>
      <c r="O6" s="40" t="e">
        <f ca="1">IF(Projections_Data!O$4+2-$C$9&lt;2,#N/A,IF(VLOOKUP($B$2,Deaths_since_10!$H:$KU,Projections_Data!O$4+2-$C$9,FALSE)=0,#N/A,VLOOKUP($B$2,Deaths_since_10!$H:$KU,Projections_Data!O$4+2-$C$9,FALSE)))</f>
        <v>#N/A</v>
      </c>
      <c r="P6" s="40" t="e">
        <f ca="1">IF(Projections_Data!P$4+2-$C$9&lt;2,#N/A,IF(VLOOKUP($B$2,Deaths_since_10!$H:$KU,Projections_Data!P$4+2-$C$9,FALSE)=0,#N/A,VLOOKUP($B$2,Deaths_since_10!$H:$KU,Projections_Data!P$4+2-$C$9,FALSE)))</f>
        <v>#N/A</v>
      </c>
      <c r="Q6" s="40" t="e">
        <f ca="1">IF(Projections_Data!Q$4+2-$C$9&lt;2,#N/A,IF(VLOOKUP($B$2,Deaths_since_10!$H:$KU,Projections_Data!Q$4+2-$C$9,FALSE)=0,#N/A,VLOOKUP($B$2,Deaths_since_10!$H:$KU,Projections_Data!Q$4+2-$C$9,FALSE)))</f>
        <v>#N/A</v>
      </c>
      <c r="R6" s="40">
        <f ca="1">IF(Projections_Data!R$4+2-$C$9&lt;2,#N/A,IF(VLOOKUP($B$2,Deaths_since_10!$H:$KU,Projections_Data!R$4+2-$C$9,FALSE)=0,#N/A,VLOOKUP($B$2,Deaths_since_10!$H:$KU,Projections_Data!R$4+2-$C$9,FALSE)))</f>
        <v>9</v>
      </c>
      <c r="S6" s="40">
        <f ca="1">IF(Projections_Data!S$4+2-$C$9&lt;2,#N/A,IF(VLOOKUP($B$2,Deaths_since_10!$H:$KU,Projections_Data!S$4+2-$C$9,FALSE)=0,#N/A,VLOOKUP($B$2,Deaths_since_10!$H:$KU,Projections_Data!S$4+2-$C$9,FALSE)))</f>
        <v>19</v>
      </c>
      <c r="T6" s="40">
        <f ca="1">IF(Projections_Data!T$4+2-$C$9&lt;2,#N/A,IF(VLOOKUP($B$2,Deaths_since_10!$H:$KU,Projections_Data!T$4+2-$C$9,FALSE)=0,#N/A,VLOOKUP($B$2,Deaths_since_10!$H:$KU,Projections_Data!T$4+2-$C$9,FALSE)))</f>
        <v>22</v>
      </c>
      <c r="U6" s="40">
        <f ca="1">IF(Projections_Data!U$4+2-$C$9&lt;2,#N/A,IF(VLOOKUP($B$2,Deaths_since_10!$H:$KU,Projections_Data!U$4+2-$C$9,FALSE)=0,#N/A,VLOOKUP($B$2,Deaths_since_10!$H:$KU,Projections_Data!U$4+2-$C$9,FALSE)))</f>
        <v>36</v>
      </c>
      <c r="V6" s="40">
        <f ca="1">IF(Projections_Data!V$4+2-$C$9&lt;2,#N/A,IF(VLOOKUP($B$2,Deaths_since_10!$H:$KU,Projections_Data!V$4+2-$C$9,FALSE)=0,#N/A,VLOOKUP($B$2,Deaths_since_10!$H:$KU,Projections_Data!V$4+2-$C$9,FALSE)))</f>
        <v>46</v>
      </c>
      <c r="W6" s="40">
        <f ca="1">IF(Projections_Data!W$4+2-$C$9&lt;2,#N/A,IF(VLOOKUP($B$2,Deaths_since_10!$H:$KU,Projections_Data!W$4+2-$C$9,FALSE)=0,#N/A,VLOOKUP($B$2,Deaths_since_10!$H:$KU,Projections_Data!W$4+2-$C$9,FALSE)))</f>
        <v>54</v>
      </c>
      <c r="X6" s="40">
        <f ca="1">IF(Projections_Data!X$4+2-$C$9&lt;2,#N/A,IF(VLOOKUP($B$2,Deaths_since_10!$H:$KU,Projections_Data!X$4+2-$C$9,FALSE)=0,#N/A,VLOOKUP($B$2,Deaths_since_10!$H:$KU,Projections_Data!X$4+2-$C$9,FALSE)))</f>
        <v>71</v>
      </c>
      <c r="Y6" s="40">
        <f ca="1">IF(Projections_Data!Y$4+2-$C$9&lt;2,#N/A,IF(VLOOKUP($B$2,Deaths_since_10!$H:$KU,Projections_Data!Y$4+2-$C$9,FALSE)=0,#N/A,VLOOKUP($B$2,Deaths_since_10!$H:$KU,Projections_Data!Y$4+2-$C$9,FALSE)))</f>
        <v>85</v>
      </c>
      <c r="Z6" s="40">
        <f ca="1">IF(Projections_Data!Z$4+2-$C$9&lt;2,#N/A,IF(VLOOKUP($B$2,Deaths_since_10!$H:$KU,Projections_Data!Z$4+2-$C$9,FALSE)=0,#N/A,VLOOKUP($B$2,Deaths_since_10!$H:$KU,Projections_Data!Z$4+2-$C$9,FALSE)))</f>
        <v>98</v>
      </c>
      <c r="AA6" s="40">
        <f ca="1">IF(Projections_Data!AA$4+2-$C$9&lt;2,#N/A,IF(VLOOKUP($B$2,Deaths_since_10!$H:$KU,Projections_Data!AA$4+2-$C$9,FALSE)=0,#N/A,VLOOKUP($B$2,Deaths_since_10!$H:$KU,Projections_Data!AA$4+2-$C$9,FALSE)))</f>
        <v>120</v>
      </c>
      <c r="AB6" s="40">
        <f ca="1">IF(Projections_Data!AB$4+2-$C$9&lt;2,#N/A,IF(VLOOKUP($B$2,Deaths_since_10!$H:$KU,Projections_Data!AB$4+2-$C$9,FALSE)=0,#N/A,VLOOKUP($B$2,Deaths_since_10!$H:$KU,Projections_Data!AB$4+2-$C$9,FALSE)))</f>
        <v>137</v>
      </c>
      <c r="AC6" s="40">
        <f ca="1">IF(Projections_Data!AC$4+2-$C$9&lt;2,#N/A,IF(VLOOKUP($B$2,Deaths_since_10!$H:$KU,Projections_Data!AC$4+2-$C$9,FALSE)=0,#N/A,VLOOKUP($B$2,Deaths_since_10!$H:$KU,Projections_Data!AC$4+2-$C$9,FALSE)))</f>
        <v>158</v>
      </c>
      <c r="AD6" s="40">
        <f ca="1">IF(Projections_Data!AD$4+2-$C$9&lt;2,#N/A,IF(VLOOKUP($B$2,Deaths_since_10!$H:$KU,Projections_Data!AD$4+2-$C$9,FALSE)=0,#N/A,VLOOKUP($B$2,Deaths_since_10!$H:$KU,Projections_Data!AD$4+2-$C$9,FALSE)))</f>
        <v>174</v>
      </c>
      <c r="AE6" s="40">
        <f ca="1">IF(Projections_Data!AE$4+2-$C$9&lt;2,#N/A,IF(VLOOKUP($B$2,Deaths_since_10!$H:$KU,Projections_Data!AE$4+2-$C$9,FALSE)=0,#N/A,VLOOKUP($B$2,Deaths_since_10!$H:$KU,Projections_Data!AE$4+2-$C$9,FALSE)))</f>
        <v>210</v>
      </c>
      <c r="AF6" s="40">
        <f ca="1">IF(Projections_Data!AF$4+2-$C$9&lt;2,#N/A,IF(VLOOKUP($B$2,Deaths_since_10!$H:$KU,Projections_Data!AF$4+2-$C$9,FALSE)=0,#N/A,VLOOKUP($B$2,Deaths_since_10!$H:$KU,Projections_Data!AF$4+2-$C$9,FALSE)))</f>
        <v>235</v>
      </c>
      <c r="AG6" s="40">
        <f ca="1">IF(Projections_Data!AG$4+2-$C$9&lt;2,#N/A,IF(VLOOKUP($B$2,Deaths_since_10!$H:$KU,Projections_Data!AG$4+2-$C$9,FALSE)=0,#N/A,VLOOKUP($B$2,Deaths_since_10!$H:$KU,Projections_Data!AG$4+2-$C$9,FALSE)))</f>
        <v>263</v>
      </c>
      <c r="AH6" s="40">
        <f ca="1">IF(Projections_Data!AH$4+2-$C$9&lt;2,#N/A,IF(VLOOKUP($B$2,Deaths_since_10!$H:$KU,Projections_Data!AH$4+2-$C$9,FALSE)=0,#N/A,VLOOKUP($B$2,Deaths_since_10!$H:$KU,Projections_Data!AH$4+2-$C$9,FALSE)))</f>
        <v>287</v>
      </c>
      <c r="AI6" s="40">
        <f ca="1">IF(Projections_Data!AI$4+2-$C$9&lt;2,#N/A,IF(VLOOKUP($B$2,Deaths_since_10!$H:$KU,Projections_Data!AI$4+2-$C$9,FALSE)=0,#N/A,VLOOKUP($B$2,Deaths_since_10!$H:$KU,Projections_Data!AI$4+2-$C$9,FALSE)))</f>
        <v>320</v>
      </c>
      <c r="AJ6" s="40">
        <f ca="1">IF(Projections_Data!AJ$4+2-$C$9&lt;2,#N/A,IF(VLOOKUP($B$2,Deaths_since_10!$H:$KU,Projections_Data!AJ$4+2-$C$9,FALSE)=0,#N/A,VLOOKUP($B$2,Deaths_since_10!$H:$KU,Projections_Data!AJ$4+2-$C$9,FALSE)))</f>
        <v>334</v>
      </c>
      <c r="AK6" s="40">
        <f ca="1">IF(Projections_Data!AK$4+2-$C$9&lt;2,#N/A,IF(VLOOKUP($B$2,Deaths_since_10!$H:$KU,Projections_Data!AK$4+2-$C$9,FALSE)=0,#N/A,VLOOKUP($B$2,Deaths_since_10!$H:$KU,Projections_Data!AK$4+2-$C$9,FALSE)))</f>
        <v>365</v>
      </c>
      <c r="AL6" s="40">
        <f ca="1">IF(Projections_Data!AL$4+2-$C$9&lt;2,#N/A,IF(VLOOKUP($B$2,Deaths_since_10!$H:$KU,Projections_Data!AL$4+2-$C$9,FALSE)=0,#N/A,VLOOKUP($B$2,Deaths_since_10!$H:$KU,Projections_Data!AL$4+2-$C$9,FALSE)))</f>
        <v>406</v>
      </c>
      <c r="AM6" s="40">
        <f ca="1">IF(Projections_Data!AM$4+2-$C$9&lt;2,#N/A,IF(VLOOKUP($B$2,Deaths_since_10!$H:$KU,Projections_Data!AM$4+2-$C$9,FALSE)=0,#N/A,VLOOKUP($B$2,Deaths_since_10!$H:$KU,Projections_Data!AM$4+2-$C$9,FALSE)))</f>
        <v>444</v>
      </c>
      <c r="AN6" s="40">
        <f ca="1">IF(Projections_Data!AN$4+2-$C$9&lt;2,#N/A,IF(VLOOKUP($B$2,Deaths_since_10!$H:$KU,Projections_Data!AN$4+2-$C$9,FALSE)=0,#N/A,VLOOKUP($B$2,Deaths_since_10!$H:$KU,Projections_Data!AN$4+2-$C$9,FALSE)))</f>
        <v>486</v>
      </c>
      <c r="AO6" s="40">
        <f ca="1">IF(Projections_Data!AO$4+2-$C$9&lt;2,#N/A,IF(VLOOKUP($B$2,Deaths_since_10!$H:$KU,Projections_Data!AO$4+2-$C$9,FALSE)=0,#N/A,VLOOKUP($B$2,Deaths_since_10!$H:$KU,Projections_Data!AO$4+2-$C$9,FALSE)))</f>
        <v>530</v>
      </c>
      <c r="AP6" s="40">
        <f ca="1">IF(Projections_Data!AP$4+2-$C$9&lt;2,#N/A,IF(VLOOKUP($B$2,Deaths_since_10!$H:$KU,Projections_Data!AP$4+2-$C$9,FALSE)=0,#N/A,VLOOKUP($B$2,Deaths_since_10!$H:$KU,Projections_Data!AP$4+2-$C$9,FALSE)))</f>
        <v>571</v>
      </c>
      <c r="AQ6" s="40">
        <f ca="1">IF(Projections_Data!AQ$4+2-$C$9&lt;2,#N/A,IF(VLOOKUP($B$2,Deaths_since_10!$H:$KU,Projections_Data!AQ$4+2-$C$9,FALSE)=0,#N/A,VLOOKUP($B$2,Deaths_since_10!$H:$KU,Projections_Data!AQ$4+2-$C$9,FALSE)))</f>
        <v>610</v>
      </c>
      <c r="AR6" s="40">
        <f ca="1">IF(Projections_Data!AR$4+2-$C$9&lt;2,#N/A,IF(VLOOKUP($B$2,Deaths_since_10!$H:$KU,Projections_Data!AR$4+2-$C$9,FALSE)=0,#N/A,VLOOKUP($B$2,Deaths_since_10!$H:$KU,Projections_Data!AR$4+2-$C$9,FALSE)))</f>
        <v>687</v>
      </c>
      <c r="AS6" s="40">
        <f ca="1">IF(Projections_Data!AS$4+2-$C$9&lt;2,#N/A,IF(VLOOKUP($B$2,Deaths_since_10!$H:$KU,Projections_Data!AS$4+2-$C$9,FALSE)=0,#N/A,VLOOKUP($B$2,Deaths_since_10!$H:$KU,Projections_Data!AS$4+2-$C$9,FALSE)))</f>
        <v>730</v>
      </c>
      <c r="AT6" s="40">
        <f ca="1">IF(Projections_Data!AT$4+2-$C$9&lt;2,#N/A,IF(VLOOKUP($B$2,Deaths_since_10!$H:$KU,Projections_Data!AT$4+2-$C$9,FALSE)=0,#N/A,VLOOKUP($B$2,Deaths_since_10!$H:$KU,Projections_Data!AT$4+2-$C$9,FALSE)))</f>
        <v>769</v>
      </c>
      <c r="AU6" s="40">
        <f ca="1">IF(Projections_Data!AU$4+2-$C$9&lt;2,#N/A,IF(VLOOKUP($B$2,Deaths_since_10!$H:$KU,Projections_Data!AU$4+2-$C$9,FALSE)=0,#N/A,VLOOKUP($B$2,Deaths_since_10!$H:$KU,Projections_Data!AU$4+2-$C$9,FALSE)))</f>
        <v>794</v>
      </c>
      <c r="AV6" s="40">
        <f ca="1">IF(Projections_Data!AV$4+2-$C$9&lt;2,#N/A,IF(VLOOKUP($B$2,Deaths_since_10!$H:$KU,Projections_Data!AV$4+2-$C$9,FALSE)=0,#N/A,VLOOKUP($B$2,Deaths_since_10!$H:$KU,Projections_Data!AV$4+2-$C$9,FALSE)))</f>
        <v>1014</v>
      </c>
      <c r="AW6" s="40">
        <f ca="1">IF(Projections_Data!AW$4+2-$C$9&lt;2,#N/A,IF(VLOOKUP($B$2,Deaths_since_10!$H:$KU,Projections_Data!AW$4+2-$C$9,FALSE)=0,#N/A,VLOOKUP($B$2,Deaths_since_10!$H:$KU,Projections_Data!AW$4+2-$C$9,FALSE)))</f>
        <v>1063</v>
      </c>
      <c r="AX6" s="40">
        <f ca="1">IF(Projections_Data!AX$4+2-$C$9&lt;2,#N/A,IF(VLOOKUP($B$2,Deaths_since_10!$H:$KU,Projections_Data!AX$4+2-$C$9,FALSE)=0,#N/A,VLOOKUP($B$2,Deaths_since_10!$H:$KU,Projections_Data!AX$4+2-$C$9,FALSE)))</f>
        <v>1087</v>
      </c>
      <c r="AY6" s="40">
        <f ca="1">IF(Projections_Data!AY$4+2-$C$9&lt;2,#N/A,IF(VLOOKUP($B$2,Deaths_since_10!$H:$KU,Projections_Data!AY$4+2-$C$9,FALSE)=0,#N/A,VLOOKUP($B$2,Deaths_since_10!$H:$KU,Projections_Data!AY$4+2-$C$9,FALSE)))</f>
        <v>1102</v>
      </c>
      <c r="AZ6" s="40">
        <f ca="1">IF(Projections_Data!AZ$4+2-$C$9&lt;2,#N/A,IF(VLOOKUP($B$2,Deaths_since_10!$H:$KU,Projections_Data!AZ$4+2-$C$9,FALSE)=0,#N/A,VLOOKUP($B$2,Deaths_since_10!$H:$KU,Projections_Data!AZ$4+2-$C$9,FALSE)))</f>
        <v>1159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 ca="1">C4-C6-C8</f>
        <v>14115</v>
      </c>
      <c r="F7" s="19" t="s">
        <v>579</v>
      </c>
      <c r="G7" s="40">
        <f ca="1">IFERROR((G5-F5)-(G6-F6),G5)</f>
        <v>129</v>
      </c>
      <c r="H7" s="40">
        <f ca="1">IFERROR((H5-G5)-(H6-G6),H5-G5)</f>
        <v>0</v>
      </c>
      <c r="I7" s="40">
        <f t="shared" ref="I7:O7" ca="1" si="11">IFERROR((I5-H5)-(I6-H6),I5-H5)</f>
        <v>40</v>
      </c>
      <c r="J7" s="40">
        <f t="shared" ca="1" si="11"/>
        <v>54</v>
      </c>
      <c r="K7" s="40">
        <f t="shared" ca="1" si="11"/>
        <v>69</v>
      </c>
      <c r="L7" s="40">
        <f t="shared" ca="1" si="11"/>
        <v>265</v>
      </c>
      <c r="M7" s="40">
        <f t="shared" ca="1" si="11"/>
        <v>126</v>
      </c>
      <c r="N7" s="40">
        <f t="shared" ca="1" si="11"/>
        <v>102</v>
      </c>
      <c r="O7" s="40">
        <f t="shared" ca="1" si="11"/>
        <v>121</v>
      </c>
      <c r="P7" s="40">
        <f t="shared" ref="P7" ca="1" si="12">IFERROR((P5-O5)-(P6-O6),P5-O5)</f>
        <v>219</v>
      </c>
      <c r="Q7" s="40">
        <f ca="1">IFERROR((Q5-P5)-(Q6-P6),Q5-P5)</f>
        <v>204</v>
      </c>
      <c r="R7" s="40">
        <f t="shared" ref="R7:T7" ca="1" si="13">IFERROR((R5-Q5)-(R6-Q6),R5-Q5)</f>
        <v>235</v>
      </c>
      <c r="S7" s="40">
        <f t="shared" ca="1" si="13"/>
        <v>245</v>
      </c>
      <c r="T7" s="40">
        <f t="shared" ca="1" si="13"/>
        <v>299</v>
      </c>
      <c r="U7" s="40">
        <f t="shared" ref="U7" ca="1" si="14">IFERROR((U5-T5)-(U6-T6),U5-T5)</f>
        <v>280</v>
      </c>
      <c r="V7" s="40">
        <f t="shared" ref="V7" ca="1" si="15">IFERROR((V5-U5)-(V6-U6),V5-U5)</f>
        <v>190</v>
      </c>
      <c r="W7" s="40">
        <f t="shared" ref="W7" ca="1" si="16">IFERROR((W5-V5)-(W6-V6),W5-V5)</f>
        <v>287</v>
      </c>
      <c r="X7" s="40">
        <f t="shared" ref="X7" ca="1" si="17">IFERROR((X5-W5)-(X6-W6),X5-W5)</f>
        <v>308</v>
      </c>
      <c r="Y7" s="40">
        <f t="shared" ref="Y7" ca="1" si="18">IFERROR((Y5-X5)-(Y6-X6),Y5-X5)</f>
        <v>198</v>
      </c>
      <c r="Z7" s="40">
        <f t="shared" ref="Z7" ca="1" si="19">IFERROR((Z5-Y5)-(Z6-Y6),Z5-Y5)</f>
        <v>389</v>
      </c>
      <c r="AA7" s="40">
        <f t="shared" ref="AA7" ca="1" si="20">IFERROR((AA5-Z5)-(AA6-Z6),AA5-Z5)</f>
        <v>402</v>
      </c>
      <c r="AB7" s="40">
        <f t="shared" ref="AB7" ca="1" si="21">IFERROR((AB5-AA5)-(AB6-AA6),AB5-AA5)</f>
        <v>314</v>
      </c>
      <c r="AC7" s="40">
        <f t="shared" ref="AC7" ca="1" si="22">IFERROR((AC5-AB5)-(AC6-AB6),AC5-AB5)</f>
        <v>369</v>
      </c>
      <c r="AD7" s="40">
        <f t="shared" ref="AD7" ca="1" si="23">IFERROR((AD5-AC5)-(AD6-AC6),AD5-AC5)</f>
        <v>354</v>
      </c>
      <c r="AE7" s="40">
        <f t="shared" ref="AE7" ca="1" si="24">IFERROR((AE5-AD5)-(AE6-AD6),AE5-AD5)</f>
        <v>309</v>
      </c>
      <c r="AF7" s="40">
        <f t="shared" ref="AF7" ca="1" si="25">IFERROR((AF5-AE5)-(AF6-AE6),AF5-AE5)</f>
        <v>340</v>
      </c>
      <c r="AG7" s="40">
        <f t="shared" ref="AG7" ca="1" si="26">IFERROR((AG5-AF5)-(AG6-AF6),AG5-AF5)</f>
        <v>472</v>
      </c>
      <c r="AH7" s="40">
        <f t="shared" ref="AH7" ca="1" si="27">IFERROR((AH5-AG5)-(AH6-AG6),AH5-AG5)</f>
        <v>1491</v>
      </c>
      <c r="AI7" s="40">
        <f t="shared" ref="AI7" ca="1" si="28">IFERROR((AI5-AH5)-(AI6-AH6),AI5-AH5)</f>
        <v>806</v>
      </c>
      <c r="AJ7" s="40">
        <f t="shared" ref="AJ7" ca="1" si="29">IFERROR((AJ5-AI5)-(AJ6-AI6),AJ5-AI5)</f>
        <v>713</v>
      </c>
      <c r="AK7" s="40">
        <f t="shared" ref="AK7" ca="1" si="30">IFERROR((AK5-AJ5)-(AK6-AJ6),AK5-AJ5)</f>
        <v>961</v>
      </c>
      <c r="AL7" s="40">
        <f ca="1">IFERROR((AL5-AK5)-(AL6-AK6),AL5-AK5)</f>
        <v>791</v>
      </c>
      <c r="AM7" s="40">
        <f t="shared" ref="AM7" ca="1" si="31">(AM5-AL5)-(AM6-AL6)</f>
        <v>1030</v>
      </c>
      <c r="AN7" s="40">
        <f ca="1">(AN5-AM5)-(AN6-AM6)</f>
        <v>682</v>
      </c>
      <c r="AO7" s="40">
        <f t="shared" ref="AO7" ca="1" si="32">(AO5-AN5)-(AO6-AN6)</f>
        <v>665</v>
      </c>
      <c r="AP7" s="40">
        <f t="shared" ref="AP7" ca="1" si="33">(AP5-AO5)-(AP6-AO6)</f>
        <v>737</v>
      </c>
      <c r="AQ7" s="40">
        <f t="shared" ref="AQ7" ca="1" si="34">(AQ5-AP5)-(AQ6-AP6)</f>
        <v>454</v>
      </c>
      <c r="AR7" s="40">
        <f t="shared" ref="AR7" ca="1" si="35">(AR5-AQ5)-(AR6-AQ6)</f>
        <v>324</v>
      </c>
      <c r="AS7" s="40">
        <f t="shared" ref="AS7" ca="1" si="36">(AS5-AR5)-(AS6-AR6)</f>
        <v>345</v>
      </c>
      <c r="AT7" s="40">
        <f t="shared" ref="AT7" ca="1" si="37">(AT5-AS5)-(AT6-AS6)</f>
        <v>592</v>
      </c>
      <c r="AU7" s="40">
        <f t="shared" ref="AU7" ca="1" si="38">(AU5-AT5)-(AU6-AT6)</f>
        <v>911</v>
      </c>
      <c r="AV7" s="40">
        <f t="shared" ref="AV7" ca="1" si="39">(AV5-AU5)-(AV6-AU6)</f>
        <v>357</v>
      </c>
      <c r="AW7" s="40">
        <f t="shared" ref="AW7" ca="1" si="40">(AW5-AV5)-(AW6-AV6)</f>
        <v>328</v>
      </c>
      <c r="AX7" s="40">
        <f t="shared" ref="AX7" ca="1" si="41">(AX5-AW5)-(AX6-AW6)</f>
        <v>677</v>
      </c>
      <c r="AY7" s="40">
        <f t="shared" ref="AY7" ca="1" si="42">(AY5-AX5)-(AY6-AX6)</f>
        <v>371</v>
      </c>
      <c r="AZ7" s="40">
        <f t="shared" ref="AZ7" ca="1" si="43">(AZ5-AY5)-(AZ6-AY6)</f>
        <v>172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1159</v>
      </c>
      <c r="F8" s="19" t="s">
        <v>499</v>
      </c>
      <c r="G8" s="40">
        <f>G5</f>
        <v>129</v>
      </c>
      <c r="H8" s="40">
        <f ca="1">MAX(SUM($G$7:H7)-($G$7/H4),G8+10)</f>
        <v>139</v>
      </c>
      <c r="I8" s="40">
        <f ca="1">MAX(SUM($G$7:I7)-($G$7/I4),H8+10)</f>
        <v>149</v>
      </c>
      <c r="J8" s="40">
        <f ca="1">MAX(SUM($G$7:J7)-($G$7/J4),I8+10)</f>
        <v>180</v>
      </c>
      <c r="K8" s="40">
        <f ca="1">MAX(SUM($G$7:K7)-($G$7/K4),J8+10)</f>
        <v>259.75</v>
      </c>
      <c r="L8" s="40">
        <f ca="1">MAX(SUM($G$7:L7)-($G$7/L4),K8+10)</f>
        <v>531.20000000000005</v>
      </c>
      <c r="M8" s="40">
        <f ca="1">MAX(SUM($G$7:M7)-($G$7/M4),L8+10)</f>
        <v>661.5</v>
      </c>
      <c r="N8" s="40">
        <f ca="1">MAX(SUM($G$7:N7)-($G$7/N4),M8+10)</f>
        <v>766.57142857142856</v>
      </c>
      <c r="O8" s="40">
        <f ca="1">MAX(SUM($G$7:O7)-($G$7/O4),N8+10)</f>
        <v>889.875</v>
      </c>
      <c r="P8" s="40">
        <f ca="1">MAX(SUM($G$7:P7)-($G$7/P4),O8+10)</f>
        <v>1110.6666666666667</v>
      </c>
      <c r="Q8" s="40">
        <f ca="1">MAX(SUM($G$7:Q7)-($G$7/Q4),P8+10)</f>
        <v>1316.1</v>
      </c>
      <c r="R8" s="40">
        <f ca="1">MAX(SUM($G$7:R7)-($G$7/R4),Q8+10)</f>
        <v>1552.2727272727273</v>
      </c>
      <c r="S8" s="40">
        <f t="shared" ref="S8:CD8" ca="1" si="68">SUM(I7:S7)-H7</f>
        <v>1680</v>
      </c>
      <c r="T8" s="40">
        <f t="shared" ca="1" si="68"/>
        <v>1899</v>
      </c>
      <c r="U8" s="40">
        <f ca="1">SUM(K7:U7)-J7</f>
        <v>2111</v>
      </c>
      <c r="V8" s="40">
        <f t="shared" ca="1" si="68"/>
        <v>2217</v>
      </c>
      <c r="W8" s="40">
        <f t="shared" ca="1" si="68"/>
        <v>2043</v>
      </c>
      <c r="X8" s="40">
        <f t="shared" ca="1" si="68"/>
        <v>2364</v>
      </c>
      <c r="Y8" s="40">
        <f t="shared" ca="1" si="68"/>
        <v>2484</v>
      </c>
      <c r="Z8" s="40">
        <f t="shared" ca="1" si="68"/>
        <v>2733</v>
      </c>
      <c r="AA8" s="40">
        <f t="shared" ca="1" si="68"/>
        <v>2818</v>
      </c>
      <c r="AB8" s="40">
        <f t="shared" ca="1" si="68"/>
        <v>2943</v>
      </c>
      <c r="AC8" s="40">
        <f t="shared" ca="1" si="68"/>
        <v>3046</v>
      </c>
      <c r="AD8" s="40">
        <f t="shared" ca="1" si="68"/>
        <v>3145</v>
      </c>
      <c r="AE8" s="40">
        <f t="shared" ca="1" si="68"/>
        <v>3101</v>
      </c>
      <c r="AF8" s="40">
        <f ca="1">SUM(V7:AF7)-U7</f>
        <v>3180</v>
      </c>
      <c r="AG8" s="40">
        <f ca="1">SUM(W7:AG7)-V7</f>
        <v>3552</v>
      </c>
      <c r="AH8" s="40">
        <f t="shared" ca="1" si="68"/>
        <v>4659</v>
      </c>
      <c r="AI8" s="40">
        <f ca="1">SUM(Y7:AI7)-X7</f>
        <v>5136</v>
      </c>
      <c r="AJ8" s="40">
        <f t="shared" ca="1" si="68"/>
        <v>5761</v>
      </c>
      <c r="AK8" s="40">
        <f ca="1">SUM(AA7:AK7)-Z7</f>
        <v>6142</v>
      </c>
      <c r="AL8" s="40">
        <f ca="1">SUM(AB7:AL7)-AA7</f>
        <v>6518</v>
      </c>
      <c r="AM8" s="40">
        <f ca="1">SUM(AC7:AM7)-AB7</f>
        <v>7322</v>
      </c>
      <c r="AN8" s="40">
        <f ca="1">SUM(AD7:AN7)-AC7</f>
        <v>7580</v>
      </c>
      <c r="AO8" s="40">
        <f t="shared" ca="1" si="68"/>
        <v>7906</v>
      </c>
      <c r="AP8" s="40">
        <f t="shared" ca="1" si="68"/>
        <v>8379</v>
      </c>
      <c r="AQ8" s="40">
        <f ca="1">SUM(AG7:AQ7)-AF7</f>
        <v>8462</v>
      </c>
      <c r="AR8" s="40">
        <f t="shared" ca="1" si="68"/>
        <v>8182</v>
      </c>
      <c r="AS8" s="40">
        <f t="shared" ca="1" si="68"/>
        <v>6017</v>
      </c>
      <c r="AT8" s="40">
        <f t="shared" ca="1" si="68"/>
        <v>6488</v>
      </c>
      <c r="AU8" s="40">
        <f t="shared" ca="1" si="68"/>
        <v>6779</v>
      </c>
      <c r="AV8" s="40">
        <f t="shared" ca="1" si="68"/>
        <v>5927</v>
      </c>
      <c r="AW8" s="40">
        <f ca="1">SUM(AM7:AW7)-AL7</f>
        <v>5634</v>
      </c>
      <c r="AX8" s="40">
        <f t="shared" ca="1" si="68"/>
        <v>5042</v>
      </c>
      <c r="AY8" s="40">
        <f ca="1">SUM(AO7:AY7)-AN7</f>
        <v>5079</v>
      </c>
      <c r="AZ8" s="40">
        <f t="shared" ca="1" si="68"/>
        <v>4603</v>
      </c>
      <c r="BA8" s="40" t="e">
        <f t="shared" ca="1" si="68"/>
        <v>#N/A</v>
      </c>
      <c r="BB8" s="40" t="e">
        <f ca="1">SUM(AR7:BB7)-AQ7</f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564</v>
      </c>
      <c r="C9" s="83">
        <f ca="1">VLOOKUP(B2,Country_Data!C:P,14,FALSE)</f>
        <v>11</v>
      </c>
      <c r="F9" s="19" t="s">
        <v>575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129</v>
      </c>
      <c r="H9" s="40">
        <f t="shared" ca="1" si="72"/>
        <v>139</v>
      </c>
      <c r="I9" s="40">
        <f t="shared" ca="1" si="72"/>
        <v>149</v>
      </c>
      <c r="J9" s="40">
        <f t="shared" ca="1" si="72"/>
        <v>180</v>
      </c>
      <c r="K9" s="40">
        <f t="shared" ca="1" si="72"/>
        <v>259.75</v>
      </c>
      <c r="L9" s="40">
        <f t="shared" ca="1" si="72"/>
        <v>531.20000000000005</v>
      </c>
      <c r="M9" s="40">
        <f t="shared" ca="1" si="72"/>
        <v>661.5</v>
      </c>
      <c r="N9" s="40">
        <f t="shared" ca="1" si="72"/>
        <v>766.57142857142856</v>
      </c>
      <c r="O9" s="40">
        <f t="shared" ca="1" si="72"/>
        <v>889.875</v>
      </c>
      <c r="P9" s="40">
        <f t="shared" ca="1" si="72"/>
        <v>1110.6666666666667</v>
      </c>
      <c r="Q9" s="40">
        <f t="shared" ca="1" si="72"/>
        <v>1316.1</v>
      </c>
      <c r="R9" s="40">
        <f t="shared" ca="1" si="72"/>
        <v>1552.2727272727273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1680</v>
      </c>
      <c r="T9" s="40">
        <f ca="1">IF(IF(AND(ISNA(S8),ISNA(S$8)),S9*(1+$C$11),IF(AND(S$8&gt;0,ISNA(T$8)),S9*(1+$C$11),T$8))&gt;$C$21,$C$21,IF(AND(ISNA(T$8),ISNA(S$8)),S9*(1+$C$11),IF(AND(S$8&gt;0,ISNA(T$8)),S9*(1+$C$11),T$8)))</f>
        <v>1899</v>
      </c>
      <c r="U9" s="40">
        <f ca="1">IF(IF(AND(ISNA(T8),ISNA(T$8)),T9*(1+$C$11),IF(AND(T$8&gt;0,ISNA(U$8)),T9*(1+$C$11),U$8))&gt;$C$21,$C$21,IF(AND(ISNA(U$8),ISNA(T$8)),T9*(1+$C$11),IF(AND(T$8&gt;0,ISNA(U$8)),T9*(1+$C$11),U$8)))</f>
        <v>2111</v>
      </c>
      <c r="V9" s="40">
        <f t="shared" ca="1" si="72"/>
        <v>2217</v>
      </c>
      <c r="W9" s="40">
        <f t="shared" ca="1" si="72"/>
        <v>2043</v>
      </c>
      <c r="X9" s="40">
        <f t="shared" ca="1" si="72"/>
        <v>2364</v>
      </c>
      <c r="Y9" s="40">
        <f ca="1">IF(IF(AND(ISNA(Y$8),ISNA(X$8)),X9*(1+$C$11),IF(AND(X$8&gt;0,ISNA(Y$8)),X9*(1+$C$11),Y$8))&gt;$C$21,$C$21,IF(AND(ISNA(Y$8),ISNA(X$8)),X9*(1+$C$11),IF(AND(X$8&gt;0,ISNA(Y$8)),X9*(1+$C$11),Y$8)))</f>
        <v>2484</v>
      </c>
      <c r="Z9" s="40">
        <f t="shared" ca="1" si="72"/>
        <v>2733</v>
      </c>
      <c r="AA9" s="40">
        <f t="shared" ca="1" si="72"/>
        <v>2818</v>
      </c>
      <c r="AB9" s="40">
        <f t="shared" ca="1" si="72"/>
        <v>2943</v>
      </c>
      <c r="AC9" s="40">
        <f t="shared" ca="1" si="72"/>
        <v>3046</v>
      </c>
      <c r="AD9" s="40">
        <f t="shared" ca="1" si="72"/>
        <v>3145</v>
      </c>
      <c r="AE9" s="40">
        <f t="shared" ca="1" si="72"/>
        <v>3101</v>
      </c>
      <c r="AF9" s="40">
        <f t="shared" ca="1" si="72"/>
        <v>3180</v>
      </c>
      <c r="AG9" s="40">
        <f t="shared" ca="1" si="72"/>
        <v>3552</v>
      </c>
      <c r="AH9" s="40">
        <f t="shared" ca="1" si="72"/>
        <v>4659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5136</v>
      </c>
      <c r="AJ9" s="40">
        <f t="shared" ca="1" si="72"/>
        <v>5761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6142</v>
      </c>
      <c r="AL9" s="40">
        <f t="shared" ca="1" si="72"/>
        <v>6518</v>
      </c>
      <c r="AM9" s="40">
        <f t="shared" ca="1" si="72"/>
        <v>7322</v>
      </c>
      <c r="AN9" s="40">
        <f t="shared" ca="1" si="72"/>
        <v>7580</v>
      </c>
      <c r="AO9" s="40">
        <f t="shared" ca="1" si="72"/>
        <v>7906</v>
      </c>
      <c r="AP9" s="40">
        <f t="shared" ca="1" si="72"/>
        <v>8379</v>
      </c>
      <c r="AQ9" s="40">
        <f t="shared" ca="1" si="72"/>
        <v>8462</v>
      </c>
      <c r="AR9" s="40">
        <f t="shared" ca="1" si="72"/>
        <v>8182</v>
      </c>
      <c r="AS9" s="40">
        <f t="shared" ca="1" si="72"/>
        <v>6017</v>
      </c>
      <c r="AT9" s="40">
        <f t="shared" ca="1" si="72"/>
        <v>6488</v>
      </c>
      <c r="AU9" s="40">
        <f t="shared" ca="1" si="72"/>
        <v>6779</v>
      </c>
      <c r="AV9" s="40">
        <f t="shared" ca="1" si="72"/>
        <v>5927</v>
      </c>
      <c r="AW9" s="40">
        <f t="shared" ca="1" si="72"/>
        <v>5634</v>
      </c>
      <c r="AX9" s="40">
        <f t="shared" ca="1" si="72"/>
        <v>5042</v>
      </c>
      <c r="AY9" s="40">
        <f t="shared" ca="1" si="72"/>
        <v>5079</v>
      </c>
      <c r="AZ9" s="40">
        <f t="shared" ca="1" si="72"/>
        <v>4603</v>
      </c>
      <c r="BA9" s="40">
        <f t="shared" ca="1" si="72"/>
        <v>4362.0625577468782</v>
      </c>
      <c r="BB9" s="40">
        <f t="shared" ca="1" si="72"/>
        <v>4133.7366408206035</v>
      </c>
      <c r="BC9" s="40">
        <f t="shared" ca="1" si="72"/>
        <v>3917.362116991073</v>
      </c>
      <c r="BD9" s="40">
        <f t="shared" ca="1" si="72"/>
        <v>3712.313407704281</v>
      </c>
      <c r="BE9" s="40">
        <f t="shared" ca="1" si="72"/>
        <v>3517.9976794196318</v>
      </c>
      <c r="BF9" s="40">
        <f t="shared" ca="1" si="72"/>
        <v>3333.8531296191136</v>
      </c>
      <c r="BG9" s="40">
        <f t="shared" ca="1" si="72"/>
        <v>3159.3473625328666</v>
      </c>
      <c r="BH9" s="40">
        <f t="shared" ca="1" si="72"/>
        <v>2993.9758498850683</v>
      </c>
      <c r="BI9" s="40">
        <f t="shared" ca="1" si="72"/>
        <v>2837.2604722098727</v>
      </c>
      <c r="BJ9" s="40">
        <f t="shared" ca="1" si="72"/>
        <v>2688.7481365200765</v>
      </c>
      <c r="BK9" s="40">
        <f t="shared" ca="1" si="72"/>
        <v>2548.0094663319392</v>
      </c>
      <c r="BL9" s="40">
        <f t="shared" ca="1" si="72"/>
        <v>2414.6375602587782</v>
      </c>
      <c r="BM9" s="40">
        <f t="shared" ca="1" si="72"/>
        <v>2288.2468155842034</v>
      </c>
      <c r="BN9" s="40">
        <f t="shared" ca="1" si="72"/>
        <v>2168.4718134137256</v>
      </c>
      <c r="BO9" s="40">
        <f t="shared" ca="1" si="72"/>
        <v>2054.9662621815091</v>
      </c>
      <c r="BP9" s="40">
        <f t="shared" ca="1" si="72"/>
        <v>1947.4019964577483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1845.4680281620383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1748.8696474396238</v>
      </c>
      <c r="BS9" s="40">
        <f t="shared" ca="1" si="74"/>
        <v>1657.327570600992</v>
      </c>
      <c r="BT9" s="40">
        <f t="shared" ca="1" si="74"/>
        <v>1570.5771326613476</v>
      </c>
      <c r="BU9" s="40">
        <f t="shared" ca="1" si="74"/>
        <v>1488.3675221454521</v>
      </c>
      <c r="BV9" s="40">
        <f t="shared" ca="1" si="74"/>
        <v>1410.4610559455082</v>
      </c>
      <c r="BW9" s="40">
        <f t="shared" ca="1" si="74"/>
        <v>1336.6324921355695</v>
      </c>
      <c r="BX9" s="40">
        <f t="shared" ca="1" si="74"/>
        <v>1266.6683787556954</v>
      </c>
      <c r="BY9" s="40">
        <f t="shared" ca="1" si="74"/>
        <v>1200.3664366830676</v>
      </c>
      <c r="BZ9" s="40">
        <f t="shared" ca="1" si="74"/>
        <v>1137.5349748058327</v>
      </c>
      <c r="CA9" s="40">
        <f t="shared" ca="1" si="74"/>
        <v>1077.9923358088336</v>
      </c>
      <c r="CB9" s="40">
        <f t="shared" ca="1" si="74"/>
        <v>1021.5663709688924</v>
      </c>
      <c r="CC9" s="40">
        <f t="shared" ca="1" si="74"/>
        <v>968.09394244118255</v>
      </c>
      <c r="CD9" s="40">
        <f t="shared" ca="1" si="74"/>
        <v>917.42045159770669</v>
      </c>
      <c r="CE9" s="40">
        <f t="shared" ca="1" si="74"/>
        <v>869.39939205422297</v>
      </c>
      <c r="CF9" s="40">
        <f t="shared" ca="1" si="74"/>
        <v>823.89192609333577</v>
      </c>
      <c r="CG9" s="40">
        <f t="shared" ca="1" si="74"/>
        <v>780.76648325911322</v>
      </c>
      <c r="CH9" s="40">
        <f t="shared" ca="1" si="74"/>
        <v>739.89837996269443</v>
      </c>
      <c r="CI9" s="40">
        <f t="shared" ca="1" si="74"/>
        <v>701.16945899909672</v>
      </c>
      <c r="CJ9" s="40">
        <f t="shared" ca="1" si="74"/>
        <v>664.46774793299903</v>
      </c>
      <c r="CK9" s="40">
        <f t="shared" ca="1" si="74"/>
        <v>629.68713536583221</v>
      </c>
      <c r="CL9" s="40">
        <f t="shared" ca="1" si="74"/>
        <v>596.72706414820482</v>
      </c>
      <c r="CM9" s="40">
        <f t="shared" ca="1" si="74"/>
        <v>565.49224065068518</v>
      </c>
      <c r="CN9" s="40">
        <f t="shared" ca="1" si="74"/>
        <v>535.89235925238779</v>
      </c>
      <c r="CO9" s="40">
        <f t="shared" ca="1" si="74"/>
        <v>507.84184125081026</v>
      </c>
      <c r="CP9" s="40">
        <f t="shared" ca="1" si="74"/>
        <v>481.25958743806069</v>
      </c>
      <c r="CQ9" s="40">
        <f t="shared" ca="1" si="74"/>
        <v>456.06874362812823</v>
      </c>
      <c r="CR9" s="40">
        <f t="shared" ca="1" si="74"/>
        <v>432.1964784572927</v>
      </c>
      <c r="CS9" s="40">
        <f t="shared" ca="1" si="74"/>
        <v>409.57377281525345</v>
      </c>
      <c r="CT9" s="40">
        <f t="shared" ca="1" si="74"/>
        <v>388.13522029818449</v>
      </c>
      <c r="CU9" s="40">
        <f t="shared" ca="1" si="74"/>
        <v>367.81883810678829</v>
      </c>
      <c r="CV9" s="40">
        <f t="shared" ca="1" si="74"/>
        <v>348.56588784262044</v>
      </c>
      <c r="CW9" s="40">
        <f t="shared" ca="1" si="74"/>
        <v>330.32070568457362</v>
      </c>
      <c r="CX9" s="40">
        <f t="shared" ca="1" si="74"/>
        <v>313.03054145453075</v>
      </c>
      <c r="CY9" s="40">
        <f t="shared" ca="1" si="74"/>
        <v>296.64540610689562</v>
      </c>
      <c r="CZ9" s="40">
        <f t="shared" ca="1" si="74"/>
        <v>281.11792720106592</v>
      </c>
      <c r="DA9" s="40">
        <f t="shared" ca="1" si="74"/>
        <v>266.40321193899246</v>
      </c>
      <c r="DB9" s="40">
        <f t="shared" ca="1" si="74"/>
        <v>252.4587173718412</v>
      </c>
      <c r="DC9" s="40">
        <f t="shared" ca="1" si="74"/>
        <v>239.24412740050181</v>
      </c>
      <c r="DD9" s="40">
        <f t="shared" ca="1" si="74"/>
        <v>226.72123621432823</v>
      </c>
      <c r="DE9" s="40">
        <f t="shared" ca="1" si="74"/>
        <v>214.8538378311116</v>
      </c>
      <c r="DF9" s="40">
        <f t="shared" ca="1" si="74"/>
        <v>203.60762141892496</v>
      </c>
      <c r="DG9" s="40">
        <f t="shared" ca="1" si="74"/>
        <v>192.95007209719614</v>
      </c>
      <c r="DH9" s="40">
        <f t="shared" ca="1" si="74"/>
        <v>182.85037693020638</v>
      </c>
      <c r="DI9" s="40">
        <f t="shared" ca="1" si="74"/>
        <v>173.27933584122459</v>
      </c>
      <c r="DJ9" s="40">
        <f t="shared" ca="1" si="74"/>
        <v>164.20927718971376</v>
      </c>
      <c r="DK9" s="40">
        <f t="shared" ca="1" si="74"/>
        <v>155.61397776752744</v>
      </c>
      <c r="DL9" s="40">
        <f t="shared" ca="1" si="74"/>
        <v>147.46858698279092</v>
      </c>
      <c r="DM9" s="40">
        <f t="shared" ca="1" si="74"/>
        <v>139.7495550122683</v>
      </c>
      <c r="DN9" s="40">
        <f t="shared" ca="1" si="74"/>
        <v>132.43456471449122</v>
      </c>
      <c r="DO9" s="40">
        <f t="shared" ca="1" si="74"/>
        <v>125.50246710679731</v>
      </c>
      <c r="DP9" s="40">
        <f t="shared" ca="1" si="74"/>
        <v>118.93322021973054</v>
      </c>
      <c r="DQ9" s="40">
        <f t="shared" ca="1" si="74"/>
        <v>112.70783115202053</v>
      </c>
      <c r="DR9" s="40">
        <f t="shared" ca="1" si="74"/>
        <v>106.80830115861089</v>
      </c>
      <c r="DS9" s="40">
        <f t="shared" ca="1" si="74"/>
        <v>101.21757361297611</v>
      </c>
      <c r="DT9" s="40">
        <f t="shared" ca="1" si="74"/>
        <v>95.919484693276445</v>
      </c>
      <c r="DU9" s="40">
        <f t="shared" ca="1" si="74"/>
        <v>90.898716649775352</v>
      </c>
      <c r="DV9" s="40">
        <f t="shared" ca="1" si="74"/>
        <v>86.140753518407081</v>
      </c>
      <c r="DW9" s="40">
        <f t="shared" ca="1" si="74"/>
        <v>81.631839152454091</v>
      </c>
      <c r="DX9" s="40">
        <f t="shared" ca="1" si="74"/>
        <v>77.358937450996223</v>
      </c>
      <c r="DY9" s="40">
        <f t="shared" ca="1" si="74"/>
        <v>73.309694669144761</v>
      </c>
      <c r="DZ9" s="40">
        <f t="shared" ca="1" si="74"/>
        <v>69.472403701093256</v>
      </c>
      <c r="EA9" s="40">
        <f t="shared" ca="1" si="74"/>
        <v>65.835970232720953</v>
      </c>
      <c r="EB9" s="40">
        <f t="shared" ca="1" si="74"/>
        <v>62.389880665889656</v>
      </c>
      <c r="EC9" s="40">
        <f t="shared" ca="1" si="74"/>
        <v>59.124171721697401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56.029401634806213</v>
      </c>
      <c r="EE9" s="40">
        <f t="shared" ca="1" si="75"/>
        <v>53.09662285556157</v>
      </c>
      <c r="EF9" s="40">
        <f t="shared" ca="1" si="75"/>
        <v>50.317356180980283</v>
      </c>
      <c r="EG9" s="40">
        <f t="shared" ca="1" si="75"/>
        <v>47.683566239814802</v>
      </c>
      <c r="EH9" s="40">
        <f t="shared" ca="1" si="75"/>
        <v>45.187638260816691</v>
      </c>
      <c r="EI9" s="40">
        <f t="shared" ca="1" si="75"/>
        <v>42.822356057032096</v>
      </c>
      <c r="EJ9" s="40">
        <f t="shared" ca="1" si="75"/>
        <v>40.580881162477716</v>
      </c>
      <c r="EK9" s="40">
        <f t="shared" ca="1" si="75"/>
        <v>38.45673306087761</v>
      </c>
      <c r="EL9" s="40">
        <f t="shared" ca="1" si="75"/>
        <v>36.443770449298441</v>
      </c>
      <c r="EM9" s="40">
        <f t="shared" ca="1" si="75"/>
        <v>34.536173482512893</v>
      </c>
      <c r="EN9" s="40">
        <f t="shared" ca="1" si="75"/>
        <v>32.728426946756485</v>
      </c>
      <c r="EO9" s="40">
        <f t="shared" ca="1" si="75"/>
        <v>31.015304314229947</v>
      </c>
      <c r="EP9" s="40">
        <f t="shared" ca="1" si="75"/>
        <v>29.391852632245854</v>
      </c>
      <c r="EQ9" s="40">
        <f t="shared" ca="1" si="75"/>
        <v>27.853378203331232</v>
      </c>
      <c r="ER9" s="40">
        <f t="shared" ca="1" si="75"/>
        <v>26.395433014884677</v>
      </c>
      <c r="ES9" s="40">
        <f t="shared" ca="1" si="75"/>
        <v>25.013801879153647</v>
      </c>
      <c r="ET9" s="40">
        <f t="shared" ca="1" si="75"/>
        <v>23.704490246351209</v>
      </c>
      <c r="EU9" s="40">
        <f t="shared" ca="1" si="75"/>
        <v>22.46371265567775</v>
      </c>
      <c r="EV9" s="40">
        <f t="shared" ca="1" si="75"/>
        <v>21.287881790857398</v>
      </c>
      <c r="EW9" s="40">
        <f t="shared" ca="1" si="75"/>
        <v>20.173598108546734</v>
      </c>
      <c r="EX9" s="40">
        <f t="shared" ca="1" si="75"/>
        <v>19.117640009629579</v>
      </c>
      <c r="EY9" s="40">
        <f t="shared" ca="1" si="75"/>
        <v>18.116954524981285</v>
      </c>
      <c r="EZ9" s="40">
        <f t="shared" ca="1" si="75"/>
        <v>17.168648488773353</v>
      </c>
      <c r="FA9" s="40">
        <f t="shared" ca="1" si="75"/>
        <v>16.269980173798775</v>
      </c>
      <c r="FB9" s="40">
        <f t="shared" ca="1" si="75"/>
        <v>15.418351364634299</v>
      </c>
      <c r="FC9" s="40">
        <f t="shared" ca="1" si="75"/>
        <v>14.61129984572165</v>
      </c>
      <c r="FD9" s="40">
        <f t="shared" ca="1" si="75"/>
        <v>13.84649228264939</v>
      </c>
      <c r="FE9" s="40">
        <f t="shared" ca="1" si="75"/>
        <v>13.121717476053879</v>
      </c>
      <c r="FF9" s="40">
        <f t="shared" ca="1" si="75"/>
        <v>12.434879968635128</v>
      </c>
      <c r="FG9" s="40">
        <f t="shared" ca="1" si="75"/>
        <v>11.783993986804251</v>
      </c>
      <c r="FH9" s="40">
        <f t="shared" ca="1" si="75"/>
        <v>11.167177699446706</v>
      </c>
      <c r="FI9" s="40">
        <f t="shared" ca="1" si="75"/>
        <v>10.582647777202345</v>
      </c>
      <c r="FJ9" s="40">
        <f t="shared" ca="1" si="75"/>
        <v>10.028714236532169</v>
      </c>
      <c r="FK9" s="40">
        <f t="shared" ca="1" si="75"/>
        <v>9.5037755536650099</v>
      </c>
      <c r="FL9" s="40">
        <f t="shared" ca="1" si="75"/>
        <v>9.0063140342976844</v>
      </c>
      <c r="FM9" s="40">
        <f t="shared" ca="1" si="75"/>
        <v>8.5348914256615593</v>
      </c>
      <c r="FN9" s="40">
        <f t="shared" ca="1" si="75"/>
        <v>8.0881447582692072</v>
      </c>
      <c r="FO9" s="40">
        <f t="shared" ca="1" si="75"/>
        <v>7.6647824053188751</v>
      </c>
      <c r="FP9" s="40">
        <f t="shared" ca="1" si="75"/>
        <v>7.2635803483637886</v>
      </c>
      <c r="FQ9" s="40">
        <f t="shared" ca="1" si="75"/>
        <v>6.8833786384496429</v>
      </c>
      <c r="FR9" s="40">
        <f t="shared" ca="1" si="75"/>
        <v>6.523078042488784</v>
      </c>
      <c r="FS9" s="40">
        <f t="shared" ca="1" si="75"/>
        <v>6.1816368651751299</v>
      </c>
      <c r="FT9" s="40">
        <f t="shared" ca="1" si="75"/>
        <v>5.8580679372514055</v>
      </c>
      <c r="FU9" s="40">
        <f t="shared" ca="1" si="75"/>
        <v>5.5514357614212129</v>
      </c>
      <c r="FV9" s="40">
        <f t="shared" ca="1" si="75"/>
        <v>5.2608538076542484</v>
      </c>
      <c r="FW9" s="40">
        <f t="shared" ca="1" si="75"/>
        <v>4.9854819500648908</v>
      </c>
      <c r="FX9" s="40">
        <f t="shared" ca="1" si="75"/>
        <v>4.7245240379537154</v>
      </c>
      <c r="FY9" s="40">
        <f t="shared" ca="1" si="75"/>
        <v>4.4772255939893535</v>
      </c>
      <c r="FZ9" s="40">
        <f t="shared" ca="1" si="75"/>
        <v>4.2428716328757297</v>
      </c>
      <c r="GA9" s="40">
        <f t="shared" ca="1" si="75"/>
        <v>4.02078459419804</v>
      </c>
      <c r="GB9" s="40">
        <f t="shared" ca="1" si="75"/>
        <v>3.8103223834709419</v>
      </c>
      <c r="GC9" s="40">
        <f t="shared" ca="1" si="75"/>
        <v>3.6108765157252742</v>
      </c>
      <c r="GD9" s="40">
        <f t="shared" ca="1" si="75"/>
        <v>3.4218703562660711</v>
      </c>
      <c r="GE9" s="40">
        <f t="shared" ca="1" si="75"/>
        <v>3.2427574535155763</v>
      </c>
      <c r="GF9" s="40">
        <f t="shared" ca="1" si="75"/>
        <v>3.0730199591212051</v>
      </c>
      <c r="GG9" s="40">
        <f t="shared" ca="1" si="75"/>
        <v>2.9121671307606887</v>
      </c>
      <c r="GH9" s="40">
        <f t="shared" ca="1" si="75"/>
        <v>2.759733913315741</v>
      </c>
      <c r="GI9" s="40">
        <f t="shared" ca="1" si="75"/>
        <v>2.6152795943121578</v>
      </c>
      <c r="GJ9" s="40">
        <f t="shared" ca="1" si="75"/>
        <v>2.4783865297389767</v>
      </c>
      <c r="GK9" s="40">
        <f t="shared" ca="1" si="75"/>
        <v>2.348658936562809</v>
      </c>
      <c r="GL9" s="40">
        <f t="shared" ca="1" si="75"/>
        <v>2.2257217484462806</v>
      </c>
      <c r="GM9" s="40">
        <f t="shared" ca="1" si="75"/>
        <v>2.1092195313622497</v>
      </c>
      <c r="GN9" s="40">
        <f t="shared" ca="1" si="75"/>
        <v>1.998815455968648</v>
      </c>
      <c r="GO9" s="40">
        <f t="shared" ca="1" si="75"/>
        <v>1.8941903237728857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1.795041644270289</v>
      </c>
      <c r="GQ9" s="40">
        <f t="shared" ca="1" si="76"/>
        <v>1.7010827603884029</v>
      </c>
      <c r="GR9" s="40">
        <f t="shared" ca="1" si="76"/>
        <v>1.6120420197086587</v>
      </c>
      <c r="GS9" s="40">
        <f t="shared" ca="1" si="76"/>
        <v>1.527661989069258</v>
      </c>
      <c r="GT9" s="40">
        <f t="shared" ca="1" si="76"/>
        <v>1.4476987102785424</v>
      </c>
      <c r="GU9" s="40">
        <f t="shared" ca="1" si="76"/>
        <v>1.3719209947869813</v>
      </c>
      <c r="GV9" s="40">
        <f t="shared" ca="1" si="76"/>
        <v>1.3001097552785446</v>
      </c>
      <c r="GW9" s="40">
        <f t="shared" ca="1" si="76"/>
        <v>1.2320573722489672</v>
      </c>
      <c r="GX9" s="40">
        <f t="shared" ca="1" si="76"/>
        <v>1.167567093739567</v>
      </c>
      <c r="GY9" s="40">
        <f t="shared" ca="1" si="76"/>
        <v>1.1064524664911373</v>
      </c>
      <c r="GZ9" s="40">
        <f t="shared" ca="1" si="76"/>
        <v>1.0485367968732722</v>
      </c>
      <c r="HA9" s="40">
        <f t="shared" ca="1" si="76"/>
        <v>0.99365264003057663</v>
      </c>
      <c r="HB9" s="40">
        <f t="shared" ca="1" si="76"/>
        <v>0.94164131576878451</v>
      </c>
      <c r="HC9" s="40">
        <f t="shared" ca="1" si="76"/>
        <v>0.89235244978112527</v>
      </c>
      <c r="HD9" s="40">
        <f t="shared" ca="1" si="76"/>
        <v>0.8456435388885396</v>
      </c>
      <c r="HE9" s="40">
        <f t="shared" ca="1" si="76"/>
        <v>0.80137953903677261</v>
      </c>
      <c r="HF9" s="40">
        <f t="shared" ca="1" si="76"/>
        <v>0.75943247485916976</v>
      </c>
      <c r="HG9" s="40">
        <f t="shared" ca="1" si="76"/>
        <v>0.71968106967634837</v>
      </c>
      <c r="HH9" s="40">
        <f t="shared" ca="1" si="76"/>
        <v>0.68201039486300707</v>
      </c>
      <c r="HI9" s="40">
        <f t="shared" ca="1" si="76"/>
        <v>0.64631153756812665</v>
      </c>
      <c r="HJ9" s="40">
        <f t="shared" ca="1" si="76"/>
        <v>0.61248128582788186</v>
      </c>
      <c r="HK9" s="40">
        <f t="shared" ca="1" si="76"/>
        <v>0.58042183016086624</v>
      </c>
      <c r="HL9" s="40">
        <f t="shared" ca="1" si="76"/>
        <v>0.5500404807828877</v>
      </c>
      <c r="HM9" s="40">
        <f t="shared" ca="1" si="76"/>
        <v>0.52124939962375094</v>
      </c>
      <c r="HN9" s="40">
        <f t="shared" ca="1" si="76"/>
        <v>0.49396534637123696</v>
      </c>
      <c r="HO9" s="40">
        <f t="shared" ca="1" si="76"/>
        <v>0.46810943780804704</v>
      </c>
      <c r="HP9" s="40">
        <f t="shared" ca="1" si="76"/>
        <v>0.44360691974590982</v>
      </c>
      <c r="HQ9" s="40">
        <f t="shared" ca="1" si="76"/>
        <v>0.42038695089747063</v>
      </c>
      <c r="HR9" s="40">
        <f t="shared" ca="1" si="76"/>
        <v>0.39838239806109754</v>
      </c>
      <c r="HS9" s="40">
        <f t="shared" ca="1" si="76"/>
        <v>0.37752964202644496</v>
      </c>
      <c r="HT9" s="40">
        <f t="shared" ca="1" si="76"/>
        <v>0.35776839363961283</v>
      </c>
      <c r="HU9" s="40">
        <f t="shared" ca="1" si="76"/>
        <v>0.33904151949611155</v>
      </c>
      <c r="HV9" s="40">
        <f t="shared" ca="1" si="76"/>
        <v>0.32129487675767898</v>
      </c>
      <c r="HW9" s="40">
        <f t="shared" ca="1" si="76"/>
        <v>0.30447715661537456</v>
      </c>
      <c r="HX9" s="40">
        <f t="shared" ca="1" si="76"/>
        <v>0.28853973594637355</v>
      </c>
      <c r="HY9" s="40">
        <f t="shared" ca="1" si="76"/>
        <v>0.273436536735574</v>
      </c>
      <c r="HZ9" s="40">
        <f t="shared" ca="1" si="76"/>
        <v>0.25912389285557813</v>
      </c>
      <c r="IA9" s="40">
        <f t="shared" ca="1" si="76"/>
        <v>0.2455604238198851</v>
      </c>
      <c r="IB9" s="40">
        <f t="shared" ca="1" si="76"/>
        <v>0.23270691514429184</v>
      </c>
      <c r="IC9" s="40">
        <f t="shared" ca="1" si="76"/>
        <v>0.22052620497060513</v>
      </c>
      <c r="ID9" s="40">
        <f t="shared" ca="1" si="76"/>
        <v>0.20898307662487292</v>
      </c>
      <c r="IE9" s="40">
        <f t="shared" ca="1" si="76"/>
        <v>0.19804415679950141</v>
      </c>
      <c r="IF9" s="40">
        <f t="shared" ca="1" si="76"/>
        <v>0.18767781906488309</v>
      </c>
      <c r="IG9" s="40">
        <f t="shared" ca="1" si="76"/>
        <v>0.17785409243157066</v>
      </c>
      <c r="IH9" s="40">
        <f t="shared" ca="1" si="76"/>
        <v>0.16854457469863279</v>
      </c>
      <c r="II9" s="40">
        <f t="shared" ca="1" si="76"/>
        <v>0.1597223503376663</v>
      </c>
      <c r="IJ9" s="40">
        <f t="shared" ca="1" si="76"/>
        <v>0.15136191267505184</v>
      </c>
      <c r="IK9" s="40">
        <f t="shared" ca="1" si="76"/>
        <v>0.14343909014746822</v>
      </c>
      <c r="IL9" s="40">
        <f t="shared" ca="1" si="76"/>
        <v>0.13593097641745605</v>
      </c>
      <c r="IM9" s="40">
        <f t="shared" ca="1" si="76"/>
        <v>0.12881586414698215</v>
      </c>
      <c r="IN9" s="40">
        <f t="shared" ca="1" si="76"/>
        <v>0.1220731822375319</v>
      </c>
    </row>
    <row r="10" spans="2:248" x14ac:dyDescent="0.3">
      <c r="B10" s="19" t="s">
        <v>450</v>
      </c>
      <c r="C10" s="19">
        <v>5</v>
      </c>
      <c r="E10" s="22">
        <f>Projections!Z19</f>
        <v>0</v>
      </c>
      <c r="F10" s="19" t="str">
        <f>TEXT(E10,"0%")&amp;" daily increase"</f>
        <v>0%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129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139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149</v>
      </c>
      <c r="J10" s="40">
        <f t="shared" ca="1" si="78"/>
        <v>180</v>
      </c>
      <c r="K10" s="40">
        <f t="shared" ca="1" si="78"/>
        <v>259.75</v>
      </c>
      <c r="L10" s="40">
        <f t="shared" ca="1" si="78"/>
        <v>531.20000000000005</v>
      </c>
      <c r="M10" s="40">
        <f t="shared" ca="1" si="78"/>
        <v>661.5</v>
      </c>
      <c r="N10" s="40">
        <f t="shared" ca="1" si="78"/>
        <v>766.57142857142856</v>
      </c>
      <c r="O10" s="40">
        <f t="shared" ca="1" si="78"/>
        <v>889.875</v>
      </c>
      <c r="P10" s="40">
        <f t="shared" ca="1" si="78"/>
        <v>1110.6666666666667</v>
      </c>
      <c r="Q10" s="40">
        <f t="shared" ca="1" si="78"/>
        <v>1316.1</v>
      </c>
      <c r="R10" s="40">
        <f t="shared" ca="1" si="78"/>
        <v>1552.2727272727273</v>
      </c>
      <c r="S10" s="40">
        <f t="shared" ca="1" si="78"/>
        <v>1680</v>
      </c>
      <c r="T10" s="40">
        <f t="shared" ca="1" si="78"/>
        <v>1899</v>
      </c>
      <c r="U10" s="40">
        <f t="shared" ca="1" si="78"/>
        <v>2111</v>
      </c>
      <c r="V10" s="40">
        <f t="shared" ca="1" si="78"/>
        <v>2217</v>
      </c>
      <c r="W10" s="40">
        <f t="shared" ca="1" si="78"/>
        <v>2043</v>
      </c>
      <c r="X10" s="40">
        <f t="shared" ca="1" si="78"/>
        <v>2364</v>
      </c>
      <c r="Y10" s="40">
        <f t="shared" ca="1" si="78"/>
        <v>2484</v>
      </c>
      <c r="Z10" s="40">
        <f t="shared" ca="1" si="78"/>
        <v>2733</v>
      </c>
      <c r="AA10" s="40">
        <f t="shared" ca="1" si="78"/>
        <v>2818</v>
      </c>
      <c r="AB10" s="40">
        <f t="shared" ca="1" si="78"/>
        <v>2943</v>
      </c>
      <c r="AC10" s="40">
        <f t="shared" ca="1" si="78"/>
        <v>3046</v>
      </c>
      <c r="AD10" s="40">
        <f t="shared" ca="1" si="78"/>
        <v>3145</v>
      </c>
      <c r="AE10" s="40">
        <f t="shared" ca="1" si="78"/>
        <v>3101</v>
      </c>
      <c r="AF10" s="40">
        <f t="shared" ca="1" si="78"/>
        <v>3180</v>
      </c>
      <c r="AG10" s="40">
        <f t="shared" ca="1" si="78"/>
        <v>3552</v>
      </c>
      <c r="AH10" s="40">
        <f t="shared" ca="1" si="78"/>
        <v>4659</v>
      </c>
      <c r="AI10" s="40">
        <f t="shared" ca="1" si="78"/>
        <v>5136</v>
      </c>
      <c r="AJ10" s="40">
        <f t="shared" ca="1" si="78"/>
        <v>5761</v>
      </c>
      <c r="AK10" s="40">
        <f t="shared" ca="1" si="78"/>
        <v>6142</v>
      </c>
      <c r="AL10" s="40">
        <f t="shared" ca="1" si="78"/>
        <v>6518</v>
      </c>
      <c r="AM10" s="40">
        <f t="shared" ca="1" si="78"/>
        <v>7322</v>
      </c>
      <c r="AN10" s="40">
        <f t="shared" ca="1" si="78"/>
        <v>7580</v>
      </c>
      <c r="AO10" s="40">
        <f t="shared" ca="1" si="78"/>
        <v>7906</v>
      </c>
      <c r="AP10" s="40">
        <f t="shared" ca="1" si="78"/>
        <v>8379</v>
      </c>
      <c r="AQ10" s="40">
        <f t="shared" ca="1" si="78"/>
        <v>8462</v>
      </c>
      <c r="AR10" s="40">
        <f t="shared" ca="1" si="78"/>
        <v>8182</v>
      </c>
      <c r="AS10" s="40">
        <f t="shared" ca="1" si="78"/>
        <v>6017</v>
      </c>
      <c r="AT10" s="40">
        <f t="shared" ca="1" si="78"/>
        <v>6488</v>
      </c>
      <c r="AU10" s="40">
        <f t="shared" ca="1" si="78"/>
        <v>6779</v>
      </c>
      <c r="AV10" s="40">
        <f t="shared" ca="1" si="78"/>
        <v>5927</v>
      </c>
      <c r="AW10" s="40">
        <f t="shared" ca="1" si="78"/>
        <v>5634</v>
      </c>
      <c r="AX10" s="40">
        <f t="shared" ca="1" si="78"/>
        <v>5042</v>
      </c>
      <c r="AY10" s="40">
        <f t="shared" ca="1" si="78"/>
        <v>5079</v>
      </c>
      <c r="AZ10" s="40">
        <f t="shared" ca="1" si="78"/>
        <v>4603</v>
      </c>
      <c r="BA10" s="40">
        <f t="shared" ca="1" si="78"/>
        <v>4603</v>
      </c>
      <c r="BB10" s="40">
        <f t="shared" ca="1" si="78"/>
        <v>4603</v>
      </c>
      <c r="BC10" s="40">
        <f t="shared" ca="1" si="78"/>
        <v>4603</v>
      </c>
      <c r="BD10" s="40">
        <f t="shared" ca="1" si="78"/>
        <v>4603</v>
      </c>
      <c r="BE10" s="40">
        <f t="shared" ca="1" si="78"/>
        <v>4603</v>
      </c>
      <c r="BF10" s="40">
        <f t="shared" ca="1" si="78"/>
        <v>4603</v>
      </c>
      <c r="BG10" s="40">
        <f t="shared" ca="1" si="78"/>
        <v>4603</v>
      </c>
      <c r="BH10" s="40">
        <f t="shared" ca="1" si="78"/>
        <v>4603</v>
      </c>
      <c r="BI10" s="40">
        <f t="shared" ca="1" si="78"/>
        <v>4603</v>
      </c>
      <c r="BJ10" s="40">
        <f t="shared" ca="1" si="78"/>
        <v>4603</v>
      </c>
      <c r="BK10" s="40">
        <f t="shared" ca="1" si="78"/>
        <v>4603</v>
      </c>
      <c r="BL10" s="40">
        <f t="shared" ca="1" si="78"/>
        <v>4603</v>
      </c>
      <c r="BM10" s="40">
        <f t="shared" ca="1" si="78"/>
        <v>4603</v>
      </c>
      <c r="BN10" s="40">
        <f t="shared" ca="1" si="78"/>
        <v>4603</v>
      </c>
      <c r="BO10" s="40">
        <f t="shared" ca="1" si="78"/>
        <v>4603</v>
      </c>
      <c r="BP10" s="40">
        <f t="shared" ca="1" si="78"/>
        <v>4603</v>
      </c>
      <c r="BQ10" s="40">
        <f t="shared" ca="1" si="78"/>
        <v>4603</v>
      </c>
      <c r="BR10" s="40">
        <f t="shared" ca="1" si="78"/>
        <v>4603</v>
      </c>
      <c r="BS10" s="40">
        <f t="shared" ca="1" si="78"/>
        <v>4603</v>
      </c>
      <c r="BT10" s="40">
        <f t="shared" ca="1" si="78"/>
        <v>4603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4603</v>
      </c>
      <c r="BV10" s="40">
        <f t="shared" ca="1" si="79"/>
        <v>4603</v>
      </c>
      <c r="BW10" s="40">
        <f t="shared" ca="1" si="79"/>
        <v>4603</v>
      </c>
      <c r="BX10" s="40">
        <f t="shared" ca="1" si="79"/>
        <v>4603</v>
      </c>
      <c r="BY10" s="40">
        <f t="shared" ca="1" si="79"/>
        <v>4603</v>
      </c>
      <c r="BZ10" s="40">
        <f t="shared" ca="1" si="79"/>
        <v>4603</v>
      </c>
      <c r="CA10" s="40">
        <f t="shared" ca="1" si="79"/>
        <v>4603</v>
      </c>
      <c r="CB10" s="40">
        <f t="shared" ca="1" si="79"/>
        <v>4603</v>
      </c>
      <c r="CC10" s="40">
        <f t="shared" ca="1" si="79"/>
        <v>4603</v>
      </c>
      <c r="CD10" s="40">
        <f t="shared" ca="1" si="79"/>
        <v>4603</v>
      </c>
      <c r="CE10" s="40">
        <f t="shared" ca="1" si="79"/>
        <v>4603</v>
      </c>
      <c r="CF10" s="40">
        <f t="shared" ca="1" si="79"/>
        <v>4603</v>
      </c>
      <c r="CG10" s="40">
        <f t="shared" ca="1" si="79"/>
        <v>4603</v>
      </c>
      <c r="CH10" s="40">
        <f t="shared" ca="1" si="79"/>
        <v>4603</v>
      </c>
      <c r="CI10" s="40">
        <f t="shared" ca="1" si="79"/>
        <v>4603</v>
      </c>
      <c r="CJ10" s="40">
        <f t="shared" ca="1" si="79"/>
        <v>4603</v>
      </c>
      <c r="CK10" s="40">
        <f t="shared" ca="1" si="79"/>
        <v>4603</v>
      </c>
      <c r="CL10" s="40">
        <f t="shared" ca="1" si="79"/>
        <v>4603</v>
      </c>
      <c r="CM10" s="40">
        <f t="shared" ca="1" si="79"/>
        <v>4603</v>
      </c>
      <c r="CN10" s="40">
        <f t="shared" ca="1" si="79"/>
        <v>4603</v>
      </c>
      <c r="CO10" s="40">
        <f t="shared" ca="1" si="79"/>
        <v>4603</v>
      </c>
      <c r="CP10" s="40">
        <f t="shared" ca="1" si="79"/>
        <v>4603</v>
      </c>
      <c r="CQ10" s="40">
        <f t="shared" ca="1" si="79"/>
        <v>4603</v>
      </c>
      <c r="CR10" s="40">
        <f t="shared" ca="1" si="79"/>
        <v>4603</v>
      </c>
      <c r="CS10" s="40">
        <f t="shared" ca="1" si="79"/>
        <v>4603</v>
      </c>
      <c r="CT10" s="40">
        <f t="shared" ca="1" si="79"/>
        <v>4603</v>
      </c>
      <c r="CU10" s="40">
        <f t="shared" ca="1" si="79"/>
        <v>4603</v>
      </c>
      <c r="CV10" s="40">
        <f t="shared" ca="1" si="79"/>
        <v>4603</v>
      </c>
      <c r="CW10" s="40">
        <f t="shared" ca="1" si="79"/>
        <v>4603</v>
      </c>
      <c r="CX10" s="40">
        <f t="shared" ca="1" si="79"/>
        <v>4603</v>
      </c>
      <c r="CY10" s="40">
        <f t="shared" ca="1" si="79"/>
        <v>4603</v>
      </c>
      <c r="CZ10" s="40">
        <f t="shared" ca="1" si="79"/>
        <v>4603</v>
      </c>
      <c r="DA10" s="40">
        <f t="shared" ca="1" si="79"/>
        <v>4603</v>
      </c>
      <c r="DB10" s="40">
        <f t="shared" ca="1" si="79"/>
        <v>4603</v>
      </c>
      <c r="DC10" s="40">
        <f t="shared" ca="1" si="79"/>
        <v>4603</v>
      </c>
      <c r="DD10" s="40">
        <f t="shared" ca="1" si="79"/>
        <v>4603</v>
      </c>
      <c r="DE10" s="40">
        <f t="shared" ca="1" si="79"/>
        <v>4603</v>
      </c>
      <c r="DF10" s="40">
        <f t="shared" ca="1" si="79"/>
        <v>4603</v>
      </c>
      <c r="DG10" s="40">
        <f t="shared" ca="1" si="79"/>
        <v>4603</v>
      </c>
      <c r="DH10" s="40">
        <f t="shared" ca="1" si="79"/>
        <v>4603</v>
      </c>
      <c r="DI10" s="40">
        <f t="shared" ca="1" si="79"/>
        <v>4603</v>
      </c>
      <c r="DJ10" s="40">
        <f t="shared" ca="1" si="79"/>
        <v>4603</v>
      </c>
      <c r="DK10" s="40">
        <f t="shared" ca="1" si="79"/>
        <v>4603</v>
      </c>
      <c r="DL10" s="40">
        <f t="shared" ca="1" si="79"/>
        <v>4603</v>
      </c>
      <c r="DM10" s="40">
        <f t="shared" ca="1" si="79"/>
        <v>4603</v>
      </c>
      <c r="DN10" s="40">
        <f t="shared" ca="1" si="79"/>
        <v>4603</v>
      </c>
      <c r="DO10" s="40">
        <f t="shared" ca="1" si="79"/>
        <v>4603</v>
      </c>
      <c r="DP10" s="40">
        <f t="shared" ca="1" si="79"/>
        <v>4603</v>
      </c>
      <c r="DQ10" s="40">
        <f t="shared" ca="1" si="79"/>
        <v>4603</v>
      </c>
      <c r="DR10" s="40">
        <f t="shared" ca="1" si="79"/>
        <v>4603</v>
      </c>
      <c r="DS10" s="40">
        <f t="shared" ca="1" si="79"/>
        <v>4603</v>
      </c>
      <c r="DT10" s="40">
        <f t="shared" ca="1" si="79"/>
        <v>4603</v>
      </c>
      <c r="DU10" s="40">
        <f t="shared" ca="1" si="79"/>
        <v>4603</v>
      </c>
      <c r="DV10" s="40">
        <f t="shared" ca="1" si="79"/>
        <v>4603</v>
      </c>
      <c r="DW10" s="40">
        <f t="shared" ca="1" si="79"/>
        <v>4603</v>
      </c>
      <c r="DX10" s="40">
        <f t="shared" ca="1" si="79"/>
        <v>4603</v>
      </c>
      <c r="DY10" s="40">
        <f t="shared" ca="1" si="79"/>
        <v>4603</v>
      </c>
      <c r="DZ10" s="40">
        <f t="shared" ca="1" si="79"/>
        <v>4603</v>
      </c>
      <c r="EA10" s="40">
        <f t="shared" ca="1" si="79"/>
        <v>4603</v>
      </c>
      <c r="EB10" s="40">
        <f t="shared" ca="1" si="79"/>
        <v>4603</v>
      </c>
      <c r="EC10" s="40">
        <f t="shared" ca="1" si="79"/>
        <v>4603</v>
      </c>
      <c r="ED10" s="40">
        <f t="shared" ca="1" si="79"/>
        <v>4603</v>
      </c>
      <c r="EE10" s="40">
        <f t="shared" ca="1" si="79"/>
        <v>4603</v>
      </c>
      <c r="EF10" s="40">
        <f t="shared" ca="1" si="79"/>
        <v>4603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4603</v>
      </c>
      <c r="EH10" s="40">
        <f t="shared" ca="1" si="80"/>
        <v>4603</v>
      </c>
      <c r="EI10" s="40">
        <f t="shared" ca="1" si="80"/>
        <v>4603</v>
      </c>
      <c r="EJ10" s="40">
        <f t="shared" ca="1" si="80"/>
        <v>4603</v>
      </c>
      <c r="EK10" s="40">
        <f t="shared" ca="1" si="80"/>
        <v>4603</v>
      </c>
      <c r="EL10" s="40">
        <f t="shared" ca="1" si="80"/>
        <v>4603</v>
      </c>
      <c r="EM10" s="40">
        <f t="shared" ca="1" si="80"/>
        <v>4603</v>
      </c>
      <c r="EN10" s="40">
        <f t="shared" ca="1" si="80"/>
        <v>4603</v>
      </c>
      <c r="EO10" s="40">
        <f t="shared" ca="1" si="80"/>
        <v>4603</v>
      </c>
      <c r="EP10" s="40">
        <f t="shared" ca="1" si="80"/>
        <v>4603</v>
      </c>
      <c r="EQ10" s="40">
        <f t="shared" ca="1" si="80"/>
        <v>4603</v>
      </c>
      <c r="ER10" s="40">
        <f t="shared" ca="1" si="80"/>
        <v>4603</v>
      </c>
      <c r="ES10" s="40">
        <f t="shared" ca="1" si="80"/>
        <v>4603</v>
      </c>
      <c r="ET10" s="40">
        <f t="shared" ca="1" si="80"/>
        <v>4603</v>
      </c>
      <c r="EU10" s="40">
        <f t="shared" ca="1" si="80"/>
        <v>4603</v>
      </c>
      <c r="EV10" s="40">
        <f t="shared" ca="1" si="80"/>
        <v>4603</v>
      </c>
      <c r="EW10" s="40">
        <f t="shared" ca="1" si="80"/>
        <v>4603</v>
      </c>
      <c r="EX10" s="40">
        <f t="shared" ca="1" si="80"/>
        <v>4603</v>
      </c>
      <c r="EY10" s="40">
        <f t="shared" ca="1" si="80"/>
        <v>4603</v>
      </c>
      <c r="EZ10" s="40">
        <f t="shared" ca="1" si="80"/>
        <v>4603</v>
      </c>
      <c r="FA10" s="40">
        <f t="shared" ca="1" si="80"/>
        <v>4603</v>
      </c>
      <c r="FB10" s="40">
        <f t="shared" ca="1" si="80"/>
        <v>4603</v>
      </c>
      <c r="FC10" s="40">
        <f t="shared" ca="1" si="80"/>
        <v>4603</v>
      </c>
      <c r="FD10" s="40">
        <f t="shared" ca="1" si="80"/>
        <v>4603</v>
      </c>
      <c r="FE10" s="40">
        <f t="shared" ca="1" si="80"/>
        <v>4603</v>
      </c>
      <c r="FF10" s="40">
        <f t="shared" ca="1" si="80"/>
        <v>4603</v>
      </c>
      <c r="FG10" s="40">
        <f t="shared" ca="1" si="80"/>
        <v>4603</v>
      </c>
      <c r="FH10" s="40">
        <f t="shared" ca="1" si="80"/>
        <v>4603</v>
      </c>
      <c r="FI10" s="40">
        <f t="shared" ca="1" si="80"/>
        <v>4603</v>
      </c>
      <c r="FJ10" s="40">
        <f t="shared" ca="1" si="80"/>
        <v>4603</v>
      </c>
      <c r="FK10" s="40">
        <f t="shared" ca="1" si="80"/>
        <v>4603</v>
      </c>
      <c r="FL10" s="40">
        <f t="shared" ca="1" si="80"/>
        <v>4603</v>
      </c>
      <c r="FM10" s="40">
        <f t="shared" ca="1" si="80"/>
        <v>4603</v>
      </c>
      <c r="FN10" s="40">
        <f t="shared" ca="1" si="80"/>
        <v>4603</v>
      </c>
      <c r="FO10" s="40">
        <f t="shared" ca="1" si="80"/>
        <v>4603</v>
      </c>
      <c r="FP10" s="40">
        <f t="shared" ca="1" si="80"/>
        <v>4603</v>
      </c>
      <c r="FQ10" s="40">
        <f t="shared" ca="1" si="80"/>
        <v>4603</v>
      </c>
      <c r="FR10" s="40">
        <f t="shared" ca="1" si="80"/>
        <v>4603</v>
      </c>
      <c r="FS10" s="40">
        <f t="shared" ca="1" si="80"/>
        <v>4603</v>
      </c>
      <c r="FT10" s="40">
        <f t="shared" ca="1" si="80"/>
        <v>4603</v>
      </c>
      <c r="FU10" s="40">
        <f t="shared" ca="1" si="80"/>
        <v>4603</v>
      </c>
      <c r="FV10" s="40">
        <f t="shared" ca="1" si="80"/>
        <v>4603</v>
      </c>
      <c r="FW10" s="40">
        <f t="shared" ca="1" si="80"/>
        <v>4603</v>
      </c>
      <c r="FX10" s="40">
        <f t="shared" ca="1" si="80"/>
        <v>4603</v>
      </c>
      <c r="FY10" s="40">
        <f t="shared" ca="1" si="80"/>
        <v>4603</v>
      </c>
      <c r="FZ10" s="40">
        <f t="shared" ca="1" si="80"/>
        <v>4603</v>
      </c>
      <c r="GA10" s="40">
        <f t="shared" ca="1" si="80"/>
        <v>4603</v>
      </c>
      <c r="GB10" s="40">
        <f t="shared" ca="1" si="80"/>
        <v>4603</v>
      </c>
      <c r="GC10" s="40">
        <f t="shared" ca="1" si="80"/>
        <v>4603</v>
      </c>
      <c r="GD10" s="40">
        <f t="shared" ca="1" si="80"/>
        <v>4603</v>
      </c>
      <c r="GE10" s="40">
        <f t="shared" ca="1" si="80"/>
        <v>4603</v>
      </c>
      <c r="GF10" s="40">
        <f t="shared" ca="1" si="80"/>
        <v>4603</v>
      </c>
      <c r="GG10" s="40">
        <f t="shared" ca="1" si="80"/>
        <v>4603</v>
      </c>
      <c r="GH10" s="40">
        <f t="shared" ca="1" si="80"/>
        <v>4603</v>
      </c>
      <c r="GI10" s="40">
        <f t="shared" ca="1" si="80"/>
        <v>4603</v>
      </c>
      <c r="GJ10" s="40">
        <f t="shared" ca="1" si="80"/>
        <v>4603</v>
      </c>
      <c r="GK10" s="40">
        <f t="shared" ca="1" si="80"/>
        <v>4603</v>
      </c>
      <c r="GL10" s="40">
        <f t="shared" ca="1" si="80"/>
        <v>4603</v>
      </c>
      <c r="GM10" s="40">
        <f t="shared" ca="1" si="80"/>
        <v>4603</v>
      </c>
      <c r="GN10" s="40">
        <f t="shared" ca="1" si="80"/>
        <v>4603</v>
      </c>
      <c r="GO10" s="40">
        <f t="shared" ca="1" si="80"/>
        <v>4603</v>
      </c>
      <c r="GP10" s="40">
        <f t="shared" ca="1" si="80"/>
        <v>4603</v>
      </c>
      <c r="GQ10" s="40">
        <f t="shared" ca="1" si="80"/>
        <v>4603</v>
      </c>
      <c r="GR10" s="40">
        <f t="shared" ca="1" si="80"/>
        <v>4603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4603</v>
      </c>
      <c r="GT10" s="40">
        <f t="shared" ca="1" si="81"/>
        <v>4603</v>
      </c>
      <c r="GU10" s="40">
        <f t="shared" ca="1" si="81"/>
        <v>4603</v>
      </c>
      <c r="GV10" s="40">
        <f t="shared" ca="1" si="81"/>
        <v>4603</v>
      </c>
      <c r="GW10" s="40">
        <f t="shared" ca="1" si="81"/>
        <v>4603</v>
      </c>
      <c r="GX10" s="40">
        <f t="shared" ca="1" si="81"/>
        <v>4603</v>
      </c>
      <c r="GY10" s="40">
        <f t="shared" ca="1" si="81"/>
        <v>4603</v>
      </c>
      <c r="GZ10" s="40">
        <f t="shared" ca="1" si="81"/>
        <v>4603</v>
      </c>
      <c r="HA10" s="40">
        <f t="shared" ca="1" si="81"/>
        <v>4603</v>
      </c>
      <c r="HB10" s="40">
        <f t="shared" ca="1" si="81"/>
        <v>4603</v>
      </c>
      <c r="HC10" s="40">
        <f t="shared" ca="1" si="81"/>
        <v>4603</v>
      </c>
      <c r="HD10" s="40">
        <f t="shared" ca="1" si="81"/>
        <v>4603</v>
      </c>
      <c r="HE10" s="40">
        <f t="shared" ca="1" si="81"/>
        <v>4603</v>
      </c>
      <c r="HF10" s="40">
        <f t="shared" ca="1" si="81"/>
        <v>4603</v>
      </c>
      <c r="HG10" s="40">
        <f t="shared" ca="1" si="81"/>
        <v>4603</v>
      </c>
      <c r="HH10" s="40">
        <f t="shared" ca="1" si="81"/>
        <v>4603</v>
      </c>
      <c r="HI10" s="40">
        <f t="shared" ca="1" si="81"/>
        <v>4603</v>
      </c>
      <c r="HJ10" s="40">
        <f t="shared" ca="1" si="81"/>
        <v>4603</v>
      </c>
      <c r="HK10" s="40">
        <f t="shared" ca="1" si="81"/>
        <v>4603</v>
      </c>
      <c r="HL10" s="40">
        <f t="shared" ca="1" si="81"/>
        <v>4603</v>
      </c>
      <c r="HM10" s="40">
        <f t="shared" ca="1" si="81"/>
        <v>4603</v>
      </c>
      <c r="HN10" s="40">
        <f t="shared" ca="1" si="81"/>
        <v>4603</v>
      </c>
      <c r="HO10" s="40">
        <f t="shared" ca="1" si="81"/>
        <v>4603</v>
      </c>
      <c r="HP10" s="40">
        <f t="shared" ca="1" si="81"/>
        <v>4603</v>
      </c>
      <c r="HQ10" s="40">
        <f t="shared" ca="1" si="81"/>
        <v>4603</v>
      </c>
      <c r="HR10" s="40">
        <f t="shared" ca="1" si="81"/>
        <v>4603</v>
      </c>
      <c r="HS10" s="40">
        <f t="shared" ca="1" si="81"/>
        <v>4603</v>
      </c>
      <c r="HT10" s="40">
        <f t="shared" ca="1" si="81"/>
        <v>4603</v>
      </c>
      <c r="HU10" s="40">
        <f t="shared" ca="1" si="81"/>
        <v>4603</v>
      </c>
      <c r="HV10" s="40">
        <f t="shared" ca="1" si="81"/>
        <v>4603</v>
      </c>
      <c r="HW10" s="40">
        <f t="shared" ca="1" si="81"/>
        <v>4603</v>
      </c>
      <c r="HX10" s="40">
        <f t="shared" ca="1" si="81"/>
        <v>4603</v>
      </c>
      <c r="HY10" s="40">
        <f t="shared" ca="1" si="81"/>
        <v>4603</v>
      </c>
      <c r="HZ10" s="40">
        <f t="shared" ca="1" si="81"/>
        <v>4603</v>
      </c>
      <c r="IA10" s="40">
        <f t="shared" ca="1" si="81"/>
        <v>4603</v>
      </c>
      <c r="IB10" s="40">
        <f t="shared" ca="1" si="81"/>
        <v>4603</v>
      </c>
      <c r="IC10" s="40">
        <f t="shared" ca="1" si="81"/>
        <v>4603</v>
      </c>
      <c r="ID10" s="40">
        <f t="shared" ca="1" si="81"/>
        <v>4603</v>
      </c>
      <c r="IE10" s="40">
        <f t="shared" ca="1" si="81"/>
        <v>4603</v>
      </c>
      <c r="IF10" s="40">
        <f t="shared" ca="1" si="81"/>
        <v>4603</v>
      </c>
      <c r="IG10" s="40">
        <f t="shared" ca="1" si="81"/>
        <v>4603</v>
      </c>
      <c r="IH10" s="40">
        <f t="shared" ca="1" si="81"/>
        <v>4603</v>
      </c>
      <c r="II10" s="40">
        <f t="shared" ca="1" si="81"/>
        <v>4603</v>
      </c>
      <c r="IJ10" s="40">
        <f t="shared" ca="1" si="81"/>
        <v>4603</v>
      </c>
      <c r="IK10" s="40">
        <f t="shared" ca="1" si="81"/>
        <v>4603</v>
      </c>
      <c r="IL10" s="40">
        <f t="shared" ca="1" si="81"/>
        <v>4603</v>
      </c>
      <c r="IM10" s="40">
        <f t="shared" ca="1" si="81"/>
        <v>4603</v>
      </c>
      <c r="IN10" s="40">
        <f t="shared" ca="1" si="81"/>
        <v>4603</v>
      </c>
    </row>
    <row r="11" spans="2:248" x14ac:dyDescent="0.3">
      <c r="B11" s="19" t="s">
        <v>520</v>
      </c>
      <c r="C11" s="53">
        <f ca="1">HLOOKUP($C$5-1,G4:IN16,13,FALSE)</f>
        <v>-5.234356772824722E-2</v>
      </c>
      <c r="E11" s="22">
        <f>Projections!Z17</f>
        <v>0</v>
      </c>
      <c r="F11" s="19" t="str">
        <f t="shared" ref="F11:F12" si="82">TEXT(E11,"0%")&amp;" daily increase"</f>
        <v>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129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139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149</v>
      </c>
      <c r="J11" s="40">
        <f t="shared" ca="1" si="85"/>
        <v>180</v>
      </c>
      <c r="K11" s="40">
        <f t="shared" ca="1" si="85"/>
        <v>259.75</v>
      </c>
      <c r="L11" s="40">
        <f t="shared" ca="1" si="85"/>
        <v>531.20000000000005</v>
      </c>
      <c r="M11" s="40">
        <f t="shared" ca="1" si="85"/>
        <v>661.5</v>
      </c>
      <c r="N11" s="40">
        <f t="shared" ca="1" si="85"/>
        <v>766.57142857142856</v>
      </c>
      <c r="O11" s="40">
        <f t="shared" ca="1" si="85"/>
        <v>889.875</v>
      </c>
      <c r="P11" s="40">
        <f t="shared" ca="1" si="85"/>
        <v>1110.6666666666667</v>
      </c>
      <c r="Q11" s="40">
        <f t="shared" ca="1" si="85"/>
        <v>1316.1</v>
      </c>
      <c r="R11" s="40">
        <f t="shared" ca="1" si="85"/>
        <v>1552.2727272727273</v>
      </c>
      <c r="S11" s="40">
        <f t="shared" ca="1" si="85"/>
        <v>1680</v>
      </c>
      <c r="T11" s="40">
        <f t="shared" ca="1" si="85"/>
        <v>1899</v>
      </c>
      <c r="U11" s="40">
        <f t="shared" ca="1" si="85"/>
        <v>2111</v>
      </c>
      <c r="V11" s="40">
        <f t="shared" ca="1" si="85"/>
        <v>2217</v>
      </c>
      <c r="W11" s="40">
        <f t="shared" ca="1" si="85"/>
        <v>2043</v>
      </c>
      <c r="X11" s="40">
        <f t="shared" ca="1" si="85"/>
        <v>2364</v>
      </c>
      <c r="Y11" s="40">
        <f t="shared" ca="1" si="85"/>
        <v>2484</v>
      </c>
      <c r="Z11" s="40">
        <f t="shared" ca="1" si="85"/>
        <v>2733</v>
      </c>
      <c r="AA11" s="40">
        <f t="shared" ca="1" si="85"/>
        <v>2818</v>
      </c>
      <c r="AB11" s="40">
        <f t="shared" ca="1" si="85"/>
        <v>2943</v>
      </c>
      <c r="AC11" s="40">
        <f t="shared" ca="1" si="85"/>
        <v>3046</v>
      </c>
      <c r="AD11" s="40">
        <f t="shared" ca="1" si="85"/>
        <v>3145</v>
      </c>
      <c r="AE11" s="40">
        <f t="shared" ca="1" si="85"/>
        <v>3101</v>
      </c>
      <c r="AF11" s="40">
        <f t="shared" ca="1" si="85"/>
        <v>3180</v>
      </c>
      <c r="AG11" s="40">
        <f t="shared" ca="1" si="85"/>
        <v>3552</v>
      </c>
      <c r="AH11" s="40">
        <f t="shared" ca="1" si="85"/>
        <v>4659</v>
      </c>
      <c r="AI11" s="40">
        <f t="shared" ca="1" si="85"/>
        <v>5136</v>
      </c>
      <c r="AJ11" s="40">
        <f t="shared" ca="1" si="85"/>
        <v>5761</v>
      </c>
      <c r="AK11" s="40">
        <f t="shared" ca="1" si="85"/>
        <v>6142</v>
      </c>
      <c r="AL11" s="40">
        <f t="shared" ca="1" si="85"/>
        <v>6518</v>
      </c>
      <c r="AM11" s="40">
        <f t="shared" ca="1" si="85"/>
        <v>7322</v>
      </c>
      <c r="AN11" s="40">
        <f t="shared" ca="1" si="85"/>
        <v>7580</v>
      </c>
      <c r="AO11" s="40">
        <f t="shared" ca="1" si="85"/>
        <v>7906</v>
      </c>
      <c r="AP11" s="40">
        <f t="shared" ca="1" si="85"/>
        <v>8379</v>
      </c>
      <c r="AQ11" s="40">
        <f t="shared" ca="1" si="85"/>
        <v>8462</v>
      </c>
      <c r="AR11" s="40">
        <f t="shared" ca="1" si="85"/>
        <v>8182</v>
      </c>
      <c r="AS11" s="40">
        <f t="shared" ca="1" si="85"/>
        <v>6017</v>
      </c>
      <c r="AT11" s="40">
        <f t="shared" ca="1" si="85"/>
        <v>6488</v>
      </c>
      <c r="AU11" s="40">
        <f t="shared" ca="1" si="85"/>
        <v>6779</v>
      </c>
      <c r="AV11" s="40">
        <f t="shared" ca="1" si="85"/>
        <v>5927</v>
      </c>
      <c r="AW11" s="40">
        <f t="shared" ca="1" si="85"/>
        <v>5634</v>
      </c>
      <c r="AX11" s="40">
        <f t="shared" ca="1" si="85"/>
        <v>5042</v>
      </c>
      <c r="AY11" s="40">
        <f t="shared" ca="1" si="85"/>
        <v>5079</v>
      </c>
      <c r="AZ11" s="40">
        <f t="shared" ca="1" si="85"/>
        <v>4603</v>
      </c>
      <c r="BA11" s="40">
        <f t="shared" ca="1" si="85"/>
        <v>4603</v>
      </c>
      <c r="BB11" s="40">
        <f t="shared" ca="1" si="85"/>
        <v>4603</v>
      </c>
      <c r="BC11" s="40">
        <f t="shared" ca="1" si="85"/>
        <v>4603</v>
      </c>
      <c r="BD11" s="40">
        <f t="shared" ca="1" si="85"/>
        <v>4603</v>
      </c>
      <c r="BE11" s="40">
        <f t="shared" ca="1" si="85"/>
        <v>4603</v>
      </c>
      <c r="BF11" s="40">
        <f t="shared" ca="1" si="85"/>
        <v>4603</v>
      </c>
      <c r="BG11" s="40">
        <f t="shared" ca="1" si="85"/>
        <v>4603</v>
      </c>
      <c r="BH11" s="40">
        <f t="shared" ca="1" si="85"/>
        <v>4603</v>
      </c>
      <c r="BI11" s="40">
        <f t="shared" ca="1" si="85"/>
        <v>4603</v>
      </c>
      <c r="BJ11" s="40">
        <f t="shared" ca="1" si="85"/>
        <v>4603</v>
      </c>
      <c r="BK11" s="40">
        <f t="shared" ca="1" si="85"/>
        <v>4603</v>
      </c>
      <c r="BL11" s="40">
        <f t="shared" ca="1" si="85"/>
        <v>4603</v>
      </c>
      <c r="BM11" s="40">
        <f t="shared" ca="1" si="85"/>
        <v>4603</v>
      </c>
      <c r="BN11" s="40">
        <f t="shared" ca="1" si="85"/>
        <v>4603</v>
      </c>
      <c r="BO11" s="40">
        <f t="shared" ca="1" si="85"/>
        <v>4603</v>
      </c>
      <c r="BP11" s="40">
        <f t="shared" ca="1" si="85"/>
        <v>4603</v>
      </c>
      <c r="BQ11" s="40">
        <f t="shared" ca="1" si="85"/>
        <v>4603</v>
      </c>
      <c r="BR11" s="40">
        <f t="shared" ca="1" si="85"/>
        <v>4603</v>
      </c>
      <c r="BS11" s="40">
        <f t="shared" ca="1" si="85"/>
        <v>4603</v>
      </c>
      <c r="BT11" s="40">
        <f t="shared" ca="1" si="85"/>
        <v>4603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4603</v>
      </c>
      <c r="BV11" s="40">
        <f t="shared" ca="1" si="86"/>
        <v>4603</v>
      </c>
      <c r="BW11" s="40">
        <f t="shared" ca="1" si="86"/>
        <v>4603</v>
      </c>
      <c r="BX11" s="40">
        <f t="shared" ca="1" si="86"/>
        <v>4603</v>
      </c>
      <c r="BY11" s="40">
        <f t="shared" ca="1" si="86"/>
        <v>4603</v>
      </c>
      <c r="BZ11" s="40">
        <f t="shared" ca="1" si="86"/>
        <v>4603</v>
      </c>
      <c r="CA11" s="40">
        <f t="shared" ca="1" si="86"/>
        <v>4603</v>
      </c>
      <c r="CB11" s="40">
        <f t="shared" ca="1" si="86"/>
        <v>4603</v>
      </c>
      <c r="CC11" s="40">
        <f t="shared" ca="1" si="86"/>
        <v>4603</v>
      </c>
      <c r="CD11" s="40">
        <f t="shared" ca="1" si="86"/>
        <v>4603</v>
      </c>
      <c r="CE11" s="40">
        <f t="shared" ca="1" si="86"/>
        <v>4603</v>
      </c>
      <c r="CF11" s="40">
        <f t="shared" ca="1" si="86"/>
        <v>4603</v>
      </c>
      <c r="CG11" s="40">
        <f t="shared" ca="1" si="86"/>
        <v>4603</v>
      </c>
      <c r="CH11" s="40">
        <f t="shared" ca="1" si="86"/>
        <v>4603</v>
      </c>
      <c r="CI11" s="40">
        <f t="shared" ca="1" si="86"/>
        <v>4603</v>
      </c>
      <c r="CJ11" s="40">
        <f t="shared" ca="1" si="86"/>
        <v>4603</v>
      </c>
      <c r="CK11" s="40">
        <f t="shared" ca="1" si="86"/>
        <v>4603</v>
      </c>
      <c r="CL11" s="40">
        <f t="shared" ca="1" si="86"/>
        <v>4603</v>
      </c>
      <c r="CM11" s="40">
        <f t="shared" ca="1" si="86"/>
        <v>4603</v>
      </c>
      <c r="CN11" s="40">
        <f t="shared" ca="1" si="86"/>
        <v>4603</v>
      </c>
      <c r="CO11" s="40">
        <f t="shared" ca="1" si="86"/>
        <v>4603</v>
      </c>
      <c r="CP11" s="40">
        <f t="shared" ca="1" si="86"/>
        <v>4603</v>
      </c>
      <c r="CQ11" s="40">
        <f t="shared" ca="1" si="86"/>
        <v>4603</v>
      </c>
      <c r="CR11" s="40">
        <f t="shared" ca="1" si="86"/>
        <v>4603</v>
      </c>
      <c r="CS11" s="40">
        <f t="shared" ca="1" si="86"/>
        <v>4603</v>
      </c>
      <c r="CT11" s="40">
        <f t="shared" ca="1" si="86"/>
        <v>4603</v>
      </c>
      <c r="CU11" s="40">
        <f t="shared" ca="1" si="86"/>
        <v>4603</v>
      </c>
      <c r="CV11" s="40">
        <f t="shared" ca="1" si="86"/>
        <v>4603</v>
      </c>
      <c r="CW11" s="40">
        <f t="shared" ca="1" si="86"/>
        <v>4603</v>
      </c>
      <c r="CX11" s="40">
        <f t="shared" ca="1" si="86"/>
        <v>4603</v>
      </c>
      <c r="CY11" s="40">
        <f t="shared" ca="1" si="86"/>
        <v>4603</v>
      </c>
      <c r="CZ11" s="40">
        <f t="shared" ca="1" si="86"/>
        <v>4603</v>
      </c>
      <c r="DA11" s="40">
        <f t="shared" ca="1" si="86"/>
        <v>4603</v>
      </c>
      <c r="DB11" s="40">
        <f t="shared" ca="1" si="86"/>
        <v>4603</v>
      </c>
      <c r="DC11" s="40">
        <f t="shared" ca="1" si="86"/>
        <v>4603</v>
      </c>
      <c r="DD11" s="40">
        <f t="shared" ca="1" si="86"/>
        <v>4603</v>
      </c>
      <c r="DE11" s="40">
        <f t="shared" ca="1" si="86"/>
        <v>4603</v>
      </c>
      <c r="DF11" s="40">
        <f t="shared" ca="1" si="86"/>
        <v>4603</v>
      </c>
      <c r="DG11" s="40">
        <f t="shared" ca="1" si="86"/>
        <v>4603</v>
      </c>
      <c r="DH11" s="40">
        <f t="shared" ca="1" si="86"/>
        <v>4603</v>
      </c>
      <c r="DI11" s="40">
        <f t="shared" ca="1" si="86"/>
        <v>4603</v>
      </c>
      <c r="DJ11" s="40">
        <f t="shared" ca="1" si="86"/>
        <v>4603</v>
      </c>
      <c r="DK11" s="40">
        <f t="shared" ca="1" si="86"/>
        <v>4603</v>
      </c>
      <c r="DL11" s="40">
        <f t="shared" ca="1" si="86"/>
        <v>4603</v>
      </c>
      <c r="DM11" s="40">
        <f t="shared" ca="1" si="86"/>
        <v>4603</v>
      </c>
      <c r="DN11" s="40">
        <f t="shared" ca="1" si="86"/>
        <v>4603</v>
      </c>
      <c r="DO11" s="40">
        <f t="shared" ca="1" si="86"/>
        <v>4603</v>
      </c>
      <c r="DP11" s="40">
        <f t="shared" ca="1" si="86"/>
        <v>4603</v>
      </c>
      <c r="DQ11" s="40">
        <f t="shared" ca="1" si="86"/>
        <v>4603</v>
      </c>
      <c r="DR11" s="40">
        <f t="shared" ca="1" si="86"/>
        <v>4603</v>
      </c>
      <c r="DS11" s="40">
        <f t="shared" ca="1" si="86"/>
        <v>4603</v>
      </c>
      <c r="DT11" s="40">
        <f t="shared" ca="1" si="86"/>
        <v>4603</v>
      </c>
      <c r="DU11" s="40">
        <f t="shared" ca="1" si="86"/>
        <v>4603</v>
      </c>
      <c r="DV11" s="40">
        <f t="shared" ca="1" si="86"/>
        <v>4603</v>
      </c>
      <c r="DW11" s="40">
        <f t="shared" ca="1" si="86"/>
        <v>4603</v>
      </c>
      <c r="DX11" s="40">
        <f t="shared" ca="1" si="86"/>
        <v>4603</v>
      </c>
      <c r="DY11" s="40">
        <f t="shared" ca="1" si="86"/>
        <v>4603</v>
      </c>
      <c r="DZ11" s="40">
        <f t="shared" ca="1" si="86"/>
        <v>4603</v>
      </c>
      <c r="EA11" s="40">
        <f t="shared" ca="1" si="86"/>
        <v>4603</v>
      </c>
      <c r="EB11" s="40">
        <f t="shared" ca="1" si="86"/>
        <v>4603</v>
      </c>
      <c r="EC11" s="40">
        <f t="shared" ca="1" si="86"/>
        <v>4603</v>
      </c>
      <c r="ED11" s="40">
        <f t="shared" ca="1" si="86"/>
        <v>4603</v>
      </c>
      <c r="EE11" s="40">
        <f t="shared" ca="1" si="86"/>
        <v>4603</v>
      </c>
      <c r="EF11" s="40">
        <f t="shared" ca="1" si="86"/>
        <v>4603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4603</v>
      </c>
      <c r="EH11" s="40">
        <f t="shared" ca="1" si="87"/>
        <v>4603</v>
      </c>
      <c r="EI11" s="40">
        <f t="shared" ca="1" si="87"/>
        <v>4603</v>
      </c>
      <c r="EJ11" s="40">
        <f t="shared" ca="1" si="87"/>
        <v>4603</v>
      </c>
      <c r="EK11" s="40">
        <f t="shared" ca="1" si="87"/>
        <v>4603</v>
      </c>
      <c r="EL11" s="40">
        <f t="shared" ca="1" si="87"/>
        <v>4603</v>
      </c>
      <c r="EM11" s="40">
        <f t="shared" ca="1" si="87"/>
        <v>4603</v>
      </c>
      <c r="EN11" s="40">
        <f t="shared" ca="1" si="87"/>
        <v>4603</v>
      </c>
      <c r="EO11" s="40">
        <f t="shared" ca="1" si="87"/>
        <v>4603</v>
      </c>
      <c r="EP11" s="40">
        <f t="shared" ca="1" si="87"/>
        <v>4603</v>
      </c>
      <c r="EQ11" s="40">
        <f t="shared" ca="1" si="87"/>
        <v>4603</v>
      </c>
      <c r="ER11" s="40">
        <f t="shared" ca="1" si="87"/>
        <v>4603</v>
      </c>
      <c r="ES11" s="40">
        <f t="shared" ca="1" si="87"/>
        <v>4603</v>
      </c>
      <c r="ET11" s="40">
        <f t="shared" ca="1" si="87"/>
        <v>4603</v>
      </c>
      <c r="EU11" s="40">
        <f t="shared" ca="1" si="87"/>
        <v>4603</v>
      </c>
      <c r="EV11" s="40">
        <f t="shared" ca="1" si="87"/>
        <v>4603</v>
      </c>
      <c r="EW11" s="40">
        <f t="shared" ca="1" si="87"/>
        <v>4603</v>
      </c>
      <c r="EX11" s="40">
        <f t="shared" ca="1" si="87"/>
        <v>4603</v>
      </c>
      <c r="EY11" s="40">
        <f t="shared" ca="1" si="87"/>
        <v>4603</v>
      </c>
      <c r="EZ11" s="40">
        <f t="shared" ca="1" si="87"/>
        <v>4603</v>
      </c>
      <c r="FA11" s="40">
        <f t="shared" ca="1" si="87"/>
        <v>4603</v>
      </c>
      <c r="FB11" s="40">
        <f t="shared" ca="1" si="87"/>
        <v>4603</v>
      </c>
      <c r="FC11" s="40">
        <f t="shared" ca="1" si="87"/>
        <v>4603</v>
      </c>
      <c r="FD11" s="40">
        <f t="shared" ca="1" si="87"/>
        <v>4603</v>
      </c>
      <c r="FE11" s="40">
        <f t="shared" ca="1" si="87"/>
        <v>4603</v>
      </c>
      <c r="FF11" s="40">
        <f t="shared" ca="1" si="87"/>
        <v>4603</v>
      </c>
      <c r="FG11" s="40">
        <f t="shared" ca="1" si="87"/>
        <v>4603</v>
      </c>
      <c r="FH11" s="40">
        <f t="shared" ca="1" si="87"/>
        <v>4603</v>
      </c>
      <c r="FI11" s="40">
        <f t="shared" ca="1" si="87"/>
        <v>4603</v>
      </c>
      <c r="FJ11" s="40">
        <f t="shared" ca="1" si="87"/>
        <v>4603</v>
      </c>
      <c r="FK11" s="40">
        <f t="shared" ca="1" si="87"/>
        <v>4603</v>
      </c>
      <c r="FL11" s="40">
        <f t="shared" ca="1" si="87"/>
        <v>4603</v>
      </c>
      <c r="FM11" s="40">
        <f t="shared" ca="1" si="87"/>
        <v>4603</v>
      </c>
      <c r="FN11" s="40">
        <f t="shared" ca="1" si="87"/>
        <v>4603</v>
      </c>
      <c r="FO11" s="40">
        <f t="shared" ca="1" si="87"/>
        <v>4603</v>
      </c>
      <c r="FP11" s="40">
        <f t="shared" ca="1" si="87"/>
        <v>4603</v>
      </c>
      <c r="FQ11" s="40">
        <f t="shared" ca="1" si="87"/>
        <v>4603</v>
      </c>
      <c r="FR11" s="40">
        <f t="shared" ca="1" si="87"/>
        <v>4603</v>
      </c>
      <c r="FS11" s="40">
        <f t="shared" ca="1" si="87"/>
        <v>4603</v>
      </c>
      <c r="FT11" s="40">
        <f t="shared" ca="1" si="87"/>
        <v>4603</v>
      </c>
      <c r="FU11" s="40">
        <f t="shared" ca="1" si="87"/>
        <v>4603</v>
      </c>
      <c r="FV11" s="40">
        <f t="shared" ca="1" si="87"/>
        <v>4603</v>
      </c>
      <c r="FW11" s="40">
        <f t="shared" ca="1" si="87"/>
        <v>4603</v>
      </c>
      <c r="FX11" s="40">
        <f t="shared" ca="1" si="87"/>
        <v>4603</v>
      </c>
      <c r="FY11" s="40">
        <f t="shared" ca="1" si="87"/>
        <v>4603</v>
      </c>
      <c r="FZ11" s="40">
        <f t="shared" ca="1" si="87"/>
        <v>4603</v>
      </c>
      <c r="GA11" s="40">
        <f t="shared" ca="1" si="87"/>
        <v>4603</v>
      </c>
      <c r="GB11" s="40">
        <f t="shared" ca="1" si="87"/>
        <v>4603</v>
      </c>
      <c r="GC11" s="40">
        <f t="shared" ca="1" si="87"/>
        <v>4603</v>
      </c>
      <c r="GD11" s="40">
        <f t="shared" ca="1" si="87"/>
        <v>4603</v>
      </c>
      <c r="GE11" s="40">
        <f t="shared" ca="1" si="87"/>
        <v>4603</v>
      </c>
      <c r="GF11" s="40">
        <f t="shared" ca="1" si="87"/>
        <v>4603</v>
      </c>
      <c r="GG11" s="40">
        <f t="shared" ca="1" si="87"/>
        <v>4603</v>
      </c>
      <c r="GH11" s="40">
        <f t="shared" ca="1" si="87"/>
        <v>4603</v>
      </c>
      <c r="GI11" s="40">
        <f t="shared" ca="1" si="87"/>
        <v>4603</v>
      </c>
      <c r="GJ11" s="40">
        <f t="shared" ca="1" si="87"/>
        <v>4603</v>
      </c>
      <c r="GK11" s="40">
        <f t="shared" ca="1" si="87"/>
        <v>4603</v>
      </c>
      <c r="GL11" s="40">
        <f t="shared" ca="1" si="87"/>
        <v>4603</v>
      </c>
      <c r="GM11" s="40">
        <f t="shared" ca="1" si="87"/>
        <v>4603</v>
      </c>
      <c r="GN11" s="40">
        <f t="shared" ca="1" si="87"/>
        <v>4603</v>
      </c>
      <c r="GO11" s="40">
        <f t="shared" ca="1" si="87"/>
        <v>4603</v>
      </c>
      <c r="GP11" s="40">
        <f t="shared" ca="1" si="87"/>
        <v>4603</v>
      </c>
      <c r="GQ11" s="40">
        <f t="shared" ca="1" si="87"/>
        <v>4603</v>
      </c>
      <c r="GR11" s="40">
        <f t="shared" ca="1" si="87"/>
        <v>4603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4603</v>
      </c>
      <c r="GT11" s="40">
        <f t="shared" ca="1" si="88"/>
        <v>4603</v>
      </c>
      <c r="GU11" s="40">
        <f t="shared" ca="1" si="88"/>
        <v>4603</v>
      </c>
      <c r="GV11" s="40">
        <f t="shared" ca="1" si="88"/>
        <v>4603</v>
      </c>
      <c r="GW11" s="40">
        <f t="shared" ca="1" si="88"/>
        <v>4603</v>
      </c>
      <c r="GX11" s="40">
        <f t="shared" ca="1" si="88"/>
        <v>4603</v>
      </c>
      <c r="GY11" s="40">
        <f t="shared" ca="1" si="88"/>
        <v>4603</v>
      </c>
      <c r="GZ11" s="40">
        <f t="shared" ca="1" si="88"/>
        <v>4603</v>
      </c>
      <c r="HA11" s="40">
        <f t="shared" ca="1" si="88"/>
        <v>4603</v>
      </c>
      <c r="HB11" s="40">
        <f t="shared" ca="1" si="88"/>
        <v>4603</v>
      </c>
      <c r="HC11" s="40">
        <f t="shared" ca="1" si="88"/>
        <v>4603</v>
      </c>
      <c r="HD11" s="40">
        <f t="shared" ca="1" si="88"/>
        <v>4603</v>
      </c>
      <c r="HE11" s="40">
        <f t="shared" ca="1" si="88"/>
        <v>4603</v>
      </c>
      <c r="HF11" s="40">
        <f t="shared" ca="1" si="88"/>
        <v>4603</v>
      </c>
      <c r="HG11" s="40">
        <f t="shared" ca="1" si="88"/>
        <v>4603</v>
      </c>
      <c r="HH11" s="40">
        <f t="shared" ca="1" si="88"/>
        <v>4603</v>
      </c>
      <c r="HI11" s="40">
        <f t="shared" ca="1" si="88"/>
        <v>4603</v>
      </c>
      <c r="HJ11" s="40">
        <f t="shared" ca="1" si="88"/>
        <v>4603</v>
      </c>
      <c r="HK11" s="40">
        <f t="shared" ca="1" si="88"/>
        <v>4603</v>
      </c>
      <c r="HL11" s="40">
        <f t="shared" ca="1" si="88"/>
        <v>4603</v>
      </c>
      <c r="HM11" s="40">
        <f t="shared" ca="1" si="88"/>
        <v>4603</v>
      </c>
      <c r="HN11" s="40">
        <f t="shared" ca="1" si="88"/>
        <v>4603</v>
      </c>
      <c r="HO11" s="40">
        <f t="shared" ca="1" si="88"/>
        <v>4603</v>
      </c>
      <c r="HP11" s="40">
        <f t="shared" ca="1" si="88"/>
        <v>4603</v>
      </c>
      <c r="HQ11" s="40">
        <f t="shared" ca="1" si="88"/>
        <v>4603</v>
      </c>
      <c r="HR11" s="40">
        <f t="shared" ca="1" si="88"/>
        <v>4603</v>
      </c>
      <c r="HS11" s="40">
        <f t="shared" ca="1" si="88"/>
        <v>4603</v>
      </c>
      <c r="HT11" s="40">
        <f t="shared" ca="1" si="88"/>
        <v>4603</v>
      </c>
      <c r="HU11" s="40">
        <f t="shared" ca="1" si="88"/>
        <v>4603</v>
      </c>
      <c r="HV11" s="40">
        <f t="shared" ca="1" si="88"/>
        <v>4603</v>
      </c>
      <c r="HW11" s="40">
        <f t="shared" ca="1" si="88"/>
        <v>4603</v>
      </c>
      <c r="HX11" s="40">
        <f t="shared" ca="1" si="88"/>
        <v>4603</v>
      </c>
      <c r="HY11" s="40">
        <f t="shared" ca="1" si="88"/>
        <v>4603</v>
      </c>
      <c r="HZ11" s="40">
        <f t="shared" ca="1" si="88"/>
        <v>4603</v>
      </c>
      <c r="IA11" s="40">
        <f t="shared" ca="1" si="88"/>
        <v>4603</v>
      </c>
      <c r="IB11" s="40">
        <f t="shared" ca="1" si="88"/>
        <v>4603</v>
      </c>
      <c r="IC11" s="40">
        <f t="shared" ca="1" si="88"/>
        <v>4603</v>
      </c>
      <c r="ID11" s="40">
        <f t="shared" ca="1" si="88"/>
        <v>4603</v>
      </c>
      <c r="IE11" s="40">
        <f t="shared" ca="1" si="88"/>
        <v>4603</v>
      </c>
      <c r="IF11" s="40">
        <f t="shared" ca="1" si="88"/>
        <v>4603</v>
      </c>
      <c r="IG11" s="40">
        <f t="shared" ca="1" si="88"/>
        <v>4603</v>
      </c>
      <c r="IH11" s="40">
        <f t="shared" ca="1" si="88"/>
        <v>4603</v>
      </c>
      <c r="II11" s="40">
        <f t="shared" ca="1" si="88"/>
        <v>4603</v>
      </c>
      <c r="IJ11" s="40">
        <f t="shared" ca="1" si="88"/>
        <v>4603</v>
      </c>
      <c r="IK11" s="40">
        <f t="shared" ca="1" si="88"/>
        <v>4603</v>
      </c>
      <c r="IL11" s="40">
        <f t="shared" ca="1" si="88"/>
        <v>4603</v>
      </c>
      <c r="IM11" s="40">
        <f t="shared" ca="1" si="88"/>
        <v>4603</v>
      </c>
      <c r="IN11" s="40">
        <f t="shared" ca="1" si="88"/>
        <v>4603</v>
      </c>
    </row>
    <row r="12" spans="2:248" x14ac:dyDescent="0.3">
      <c r="B12" s="19" t="s">
        <v>521</v>
      </c>
      <c r="C12" s="74">
        <f>VLOOKUP(B2,Days_Since_100!C:G,5,FALSE)-1</f>
        <v>2.4549851473175899E-2</v>
      </c>
      <c r="E12" s="22">
        <f>Projections!Z15</f>
        <v>0</v>
      </c>
      <c r="F12" s="19" t="str">
        <f t="shared" si="82"/>
        <v>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129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139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149</v>
      </c>
      <c r="J12" s="40">
        <f t="shared" ca="1" si="91"/>
        <v>180</v>
      </c>
      <c r="K12" s="40">
        <f t="shared" ca="1" si="91"/>
        <v>259.75</v>
      </c>
      <c r="L12" s="40">
        <f t="shared" ca="1" si="91"/>
        <v>531.20000000000005</v>
      </c>
      <c r="M12" s="40">
        <f t="shared" ca="1" si="91"/>
        <v>661.5</v>
      </c>
      <c r="N12" s="40">
        <f t="shared" ca="1" si="91"/>
        <v>766.57142857142856</v>
      </c>
      <c r="O12" s="40">
        <f t="shared" ca="1" si="91"/>
        <v>889.875</v>
      </c>
      <c r="P12" s="40">
        <f t="shared" ca="1" si="91"/>
        <v>1110.6666666666667</v>
      </c>
      <c r="Q12" s="40">
        <f t="shared" ca="1" si="91"/>
        <v>1316.1</v>
      </c>
      <c r="R12" s="40">
        <f t="shared" ca="1" si="91"/>
        <v>1552.2727272727273</v>
      </c>
      <c r="S12" s="40">
        <f t="shared" ca="1" si="91"/>
        <v>1680</v>
      </c>
      <c r="T12" s="40">
        <f t="shared" ca="1" si="91"/>
        <v>1899</v>
      </c>
      <c r="U12" s="40">
        <f t="shared" ca="1" si="91"/>
        <v>2111</v>
      </c>
      <c r="V12" s="40">
        <f t="shared" ca="1" si="91"/>
        <v>2217</v>
      </c>
      <c r="W12" s="40">
        <f t="shared" ca="1" si="91"/>
        <v>2043</v>
      </c>
      <c r="X12" s="40">
        <f t="shared" ca="1" si="91"/>
        <v>2364</v>
      </c>
      <c r="Y12" s="40">
        <f t="shared" ca="1" si="91"/>
        <v>2484</v>
      </c>
      <c r="Z12" s="40">
        <f t="shared" ca="1" si="91"/>
        <v>2733</v>
      </c>
      <c r="AA12" s="40">
        <f t="shared" ca="1" si="91"/>
        <v>2818</v>
      </c>
      <c r="AB12" s="40">
        <f t="shared" ca="1" si="91"/>
        <v>2943</v>
      </c>
      <c r="AC12" s="40">
        <f t="shared" ca="1" si="91"/>
        <v>3046</v>
      </c>
      <c r="AD12" s="40">
        <f t="shared" ca="1" si="91"/>
        <v>3145</v>
      </c>
      <c r="AE12" s="40">
        <f t="shared" ca="1" si="91"/>
        <v>3101</v>
      </c>
      <c r="AF12" s="40">
        <f t="shared" ca="1" si="91"/>
        <v>3180</v>
      </c>
      <c r="AG12" s="40">
        <f t="shared" ca="1" si="91"/>
        <v>3552</v>
      </c>
      <c r="AH12" s="40">
        <f t="shared" ca="1" si="91"/>
        <v>4659</v>
      </c>
      <c r="AI12" s="40">
        <f t="shared" ca="1" si="91"/>
        <v>5136</v>
      </c>
      <c r="AJ12" s="40">
        <f t="shared" ca="1" si="91"/>
        <v>5761</v>
      </c>
      <c r="AK12" s="40">
        <f t="shared" ca="1" si="91"/>
        <v>6142</v>
      </c>
      <c r="AL12" s="40">
        <f t="shared" ca="1" si="91"/>
        <v>6518</v>
      </c>
      <c r="AM12" s="40">
        <f t="shared" ca="1" si="91"/>
        <v>7322</v>
      </c>
      <c r="AN12" s="40">
        <f t="shared" ca="1" si="91"/>
        <v>7580</v>
      </c>
      <c r="AO12" s="40">
        <f t="shared" ca="1" si="91"/>
        <v>7906</v>
      </c>
      <c r="AP12" s="40">
        <f t="shared" ca="1" si="91"/>
        <v>8379</v>
      </c>
      <c r="AQ12" s="40">
        <f t="shared" ca="1" si="91"/>
        <v>8462</v>
      </c>
      <c r="AR12" s="40">
        <f t="shared" ca="1" si="91"/>
        <v>8182</v>
      </c>
      <c r="AS12" s="40">
        <f t="shared" ca="1" si="91"/>
        <v>6017</v>
      </c>
      <c r="AT12" s="40">
        <f t="shared" ca="1" si="91"/>
        <v>6488</v>
      </c>
      <c r="AU12" s="40">
        <f t="shared" ca="1" si="91"/>
        <v>6779</v>
      </c>
      <c r="AV12" s="40">
        <f t="shared" ca="1" si="91"/>
        <v>5927</v>
      </c>
      <c r="AW12" s="40">
        <f t="shared" ca="1" si="91"/>
        <v>5634</v>
      </c>
      <c r="AX12" s="40">
        <f t="shared" ca="1" si="91"/>
        <v>5042</v>
      </c>
      <c r="AY12" s="40">
        <f t="shared" ca="1" si="91"/>
        <v>5079</v>
      </c>
      <c r="AZ12" s="40">
        <f t="shared" ca="1" si="91"/>
        <v>4603</v>
      </c>
      <c r="BA12" s="40">
        <f t="shared" ca="1" si="91"/>
        <v>4603</v>
      </c>
      <c r="BB12" s="40">
        <f t="shared" ca="1" si="91"/>
        <v>4603</v>
      </c>
      <c r="BC12" s="40">
        <f t="shared" ca="1" si="91"/>
        <v>4603</v>
      </c>
      <c r="BD12" s="40">
        <f t="shared" ca="1" si="91"/>
        <v>4603</v>
      </c>
      <c r="BE12" s="40">
        <f t="shared" ca="1" si="91"/>
        <v>4603</v>
      </c>
      <c r="BF12" s="40">
        <f t="shared" ca="1" si="91"/>
        <v>4603</v>
      </c>
      <c r="BG12" s="40">
        <f t="shared" ca="1" si="91"/>
        <v>4603</v>
      </c>
      <c r="BH12" s="40">
        <f t="shared" ca="1" si="91"/>
        <v>4603</v>
      </c>
      <c r="BI12" s="40">
        <f t="shared" ca="1" si="91"/>
        <v>4603</v>
      </c>
      <c r="BJ12" s="40">
        <f t="shared" ca="1" si="91"/>
        <v>4603</v>
      </c>
      <c r="BK12" s="40">
        <f t="shared" ca="1" si="91"/>
        <v>4603</v>
      </c>
      <c r="BL12" s="40">
        <f t="shared" ca="1" si="91"/>
        <v>4603</v>
      </c>
      <c r="BM12" s="40">
        <f t="shared" ca="1" si="91"/>
        <v>4603</v>
      </c>
      <c r="BN12" s="40">
        <f t="shared" ca="1" si="91"/>
        <v>4603</v>
      </c>
      <c r="BO12" s="40">
        <f t="shared" ca="1" si="91"/>
        <v>4603</v>
      </c>
      <c r="BP12" s="40">
        <f t="shared" ca="1" si="91"/>
        <v>4603</v>
      </c>
      <c r="BQ12" s="40">
        <f t="shared" ca="1" si="91"/>
        <v>4603</v>
      </c>
      <c r="BR12" s="40">
        <f t="shared" ca="1" si="91"/>
        <v>4603</v>
      </c>
      <c r="BS12" s="40">
        <f t="shared" ca="1" si="91"/>
        <v>4603</v>
      </c>
      <c r="BT12" s="40">
        <f t="shared" ca="1" si="91"/>
        <v>4603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4603</v>
      </c>
      <c r="BV12" s="40">
        <f t="shared" ca="1" si="92"/>
        <v>4603</v>
      </c>
      <c r="BW12" s="40">
        <f t="shared" ca="1" si="92"/>
        <v>4603</v>
      </c>
      <c r="BX12" s="40">
        <f t="shared" ca="1" si="92"/>
        <v>4603</v>
      </c>
      <c r="BY12" s="40">
        <f t="shared" ca="1" si="92"/>
        <v>4603</v>
      </c>
      <c r="BZ12" s="40">
        <f t="shared" ca="1" si="92"/>
        <v>4603</v>
      </c>
      <c r="CA12" s="40">
        <f t="shared" ca="1" si="92"/>
        <v>4603</v>
      </c>
      <c r="CB12" s="40">
        <f t="shared" ca="1" si="92"/>
        <v>4603</v>
      </c>
      <c r="CC12" s="40">
        <f t="shared" ca="1" si="92"/>
        <v>4603</v>
      </c>
      <c r="CD12" s="40">
        <f t="shared" ca="1" si="92"/>
        <v>4603</v>
      </c>
      <c r="CE12" s="40">
        <f t="shared" ca="1" si="92"/>
        <v>4603</v>
      </c>
      <c r="CF12" s="40">
        <f t="shared" ca="1" si="92"/>
        <v>4603</v>
      </c>
      <c r="CG12" s="40">
        <f t="shared" ca="1" si="92"/>
        <v>4603</v>
      </c>
      <c r="CH12" s="40">
        <f t="shared" ca="1" si="92"/>
        <v>4603</v>
      </c>
      <c r="CI12" s="40">
        <f t="shared" ca="1" si="92"/>
        <v>4603</v>
      </c>
      <c r="CJ12" s="40">
        <f t="shared" ca="1" si="92"/>
        <v>4603</v>
      </c>
      <c r="CK12" s="40">
        <f t="shared" ca="1" si="92"/>
        <v>4603</v>
      </c>
      <c r="CL12" s="40">
        <f t="shared" ca="1" si="92"/>
        <v>4603</v>
      </c>
      <c r="CM12" s="40">
        <f t="shared" ca="1" si="92"/>
        <v>4603</v>
      </c>
      <c r="CN12" s="40">
        <f t="shared" ca="1" si="92"/>
        <v>4603</v>
      </c>
      <c r="CO12" s="40">
        <f t="shared" ca="1" si="92"/>
        <v>4603</v>
      </c>
      <c r="CP12" s="40">
        <f t="shared" ca="1" si="92"/>
        <v>4603</v>
      </c>
      <c r="CQ12" s="40">
        <f t="shared" ca="1" si="92"/>
        <v>4603</v>
      </c>
      <c r="CR12" s="40">
        <f t="shared" ca="1" si="92"/>
        <v>4603</v>
      </c>
      <c r="CS12" s="40">
        <f t="shared" ca="1" si="92"/>
        <v>4603</v>
      </c>
      <c r="CT12" s="40">
        <f t="shared" ca="1" si="92"/>
        <v>4603</v>
      </c>
      <c r="CU12" s="40">
        <f t="shared" ca="1" si="92"/>
        <v>4603</v>
      </c>
      <c r="CV12" s="40">
        <f t="shared" ca="1" si="92"/>
        <v>4603</v>
      </c>
      <c r="CW12" s="40">
        <f t="shared" ca="1" si="92"/>
        <v>4603</v>
      </c>
      <c r="CX12" s="40">
        <f t="shared" ca="1" si="92"/>
        <v>4603</v>
      </c>
      <c r="CY12" s="40">
        <f t="shared" ca="1" si="92"/>
        <v>4603</v>
      </c>
      <c r="CZ12" s="40">
        <f t="shared" ca="1" si="92"/>
        <v>4603</v>
      </c>
      <c r="DA12" s="40">
        <f t="shared" ca="1" si="92"/>
        <v>4603</v>
      </c>
      <c r="DB12" s="40">
        <f t="shared" ca="1" si="92"/>
        <v>4603</v>
      </c>
      <c r="DC12" s="40">
        <f t="shared" ca="1" si="92"/>
        <v>4603</v>
      </c>
      <c r="DD12" s="40">
        <f t="shared" ca="1" si="92"/>
        <v>4603</v>
      </c>
      <c r="DE12" s="40">
        <f t="shared" ca="1" si="92"/>
        <v>4603</v>
      </c>
      <c r="DF12" s="40">
        <f t="shared" ca="1" si="92"/>
        <v>4603</v>
      </c>
      <c r="DG12" s="40">
        <f t="shared" ca="1" si="92"/>
        <v>4603</v>
      </c>
      <c r="DH12" s="40">
        <f t="shared" ca="1" si="92"/>
        <v>4603</v>
      </c>
      <c r="DI12" s="40">
        <f t="shared" ca="1" si="92"/>
        <v>4603</v>
      </c>
      <c r="DJ12" s="40">
        <f t="shared" ca="1" si="92"/>
        <v>4603</v>
      </c>
      <c r="DK12" s="40">
        <f t="shared" ca="1" si="92"/>
        <v>4603</v>
      </c>
      <c r="DL12" s="40">
        <f t="shared" ca="1" si="92"/>
        <v>4603</v>
      </c>
      <c r="DM12" s="40">
        <f t="shared" ca="1" si="92"/>
        <v>4603</v>
      </c>
      <c r="DN12" s="40">
        <f t="shared" ca="1" si="92"/>
        <v>4603</v>
      </c>
      <c r="DO12" s="40">
        <f t="shared" ca="1" si="92"/>
        <v>4603</v>
      </c>
      <c r="DP12" s="40">
        <f t="shared" ca="1" si="92"/>
        <v>4603</v>
      </c>
      <c r="DQ12" s="40">
        <f t="shared" ca="1" si="92"/>
        <v>4603</v>
      </c>
      <c r="DR12" s="40">
        <f t="shared" ca="1" si="92"/>
        <v>4603</v>
      </c>
      <c r="DS12" s="40">
        <f t="shared" ca="1" si="92"/>
        <v>4603</v>
      </c>
      <c r="DT12" s="40">
        <f t="shared" ca="1" si="92"/>
        <v>4603</v>
      </c>
      <c r="DU12" s="40">
        <f t="shared" ca="1" si="92"/>
        <v>4603</v>
      </c>
      <c r="DV12" s="40">
        <f t="shared" ca="1" si="92"/>
        <v>4603</v>
      </c>
      <c r="DW12" s="40">
        <f t="shared" ca="1" si="92"/>
        <v>4603</v>
      </c>
      <c r="DX12" s="40">
        <f t="shared" ca="1" si="92"/>
        <v>4603</v>
      </c>
      <c r="DY12" s="40">
        <f t="shared" ca="1" si="92"/>
        <v>4603</v>
      </c>
      <c r="DZ12" s="40">
        <f t="shared" ca="1" si="92"/>
        <v>4603</v>
      </c>
      <c r="EA12" s="40">
        <f t="shared" ca="1" si="92"/>
        <v>4603</v>
      </c>
      <c r="EB12" s="40">
        <f t="shared" ca="1" si="92"/>
        <v>4603</v>
      </c>
      <c r="EC12" s="40">
        <f t="shared" ca="1" si="92"/>
        <v>4603</v>
      </c>
      <c r="ED12" s="40">
        <f t="shared" ca="1" si="92"/>
        <v>4603</v>
      </c>
      <c r="EE12" s="40">
        <f t="shared" ca="1" si="92"/>
        <v>4603</v>
      </c>
      <c r="EF12" s="40">
        <f t="shared" ca="1" si="92"/>
        <v>4603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4603</v>
      </c>
      <c r="EH12" s="40">
        <f t="shared" ca="1" si="93"/>
        <v>4603</v>
      </c>
      <c r="EI12" s="40">
        <f t="shared" ca="1" si="93"/>
        <v>4603</v>
      </c>
      <c r="EJ12" s="40">
        <f t="shared" ca="1" si="93"/>
        <v>4603</v>
      </c>
      <c r="EK12" s="40">
        <f t="shared" ca="1" si="93"/>
        <v>4603</v>
      </c>
      <c r="EL12" s="40">
        <f t="shared" ca="1" si="93"/>
        <v>4603</v>
      </c>
      <c r="EM12" s="40">
        <f t="shared" ca="1" si="93"/>
        <v>4603</v>
      </c>
      <c r="EN12" s="40">
        <f t="shared" ca="1" si="93"/>
        <v>4603</v>
      </c>
      <c r="EO12" s="40">
        <f t="shared" ca="1" si="93"/>
        <v>4603</v>
      </c>
      <c r="EP12" s="40">
        <f t="shared" ca="1" si="93"/>
        <v>4603</v>
      </c>
      <c r="EQ12" s="40">
        <f t="shared" ca="1" si="93"/>
        <v>4603</v>
      </c>
      <c r="ER12" s="40">
        <f t="shared" ca="1" si="93"/>
        <v>4603</v>
      </c>
      <c r="ES12" s="40">
        <f t="shared" ca="1" si="93"/>
        <v>4603</v>
      </c>
      <c r="ET12" s="40">
        <f t="shared" ca="1" si="93"/>
        <v>4603</v>
      </c>
      <c r="EU12" s="40">
        <f t="shared" ca="1" si="93"/>
        <v>4603</v>
      </c>
      <c r="EV12" s="40">
        <f t="shared" ca="1" si="93"/>
        <v>4603</v>
      </c>
      <c r="EW12" s="40">
        <f t="shared" ca="1" si="93"/>
        <v>4603</v>
      </c>
      <c r="EX12" s="40">
        <f t="shared" ca="1" si="93"/>
        <v>4603</v>
      </c>
      <c r="EY12" s="40">
        <f t="shared" ca="1" si="93"/>
        <v>4603</v>
      </c>
      <c r="EZ12" s="40">
        <f t="shared" ca="1" si="93"/>
        <v>4603</v>
      </c>
      <c r="FA12" s="40">
        <f t="shared" ca="1" si="93"/>
        <v>4603</v>
      </c>
      <c r="FB12" s="40">
        <f t="shared" ca="1" si="93"/>
        <v>4603</v>
      </c>
      <c r="FC12" s="40">
        <f t="shared" ca="1" si="93"/>
        <v>4603</v>
      </c>
      <c r="FD12" s="40">
        <f t="shared" ca="1" si="93"/>
        <v>4603</v>
      </c>
      <c r="FE12" s="40">
        <f t="shared" ca="1" si="93"/>
        <v>4603</v>
      </c>
      <c r="FF12" s="40">
        <f t="shared" ca="1" si="93"/>
        <v>4603</v>
      </c>
      <c r="FG12" s="40">
        <f t="shared" ca="1" si="93"/>
        <v>4603</v>
      </c>
      <c r="FH12" s="40">
        <f t="shared" ca="1" si="93"/>
        <v>4603</v>
      </c>
      <c r="FI12" s="40">
        <f t="shared" ca="1" si="93"/>
        <v>4603</v>
      </c>
      <c r="FJ12" s="40">
        <f t="shared" ca="1" si="93"/>
        <v>4603</v>
      </c>
      <c r="FK12" s="40">
        <f t="shared" ca="1" si="93"/>
        <v>4603</v>
      </c>
      <c r="FL12" s="40">
        <f t="shared" ca="1" si="93"/>
        <v>4603</v>
      </c>
      <c r="FM12" s="40">
        <f t="shared" ca="1" si="93"/>
        <v>4603</v>
      </c>
      <c r="FN12" s="40">
        <f t="shared" ca="1" si="93"/>
        <v>4603</v>
      </c>
      <c r="FO12" s="40">
        <f t="shared" ca="1" si="93"/>
        <v>4603</v>
      </c>
      <c r="FP12" s="40">
        <f t="shared" ca="1" si="93"/>
        <v>4603</v>
      </c>
      <c r="FQ12" s="40">
        <f t="shared" ca="1" si="93"/>
        <v>4603</v>
      </c>
      <c r="FR12" s="40">
        <f t="shared" ca="1" si="93"/>
        <v>4603</v>
      </c>
      <c r="FS12" s="40">
        <f t="shared" ca="1" si="93"/>
        <v>4603</v>
      </c>
      <c r="FT12" s="40">
        <f t="shared" ca="1" si="93"/>
        <v>4603</v>
      </c>
      <c r="FU12" s="40">
        <f t="shared" ca="1" si="93"/>
        <v>4603</v>
      </c>
      <c r="FV12" s="40">
        <f t="shared" ca="1" si="93"/>
        <v>4603</v>
      </c>
      <c r="FW12" s="40">
        <f t="shared" ca="1" si="93"/>
        <v>4603</v>
      </c>
      <c r="FX12" s="40">
        <f t="shared" ca="1" si="93"/>
        <v>4603</v>
      </c>
      <c r="FY12" s="40">
        <f t="shared" ca="1" si="93"/>
        <v>4603</v>
      </c>
      <c r="FZ12" s="40">
        <f t="shared" ca="1" si="93"/>
        <v>4603</v>
      </c>
      <c r="GA12" s="40">
        <f t="shared" ca="1" si="93"/>
        <v>4603</v>
      </c>
      <c r="GB12" s="40">
        <f t="shared" ca="1" si="93"/>
        <v>4603</v>
      </c>
      <c r="GC12" s="40">
        <f t="shared" ca="1" si="93"/>
        <v>4603</v>
      </c>
      <c r="GD12" s="40">
        <f t="shared" ca="1" si="93"/>
        <v>4603</v>
      </c>
      <c r="GE12" s="40">
        <f t="shared" ca="1" si="93"/>
        <v>4603</v>
      </c>
      <c r="GF12" s="40">
        <f t="shared" ca="1" si="93"/>
        <v>4603</v>
      </c>
      <c r="GG12" s="40">
        <f t="shared" ca="1" si="93"/>
        <v>4603</v>
      </c>
      <c r="GH12" s="40">
        <f t="shared" ca="1" si="93"/>
        <v>4603</v>
      </c>
      <c r="GI12" s="40">
        <f t="shared" ca="1" si="93"/>
        <v>4603</v>
      </c>
      <c r="GJ12" s="40">
        <f t="shared" ca="1" si="93"/>
        <v>4603</v>
      </c>
      <c r="GK12" s="40">
        <f t="shared" ca="1" si="93"/>
        <v>4603</v>
      </c>
      <c r="GL12" s="40">
        <f t="shared" ca="1" si="93"/>
        <v>4603</v>
      </c>
      <c r="GM12" s="40">
        <f t="shared" ca="1" si="93"/>
        <v>4603</v>
      </c>
      <c r="GN12" s="40">
        <f t="shared" ca="1" si="93"/>
        <v>4603</v>
      </c>
      <c r="GO12" s="40">
        <f t="shared" ca="1" si="93"/>
        <v>4603</v>
      </c>
      <c r="GP12" s="40">
        <f t="shared" ca="1" si="93"/>
        <v>4603</v>
      </c>
      <c r="GQ12" s="40">
        <f t="shared" ca="1" si="93"/>
        <v>4603</v>
      </c>
      <c r="GR12" s="40">
        <f t="shared" ca="1" si="93"/>
        <v>4603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4603</v>
      </c>
      <c r="GT12" s="40">
        <f t="shared" ca="1" si="94"/>
        <v>4603</v>
      </c>
      <c r="GU12" s="40">
        <f t="shared" ca="1" si="94"/>
        <v>4603</v>
      </c>
      <c r="GV12" s="40">
        <f t="shared" ca="1" si="94"/>
        <v>4603</v>
      </c>
      <c r="GW12" s="40">
        <f t="shared" ca="1" si="94"/>
        <v>4603</v>
      </c>
      <c r="GX12" s="40">
        <f t="shared" ca="1" si="94"/>
        <v>4603</v>
      </c>
      <c r="GY12" s="40">
        <f t="shared" ca="1" si="94"/>
        <v>4603</v>
      </c>
      <c r="GZ12" s="40">
        <f t="shared" ca="1" si="94"/>
        <v>4603</v>
      </c>
      <c r="HA12" s="40">
        <f t="shared" ca="1" si="94"/>
        <v>4603</v>
      </c>
      <c r="HB12" s="40">
        <f t="shared" ca="1" si="94"/>
        <v>4603</v>
      </c>
      <c r="HC12" s="40">
        <f t="shared" ca="1" si="94"/>
        <v>4603</v>
      </c>
      <c r="HD12" s="40">
        <f t="shared" ca="1" si="94"/>
        <v>4603</v>
      </c>
      <c r="HE12" s="40">
        <f t="shared" ca="1" si="94"/>
        <v>4603</v>
      </c>
      <c r="HF12" s="40">
        <f t="shared" ca="1" si="94"/>
        <v>4603</v>
      </c>
      <c r="HG12" s="40">
        <f t="shared" ca="1" si="94"/>
        <v>4603</v>
      </c>
      <c r="HH12" s="40">
        <f t="shared" ca="1" si="94"/>
        <v>4603</v>
      </c>
      <c r="HI12" s="40">
        <f t="shared" ca="1" si="94"/>
        <v>4603</v>
      </c>
      <c r="HJ12" s="40">
        <f t="shared" ca="1" si="94"/>
        <v>4603</v>
      </c>
      <c r="HK12" s="40">
        <f t="shared" ca="1" si="94"/>
        <v>4603</v>
      </c>
      <c r="HL12" s="40">
        <f t="shared" ca="1" si="94"/>
        <v>4603</v>
      </c>
      <c r="HM12" s="40">
        <f t="shared" ca="1" si="94"/>
        <v>4603</v>
      </c>
      <c r="HN12" s="40">
        <f t="shared" ca="1" si="94"/>
        <v>4603</v>
      </c>
      <c r="HO12" s="40">
        <f t="shared" ca="1" si="94"/>
        <v>4603</v>
      </c>
      <c r="HP12" s="40">
        <f t="shared" ca="1" si="94"/>
        <v>4603</v>
      </c>
      <c r="HQ12" s="40">
        <f t="shared" ca="1" si="94"/>
        <v>4603</v>
      </c>
      <c r="HR12" s="40">
        <f t="shared" ca="1" si="94"/>
        <v>4603</v>
      </c>
      <c r="HS12" s="40">
        <f t="shared" ca="1" si="94"/>
        <v>4603</v>
      </c>
      <c r="HT12" s="40">
        <f t="shared" ca="1" si="94"/>
        <v>4603</v>
      </c>
      <c r="HU12" s="40">
        <f t="shared" ca="1" si="94"/>
        <v>4603</v>
      </c>
      <c r="HV12" s="40">
        <f t="shared" ca="1" si="94"/>
        <v>4603</v>
      </c>
      <c r="HW12" s="40">
        <f t="shared" ca="1" si="94"/>
        <v>4603</v>
      </c>
      <c r="HX12" s="40">
        <f t="shared" ca="1" si="94"/>
        <v>4603</v>
      </c>
      <c r="HY12" s="40">
        <f t="shared" ca="1" si="94"/>
        <v>4603</v>
      </c>
      <c r="HZ12" s="40">
        <f t="shared" ca="1" si="94"/>
        <v>4603</v>
      </c>
      <c r="IA12" s="40">
        <f t="shared" ca="1" si="94"/>
        <v>4603</v>
      </c>
      <c r="IB12" s="40">
        <f t="shared" ca="1" si="94"/>
        <v>4603</v>
      </c>
      <c r="IC12" s="40">
        <f t="shared" ca="1" si="94"/>
        <v>4603</v>
      </c>
      <c r="ID12" s="40">
        <f t="shared" ca="1" si="94"/>
        <v>4603</v>
      </c>
      <c r="IE12" s="40">
        <f t="shared" ca="1" si="94"/>
        <v>4603</v>
      </c>
      <c r="IF12" s="40">
        <f t="shared" ca="1" si="94"/>
        <v>4603</v>
      </c>
      <c r="IG12" s="40">
        <f t="shared" ca="1" si="94"/>
        <v>4603</v>
      </c>
      <c r="IH12" s="40">
        <f t="shared" ca="1" si="94"/>
        <v>4603</v>
      </c>
      <c r="II12" s="40">
        <f t="shared" ca="1" si="94"/>
        <v>4603</v>
      </c>
      <c r="IJ12" s="40">
        <f t="shared" ca="1" si="94"/>
        <v>4603</v>
      </c>
      <c r="IK12" s="40">
        <f t="shared" ca="1" si="94"/>
        <v>4603</v>
      </c>
      <c r="IL12" s="40">
        <f t="shared" ca="1" si="94"/>
        <v>4603</v>
      </c>
      <c r="IM12" s="40">
        <f t="shared" ca="1" si="94"/>
        <v>4603</v>
      </c>
      <c r="IN12" s="40">
        <f t="shared" ca="1" si="94"/>
        <v>4603</v>
      </c>
    </row>
    <row r="13" spans="2:248" x14ac:dyDescent="0.3">
      <c r="B13" s="19" t="s">
        <v>577</v>
      </c>
      <c r="C13" s="74">
        <f ca="1">HLOOKUP($C$5-1,G4:IN17,14,FALSE)</f>
        <v>7.8691162709422072E-2</v>
      </c>
      <c r="F13" s="19" t="s">
        <v>578</v>
      </c>
      <c r="G13" s="74"/>
      <c r="H13" s="53">
        <f ca="1">IF(ISNA(G5),NA(),IF(H4&lt;$C$10,(H5/OFFSET(H5,0,-H4))^(1/(H4)),(H5/OFFSET(H5,0,-$C$10))^(1/$C$10))-1)</f>
        <v>0</v>
      </c>
      <c r="I13" s="53">
        <f ca="1">IF(ISNA(H5),NA(),IF(I4&lt;$C$10,(I5/OFFSET(I5,0,-I4))^(1/(I4)),(I5/OFFSET(I5,0,-$C$10))^(1/$C$10))-1)</f>
        <v>0.1445861782233111</v>
      </c>
      <c r="J13" s="53">
        <f t="shared" ref="J13:BT13" ca="1" si="95">IF(ISNA(I5),NA(),IF(J4&lt;$C$10,(J5/OFFSET(J5,0,-J4))^(1/(J4)),(J5/OFFSET(J5,0,-$C$10))^(1/$C$10))-1)</f>
        <v>0.20015788907278842</v>
      </c>
      <c r="K13" s="53">
        <f t="shared" ca="1" si="95"/>
        <v>0.22658679604945564</v>
      </c>
      <c r="L13" s="53">
        <f ca="1">IF(ISNA(K5),NA(),IF(L4&lt;$C$10,(L5/OFFSET(L5,0,-L4))^(1/(L4)),(L5/OFFSET(L5,0,-$C$10))^(1/$C$10))-1)</f>
        <v>0.33984048671637046</v>
      </c>
      <c r="M13" s="53">
        <f t="shared" ca="1" si="95"/>
        <v>0.39561683203025133</v>
      </c>
      <c r="N13" s="53">
        <f t="shared" ca="1" si="95"/>
        <v>0.35955440213552681</v>
      </c>
      <c r="O13" s="53">
        <f t="shared" ca="1" si="95"/>
        <v>0.32362410277857045</v>
      </c>
      <c r="P13" s="53">
        <f t="shared" ca="1" si="95"/>
        <v>0.30964604032014864</v>
      </c>
      <c r="Q13" s="53">
        <f t="shared" ca="1" si="95"/>
        <v>0.18996436792764237</v>
      </c>
      <c r="R13" s="53">
        <f t="shared" ca="1" si="95"/>
        <v>0.18022064974581853</v>
      </c>
      <c r="S13" s="53">
        <f t="shared" ca="1" si="95"/>
        <v>0.1830214209534422</v>
      </c>
      <c r="T13" s="53">
        <f ca="1">IF(ISNA(S5),NA(),IF(T4&lt;$C$10,(T5/OFFSET(T5,0,-T4))^(1/(T4)),(T5/OFFSET(T5,0,-$C$10))^(1/$C$10))-1)</f>
        <v>0.18544796146326781</v>
      </c>
      <c r="U13" s="53">
        <f t="shared" ca="1" si="95"/>
        <v>0.16507242246282638</v>
      </c>
      <c r="V13" s="53">
        <f t="shared" ca="1" si="95"/>
        <v>0.14495743719194887</v>
      </c>
      <c r="W13" s="53">
        <f t="shared" ca="1" si="95"/>
        <v>0.13222111028276995</v>
      </c>
      <c r="X13" s="53">
        <f t="shared" ca="1" si="95"/>
        <v>0.12203994232092219</v>
      </c>
      <c r="Y13" s="53">
        <f t="shared" ca="1" si="95"/>
        <v>0.10199626605533063</v>
      </c>
      <c r="Z13" s="53">
        <f t="shared" ca="1" si="95"/>
        <v>9.7706296126990333E-2</v>
      </c>
      <c r="AA13" s="53">
        <f t="shared" ca="1" si="95"/>
        <v>0.10319488594296589</v>
      </c>
      <c r="AB13" s="53">
        <f t="shared" ca="1" si="95"/>
        <v>9.6095677752685793E-2</v>
      </c>
      <c r="AC13" s="53">
        <f ca="1">IF(ISNA(AB5),NA(),IF(AC4&lt;$C$10,(AC5/OFFSET(AC5,0,-AC4))^(1/(AC4)),(AC5/OFFSET(AC5,0,-$C$10))^(1/$C$10))-1)</f>
        <v>9.0723952938529973E-2</v>
      </c>
      <c r="AD13" s="53">
        <f t="shared" ca="1" si="95"/>
        <v>9.2469943104816599E-2</v>
      </c>
      <c r="AE13" s="53">
        <f t="shared" ca="1" si="95"/>
        <v>8.20377842206923E-2</v>
      </c>
      <c r="AF13" s="53">
        <f t="shared" ca="1" si="95"/>
        <v>7.2873155660889477E-2</v>
      </c>
      <c r="AG13" s="53">
        <f ca="1">IF(ISNA(AF5),NA(),IF(AG4&lt;$C$10,(AG5/OFFSET(AG5,0,-AG4))^(1/(AG4)),(AG5/OFFSET(AG5,0,-$C$10))^(1/$C$10))-1)</f>
        <v>7.3838268626865045E-2</v>
      </c>
      <c r="AH13" s="53">
        <f t="shared" ca="1" si="95"/>
        <v>0.10125846442437281</v>
      </c>
      <c r="AI13" s="53">
        <f t="shared" ca="1" si="95"/>
        <v>0.10726885023107702</v>
      </c>
      <c r="AJ13" s="53">
        <f t="shared" ca="1" si="95"/>
        <v>0.11080658853997449</v>
      </c>
      <c r="AK13" s="53">
        <f t="shared" ca="1" si="95"/>
        <v>0.11879493945093822</v>
      </c>
      <c r="AL13" s="53">
        <f t="shared" ca="1" si="95"/>
        <v>0.11793067053725093</v>
      </c>
      <c r="AM13" s="53">
        <f t="shared" ca="1" si="95"/>
        <v>9.1764610381889211E-2</v>
      </c>
      <c r="AN13" s="53">
        <f t="shared" ca="1" si="95"/>
        <v>8.2504956420240028E-2</v>
      </c>
      <c r="AO13" s="53">
        <f t="shared" ca="1" si="95"/>
        <v>7.6839502353715616E-2</v>
      </c>
      <c r="AP13" s="53">
        <f t="shared" ca="1" si="95"/>
        <v>6.7480745825698296E-2</v>
      </c>
      <c r="AQ13" s="53">
        <f t="shared" ca="1" si="95"/>
        <v>5.8470730260280046E-2</v>
      </c>
      <c r="AR13" s="53">
        <f t="shared" ca="1" si="95"/>
        <v>4.5215853264182648E-2</v>
      </c>
      <c r="AS13" s="53">
        <f t="shared" ca="1" si="95"/>
        <v>3.8628278729972543E-2</v>
      </c>
      <c r="AT13" s="53">
        <f t="shared" ca="1" si="95"/>
        <v>3.583575045057108E-2</v>
      </c>
      <c r="AU13" s="53">
        <f t="shared" ca="1" si="95"/>
        <v>3.5932770427243632E-2</v>
      </c>
      <c r="AV13" s="53">
        <f t="shared" ca="1" si="95"/>
        <v>3.5805518102043132E-2</v>
      </c>
      <c r="AW13" s="53">
        <f t="shared" ca="1" si="95"/>
        <v>3.4680600120771565E-2</v>
      </c>
      <c r="AX13" s="53">
        <f t="shared" ca="1" si="95"/>
        <v>3.7288117469203463E-2</v>
      </c>
      <c r="AY13" s="53">
        <f t="shared" ca="1" si="95"/>
        <v>3.3406858625003144E-2</v>
      </c>
      <c r="AZ13" s="53">
        <f t="shared" ca="1" si="95"/>
        <v>2.4549851473175899E-2</v>
      </c>
      <c r="BA13" s="53" t="e">
        <f t="shared" ca="1" si="95"/>
        <v>#N/A</v>
      </c>
      <c r="BB13" s="53" t="e">
        <f t="shared" ca="1" si="95"/>
        <v>#N/A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20364.977397732317</v>
      </c>
      <c r="F14" s="19" t="s">
        <v>592</v>
      </c>
      <c r="G14" s="53">
        <f ca="1">H14</f>
        <v>7.7519379844961156E-2</v>
      </c>
      <c r="H14" s="53">
        <f ca="1">IF(ISNA(G8),NA(),IF(H4&lt;$C$10,(H8/OFFSET(H8,0,-H4))^(1/(H4)),(H8/OFFSET(H8,0,-$C$10))^(1/$C$10))-1)</f>
        <v>7.7519379844961156E-2</v>
      </c>
      <c r="I14" s="53">
        <f t="shared" ref="I14:BT14" ca="1" si="99">IF(ISNA(H8),NA(),IF(I4&lt;$C$10,(I8/OFFSET(I8,0,-I4))^(1/(I4)),(I8/OFFSET(I8,0,-$C$10))^(1/$C$10))-1)</f>
        <v>7.4727295498687285E-2</v>
      </c>
      <c r="J14" s="53">
        <f t="shared" ca="1" si="99"/>
        <v>0.11744870942148067</v>
      </c>
      <c r="K14" s="53">
        <f t="shared" ca="1" si="99"/>
        <v>0.19121858764977806</v>
      </c>
      <c r="L14" s="53">
        <f t="shared" ca="1" si="99"/>
        <v>0.32719174333665513</v>
      </c>
      <c r="M14" s="53">
        <f t="shared" ca="1" si="99"/>
        <v>0.36616454315626368</v>
      </c>
      <c r="N14" s="53">
        <f t="shared" ca="1" si="99"/>
        <v>0.38762869459295501</v>
      </c>
      <c r="O14" s="53">
        <f t="shared" ca="1" si="99"/>
        <v>0.37661120491521882</v>
      </c>
      <c r="P14" s="53">
        <f t="shared" ca="1" si="99"/>
        <v>0.33722853797652763</v>
      </c>
      <c r="Q14" s="53">
        <f t="shared" ca="1" si="99"/>
        <v>0.19896405894328284</v>
      </c>
      <c r="R14" s="53">
        <f t="shared" ca="1" si="99"/>
        <v>0.18600804708662366</v>
      </c>
      <c r="S14" s="53">
        <f t="shared" ca="1" si="99"/>
        <v>0.16990697616022676</v>
      </c>
      <c r="T14" s="53">
        <f t="shared" ca="1" si="99"/>
        <v>0.16369506283372903</v>
      </c>
      <c r="U14" s="53">
        <f t="shared" ca="1" si="99"/>
        <v>0.1370534992433734</v>
      </c>
      <c r="V14" s="53">
        <f t="shared" ca="1" si="99"/>
        <v>0.10992941427076475</v>
      </c>
      <c r="W14" s="53">
        <f t="shared" ca="1" si="99"/>
        <v>5.6477051549384205E-2</v>
      </c>
      <c r="X14" s="53">
        <f t="shared" ca="1" si="99"/>
        <v>7.069959425151251E-2</v>
      </c>
      <c r="Y14" s="53">
        <f t="shared" ca="1" si="99"/>
        <v>5.5177022243735552E-2</v>
      </c>
      <c r="Z14" s="53">
        <f t="shared" ca="1" si="99"/>
        <v>5.3004627380876412E-2</v>
      </c>
      <c r="AA14" s="53">
        <f t="shared" ca="1" si="99"/>
        <v>4.914389821369225E-2</v>
      </c>
      <c r="AB14" s="53">
        <f t="shared" ca="1" si="99"/>
        <v>7.5732721384818458E-2</v>
      </c>
      <c r="AC14" s="53">
        <f t="shared" ca="1" si="99"/>
        <v>5.2001805938711509E-2</v>
      </c>
      <c r="AD14" s="53">
        <f t="shared" ca="1" si="99"/>
        <v>4.8319855765619701E-2</v>
      </c>
      <c r="AE14" s="53">
        <f t="shared" ca="1" si="99"/>
        <v>2.5586810304946583E-2</v>
      </c>
      <c r="AF14" s="53">
        <f t="shared" ca="1" si="99"/>
        <v>2.4465237221265701E-2</v>
      </c>
      <c r="AG14" s="53">
        <f t="shared" ca="1" si="99"/>
        <v>3.8332718229428631E-2</v>
      </c>
      <c r="AH14" s="53">
        <f t="shared" ca="1" si="99"/>
        <v>8.8710878091449397E-2</v>
      </c>
      <c r="AI14" s="53">
        <f t="shared" ca="1" si="99"/>
        <v>0.1030644115388184</v>
      </c>
      <c r="AJ14" s="53">
        <f t="shared" ca="1" si="99"/>
        <v>0.13187696546964545</v>
      </c>
      <c r="AK14" s="53">
        <f ca="1">IF(ISNA(AJ8),NA(),IF(AK4&lt;$C$10,(AK8/OFFSET(AK8,0,-AK4))^(1/(AK4)),(AK8/OFFSET(AK8,0,-$C$10))^(1/$C$10))-1)</f>
        <v>0.14071338732644922</v>
      </c>
      <c r="AL14" s="53">
        <f t="shared" ca="1" si="99"/>
        <v>0.12908926891833472</v>
      </c>
      <c r="AM14" s="53">
        <f t="shared" ca="1" si="99"/>
        <v>9.4630142026616015E-2</v>
      </c>
      <c r="AN14" s="53">
        <f t="shared" ca="1" si="99"/>
        <v>8.0958045038132642E-2</v>
      </c>
      <c r="AO14" s="53">
        <f t="shared" ca="1" si="99"/>
        <v>6.5348716419803665E-2</v>
      </c>
      <c r="AP14" s="53">
        <f t="shared" ca="1" si="99"/>
        <v>6.4085378575780672E-2</v>
      </c>
      <c r="AQ14" s="53">
        <f t="shared" ca="1" si="99"/>
        <v>5.359022572393024E-2</v>
      </c>
      <c r="AR14" s="53">
        <f t="shared" ca="1" si="99"/>
        <v>2.2459113115117724E-2</v>
      </c>
      <c r="AS14" s="53">
        <f t="shared" ca="1" si="99"/>
        <v>-4.5134590298677058E-2</v>
      </c>
      <c r="AT14" s="53">
        <f t="shared" ca="1" si="99"/>
        <v>-3.8762276477911528E-2</v>
      </c>
      <c r="AU14" s="53">
        <f t="shared" ca="1" si="99"/>
        <v>-4.1494324647213143E-2</v>
      </c>
      <c r="AV14" s="53">
        <f t="shared" ca="1" si="99"/>
        <v>-6.8736929451400086E-2</v>
      </c>
      <c r="AW14" s="53">
        <f t="shared" ca="1" si="99"/>
        <v>-7.1907050405351836E-2</v>
      </c>
      <c r="AX14" s="53">
        <f t="shared" ca="1" si="99"/>
        <v>-3.4739430123263637E-2</v>
      </c>
      <c r="AY14" s="53">
        <f t="shared" ca="1" si="99"/>
        <v>-4.7788385733506855E-2</v>
      </c>
      <c r="AZ14" s="53">
        <f t="shared" ca="1" si="99"/>
        <v>-7.4502887327971168E-2</v>
      </c>
      <c r="BA14" s="53" t="e">
        <f t="shared" ca="1" si="99"/>
        <v>#N/A</v>
      </c>
      <c r="BB14" s="53" t="e">
        <f t="shared" ca="1" si="99"/>
        <v>#N/A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0.14577149469235801</v>
      </c>
      <c r="E15" s="90"/>
      <c r="F15" s="19" t="s">
        <v>559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 t="e">
        <f t="shared" ca="1" si="103"/>
        <v>#N/A</v>
      </c>
      <c r="K15" s="53" t="e">
        <f t="shared" ca="1" si="103"/>
        <v>#N/A</v>
      </c>
      <c r="L15" s="53" t="e">
        <f t="shared" ca="1" si="103"/>
        <v>#N/A</v>
      </c>
      <c r="M15" s="53" t="e">
        <f t="shared" ca="1" si="103"/>
        <v>#N/A</v>
      </c>
      <c r="N15" s="53" t="e">
        <f t="shared" ca="1" si="103"/>
        <v>#N/A</v>
      </c>
      <c r="O15" s="53" t="e">
        <f t="shared" ca="1" si="103"/>
        <v>#N/A</v>
      </c>
      <c r="P15" s="53" t="e">
        <f t="shared" ca="1" si="103"/>
        <v>#N/A</v>
      </c>
      <c r="Q15" s="53" t="e">
        <f t="shared" ca="1" si="103"/>
        <v>#N/A</v>
      </c>
      <c r="R15" s="53" t="e">
        <f t="shared" ca="1" si="103"/>
        <v>#N/A</v>
      </c>
      <c r="S15" s="53">
        <f t="shared" ca="1" si="103"/>
        <v>1.1111111111111112</v>
      </c>
      <c r="T15" s="53">
        <f t="shared" ca="1" si="103"/>
        <v>0.56347191994114332</v>
      </c>
      <c r="U15" s="53">
        <f t="shared" ca="1" si="103"/>
        <v>0.58740105196819936</v>
      </c>
      <c r="V15" s="53">
        <f t="shared" ca="1" si="103"/>
        <v>0.5035879292684402</v>
      </c>
      <c r="W15" s="53">
        <f t="shared" ca="1" si="103"/>
        <v>0.43096908110525556</v>
      </c>
      <c r="X15" s="53">
        <f t="shared" ca="1" si="103"/>
        <v>0.30167016158314364</v>
      </c>
      <c r="Y15" s="53">
        <f t="shared" ca="1" si="103"/>
        <v>0.31038601353299544</v>
      </c>
      <c r="Z15" s="53">
        <f t="shared" ca="1" si="103"/>
        <v>0.22175665962439473</v>
      </c>
      <c r="AA15" s="53">
        <f t="shared" ca="1" si="103"/>
        <v>0.21139194869152256</v>
      </c>
      <c r="AB15" s="53">
        <f t="shared" ca="1" si="103"/>
        <v>0.20466241703281129</v>
      </c>
      <c r="AC15" s="53">
        <f t="shared" ca="1" si="103"/>
        <v>0.17349095808612458</v>
      </c>
      <c r="AD15" s="53">
        <f t="shared" ca="1" si="103"/>
        <v>0.15405382434479686</v>
      </c>
      <c r="AE15" s="53">
        <f t="shared" ca="1" si="103"/>
        <v>0.16465861577965679</v>
      </c>
      <c r="AF15" s="53">
        <f t="shared" ca="1" si="103"/>
        <v>0.14387172053682962</v>
      </c>
      <c r="AG15" s="53">
        <f t="shared" ca="1" si="103"/>
        <v>0.13932344993825962</v>
      </c>
      <c r="AH15" s="53">
        <f t="shared" ca="1" si="103"/>
        <v>0.12679513170092105</v>
      </c>
      <c r="AI15" s="53">
        <f t="shared" ca="1" si="103"/>
        <v>0.12958819750271444</v>
      </c>
      <c r="AJ15" s="53">
        <f t="shared" ca="1" si="103"/>
        <v>9.7249608134393428E-2</v>
      </c>
      <c r="AK15" s="53">
        <f t="shared" ca="1" si="103"/>
        <v>9.2056229144551693E-2</v>
      </c>
      <c r="AL15" s="53">
        <f t="shared" ca="1" si="103"/>
        <v>9.0721959864671131E-2</v>
      </c>
      <c r="AM15" s="53">
        <f t="shared" ca="1" si="103"/>
        <v>9.1189591341047427E-2</v>
      </c>
      <c r="AN15" s="53">
        <f t="shared" ca="1" si="103"/>
        <v>8.7169495516543405E-2</v>
      </c>
      <c r="AO15" s="53">
        <f t="shared" ca="1" si="103"/>
        <v>9.6745549013348198E-2</v>
      </c>
      <c r="AP15" s="53">
        <f t="shared" ca="1" si="103"/>
        <v>9.3625552029681369E-2</v>
      </c>
      <c r="AQ15" s="53">
        <f t="shared" ca="1" si="103"/>
        <v>8.4827685869433456E-2</v>
      </c>
      <c r="AR15" s="53">
        <f t="shared" ca="1" si="103"/>
        <v>9.1226121295614915E-2</v>
      </c>
      <c r="AS15" s="53">
        <f t="shared" ca="1" si="103"/>
        <v>8.4769131201605008E-2</v>
      </c>
      <c r="AT15" s="53">
        <f t="shared" ca="1" si="103"/>
        <v>7.7283713150392064E-2</v>
      </c>
      <c r="AU15" s="53">
        <f t="shared" ca="1" si="103"/>
        <v>6.8161397439335802E-2</v>
      </c>
      <c r="AV15" s="53">
        <f t="shared" ca="1" si="103"/>
        <v>0.10698471428450707</v>
      </c>
      <c r="AW15" s="53">
        <f t="shared" ca="1" si="103"/>
        <v>9.1227508535048241E-2</v>
      </c>
      <c r="AX15" s="53">
        <f t="shared" ca="1" si="103"/>
        <v>8.288250366492389E-2</v>
      </c>
      <c r="AY15" s="53">
        <f t="shared" ca="1" si="103"/>
        <v>7.4610428752236002E-2</v>
      </c>
      <c r="AZ15" s="53">
        <f t="shared" ca="1" si="103"/>
        <v>7.8580555711106337E-2</v>
      </c>
      <c r="BA15" s="53" t="e">
        <f t="shared" ca="1" si="103"/>
        <v>#N/A</v>
      </c>
      <c r="BB15" s="53" t="e">
        <f t="shared" ca="1" si="103"/>
        <v>#N/A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>
        <f>IF(Projections!Z39="",VLOOKUP(B2,Country_Data!C:L,10,FALSE),Projections!Z39)</f>
        <v>320.95609000000002</v>
      </c>
      <c r="E16" s="90" t="s">
        <v>576</v>
      </c>
      <c r="F16" s="19" t="s">
        <v>560</v>
      </c>
      <c r="G16" s="91">
        <f ca="1">IFERROR(AVERAGE(E14:G14),NA())</f>
        <v>7.7519379844961156E-2</v>
      </c>
      <c r="H16" s="91">
        <f t="shared" ref="H16:O16" ca="1" si="107">IFERROR(AVERAGE(F14:H14),NA())</f>
        <v>7.7519379844961156E-2</v>
      </c>
      <c r="I16" s="91">
        <f t="shared" ca="1" si="107"/>
        <v>7.6588685062869866E-2</v>
      </c>
      <c r="J16" s="91">
        <f t="shared" ca="1" si="107"/>
        <v>8.9898461588376374E-2</v>
      </c>
      <c r="K16" s="91">
        <f t="shared" ca="1" si="107"/>
        <v>0.12779819752331534</v>
      </c>
      <c r="L16" s="91">
        <f t="shared" ca="1" si="107"/>
        <v>0.21195301346930462</v>
      </c>
      <c r="M16" s="91">
        <f ca="1">IFERROR(AVERAGE(K14:M14),NA())</f>
        <v>0.29485829138089897</v>
      </c>
      <c r="N16" s="91">
        <f t="shared" ca="1" si="107"/>
        <v>0.36032832702862461</v>
      </c>
      <c r="O16" s="91">
        <f t="shared" ca="1" si="107"/>
        <v>0.37680148088814586</v>
      </c>
      <c r="P16" s="91">
        <f ca="1">IFERROR(AVERAGE(N14:P14),NA())</f>
        <v>0.3671561458282338</v>
      </c>
      <c r="Q16" s="91">
        <f t="shared" ref="Q16:AC16" ca="1" si="108">IFERROR(AVERAGE(O14:Q14),NA())</f>
        <v>0.30426793394500978</v>
      </c>
      <c r="R16" s="91">
        <f t="shared" ca="1" si="108"/>
        <v>0.24073354800214472</v>
      </c>
      <c r="S16" s="91">
        <f t="shared" ca="1" si="108"/>
        <v>0.18495969406337776</v>
      </c>
      <c r="T16" s="91">
        <f t="shared" ca="1" si="108"/>
        <v>0.17320336202685982</v>
      </c>
      <c r="U16" s="91">
        <f t="shared" ca="1" si="108"/>
        <v>0.15688517941244307</v>
      </c>
      <c r="V16" s="91">
        <f t="shared" ca="1" si="108"/>
        <v>0.13689265878262238</v>
      </c>
      <c r="W16" s="91">
        <f t="shared" ca="1" si="108"/>
        <v>0.10115332168784079</v>
      </c>
      <c r="X16" s="91">
        <f t="shared" ca="1" si="108"/>
        <v>7.9035353357220492E-2</v>
      </c>
      <c r="Y16" s="91">
        <f t="shared" ca="1" si="108"/>
        <v>6.0784556014877422E-2</v>
      </c>
      <c r="Z16" s="91">
        <f t="shared" ca="1" si="108"/>
        <v>5.9627081292041494E-2</v>
      </c>
      <c r="AA16" s="91">
        <f t="shared" ca="1" si="108"/>
        <v>5.2441849279434738E-2</v>
      </c>
      <c r="AB16" s="91">
        <f t="shared" ca="1" si="108"/>
        <v>5.9293748993129038E-2</v>
      </c>
      <c r="AC16" s="91">
        <f t="shared" ca="1" si="108"/>
        <v>5.8959475179074072E-2</v>
      </c>
      <c r="AD16" s="91">
        <f ca="1">IFERROR(AVERAGE(AB14:AD14),NA())</f>
        <v>5.8684794363049887E-2</v>
      </c>
      <c r="AE16" s="91">
        <f ca="1">IFERROR(AVERAGE(AC14:AE14),NA())</f>
        <v>4.1969490669759267E-2</v>
      </c>
      <c r="AF16" s="91">
        <f t="shared" ref="AF16:CP16" ca="1" si="109">IFERROR(AVERAGE(AD14:AF14),NA())</f>
        <v>3.2790634430610664E-2</v>
      </c>
      <c r="AG16" s="91">
        <f t="shared" ca="1" si="109"/>
        <v>2.9461588585213638E-2</v>
      </c>
      <c r="AH16" s="91">
        <f t="shared" ca="1" si="109"/>
        <v>5.0502944514047909E-2</v>
      </c>
      <c r="AI16" s="91">
        <f t="shared" ca="1" si="109"/>
        <v>7.6702669286565481E-2</v>
      </c>
      <c r="AJ16" s="91">
        <f t="shared" ca="1" si="109"/>
        <v>0.10788408503330442</v>
      </c>
      <c r="AK16" s="91">
        <f t="shared" ca="1" si="109"/>
        <v>0.12521825477830437</v>
      </c>
      <c r="AL16" s="91">
        <f t="shared" ca="1" si="109"/>
        <v>0.13389320723814313</v>
      </c>
      <c r="AM16" s="91">
        <f t="shared" ca="1" si="109"/>
        <v>0.12147759942379999</v>
      </c>
      <c r="AN16" s="91">
        <f t="shared" ca="1" si="109"/>
        <v>0.10155915199436112</v>
      </c>
      <c r="AO16" s="91">
        <f t="shared" ca="1" si="109"/>
        <v>8.0312301161517441E-2</v>
      </c>
      <c r="AP16" s="91">
        <f t="shared" ca="1" si="109"/>
        <v>7.0130713344572326E-2</v>
      </c>
      <c r="AQ16" s="91">
        <f t="shared" ca="1" si="109"/>
        <v>6.1008106906504857E-2</v>
      </c>
      <c r="AR16" s="91">
        <f t="shared" ca="1" si="109"/>
        <v>4.6711572471609543E-2</v>
      </c>
      <c r="AS16" s="91">
        <f t="shared" ca="1" si="109"/>
        <v>1.0304916180123636E-2</v>
      </c>
      <c r="AT16" s="91">
        <f t="shared" ca="1" si="109"/>
        <v>-2.0479251220490286E-2</v>
      </c>
      <c r="AU16" s="91">
        <f t="shared" ca="1" si="109"/>
        <v>-4.179706380793391E-2</v>
      </c>
      <c r="AV16" s="91">
        <f t="shared" ca="1" si="109"/>
        <v>-4.9664510192174917E-2</v>
      </c>
      <c r="AW16" s="91">
        <f t="shared" ca="1" si="109"/>
        <v>-6.0712768167988353E-2</v>
      </c>
      <c r="AX16" s="91">
        <f t="shared" ca="1" si="109"/>
        <v>-5.8461136660005186E-2</v>
      </c>
      <c r="AY16" s="91">
        <f t="shared" ca="1" si="109"/>
        <v>-5.1478288754040778E-2</v>
      </c>
      <c r="AZ16" s="91">
        <f t="shared" ca="1" si="109"/>
        <v>-5.234356772824722E-2</v>
      </c>
      <c r="BA16" s="91" t="e">
        <f t="shared" ca="1" si="109"/>
        <v>#N/A</v>
      </c>
      <c r="BB16" s="91" t="e">
        <f t="shared" ca="1" si="109"/>
        <v>#N/A</v>
      </c>
      <c r="BC16" s="91" t="e">
        <f t="shared" ca="1" si="109"/>
        <v>#N/A</v>
      </c>
      <c r="BD16" s="91" t="e">
        <f t="shared" ca="1" si="109"/>
        <v>#N/A</v>
      </c>
      <c r="BE16" s="91" t="e">
        <f t="shared" ca="1" si="109"/>
        <v>#N/A</v>
      </c>
      <c r="BF16" s="91" t="e">
        <f t="shared" ca="1" si="109"/>
        <v>#N/A</v>
      </c>
      <c r="BG16" s="91" t="e">
        <f t="shared" ca="1" si="109"/>
        <v>#N/A</v>
      </c>
      <c r="BH16" s="91" t="e">
        <f t="shared" ca="1" si="109"/>
        <v>#N/A</v>
      </c>
      <c r="BI16" s="91" t="e">
        <f t="shared" ca="1" si="109"/>
        <v>#N/A</v>
      </c>
      <c r="BJ16" s="91" t="e">
        <f t="shared" ca="1" si="109"/>
        <v>#N/A</v>
      </c>
      <c r="BK16" s="91" t="e">
        <f t="shared" ca="1" si="109"/>
        <v>#N/A</v>
      </c>
      <c r="BL16" s="91" t="e">
        <f t="shared" ca="1" si="109"/>
        <v>#N/A</v>
      </c>
      <c r="BM16" s="91" t="e">
        <f t="shared" ca="1" si="109"/>
        <v>#N/A</v>
      </c>
      <c r="BN16" s="91" t="e">
        <f t="shared" ca="1" si="109"/>
        <v>#N/A</v>
      </c>
      <c r="BO16" s="91" t="e">
        <f t="shared" ca="1" si="109"/>
        <v>#N/A</v>
      </c>
      <c r="BP16" s="91" t="e">
        <f t="shared" ca="1" si="109"/>
        <v>#N/A</v>
      </c>
      <c r="BQ16" s="91" t="e">
        <f t="shared" ca="1" si="109"/>
        <v>#N/A</v>
      </c>
      <c r="BR16" s="91" t="e">
        <f t="shared" ca="1" si="109"/>
        <v>#N/A</v>
      </c>
      <c r="BS16" s="91" t="e">
        <f t="shared" ca="1" si="109"/>
        <v>#N/A</v>
      </c>
      <c r="BT16" s="91" t="e">
        <f t="shared" ca="1" si="109"/>
        <v>#N/A</v>
      </c>
      <c r="BU16" s="91" t="e">
        <f t="shared" ca="1" si="109"/>
        <v>#N/A</v>
      </c>
      <c r="BV16" s="91" t="e">
        <f t="shared" ca="1" si="109"/>
        <v>#N/A</v>
      </c>
      <c r="BW16" s="91" t="e">
        <f t="shared" ca="1" si="109"/>
        <v>#N/A</v>
      </c>
      <c r="BX16" s="91" t="e">
        <f t="shared" ca="1" si="109"/>
        <v>#N/A</v>
      </c>
      <c r="BY16" s="91" t="e">
        <f t="shared" ca="1" si="109"/>
        <v>#N/A</v>
      </c>
      <c r="BZ16" s="91" t="e">
        <f t="shared" ca="1" si="109"/>
        <v>#N/A</v>
      </c>
      <c r="CA16" s="91" t="e">
        <f t="shared" ca="1" si="109"/>
        <v>#N/A</v>
      </c>
      <c r="CB16" s="91" t="e">
        <f t="shared" ca="1" si="109"/>
        <v>#N/A</v>
      </c>
      <c r="CC16" s="91" t="e">
        <f t="shared" ca="1" si="109"/>
        <v>#N/A</v>
      </c>
      <c r="CD16" s="91" t="e">
        <f t="shared" ca="1" si="109"/>
        <v>#N/A</v>
      </c>
      <c r="CE16" s="91" t="e">
        <f t="shared" ca="1" si="109"/>
        <v>#N/A</v>
      </c>
      <c r="CF16" s="91" t="e">
        <f t="shared" ca="1" si="109"/>
        <v>#N/A</v>
      </c>
      <c r="CG16" s="91" t="e">
        <f t="shared" ca="1" si="109"/>
        <v>#N/A</v>
      </c>
      <c r="CH16" s="91" t="e">
        <f t="shared" ca="1" si="109"/>
        <v>#N/A</v>
      </c>
      <c r="CI16" s="91" t="e">
        <f t="shared" ca="1" si="109"/>
        <v>#N/A</v>
      </c>
      <c r="CJ16" s="91" t="e">
        <f t="shared" ca="1" si="109"/>
        <v>#N/A</v>
      </c>
      <c r="CK16" s="91" t="e">
        <f t="shared" ca="1" si="109"/>
        <v>#N/A</v>
      </c>
      <c r="CL16" s="91" t="e">
        <f t="shared" ca="1" si="109"/>
        <v>#N/A</v>
      </c>
      <c r="CM16" s="91" t="e">
        <f t="shared" ca="1" si="109"/>
        <v>#N/A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576</v>
      </c>
      <c r="F17" s="19" t="s">
        <v>559</v>
      </c>
      <c r="G17" s="91" t="e">
        <f t="shared" ref="G17:AC17" ca="1" si="113">IFERROR(AVERAGE(E15:G15),NA())</f>
        <v>#N/A</v>
      </c>
      <c r="H17" s="91" t="e">
        <f t="shared" ca="1" si="113"/>
        <v>#N/A</v>
      </c>
      <c r="I17" s="91" t="e">
        <f t="shared" ca="1" si="113"/>
        <v>#N/A</v>
      </c>
      <c r="J17" s="91" t="e">
        <f t="shared" ca="1" si="113"/>
        <v>#N/A</v>
      </c>
      <c r="K17" s="91" t="e">
        <f t="shared" ca="1" si="113"/>
        <v>#N/A</v>
      </c>
      <c r="L17" s="91" t="e">
        <f t="shared" ca="1" si="113"/>
        <v>#N/A</v>
      </c>
      <c r="M17" s="91" t="e">
        <f t="shared" ca="1" si="113"/>
        <v>#N/A</v>
      </c>
      <c r="N17" s="91" t="e">
        <f t="shared" ca="1" si="113"/>
        <v>#N/A</v>
      </c>
      <c r="O17" s="91" t="e">
        <f t="shared" ca="1" si="113"/>
        <v>#N/A</v>
      </c>
      <c r="P17" s="91" t="e">
        <f t="shared" ca="1" si="113"/>
        <v>#N/A</v>
      </c>
      <c r="Q17" s="91" t="e">
        <f t="shared" ca="1" si="113"/>
        <v>#N/A</v>
      </c>
      <c r="R17" s="91" t="e">
        <f t="shared" ca="1" si="113"/>
        <v>#N/A</v>
      </c>
      <c r="S17" s="91" t="e">
        <f t="shared" ca="1" si="113"/>
        <v>#N/A</v>
      </c>
      <c r="T17" s="91" t="e">
        <f t="shared" ca="1" si="113"/>
        <v>#N/A</v>
      </c>
      <c r="U17" s="91">
        <f t="shared" ca="1" si="113"/>
        <v>0.75399469434015121</v>
      </c>
      <c r="V17" s="91">
        <f t="shared" ca="1" si="113"/>
        <v>0.55148696705926092</v>
      </c>
      <c r="W17" s="91">
        <f t="shared" ca="1" si="113"/>
        <v>0.507319354113965</v>
      </c>
      <c r="X17" s="91">
        <f t="shared" ca="1" si="113"/>
        <v>0.41207572398561315</v>
      </c>
      <c r="Y17" s="91">
        <f t="shared" ca="1" si="113"/>
        <v>0.34767508540713155</v>
      </c>
      <c r="Z17" s="91">
        <f t="shared" ca="1" si="113"/>
        <v>0.27793761158017793</v>
      </c>
      <c r="AA17" s="91">
        <f t="shared" ca="1" si="113"/>
        <v>0.24784487394963758</v>
      </c>
      <c r="AB17" s="91">
        <f t="shared" ca="1" si="113"/>
        <v>0.21260367511624287</v>
      </c>
      <c r="AC17" s="91">
        <f t="shared" ca="1" si="113"/>
        <v>0.19651510793681948</v>
      </c>
      <c r="AD17" s="91">
        <f ca="1">IFERROR(AVERAGE(AB15:AD15),NA())</f>
        <v>0.17740239982124426</v>
      </c>
      <c r="AE17" s="91">
        <f t="shared" ref="AE17:CP17" ca="1" si="114">IFERROR(AVERAGE(AC15:AE15),NA())</f>
        <v>0.16406779940352609</v>
      </c>
      <c r="AF17" s="91">
        <f t="shared" ca="1" si="114"/>
        <v>0.15419472022042777</v>
      </c>
      <c r="AG17" s="91">
        <f t="shared" ca="1" si="114"/>
        <v>0.14928459541824868</v>
      </c>
      <c r="AH17" s="91">
        <f t="shared" ca="1" si="114"/>
        <v>0.1366634340586701</v>
      </c>
      <c r="AI17" s="91">
        <f t="shared" ca="1" si="114"/>
        <v>0.13190225971396505</v>
      </c>
      <c r="AJ17" s="91">
        <f t="shared" ca="1" si="114"/>
        <v>0.11787764577934297</v>
      </c>
      <c r="AK17" s="91">
        <f t="shared" ca="1" si="114"/>
        <v>0.10629801159388652</v>
      </c>
      <c r="AL17" s="91">
        <f t="shared" ca="1" si="114"/>
        <v>9.334259904787208E-2</v>
      </c>
      <c r="AM17" s="91">
        <f t="shared" ca="1" si="114"/>
        <v>9.1322593450090084E-2</v>
      </c>
      <c r="AN17" s="91">
        <f t="shared" ca="1" si="114"/>
        <v>8.9693682240753983E-2</v>
      </c>
      <c r="AO17" s="91">
        <f t="shared" ca="1" si="114"/>
        <v>9.1701545290313005E-2</v>
      </c>
      <c r="AP17" s="91">
        <f t="shared" ca="1" si="114"/>
        <v>9.2513532186524319E-2</v>
      </c>
      <c r="AQ17" s="91">
        <f t="shared" ca="1" si="114"/>
        <v>9.1732928970821012E-2</v>
      </c>
      <c r="AR17" s="91">
        <f t="shared" ca="1" si="114"/>
        <v>8.9893119731576585E-2</v>
      </c>
      <c r="AS17" s="91">
        <f t="shared" ca="1" si="114"/>
        <v>8.6940979455551126E-2</v>
      </c>
      <c r="AT17" s="91">
        <f t="shared" ca="1" si="114"/>
        <v>8.4426321882537333E-2</v>
      </c>
      <c r="AU17" s="91">
        <f t="shared" ca="1" si="114"/>
        <v>7.6738080597110958E-2</v>
      </c>
      <c r="AV17" s="91">
        <f t="shared" ca="1" si="114"/>
        <v>8.4143274958078315E-2</v>
      </c>
      <c r="AW17" s="91">
        <f t="shared" ca="1" si="114"/>
        <v>8.8791206752963703E-2</v>
      </c>
      <c r="AX17" s="91">
        <f t="shared" ca="1" si="114"/>
        <v>9.369824216149307E-2</v>
      </c>
      <c r="AY17" s="91">
        <f t="shared" ca="1" si="114"/>
        <v>8.2906813650736044E-2</v>
      </c>
      <c r="AZ17" s="91">
        <f t="shared" ca="1" si="114"/>
        <v>7.8691162709422072E-2</v>
      </c>
      <c r="BA17" s="91" t="e">
        <f t="shared" ca="1" si="114"/>
        <v>#N/A</v>
      </c>
      <c r="BB17" s="91" t="e">
        <f t="shared" ca="1" si="114"/>
        <v>#N/A</v>
      </c>
      <c r="BC17" s="91" t="e">
        <f t="shared" ca="1" si="114"/>
        <v>#N/A</v>
      </c>
      <c r="BD17" s="91" t="e">
        <f t="shared" ca="1" si="114"/>
        <v>#N/A</v>
      </c>
      <c r="BE17" s="91" t="e">
        <f t="shared" ca="1" si="114"/>
        <v>#N/A</v>
      </c>
      <c r="BF17" s="91" t="e">
        <f t="shared" ca="1" si="114"/>
        <v>#N/A</v>
      </c>
      <c r="BG17" s="91" t="e">
        <f t="shared" ca="1" si="114"/>
        <v>#N/A</v>
      </c>
      <c r="BH17" s="91" t="e">
        <f t="shared" ca="1" si="114"/>
        <v>#N/A</v>
      </c>
      <c r="BI17" s="91" t="e">
        <f t="shared" ca="1" si="114"/>
        <v>#N/A</v>
      </c>
      <c r="BJ17" s="91" t="e">
        <f t="shared" ca="1" si="114"/>
        <v>#N/A</v>
      </c>
      <c r="BK17" s="91" t="e">
        <f t="shared" ca="1" si="114"/>
        <v>#N/A</v>
      </c>
      <c r="BL17" s="91" t="e">
        <f t="shared" ca="1" si="114"/>
        <v>#N/A</v>
      </c>
      <c r="BM17" s="91" t="e">
        <f t="shared" ca="1" si="114"/>
        <v>#N/A</v>
      </c>
      <c r="BN17" s="91" t="e">
        <f t="shared" ca="1" si="114"/>
        <v>#N/A</v>
      </c>
      <c r="BO17" s="91" t="e">
        <f t="shared" ca="1" si="114"/>
        <v>#N/A</v>
      </c>
      <c r="BP17" s="91" t="e">
        <f t="shared" ca="1" si="114"/>
        <v>#N/A</v>
      </c>
      <c r="BQ17" s="91" t="e">
        <f t="shared" ca="1" si="114"/>
        <v>#N/A</v>
      </c>
      <c r="BR17" s="91" t="e">
        <f t="shared" ca="1" si="114"/>
        <v>#N/A</v>
      </c>
      <c r="BS17" s="91" t="e">
        <f t="shared" ca="1" si="114"/>
        <v>#N/A</v>
      </c>
      <c r="BT17" s="91" t="e">
        <f t="shared" ca="1" si="114"/>
        <v>#N/A</v>
      </c>
      <c r="BU17" s="91" t="e">
        <f t="shared" ca="1" si="114"/>
        <v>#N/A</v>
      </c>
      <c r="BV17" s="91" t="e">
        <f t="shared" ca="1" si="114"/>
        <v>#N/A</v>
      </c>
      <c r="BW17" s="91" t="e">
        <f t="shared" ca="1" si="114"/>
        <v>#N/A</v>
      </c>
      <c r="BX17" s="91" t="e">
        <f t="shared" ca="1" si="114"/>
        <v>#N/A</v>
      </c>
      <c r="BY17" s="91" t="e">
        <f t="shared" ca="1" si="114"/>
        <v>#N/A</v>
      </c>
      <c r="BZ17" s="91" t="e">
        <f t="shared" ca="1" si="114"/>
        <v>#N/A</v>
      </c>
      <c r="CA17" s="91" t="e">
        <f t="shared" ca="1" si="114"/>
        <v>#N/A</v>
      </c>
      <c r="CB17" s="91" t="e">
        <f t="shared" ca="1" si="114"/>
        <v>#N/A</v>
      </c>
      <c r="CC17" s="91" t="e">
        <f t="shared" ca="1" si="114"/>
        <v>#N/A</v>
      </c>
      <c r="CD17" s="91" t="e">
        <f t="shared" ca="1" si="114"/>
        <v>#N/A</v>
      </c>
      <c r="CE17" s="91" t="e">
        <f t="shared" ca="1" si="114"/>
        <v>#N/A</v>
      </c>
      <c r="CF17" s="91" t="e">
        <f t="shared" ca="1" si="114"/>
        <v>#N/A</v>
      </c>
      <c r="CG17" s="91" t="e">
        <f t="shared" ca="1" si="114"/>
        <v>#N/A</v>
      </c>
      <c r="CH17" s="91" t="e">
        <f t="shared" ca="1" si="114"/>
        <v>#N/A</v>
      </c>
      <c r="CI17" s="91" t="e">
        <f t="shared" ca="1" si="114"/>
        <v>#N/A</v>
      </c>
      <c r="CJ17" s="91" t="e">
        <f t="shared" ca="1" si="114"/>
        <v>#N/A</v>
      </c>
      <c r="CK17" s="91" t="e">
        <f t="shared" ca="1" si="114"/>
        <v>#N/A</v>
      </c>
      <c r="CL17" s="91" t="e">
        <f t="shared" ca="1" si="114"/>
        <v>#N/A</v>
      </c>
      <c r="CM17" s="91" t="e">
        <f t="shared" ca="1" si="114"/>
        <v>#N/A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4937786</v>
      </c>
      <c r="F19" s="19" t="s">
        <v>463</v>
      </c>
      <c r="G19" s="40">
        <f>$C$16</f>
        <v>320.95609000000002</v>
      </c>
      <c r="H19" s="40">
        <f t="shared" ref="H19:BS19" si="118">$C$16</f>
        <v>320.95609000000002</v>
      </c>
      <c r="I19" s="40">
        <f t="shared" si="118"/>
        <v>320.95609000000002</v>
      </c>
      <c r="J19" s="40">
        <f t="shared" si="118"/>
        <v>320.95609000000002</v>
      </c>
      <c r="K19" s="40">
        <f t="shared" si="118"/>
        <v>320.95609000000002</v>
      </c>
      <c r="L19" s="40">
        <f t="shared" si="118"/>
        <v>320.95609000000002</v>
      </c>
      <c r="M19" s="40">
        <f t="shared" si="118"/>
        <v>320.95609000000002</v>
      </c>
      <c r="N19" s="40">
        <f t="shared" si="118"/>
        <v>320.95609000000002</v>
      </c>
      <c r="O19" s="40">
        <f t="shared" si="118"/>
        <v>320.95609000000002</v>
      </c>
      <c r="P19" s="40">
        <f t="shared" si="118"/>
        <v>320.95609000000002</v>
      </c>
      <c r="Q19" s="40">
        <f t="shared" si="118"/>
        <v>320.95609000000002</v>
      </c>
      <c r="R19" s="40">
        <f t="shared" si="118"/>
        <v>320.95609000000002</v>
      </c>
      <c r="S19" s="40">
        <f t="shared" si="118"/>
        <v>320.95609000000002</v>
      </c>
      <c r="T19" s="40">
        <f t="shared" si="118"/>
        <v>320.95609000000002</v>
      </c>
      <c r="U19" s="40">
        <f t="shared" si="118"/>
        <v>320.95609000000002</v>
      </c>
      <c r="V19" s="40">
        <f t="shared" si="118"/>
        <v>320.95609000000002</v>
      </c>
      <c r="W19" s="40">
        <f t="shared" si="118"/>
        <v>320.95609000000002</v>
      </c>
      <c r="X19" s="40">
        <f t="shared" si="118"/>
        <v>320.95609000000002</v>
      </c>
      <c r="Y19" s="40">
        <f t="shared" si="118"/>
        <v>320.95609000000002</v>
      </c>
      <c r="Z19" s="40">
        <f t="shared" si="118"/>
        <v>320.95609000000002</v>
      </c>
      <c r="AA19" s="40">
        <f t="shared" si="118"/>
        <v>320.95609000000002</v>
      </c>
      <c r="AB19" s="40">
        <f t="shared" si="118"/>
        <v>320.95609000000002</v>
      </c>
      <c r="AC19" s="40">
        <f t="shared" si="118"/>
        <v>320.95609000000002</v>
      </c>
      <c r="AD19" s="40">
        <f t="shared" si="118"/>
        <v>320.95609000000002</v>
      </c>
      <c r="AE19" s="40">
        <f t="shared" si="118"/>
        <v>320.95609000000002</v>
      </c>
      <c r="AF19" s="40">
        <f t="shared" si="118"/>
        <v>320.95609000000002</v>
      </c>
      <c r="AG19" s="40">
        <f t="shared" si="118"/>
        <v>320.95609000000002</v>
      </c>
      <c r="AH19" s="40">
        <f t="shared" si="118"/>
        <v>320.95609000000002</v>
      </c>
      <c r="AI19" s="40">
        <f t="shared" si="118"/>
        <v>320.95609000000002</v>
      </c>
      <c r="AJ19" s="40">
        <f t="shared" si="118"/>
        <v>320.95609000000002</v>
      </c>
      <c r="AK19" s="40">
        <f t="shared" si="118"/>
        <v>320.95609000000002</v>
      </c>
      <c r="AL19" s="40">
        <f t="shared" si="118"/>
        <v>320.95609000000002</v>
      </c>
      <c r="AM19" s="40">
        <f t="shared" si="118"/>
        <v>320.95609000000002</v>
      </c>
      <c r="AN19" s="40">
        <f t="shared" si="118"/>
        <v>320.95609000000002</v>
      </c>
      <c r="AO19" s="40">
        <f t="shared" si="118"/>
        <v>320.95609000000002</v>
      </c>
      <c r="AP19" s="40">
        <f t="shared" si="118"/>
        <v>320.95609000000002</v>
      </c>
      <c r="AQ19" s="40">
        <f t="shared" si="118"/>
        <v>320.95609000000002</v>
      </c>
      <c r="AR19" s="40">
        <f t="shared" si="118"/>
        <v>320.95609000000002</v>
      </c>
      <c r="AS19" s="40">
        <f t="shared" si="118"/>
        <v>320.95609000000002</v>
      </c>
      <c r="AT19" s="40">
        <f t="shared" si="118"/>
        <v>320.95609000000002</v>
      </c>
      <c r="AU19" s="40">
        <f t="shared" si="118"/>
        <v>320.95609000000002</v>
      </c>
      <c r="AV19" s="40">
        <f t="shared" si="118"/>
        <v>320.95609000000002</v>
      </c>
      <c r="AW19" s="40">
        <f t="shared" si="118"/>
        <v>320.95609000000002</v>
      </c>
      <c r="AX19" s="40">
        <f t="shared" si="118"/>
        <v>320.95609000000002</v>
      </c>
      <c r="AY19" s="40">
        <f t="shared" si="118"/>
        <v>320.95609000000002</v>
      </c>
      <c r="AZ19" s="40">
        <f t="shared" si="118"/>
        <v>320.95609000000002</v>
      </c>
      <c r="BA19" s="40">
        <f t="shared" si="118"/>
        <v>320.95609000000002</v>
      </c>
      <c r="BB19" s="40">
        <f t="shared" si="118"/>
        <v>320.95609000000002</v>
      </c>
      <c r="BC19" s="40">
        <f t="shared" si="118"/>
        <v>320.95609000000002</v>
      </c>
      <c r="BD19" s="40">
        <f t="shared" si="118"/>
        <v>320.95609000000002</v>
      </c>
      <c r="BE19" s="40">
        <f t="shared" si="118"/>
        <v>320.95609000000002</v>
      </c>
      <c r="BF19" s="40">
        <f t="shared" si="118"/>
        <v>320.95609000000002</v>
      </c>
      <c r="BG19" s="40">
        <f t="shared" si="118"/>
        <v>320.95609000000002</v>
      </c>
      <c r="BH19" s="40">
        <f t="shared" si="118"/>
        <v>320.95609000000002</v>
      </c>
      <c r="BI19" s="40">
        <f t="shared" si="118"/>
        <v>320.95609000000002</v>
      </c>
      <c r="BJ19" s="40">
        <f t="shared" si="118"/>
        <v>320.95609000000002</v>
      </c>
      <c r="BK19" s="40">
        <f t="shared" si="118"/>
        <v>320.95609000000002</v>
      </c>
      <c r="BL19" s="40">
        <f t="shared" si="118"/>
        <v>320.95609000000002</v>
      </c>
      <c r="BM19" s="40">
        <f t="shared" si="118"/>
        <v>320.95609000000002</v>
      </c>
      <c r="BN19" s="40">
        <f t="shared" si="118"/>
        <v>320.95609000000002</v>
      </c>
      <c r="BO19" s="40">
        <f t="shared" si="118"/>
        <v>320.95609000000002</v>
      </c>
      <c r="BP19" s="40">
        <f t="shared" si="118"/>
        <v>320.95609000000002</v>
      </c>
      <c r="BQ19" s="40">
        <f t="shared" si="118"/>
        <v>320.95609000000002</v>
      </c>
      <c r="BR19" s="40">
        <f t="shared" si="118"/>
        <v>320.95609000000002</v>
      </c>
      <c r="BS19" s="40">
        <f t="shared" si="118"/>
        <v>320.95609000000002</v>
      </c>
      <c r="BT19" s="40">
        <f t="shared" ref="BT19:EE19" si="119">$C$16</f>
        <v>320.95609000000002</v>
      </c>
      <c r="BU19" s="40">
        <f t="shared" si="119"/>
        <v>320.95609000000002</v>
      </c>
      <c r="BV19" s="40">
        <f t="shared" si="119"/>
        <v>320.95609000000002</v>
      </c>
      <c r="BW19" s="40">
        <f t="shared" si="119"/>
        <v>320.95609000000002</v>
      </c>
      <c r="BX19" s="40">
        <f t="shared" si="119"/>
        <v>320.95609000000002</v>
      </c>
      <c r="BY19" s="40">
        <f t="shared" si="119"/>
        <v>320.95609000000002</v>
      </c>
      <c r="BZ19" s="40">
        <f t="shared" si="119"/>
        <v>320.95609000000002</v>
      </c>
      <c r="CA19" s="40">
        <f t="shared" si="119"/>
        <v>320.95609000000002</v>
      </c>
      <c r="CB19" s="40">
        <f t="shared" si="119"/>
        <v>320.95609000000002</v>
      </c>
      <c r="CC19" s="40">
        <f t="shared" si="119"/>
        <v>320.95609000000002</v>
      </c>
      <c r="CD19" s="40">
        <f t="shared" si="119"/>
        <v>320.95609000000002</v>
      </c>
      <c r="CE19" s="40">
        <f t="shared" si="119"/>
        <v>320.95609000000002</v>
      </c>
      <c r="CF19" s="40">
        <f t="shared" si="119"/>
        <v>320.95609000000002</v>
      </c>
      <c r="CG19" s="40">
        <f t="shared" si="119"/>
        <v>320.95609000000002</v>
      </c>
      <c r="CH19" s="40">
        <f t="shared" si="119"/>
        <v>320.95609000000002</v>
      </c>
      <c r="CI19" s="40">
        <f t="shared" si="119"/>
        <v>320.95609000000002</v>
      </c>
      <c r="CJ19" s="40">
        <f t="shared" si="119"/>
        <v>320.95609000000002</v>
      </c>
      <c r="CK19" s="40">
        <f t="shared" si="119"/>
        <v>320.95609000000002</v>
      </c>
      <c r="CL19" s="40">
        <f t="shared" si="119"/>
        <v>320.95609000000002</v>
      </c>
      <c r="CM19" s="40">
        <f t="shared" si="119"/>
        <v>320.95609000000002</v>
      </c>
      <c r="CN19" s="40">
        <f t="shared" si="119"/>
        <v>320.95609000000002</v>
      </c>
      <c r="CO19" s="40">
        <f t="shared" si="119"/>
        <v>320.95609000000002</v>
      </c>
      <c r="CP19" s="40">
        <f t="shared" si="119"/>
        <v>320.95609000000002</v>
      </c>
      <c r="CQ19" s="40">
        <f t="shared" si="119"/>
        <v>320.95609000000002</v>
      </c>
      <c r="CR19" s="40">
        <f t="shared" si="119"/>
        <v>320.95609000000002</v>
      </c>
      <c r="CS19" s="40">
        <f t="shared" si="119"/>
        <v>320.95609000000002</v>
      </c>
      <c r="CT19" s="40">
        <f t="shared" si="119"/>
        <v>320.95609000000002</v>
      </c>
      <c r="CU19" s="40">
        <f t="shared" si="119"/>
        <v>320.95609000000002</v>
      </c>
      <c r="CV19" s="40">
        <f t="shared" si="119"/>
        <v>320.95609000000002</v>
      </c>
      <c r="CW19" s="40">
        <f t="shared" si="119"/>
        <v>320.95609000000002</v>
      </c>
      <c r="CX19" s="40">
        <f t="shared" si="119"/>
        <v>320.95609000000002</v>
      </c>
      <c r="CY19" s="40">
        <f t="shared" si="119"/>
        <v>320.95609000000002</v>
      </c>
      <c r="CZ19" s="40">
        <f t="shared" si="119"/>
        <v>320.95609000000002</v>
      </c>
      <c r="DA19" s="40">
        <f t="shared" si="119"/>
        <v>320.95609000000002</v>
      </c>
      <c r="DB19" s="40">
        <f t="shared" si="119"/>
        <v>320.95609000000002</v>
      </c>
      <c r="DC19" s="40">
        <f t="shared" si="119"/>
        <v>320.95609000000002</v>
      </c>
      <c r="DD19" s="40">
        <f t="shared" si="119"/>
        <v>320.95609000000002</v>
      </c>
      <c r="DE19" s="40">
        <f t="shared" si="119"/>
        <v>320.95609000000002</v>
      </c>
      <c r="DF19" s="40">
        <f t="shared" si="119"/>
        <v>320.95609000000002</v>
      </c>
      <c r="DG19" s="40">
        <f t="shared" si="119"/>
        <v>320.95609000000002</v>
      </c>
      <c r="DH19" s="40">
        <f t="shared" si="119"/>
        <v>320.95609000000002</v>
      </c>
      <c r="DI19" s="40">
        <f t="shared" si="119"/>
        <v>320.95609000000002</v>
      </c>
      <c r="DJ19" s="40">
        <f t="shared" si="119"/>
        <v>320.95609000000002</v>
      </c>
      <c r="DK19" s="40">
        <f t="shared" si="119"/>
        <v>320.95609000000002</v>
      </c>
      <c r="DL19" s="40">
        <f t="shared" si="119"/>
        <v>320.95609000000002</v>
      </c>
      <c r="DM19" s="40">
        <f t="shared" si="119"/>
        <v>320.95609000000002</v>
      </c>
      <c r="DN19" s="40">
        <f t="shared" si="119"/>
        <v>320.95609000000002</v>
      </c>
      <c r="DO19" s="40">
        <f t="shared" si="119"/>
        <v>320.95609000000002</v>
      </c>
      <c r="DP19" s="40">
        <f t="shared" si="119"/>
        <v>320.95609000000002</v>
      </c>
      <c r="DQ19" s="40">
        <f t="shared" si="119"/>
        <v>320.95609000000002</v>
      </c>
      <c r="DR19" s="40">
        <f t="shared" si="119"/>
        <v>320.95609000000002</v>
      </c>
      <c r="DS19" s="40">
        <f t="shared" si="119"/>
        <v>320.95609000000002</v>
      </c>
      <c r="DT19" s="40">
        <f t="shared" si="119"/>
        <v>320.95609000000002</v>
      </c>
      <c r="DU19" s="40">
        <f t="shared" si="119"/>
        <v>320.95609000000002</v>
      </c>
      <c r="DV19" s="40">
        <f t="shared" si="119"/>
        <v>320.95609000000002</v>
      </c>
      <c r="DW19" s="40">
        <f t="shared" si="119"/>
        <v>320.95609000000002</v>
      </c>
      <c r="DX19" s="40">
        <f t="shared" si="119"/>
        <v>320.95609000000002</v>
      </c>
      <c r="DY19" s="40">
        <f t="shared" si="119"/>
        <v>320.95609000000002</v>
      </c>
      <c r="DZ19" s="40">
        <f t="shared" si="119"/>
        <v>320.95609000000002</v>
      </c>
      <c r="EA19" s="40">
        <f t="shared" si="119"/>
        <v>320.95609000000002</v>
      </c>
      <c r="EB19" s="40">
        <f t="shared" si="119"/>
        <v>320.95609000000002</v>
      </c>
      <c r="EC19" s="40">
        <f t="shared" si="119"/>
        <v>320.95609000000002</v>
      </c>
      <c r="ED19" s="40">
        <f t="shared" si="119"/>
        <v>320.95609000000002</v>
      </c>
      <c r="EE19" s="40">
        <f t="shared" si="119"/>
        <v>320.95609000000002</v>
      </c>
      <c r="EF19" s="40">
        <f t="shared" ref="EF19:GQ19" si="120">$C$16</f>
        <v>320.95609000000002</v>
      </c>
      <c r="EG19" s="40">
        <f t="shared" si="120"/>
        <v>320.95609000000002</v>
      </c>
      <c r="EH19" s="40">
        <f t="shared" si="120"/>
        <v>320.95609000000002</v>
      </c>
      <c r="EI19" s="40">
        <f t="shared" si="120"/>
        <v>320.95609000000002</v>
      </c>
      <c r="EJ19" s="40">
        <f t="shared" si="120"/>
        <v>320.95609000000002</v>
      </c>
      <c r="EK19" s="40">
        <f t="shared" si="120"/>
        <v>320.95609000000002</v>
      </c>
      <c r="EL19" s="40">
        <f t="shared" si="120"/>
        <v>320.95609000000002</v>
      </c>
      <c r="EM19" s="40">
        <f t="shared" si="120"/>
        <v>320.95609000000002</v>
      </c>
      <c r="EN19" s="40">
        <f t="shared" si="120"/>
        <v>320.95609000000002</v>
      </c>
      <c r="EO19" s="40">
        <f t="shared" si="120"/>
        <v>320.95609000000002</v>
      </c>
      <c r="EP19" s="40">
        <f t="shared" si="120"/>
        <v>320.95609000000002</v>
      </c>
      <c r="EQ19" s="40">
        <f t="shared" si="120"/>
        <v>320.95609000000002</v>
      </c>
      <c r="ER19" s="40">
        <f t="shared" si="120"/>
        <v>320.95609000000002</v>
      </c>
      <c r="ES19" s="40">
        <f t="shared" si="120"/>
        <v>320.95609000000002</v>
      </c>
      <c r="ET19" s="40">
        <f t="shared" si="120"/>
        <v>320.95609000000002</v>
      </c>
      <c r="EU19" s="40">
        <f t="shared" si="120"/>
        <v>320.95609000000002</v>
      </c>
      <c r="EV19" s="40">
        <f t="shared" si="120"/>
        <v>320.95609000000002</v>
      </c>
      <c r="EW19" s="40">
        <f t="shared" si="120"/>
        <v>320.95609000000002</v>
      </c>
      <c r="EX19" s="40">
        <f t="shared" si="120"/>
        <v>320.95609000000002</v>
      </c>
      <c r="EY19" s="40">
        <f t="shared" si="120"/>
        <v>320.95609000000002</v>
      </c>
      <c r="EZ19" s="40">
        <f t="shared" si="120"/>
        <v>320.95609000000002</v>
      </c>
      <c r="FA19" s="40">
        <f t="shared" si="120"/>
        <v>320.95609000000002</v>
      </c>
      <c r="FB19" s="40">
        <f t="shared" si="120"/>
        <v>320.95609000000002</v>
      </c>
      <c r="FC19" s="40">
        <f t="shared" si="120"/>
        <v>320.95609000000002</v>
      </c>
      <c r="FD19" s="40">
        <f t="shared" si="120"/>
        <v>320.95609000000002</v>
      </c>
      <c r="FE19" s="40">
        <f t="shared" si="120"/>
        <v>320.95609000000002</v>
      </c>
      <c r="FF19" s="40">
        <f t="shared" si="120"/>
        <v>320.95609000000002</v>
      </c>
      <c r="FG19" s="40">
        <f t="shared" si="120"/>
        <v>320.95609000000002</v>
      </c>
      <c r="FH19" s="40">
        <f t="shared" si="120"/>
        <v>320.95609000000002</v>
      </c>
      <c r="FI19" s="40">
        <f t="shared" si="120"/>
        <v>320.95609000000002</v>
      </c>
      <c r="FJ19" s="40">
        <f t="shared" si="120"/>
        <v>320.95609000000002</v>
      </c>
      <c r="FK19" s="40">
        <f t="shared" si="120"/>
        <v>320.95609000000002</v>
      </c>
      <c r="FL19" s="40">
        <f t="shared" si="120"/>
        <v>320.95609000000002</v>
      </c>
      <c r="FM19" s="40">
        <f t="shared" si="120"/>
        <v>320.95609000000002</v>
      </c>
      <c r="FN19" s="40">
        <f t="shared" si="120"/>
        <v>320.95609000000002</v>
      </c>
      <c r="FO19" s="40">
        <f t="shared" si="120"/>
        <v>320.95609000000002</v>
      </c>
      <c r="FP19" s="40">
        <f t="shared" si="120"/>
        <v>320.95609000000002</v>
      </c>
      <c r="FQ19" s="40">
        <f t="shared" si="120"/>
        <v>320.95609000000002</v>
      </c>
      <c r="FR19" s="40">
        <f t="shared" si="120"/>
        <v>320.95609000000002</v>
      </c>
      <c r="FS19" s="40">
        <f t="shared" si="120"/>
        <v>320.95609000000002</v>
      </c>
      <c r="FT19" s="40">
        <f t="shared" si="120"/>
        <v>320.95609000000002</v>
      </c>
      <c r="FU19" s="40">
        <f t="shared" si="120"/>
        <v>320.95609000000002</v>
      </c>
      <c r="FV19" s="40">
        <f t="shared" si="120"/>
        <v>320.95609000000002</v>
      </c>
      <c r="FW19" s="40">
        <f t="shared" si="120"/>
        <v>320.95609000000002</v>
      </c>
      <c r="FX19" s="40">
        <f t="shared" si="120"/>
        <v>320.95609000000002</v>
      </c>
      <c r="FY19" s="40">
        <f t="shared" si="120"/>
        <v>320.95609000000002</v>
      </c>
      <c r="FZ19" s="40">
        <f t="shared" si="120"/>
        <v>320.95609000000002</v>
      </c>
      <c r="GA19" s="40">
        <f t="shared" si="120"/>
        <v>320.95609000000002</v>
      </c>
      <c r="GB19" s="40">
        <f t="shared" si="120"/>
        <v>320.95609000000002</v>
      </c>
      <c r="GC19" s="40">
        <f t="shared" si="120"/>
        <v>320.95609000000002</v>
      </c>
      <c r="GD19" s="40">
        <f t="shared" si="120"/>
        <v>320.95609000000002</v>
      </c>
      <c r="GE19" s="40">
        <f t="shared" si="120"/>
        <v>320.95609000000002</v>
      </c>
      <c r="GF19" s="40">
        <f t="shared" si="120"/>
        <v>320.95609000000002</v>
      </c>
      <c r="GG19" s="40">
        <f t="shared" si="120"/>
        <v>320.95609000000002</v>
      </c>
      <c r="GH19" s="40">
        <f t="shared" si="120"/>
        <v>320.95609000000002</v>
      </c>
      <c r="GI19" s="40">
        <f t="shared" si="120"/>
        <v>320.95609000000002</v>
      </c>
      <c r="GJ19" s="40">
        <f t="shared" si="120"/>
        <v>320.95609000000002</v>
      </c>
      <c r="GK19" s="40">
        <f t="shared" si="120"/>
        <v>320.95609000000002</v>
      </c>
      <c r="GL19" s="40">
        <f t="shared" si="120"/>
        <v>320.95609000000002</v>
      </c>
      <c r="GM19" s="40">
        <f t="shared" si="120"/>
        <v>320.95609000000002</v>
      </c>
      <c r="GN19" s="40">
        <f t="shared" si="120"/>
        <v>320.95609000000002</v>
      </c>
      <c r="GO19" s="40">
        <f t="shared" si="120"/>
        <v>320.95609000000002</v>
      </c>
      <c r="GP19" s="40">
        <f t="shared" si="120"/>
        <v>320.95609000000002</v>
      </c>
      <c r="GQ19" s="40">
        <f t="shared" si="120"/>
        <v>320.95609000000002</v>
      </c>
      <c r="GR19" s="40">
        <f t="shared" ref="GR19:IN19" si="121">$C$16</f>
        <v>320.95609000000002</v>
      </c>
      <c r="GS19" s="40">
        <f t="shared" si="121"/>
        <v>320.95609000000002</v>
      </c>
      <c r="GT19" s="40">
        <f t="shared" si="121"/>
        <v>320.95609000000002</v>
      </c>
      <c r="GU19" s="40">
        <f t="shared" si="121"/>
        <v>320.95609000000002</v>
      </c>
      <c r="GV19" s="40">
        <f t="shared" si="121"/>
        <v>320.95609000000002</v>
      </c>
      <c r="GW19" s="40">
        <f t="shared" si="121"/>
        <v>320.95609000000002</v>
      </c>
      <c r="GX19" s="40">
        <f t="shared" si="121"/>
        <v>320.95609000000002</v>
      </c>
      <c r="GY19" s="40">
        <f t="shared" si="121"/>
        <v>320.95609000000002</v>
      </c>
      <c r="GZ19" s="40">
        <f t="shared" si="121"/>
        <v>320.95609000000002</v>
      </c>
      <c r="HA19" s="40">
        <f t="shared" si="121"/>
        <v>320.95609000000002</v>
      </c>
      <c r="HB19" s="40">
        <f t="shared" si="121"/>
        <v>320.95609000000002</v>
      </c>
      <c r="HC19" s="40">
        <f t="shared" si="121"/>
        <v>320.95609000000002</v>
      </c>
      <c r="HD19" s="40">
        <f t="shared" si="121"/>
        <v>320.95609000000002</v>
      </c>
      <c r="HE19" s="40">
        <f t="shared" si="121"/>
        <v>320.95609000000002</v>
      </c>
      <c r="HF19" s="40">
        <f t="shared" si="121"/>
        <v>320.95609000000002</v>
      </c>
      <c r="HG19" s="40">
        <f t="shared" si="121"/>
        <v>320.95609000000002</v>
      </c>
      <c r="HH19" s="40">
        <f t="shared" si="121"/>
        <v>320.95609000000002</v>
      </c>
      <c r="HI19" s="40">
        <f t="shared" si="121"/>
        <v>320.95609000000002</v>
      </c>
      <c r="HJ19" s="40">
        <f t="shared" si="121"/>
        <v>320.95609000000002</v>
      </c>
      <c r="HK19" s="40">
        <f t="shared" si="121"/>
        <v>320.95609000000002</v>
      </c>
      <c r="HL19" s="40">
        <f t="shared" si="121"/>
        <v>320.95609000000002</v>
      </c>
      <c r="HM19" s="40">
        <f t="shared" si="121"/>
        <v>320.95609000000002</v>
      </c>
      <c r="HN19" s="40">
        <f t="shared" si="121"/>
        <v>320.95609000000002</v>
      </c>
      <c r="HO19" s="40">
        <f t="shared" si="121"/>
        <v>320.95609000000002</v>
      </c>
      <c r="HP19" s="40">
        <f t="shared" si="121"/>
        <v>320.95609000000002</v>
      </c>
      <c r="HQ19" s="40">
        <f t="shared" si="121"/>
        <v>320.95609000000002</v>
      </c>
      <c r="HR19" s="40">
        <f t="shared" si="121"/>
        <v>320.95609000000002</v>
      </c>
      <c r="HS19" s="40">
        <f t="shared" si="121"/>
        <v>320.95609000000002</v>
      </c>
      <c r="HT19" s="40">
        <f t="shared" si="121"/>
        <v>320.95609000000002</v>
      </c>
      <c r="HU19" s="40">
        <f t="shared" si="121"/>
        <v>320.95609000000002</v>
      </c>
      <c r="HV19" s="40">
        <f t="shared" si="121"/>
        <v>320.95609000000002</v>
      </c>
      <c r="HW19" s="40">
        <f t="shared" si="121"/>
        <v>320.95609000000002</v>
      </c>
      <c r="HX19" s="40">
        <f t="shared" si="121"/>
        <v>320.95609000000002</v>
      </c>
      <c r="HY19" s="40">
        <f t="shared" si="121"/>
        <v>320.95609000000002</v>
      </c>
      <c r="HZ19" s="40">
        <f t="shared" si="121"/>
        <v>320.95609000000002</v>
      </c>
      <c r="IA19" s="40">
        <f t="shared" si="121"/>
        <v>320.95609000000002</v>
      </c>
      <c r="IB19" s="40">
        <f t="shared" si="121"/>
        <v>320.95609000000002</v>
      </c>
      <c r="IC19" s="40">
        <f t="shared" si="121"/>
        <v>320.95609000000002</v>
      </c>
      <c r="ID19" s="40">
        <f t="shared" si="121"/>
        <v>320.95609000000002</v>
      </c>
      <c r="IE19" s="40">
        <f t="shared" si="121"/>
        <v>320.95609000000002</v>
      </c>
      <c r="IF19" s="40">
        <f t="shared" si="121"/>
        <v>320.95609000000002</v>
      </c>
      <c r="IG19" s="40">
        <f t="shared" si="121"/>
        <v>320.95609000000002</v>
      </c>
      <c r="IH19" s="40">
        <f t="shared" si="121"/>
        <v>320.95609000000002</v>
      </c>
      <c r="II19" s="40">
        <f t="shared" si="121"/>
        <v>320.95609000000002</v>
      </c>
      <c r="IJ19" s="40">
        <f t="shared" si="121"/>
        <v>320.95609000000002</v>
      </c>
      <c r="IK19" s="40">
        <f t="shared" si="121"/>
        <v>320.95609000000002</v>
      </c>
      <c r="IL19" s="40">
        <f t="shared" si="121"/>
        <v>320.95609000000002</v>
      </c>
      <c r="IM19" s="40">
        <f t="shared" si="121"/>
        <v>320.95609000000002</v>
      </c>
      <c r="IN19" s="40">
        <f t="shared" si="121"/>
        <v>320.95609000000002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18.804522815314183</v>
      </c>
      <c r="H20" s="40">
        <f t="shared" ref="H20:BS20" ca="1" si="122">H9*$C$15</f>
        <v>20.262237762237763</v>
      </c>
      <c r="I20" s="40">
        <f t="shared" ca="1" si="122"/>
        <v>21.719952709161344</v>
      </c>
      <c r="J20" s="40">
        <f t="shared" ca="1" si="122"/>
        <v>26.23886904462444</v>
      </c>
      <c r="K20" s="40">
        <f t="shared" ca="1" si="122"/>
        <v>37.864145746339993</v>
      </c>
      <c r="L20" s="40">
        <f t="shared" ca="1" si="122"/>
        <v>77.433817980580585</v>
      </c>
      <c r="M20" s="40">
        <f t="shared" ca="1" si="122"/>
        <v>96.427843738994824</v>
      </c>
      <c r="N20" s="40">
        <f t="shared" ca="1" si="122"/>
        <v>111.74426293131329</v>
      </c>
      <c r="O20" s="40">
        <f t="shared" ca="1" si="122"/>
        <v>129.71840883936207</v>
      </c>
      <c r="P20" s="40">
        <f t="shared" ca="1" si="122"/>
        <v>161.90354010497896</v>
      </c>
      <c r="Q20" s="40">
        <f t="shared" ca="1" si="122"/>
        <v>191.84986416461237</v>
      </c>
      <c r="R20" s="40">
        <f t="shared" ca="1" si="122"/>
        <v>226.27711562472845</v>
      </c>
      <c r="S20" s="40">
        <f t="shared" ca="1" si="122"/>
        <v>244.89611108316146</v>
      </c>
      <c r="T20" s="40">
        <f t="shared" ca="1" si="122"/>
        <v>276.82006842078783</v>
      </c>
      <c r="U20" s="40">
        <f t="shared" ca="1" si="122"/>
        <v>307.72362529556773</v>
      </c>
      <c r="V20" s="40">
        <f t="shared" ca="1" si="122"/>
        <v>323.1754037329577</v>
      </c>
      <c r="W20" s="40">
        <f t="shared" ca="1" si="122"/>
        <v>297.81116365648739</v>
      </c>
      <c r="X20" s="40">
        <f t="shared" ca="1" si="122"/>
        <v>344.6038134527343</v>
      </c>
      <c r="Y20" s="40">
        <f t="shared" ca="1" si="122"/>
        <v>362.0963928158173</v>
      </c>
      <c r="Z20" s="40">
        <f t="shared" ca="1" si="122"/>
        <v>398.39349499421445</v>
      </c>
      <c r="AA20" s="40">
        <f t="shared" ca="1" si="122"/>
        <v>410.78407204306484</v>
      </c>
      <c r="AB20" s="40">
        <f t="shared" ca="1" si="122"/>
        <v>429.00550887960964</v>
      </c>
      <c r="AC20" s="40">
        <f t="shared" ca="1" si="122"/>
        <v>444.01997283292246</v>
      </c>
      <c r="AD20" s="40">
        <f t="shared" ca="1" si="122"/>
        <v>458.45135080746593</v>
      </c>
      <c r="AE20" s="40">
        <f t="shared" ca="1" si="122"/>
        <v>452.03740504100216</v>
      </c>
      <c r="AF20" s="40">
        <f t="shared" ca="1" si="122"/>
        <v>463.55335312169848</v>
      </c>
      <c r="AG20" s="40">
        <f t="shared" ca="1" si="122"/>
        <v>517.78034914725561</v>
      </c>
      <c r="AH20" s="40">
        <f t="shared" ca="1" si="122"/>
        <v>679.14939377169594</v>
      </c>
      <c r="AI20" s="40">
        <f t="shared" ca="1" si="122"/>
        <v>748.68239673995072</v>
      </c>
      <c r="AJ20" s="40">
        <f t="shared" ca="1" si="122"/>
        <v>839.78958092267442</v>
      </c>
      <c r="AK20" s="40">
        <f t="shared" ca="1" si="122"/>
        <v>895.32852040046282</v>
      </c>
      <c r="AL20" s="40">
        <f t="shared" ca="1" si="122"/>
        <v>950.13860240478948</v>
      </c>
      <c r="AM20" s="40">
        <f t="shared" ca="1" si="122"/>
        <v>1067.3388841374453</v>
      </c>
      <c r="AN20" s="40">
        <f t="shared" ca="1" si="122"/>
        <v>1104.9479297680737</v>
      </c>
      <c r="AO20" s="40">
        <f t="shared" ca="1" si="122"/>
        <v>1152.4694370377824</v>
      </c>
      <c r="AP20" s="40">
        <f t="shared" ca="1" si="122"/>
        <v>1221.4193540272677</v>
      </c>
      <c r="AQ20" s="40">
        <f t="shared" ca="1" si="122"/>
        <v>1233.5183880867335</v>
      </c>
      <c r="AR20" s="40">
        <f t="shared" ca="1" si="122"/>
        <v>1192.7023695728733</v>
      </c>
      <c r="AS20" s="40">
        <f t="shared" ca="1" si="122"/>
        <v>877.10708356391808</v>
      </c>
      <c r="AT20" s="40">
        <f t="shared" ca="1" si="122"/>
        <v>945.76545756401879</v>
      </c>
      <c r="AU20" s="40">
        <f t="shared" ca="1" si="122"/>
        <v>988.18496251949489</v>
      </c>
      <c r="AV20" s="40">
        <f t="shared" ca="1" si="122"/>
        <v>863.98764904160589</v>
      </c>
      <c r="AW20" s="40">
        <f t="shared" ca="1" si="122"/>
        <v>821.27660109674503</v>
      </c>
      <c r="AX20" s="40">
        <f t="shared" ca="1" si="122"/>
        <v>734.97987623886911</v>
      </c>
      <c r="AY20" s="40">
        <f t="shared" ca="1" si="122"/>
        <v>740.37342154248631</v>
      </c>
      <c r="AZ20" s="40">
        <f t="shared" ca="1" si="122"/>
        <v>670.98619006892386</v>
      </c>
      <c r="BA20" s="40">
        <f t="shared" ca="1" si="122"/>
        <v>635.86437898433269</v>
      </c>
      <c r="BB20" s="40">
        <f t="shared" ca="1" si="122"/>
        <v>602.58096879698644</v>
      </c>
      <c r="BC20" s="40">
        <f t="shared" ca="1" si="122"/>
        <v>571.03973104500847</v>
      </c>
      <c r="BD20" s="40">
        <f t="shared" ca="1" si="122"/>
        <v>541.14947420753401</v>
      </c>
      <c r="BE20" s="40">
        <f t="shared" ca="1" si="122"/>
        <v>512.82378005324665</v>
      </c>
      <c r="BF20" s="40">
        <f t="shared" ca="1" si="122"/>
        <v>485.98075378937375</v>
      </c>
      <c r="BG20" s="40">
        <f t="shared" ca="1" si="122"/>
        <v>460.542787288775</v>
      </c>
      <c r="BH20" s="40">
        <f t="shared" ca="1" si="122"/>
        <v>436.43633471056927</v>
      </c>
      <c r="BI20" s="40">
        <f t="shared" ca="1" si="122"/>
        <v>413.59169986557862</v>
      </c>
      <c r="BJ20" s="40">
        <f t="shared" ca="1" si="122"/>
        <v>391.94283471182382</v>
      </c>
      <c r="BK20" s="40">
        <f t="shared" ca="1" si="122"/>
        <v>371.42714839748425</v>
      </c>
      <c r="BL20" s="40">
        <f t="shared" ca="1" si="122"/>
        <v>351.98532629923079</v>
      </c>
      <c r="BM20" s="40">
        <f t="shared" ca="1" si="122"/>
        <v>333.56115853273781</v>
      </c>
      <c r="BN20" s="40">
        <f t="shared" ca="1" si="122"/>
        <v>316.10137743956682</v>
      </c>
      <c r="BO20" s="40">
        <f t="shared" ca="1" si="122"/>
        <v>299.55550358056661</v>
      </c>
      <c r="BP20" s="40">
        <f t="shared" ca="1" si="122"/>
        <v>283.87569979052802</v>
      </c>
      <c r="BQ20" s="40">
        <f t="shared" ca="1" si="122"/>
        <v>269.01663287213898</v>
      </c>
      <c r="BR20" s="40">
        <f t="shared" ca="1" si="122"/>
        <v>254.93534252937113</v>
      </c>
      <c r="BS20" s="40">
        <f t="shared" ca="1" si="122"/>
        <v>241.5911171613611</v>
      </c>
      <c r="BT20" s="40">
        <f t="shared" ref="BT20:EE20" ca="1" si="123">BT9*$C$15</f>
        <v>228.94537615768249</v>
      </c>
      <c r="BU20" s="40">
        <f t="shared" ca="1" si="123"/>
        <v>216.96155835470381</v>
      </c>
      <c r="BV20" s="40">
        <f t="shared" ca="1" si="123"/>
        <v>205.60501633053832</v>
      </c>
      <c r="BW20" s="40">
        <f t="shared" ca="1" si="123"/>
        <v>194.84291623297341</v>
      </c>
      <c r="BX20" s="40">
        <f t="shared" ca="1" si="123"/>
        <v>184.64414285076356</v>
      </c>
      <c r="BY20" s="40">
        <f t="shared" ca="1" si="123"/>
        <v>174.97920965383048</v>
      </c>
      <c r="BZ20" s="40">
        <f t="shared" ca="1" si="123"/>
        <v>165.82017354228003</v>
      </c>
      <c r="CA20" s="40">
        <f t="shared" ca="1" si="123"/>
        <v>157.14055405776</v>
      </c>
      <c r="CB20" s="40">
        <f t="shared" ca="1" si="123"/>
        <v>148.91525682358332</v>
      </c>
      <c r="CC20" s="40">
        <f t="shared" ca="1" si="123"/>
        <v>141.12050099226877</v>
      </c>
      <c r="CD20" s="40">
        <f t="shared" ca="1" si="123"/>
        <v>133.73375049073579</v>
      </c>
      <c r="CE20" s="40">
        <f t="shared" ca="1" si="123"/>
        <v>126.73364886437145</v>
      </c>
      <c r="CF20" s="40">
        <f t="shared" ca="1" si="123"/>
        <v>120.09995753159131</v>
      </c>
      <c r="CG20" s="40">
        <f t="shared" ca="1" si="123"/>
        <v>113.81349727037684</v>
      </c>
      <c r="CH20" s="40">
        <f t="shared" ca="1" si="123"/>
        <v>107.8560927676162</v>
      </c>
      <c r="CI20" s="40">
        <f t="shared" ca="1" si="123"/>
        <v>102.21052007093036</v>
      </c>
      <c r="CJ20" s="40">
        <f t="shared" ca="1" si="123"/>
        <v>96.86045679105824</v>
      </c>
      <c r="CK20" s="40">
        <f t="shared" ca="1" si="123"/>
        <v>91.790434910826519</v>
      </c>
      <c r="CL20" s="40">
        <f t="shared" ca="1" si="123"/>
        <v>86.98579606426641</v>
      </c>
      <c r="CM20" s="40">
        <f t="shared" ca="1" si="123"/>
        <v>82.432649156580993</v>
      </c>
      <c r="CN20" s="40">
        <f t="shared" ca="1" si="123"/>
        <v>78.117830202434661</v>
      </c>
      <c r="CO20" s="40">
        <f t="shared" ca="1" si="123"/>
        <v>74.028864266449801</v>
      </c>
      <c r="CP20" s="40">
        <f t="shared" ca="1" si="123"/>
        <v>70.153929395873661</v>
      </c>
      <c r="CQ20" s="40">
        <f t="shared" ca="1" si="123"/>
        <v>66.481822441138078</v>
      </c>
      <c r="CR20" s="40">
        <f t="shared" ca="1" si="123"/>
        <v>63.001926665493066</v>
      </c>
      <c r="CS20" s="40">
        <f t="shared" ca="1" si="123"/>
        <v>59.70418105006776</v>
      </c>
      <c r="CT20" s="40">
        <f t="shared" ca="1" si="123"/>
        <v>56.579051205614007</v>
      </c>
      <c r="CU20" s="40">
        <f t="shared" ca="1" si="123"/>
        <v>53.617501806832976</v>
      </c>
      <c r="CV20" s="40">
        <f t="shared" ca="1" si="123"/>
        <v>50.810970469587602</v>
      </c>
      <c r="CW20" s="40">
        <f t="shared" ca="1" si="123"/>
        <v>48.151342995474778</v>
      </c>
      <c r="CX20" s="40">
        <f t="shared" ca="1" si="123"/>
        <v>45.630929912185081</v>
      </c>
      <c r="CY20" s="40">
        <f t="shared" ca="1" si="123"/>
        <v>43.242444241823719</v>
      </c>
      <c r="CZ20" s="40">
        <f t="shared" ca="1" si="123"/>
        <v>40.978980432916863</v>
      </c>
      <c r="DA20" s="40">
        <f t="shared" ca="1" si="123"/>
        <v>38.833994395191965</v>
      </c>
      <c r="DB20" s="40">
        <f t="shared" ca="1" si="123"/>
        <v>36.801284579408858</v>
      </c>
      <c r="DC20" s="40">
        <f t="shared" ca="1" si="123"/>
        <v>34.874974047540071</v>
      </c>
      <c r="DD20" s="40">
        <f t="shared" ca="1" si="123"/>
        <v>33.049493481461795</v>
      </c>
      <c r="DE20" s="40">
        <f t="shared" ca="1" si="123"/>
        <v>31.319565081030632</v>
      </c>
      <c r="DF20" s="40">
        <f t="shared" ca="1" si="123"/>
        <v>29.680187304992458</v>
      </c>
      <c r="DG20" s="40">
        <f t="shared" ca="1" si="123"/>
        <v>28.12662041060652</v>
      </c>
      <c r="DH20" s="40">
        <f t="shared" ca="1" si="123"/>
        <v>26.654372750177242</v>
      </c>
      <c r="DI20" s="40">
        <f t="shared" ca="1" si="123"/>
        <v>25.259187784874392</v>
      </c>
      <c r="DJ20" s="40">
        <f t="shared" ca="1" si="123"/>
        <v>23.937031778296305</v>
      </c>
      <c r="DK20" s="40">
        <f t="shared" ca="1" si="123"/>
        <v>22.684082134195844</v>
      </c>
      <c r="DL20" s="40">
        <f t="shared" ca="1" si="123"/>
        <v>21.496716344651443</v>
      </c>
      <c r="DM20" s="40">
        <f t="shared" ca="1" si="123"/>
        <v>20.371501516730262</v>
      </c>
      <c r="DN20" s="40">
        <f t="shared" ca="1" si="123"/>
        <v>19.305184447363199</v>
      </c>
      <c r="DO20" s="40">
        <f t="shared" ca="1" si="123"/>
        <v>18.294682217736341</v>
      </c>
      <c r="DP20" s="40">
        <f t="shared" ca="1" si="123"/>
        <v>17.337073280005498</v>
      </c>
      <c r="DQ20" s="40">
        <f t="shared" ca="1" si="123"/>
        <v>16.429589010563944</v>
      </c>
      <c r="DR20" s="40">
        <f t="shared" ca="1" si="123"/>
        <v>15.569605705442223</v>
      </c>
      <c r="DS20" s="40">
        <f t="shared" ca="1" si="123"/>
        <v>14.754636994697304</v>
      </c>
      <c r="DT20" s="40">
        <f t="shared" ca="1" si="123"/>
        <v>13.982326653859662</v>
      </c>
      <c r="DU20" s="40">
        <f t="shared" ca="1" si="123"/>
        <v>13.250441791654882</v>
      </c>
      <c r="DV20" s="40">
        <f t="shared" ca="1" si="123"/>
        <v>12.556866394304198</v>
      </c>
      <c r="DW20" s="40">
        <f t="shared" ca="1" si="123"/>
        <v>11.899595207739385</v>
      </c>
      <c r="DX20" s="40">
        <f t="shared" ca="1" si="123"/>
        <v>11.276727940044351</v>
      </c>
      <c r="DY20" s="40">
        <f t="shared" ca="1" si="123"/>
        <v>10.686463767361621</v>
      </c>
      <c r="DZ20" s="40">
        <f t="shared" ca="1" si="123"/>
        <v>10.127096127379268</v>
      </c>
      <c r="EA20" s="40">
        <f t="shared" ca="1" si="123"/>
        <v>9.5970077853453226</v>
      </c>
      <c r="EB20" s="40">
        <f t="shared" ca="1" si="123"/>
        <v>9.0946661583445838</v>
      </c>
      <c r="EC20" s="40">
        <f t="shared" ca="1" si="123"/>
        <v>8.618618884319476</v>
      </c>
      <c r="ED20" s="40">
        <f t="shared" ca="1" si="123"/>
        <v>8.1674896230241494</v>
      </c>
      <c r="EE20" s="40">
        <f t="shared" ca="1" si="123"/>
        <v>7.7399740767716283</v>
      </c>
      <c r="EF20" s="40">
        <f t="shared" ref="EF20:GQ20" ca="1" si="124">EF9*$C$15</f>
        <v>7.3348362194692545</v>
      </c>
      <c r="EG20" s="40">
        <f t="shared" ca="1" si="124"/>
        <v>6.9509047230398648</v>
      </c>
      <c r="EH20" s="40">
        <f t="shared" ca="1" si="124"/>
        <v>6.5870695708968334</v>
      </c>
      <c r="EI20" s="40">
        <f t="shared" ca="1" si="124"/>
        <v>6.2422788486819192</v>
      </c>
      <c r="EJ20" s="40">
        <f t="shared" ca="1" si="124"/>
        <v>5.9155357029873317</v>
      </c>
      <c r="EK20" s="40">
        <f t="shared" ca="1" si="124"/>
        <v>5.6058954592691492</v>
      </c>
      <c r="EL20" s="40">
        <f t="shared" ca="1" si="124"/>
        <v>5.3124628906194209</v>
      </c>
      <c r="EM20" s="40">
        <f t="shared" ca="1" si="124"/>
        <v>5.0343896295004837</v>
      </c>
      <c r="EN20" s="40">
        <f t="shared" ca="1" si="124"/>
        <v>4.7708717149583402</v>
      </c>
      <c r="EO20" s="40">
        <f t="shared" ca="1" si="124"/>
        <v>4.5211472682236389</v>
      </c>
      <c r="EP20" s="40">
        <f t="shared" ca="1" si="124"/>
        <v>4.2844942899799952</v>
      </c>
      <c r="EQ20" s="40">
        <f t="shared" ca="1" si="124"/>
        <v>4.0602285729311385</v>
      </c>
      <c r="ER20" s="40">
        <f t="shared" ca="1" si="124"/>
        <v>3.847701723631753</v>
      </c>
      <c r="ES20" s="40">
        <f t="shared" ca="1" si="124"/>
        <v>3.6462992878627407</v>
      </c>
      <c r="ET20" s="40">
        <f t="shared" ca="1" si="124"/>
        <v>3.4554389741310376</v>
      </c>
      <c r="EU20" s="40">
        <f t="shared" ca="1" si="124"/>
        <v>3.2745689701577843</v>
      </c>
      <c r="EV20" s="40">
        <f t="shared" ca="1" si="124"/>
        <v>3.1031663474875137</v>
      </c>
      <c r="EW20" s="40">
        <f t="shared" ca="1" si="124"/>
        <v>2.9407355496057836</v>
      </c>
      <c r="EX20" s="40">
        <f t="shared" ca="1" si="124"/>
        <v>2.7868069591941294</v>
      </c>
      <c r="EY20" s="40">
        <f t="shared" ca="1" si="124"/>
        <v>2.6409355403800006</v>
      </c>
      <c r="EZ20" s="40">
        <f t="shared" ca="1" si="124"/>
        <v>2.502699552056185</v>
      </c>
      <c r="FA20" s="40">
        <f t="shared" ca="1" si="124"/>
        <v>2.3716993285496781</v>
      </c>
      <c r="FB20" s="40">
        <f t="shared" ca="1" si="124"/>
        <v>2.2475561241146997</v>
      </c>
      <c r="FC20" s="40">
        <f t="shared" ca="1" si="124"/>
        <v>2.1299110179090648</v>
      </c>
      <c r="FD20" s="40">
        <f t="shared" ca="1" si="124"/>
        <v>2.0184238762880016</v>
      </c>
      <c r="FE20" s="40">
        <f t="shared" ca="1" si="124"/>
        <v>1.9127723694152095</v>
      </c>
      <c r="FF20" s="40">
        <f t="shared" ca="1" si="124"/>
        <v>1.8126510393480044</v>
      </c>
      <c r="FG20" s="40">
        <f t="shared" ca="1" si="124"/>
        <v>1.7177704169022145</v>
      </c>
      <c r="FH20" s="40">
        <f t="shared" ca="1" si="124"/>
        <v>1.6278561847435142</v>
      </c>
      <c r="FI20" s="40">
        <f t="shared" ca="1" si="124"/>
        <v>1.5426483842855458</v>
      </c>
      <c r="FJ20" s="40">
        <f t="shared" ca="1" si="124"/>
        <v>1.4619006641018242</v>
      </c>
      <c r="FK20" s="40">
        <f t="shared" ca="1" si="124"/>
        <v>1.3853795676784408</v>
      </c>
      <c r="FL20" s="40">
        <f t="shared" ca="1" si="124"/>
        <v>1.3128638584483343</v>
      </c>
      <c r="FM20" s="40">
        <f t="shared" ca="1" si="124"/>
        <v>1.2441438801556759</v>
      </c>
      <c r="FN20" s="40">
        <f t="shared" ca="1" si="124"/>
        <v>1.1790209507010629</v>
      </c>
      <c r="FO20" s="40">
        <f t="shared" ca="1" si="124"/>
        <v>1.1173067877150193</v>
      </c>
      <c r="FP20" s="40">
        <f t="shared" ca="1" si="124"/>
        <v>1.0588229641990279</v>
      </c>
      <c r="FQ20" s="40">
        <f t="shared" ca="1" si="124"/>
        <v>1.0034003926602526</v>
      </c>
      <c r="FR20" s="40">
        <f t="shared" ca="1" si="124"/>
        <v>0.95087883624849079</v>
      </c>
      <c r="FS20" s="40">
        <f t="shared" ca="1" si="124"/>
        <v>0.90110644548196106</v>
      </c>
      <c r="FT20" s="40">
        <f t="shared" ca="1" si="124"/>
        <v>0.85393931922251587</v>
      </c>
      <c r="FU20" s="40">
        <f t="shared" ca="1" si="124"/>
        <v>0.80924108863097877</v>
      </c>
      <c r="FV20" s="40">
        <f t="shared" ca="1" si="124"/>
        <v>0.76688252289974268</v>
      </c>
      <c r="FW20" s="40">
        <f t="shared" ca="1" si="124"/>
        <v>0.72674115562273089</v>
      </c>
      <c r="FX20" s="40">
        <f t="shared" ca="1" si="124"/>
        <v>0.68870093072248784</v>
      </c>
      <c r="FY20" s="40">
        <f t="shared" ca="1" si="124"/>
        <v>0.65265186691070842</v>
      </c>
      <c r="FZ20" s="40">
        <f t="shared" ca="1" si="124"/>
        <v>0.61848973971210075</v>
      </c>
      <c r="GA20" s="40">
        <f t="shared" ca="1" si="124"/>
        <v>0.5861157801322544</v>
      </c>
      <c r="GB20" s="40">
        <f t="shared" ca="1" si="124"/>
        <v>0.55543638909830728</v>
      </c>
      <c r="GC20" s="40">
        <f t="shared" ca="1" si="124"/>
        <v>0.526362866846807</v>
      </c>
      <c r="GD20" s="40">
        <f t="shared" ca="1" si="124"/>
        <v>0.49881115647637675</v>
      </c>
      <c r="GE20" s="40">
        <f t="shared" ca="1" si="124"/>
        <v>0.47270160092375019</v>
      </c>
      <c r="GF20" s="40">
        <f t="shared" ca="1" si="124"/>
        <v>0.44795871266054699</v>
      </c>
      <c r="GG20" s="40">
        <f t="shared" ca="1" si="124"/>
        <v>0.42451095544494116</v>
      </c>
      <c r="GH20" s="40">
        <f t="shared" ca="1" si="124"/>
        <v>0.40229053749722593</v>
      </c>
      <c r="GI20" s="40">
        <f t="shared" ca="1" si="124"/>
        <v>0.3812332155013069</v>
      </c>
      <c r="GJ20" s="40">
        <f t="shared" ca="1" si="124"/>
        <v>0.3612781088654568</v>
      </c>
      <c r="GK20" s="40">
        <f t="shared" ca="1" si="124"/>
        <v>0.34236752370532469</v>
      </c>
      <c r="GL20" s="40">
        <f t="shared" ca="1" si="124"/>
        <v>0.32444678604030275</v>
      </c>
      <c r="GM20" s="40">
        <f t="shared" ca="1" si="124"/>
        <v>0.30746408372099004</v>
      </c>
      <c r="GN20" s="40">
        <f t="shared" ca="1" si="124"/>
        <v>0.29137031663073693</v>
      </c>
      <c r="GO20" s="40">
        <f t="shared" ca="1" si="124"/>
        <v>0.2761189547281751</v>
      </c>
      <c r="GP20" s="40">
        <f t="shared" ca="1" si="124"/>
        <v>0.261665903520308</v>
      </c>
      <c r="GQ20" s="40">
        <f t="shared" ca="1" si="124"/>
        <v>0.24796937657721979</v>
      </c>
      <c r="GR20" s="40">
        <f t="shared" ref="GR20:IN20" ca="1" si="125">GR9*$C$15</f>
        <v>0.23498977471981883</v>
      </c>
      <c r="GS20" s="40">
        <f t="shared" ca="1" si="125"/>
        <v>0.2226895715313264</v>
      </c>
      <c r="GT20" s="40">
        <f t="shared" ca="1" si="125"/>
        <v>0.21103320486150207</v>
      </c>
      <c r="GU20" s="40">
        <f t="shared" ca="1" si="125"/>
        <v>0.19998697400992496</v>
      </c>
      <c r="GV20" s="40">
        <f t="shared" ca="1" si="125"/>
        <v>0.18951894229106922</v>
      </c>
      <c r="GW20" s="40">
        <f t="shared" ca="1" si="125"/>
        <v>0.17959884469947088</v>
      </c>
      <c r="GX20" s="40">
        <f t="shared" ca="1" si="125"/>
        <v>0.17019800040802915</v>
      </c>
      <c r="GY20" s="40">
        <f t="shared" ca="1" si="125"/>
        <v>0.16128922984645924</v>
      </c>
      <c r="GZ20" s="40">
        <f t="shared" ca="1" si="125"/>
        <v>0.15284677612015427</v>
      </c>
      <c r="HA20" s="40">
        <f t="shared" ca="1" si="125"/>
        <v>0.14484623054226473</v>
      </c>
      <c r="HB20" s="40">
        <f t="shared" ca="1" si="125"/>
        <v>0.13726446206369439</v>
      </c>
      <c r="HC20" s="40">
        <f t="shared" ca="1" si="125"/>
        <v>0.13007955039698196</v>
      </c>
      <c r="HD20" s="40">
        <f t="shared" ca="1" si="125"/>
        <v>0.12327072264071759</v>
      </c>
      <c r="HE20" s="40">
        <f t="shared" ca="1" si="125"/>
        <v>0.11681829322126321</v>
      </c>
      <c r="HF20" s="40">
        <f t="shared" ca="1" si="125"/>
        <v>0.11070360697813778</v>
      </c>
      <c r="HG20" s="40">
        <f t="shared" ca="1" si="125"/>
        <v>0.10490898522851635</v>
      </c>
      <c r="HH20" s="40">
        <f t="shared" ca="1" si="125"/>
        <v>9.9417674654905822E-2</v>
      </c>
      <c r="HI20" s="40">
        <f t="shared" ca="1" si="125"/>
        <v>9.4213798868221912E-2</v>
      </c>
      <c r="HJ20" s="40">
        <f t="shared" ca="1" si="125"/>
        <v>8.9282312506227687E-2</v>
      </c>
      <c r="HK20" s="40">
        <f t="shared" ca="1" si="125"/>
        <v>8.460895773462343E-2</v>
      </c>
      <c r="HL20" s="40">
        <f t="shared" ca="1" si="125"/>
        <v>8.0180223025024755E-2</v>
      </c>
      <c r="HM20" s="40">
        <f t="shared" ca="1" si="125"/>
        <v>7.5983304090648407E-2</v>
      </c>
      <c r="HN20" s="40">
        <f t="shared" ca="1" si="125"/>
        <v>7.2006066866763557E-2</v>
      </c>
      <c r="HO20" s="40">
        <f t="shared" ca="1" si="125"/>
        <v>6.8237012428878419E-2</v>
      </c>
      <c r="HP20" s="40">
        <f t="shared" ca="1" si="125"/>
        <v>6.4665243747234175E-2</v>
      </c>
      <c r="HQ20" s="40">
        <f t="shared" ca="1" si="125"/>
        <v>6.1280434181487209E-2</v>
      </c>
      <c r="HR20" s="40">
        <f t="shared" ca="1" si="125"/>
        <v>5.8072797624492134E-2</v>
      </c>
      <c r="HS20" s="40">
        <f t="shared" ca="1" si="125"/>
        <v>5.5033060208865739E-2</v>
      </c>
      <c r="HT20" s="40">
        <f t="shared" ca="1" si="125"/>
        <v>5.2152433494530269E-2</v>
      </c>
      <c r="HU20" s="40">
        <f t="shared" ca="1" si="125"/>
        <v>4.9422589059716422E-2</v>
      </c>
      <c r="HV20" s="40">
        <f t="shared" ca="1" si="125"/>
        <v>4.6835634421963819E-2</v>
      </c>
      <c r="HW20" s="40">
        <f t="shared" ca="1" si="125"/>
        <v>4.4384090219502327E-2</v>
      </c>
      <c r="HX20" s="40">
        <f t="shared" ca="1" si="125"/>
        <v>4.2060868587041174E-2</v>
      </c>
      <c r="HY20" s="40">
        <f t="shared" ca="1" si="125"/>
        <v>3.9859252663446483E-2</v>
      </c>
      <c r="HZ20" s="40">
        <f t="shared" ca="1" si="125"/>
        <v>3.777287717206005E-2</v>
      </c>
      <c r="IA20" s="40">
        <f t="shared" ca="1" si="125"/>
        <v>3.5795710017513561E-2</v>
      </c>
      <c r="IB20" s="40">
        <f t="shared" ca="1" si="125"/>
        <v>3.3922034845831145E-2</v>
      </c>
      <c r="IC20" s="40">
        <f t="shared" ca="1" si="125"/>
        <v>3.2146434517398417E-2</v>
      </c>
      <c r="ID20" s="40">
        <f t="shared" ca="1" si="125"/>
        <v>3.0463775445015308E-2</v>
      </c>
      <c r="IE20" s="40">
        <f t="shared" ca="1" si="125"/>
        <v>2.8869192751751035E-2</v>
      </c>
      <c r="IF20" s="40">
        <f t="shared" ca="1" si="125"/>
        <v>2.7358076205689932E-2</v>
      </c>
      <c r="IG20" s="40">
        <f t="shared" ca="1" si="125"/>
        <v>2.5926056890902851E-2</v>
      </c>
      <c r="IH20" s="40">
        <f t="shared" ca="1" si="125"/>
        <v>2.4568994576107488E-2</v>
      </c>
      <c r="II20" s="40">
        <f t="shared" ca="1" si="125"/>
        <v>2.328296574449807E-2</v>
      </c>
      <c r="IJ20" s="40">
        <f t="shared" ca="1" si="125"/>
        <v>2.2064252250136474E-2</v>
      </c>
      <c r="IK20" s="40">
        <f t="shared" ca="1" si="125"/>
        <v>2.0909330568108325E-2</v>
      </c>
      <c r="IL20" s="40">
        <f t="shared" ca="1" si="125"/>
        <v>1.9814861607364235E-2</v>
      </c>
      <c r="IM20" s="40">
        <f t="shared" ca="1" si="125"/>
        <v>1.8777681056793318E-2</v>
      </c>
      <c r="IN20" s="40">
        <f t="shared" ca="1" si="125"/>
        <v>1.7794790236617633E-2</v>
      </c>
    </row>
    <row r="21" spans="2:248" x14ac:dyDescent="0.3">
      <c r="B21" s="19" t="s">
        <v>489</v>
      </c>
      <c r="C21" s="40">
        <f>C20*C19</f>
        <v>1975114.4000000001</v>
      </c>
      <c r="F21" s="19" t="str">
        <f>F10</f>
        <v>0% daily increase</v>
      </c>
      <c r="G21" s="40">
        <f>G10*$C$15</f>
        <v>18.804522815314183</v>
      </c>
      <c r="H21" s="40">
        <f t="shared" ref="H21:BS22" ca="1" si="126">H10*$C$15</f>
        <v>20.262237762237763</v>
      </c>
      <c r="I21" s="40">
        <f t="shared" ca="1" si="126"/>
        <v>21.719952709161344</v>
      </c>
      <c r="J21" s="40">
        <f t="shared" ca="1" si="126"/>
        <v>26.23886904462444</v>
      </c>
      <c r="K21" s="40">
        <f t="shared" ca="1" si="126"/>
        <v>37.864145746339993</v>
      </c>
      <c r="L21" s="40">
        <f t="shared" ca="1" si="126"/>
        <v>77.433817980580585</v>
      </c>
      <c r="M21" s="40">
        <f t="shared" ca="1" si="126"/>
        <v>96.427843738994824</v>
      </c>
      <c r="N21" s="40">
        <f t="shared" ca="1" si="126"/>
        <v>111.74426293131329</v>
      </c>
      <c r="O21" s="40">
        <f t="shared" ca="1" si="126"/>
        <v>129.71840883936207</v>
      </c>
      <c r="P21" s="40">
        <f t="shared" ca="1" si="126"/>
        <v>161.90354010497896</v>
      </c>
      <c r="Q21" s="40">
        <f t="shared" ca="1" si="126"/>
        <v>191.84986416461237</v>
      </c>
      <c r="R21" s="40">
        <f t="shared" ca="1" si="126"/>
        <v>226.27711562472845</v>
      </c>
      <c r="S21" s="40">
        <f t="shared" ca="1" si="126"/>
        <v>244.89611108316146</v>
      </c>
      <c r="T21" s="40">
        <f t="shared" ca="1" si="126"/>
        <v>276.82006842078783</v>
      </c>
      <c r="U21" s="40">
        <f t="shared" ca="1" si="126"/>
        <v>307.72362529556773</v>
      </c>
      <c r="V21" s="40">
        <f t="shared" ca="1" si="126"/>
        <v>323.1754037329577</v>
      </c>
      <c r="W21" s="40">
        <f t="shared" ca="1" si="126"/>
        <v>297.81116365648739</v>
      </c>
      <c r="X21" s="40">
        <f t="shared" ca="1" si="126"/>
        <v>344.6038134527343</v>
      </c>
      <c r="Y21" s="40">
        <f t="shared" ca="1" si="126"/>
        <v>362.0963928158173</v>
      </c>
      <c r="Z21" s="40">
        <f t="shared" ca="1" si="126"/>
        <v>398.39349499421445</v>
      </c>
      <c r="AA21" s="40">
        <f t="shared" ca="1" si="126"/>
        <v>410.78407204306484</v>
      </c>
      <c r="AB21" s="40">
        <f t="shared" ca="1" si="126"/>
        <v>429.00550887960964</v>
      </c>
      <c r="AC21" s="40">
        <f t="shared" ca="1" si="126"/>
        <v>444.01997283292246</v>
      </c>
      <c r="AD21" s="40">
        <f t="shared" ca="1" si="126"/>
        <v>458.45135080746593</v>
      </c>
      <c r="AE21" s="40">
        <f t="shared" ca="1" si="126"/>
        <v>452.03740504100216</v>
      </c>
      <c r="AF21" s="40">
        <f t="shared" ca="1" si="126"/>
        <v>463.55335312169848</v>
      </c>
      <c r="AG21" s="40">
        <f t="shared" ca="1" si="126"/>
        <v>517.78034914725561</v>
      </c>
      <c r="AH21" s="40">
        <f t="shared" ca="1" si="126"/>
        <v>679.14939377169594</v>
      </c>
      <c r="AI21" s="40">
        <f t="shared" ca="1" si="126"/>
        <v>748.68239673995072</v>
      </c>
      <c r="AJ21" s="40">
        <f t="shared" ca="1" si="126"/>
        <v>839.78958092267442</v>
      </c>
      <c r="AK21" s="40">
        <f t="shared" ca="1" si="126"/>
        <v>895.32852040046282</v>
      </c>
      <c r="AL21" s="40">
        <f t="shared" ca="1" si="126"/>
        <v>950.13860240478948</v>
      </c>
      <c r="AM21" s="40">
        <f t="shared" ca="1" si="126"/>
        <v>1067.3388841374453</v>
      </c>
      <c r="AN21" s="40">
        <f t="shared" ca="1" si="126"/>
        <v>1104.9479297680737</v>
      </c>
      <c r="AO21" s="40">
        <f t="shared" ca="1" si="126"/>
        <v>1152.4694370377824</v>
      </c>
      <c r="AP21" s="40">
        <f t="shared" ca="1" si="126"/>
        <v>1221.4193540272677</v>
      </c>
      <c r="AQ21" s="40">
        <f t="shared" ca="1" si="126"/>
        <v>1233.5183880867335</v>
      </c>
      <c r="AR21" s="40">
        <f t="shared" ca="1" si="126"/>
        <v>1192.7023695728733</v>
      </c>
      <c r="AS21" s="40">
        <f t="shared" ca="1" si="126"/>
        <v>877.10708356391808</v>
      </c>
      <c r="AT21" s="40">
        <f t="shared" ca="1" si="126"/>
        <v>945.76545756401879</v>
      </c>
      <c r="AU21" s="40">
        <f t="shared" ca="1" si="126"/>
        <v>988.18496251949489</v>
      </c>
      <c r="AV21" s="40">
        <f t="shared" ca="1" si="126"/>
        <v>863.98764904160589</v>
      </c>
      <c r="AW21" s="40">
        <f t="shared" ca="1" si="126"/>
        <v>821.27660109674503</v>
      </c>
      <c r="AX21" s="40">
        <f t="shared" ca="1" si="126"/>
        <v>734.97987623886911</v>
      </c>
      <c r="AY21" s="40">
        <f t="shared" ca="1" si="126"/>
        <v>740.37342154248631</v>
      </c>
      <c r="AZ21" s="40">
        <f t="shared" ca="1" si="126"/>
        <v>670.98619006892386</v>
      </c>
      <c r="BA21" s="40">
        <f t="shared" ca="1" si="126"/>
        <v>670.98619006892386</v>
      </c>
      <c r="BB21" s="40">
        <f t="shared" ca="1" si="126"/>
        <v>670.98619006892386</v>
      </c>
      <c r="BC21" s="40">
        <f t="shared" ca="1" si="126"/>
        <v>670.98619006892386</v>
      </c>
      <c r="BD21" s="40">
        <f t="shared" ca="1" si="126"/>
        <v>670.98619006892386</v>
      </c>
      <c r="BE21" s="40">
        <f t="shared" ca="1" si="126"/>
        <v>670.98619006892386</v>
      </c>
      <c r="BF21" s="40">
        <f t="shared" ca="1" si="126"/>
        <v>670.98619006892386</v>
      </c>
      <c r="BG21" s="40">
        <f t="shared" ca="1" si="126"/>
        <v>670.98619006892386</v>
      </c>
      <c r="BH21" s="40">
        <f t="shared" ca="1" si="126"/>
        <v>670.98619006892386</v>
      </c>
      <c r="BI21" s="40">
        <f t="shared" ca="1" si="126"/>
        <v>670.98619006892386</v>
      </c>
      <c r="BJ21" s="40">
        <f t="shared" ca="1" si="126"/>
        <v>670.98619006892386</v>
      </c>
      <c r="BK21" s="40">
        <f t="shared" ca="1" si="126"/>
        <v>670.98619006892386</v>
      </c>
      <c r="BL21" s="40">
        <f t="shared" ca="1" si="126"/>
        <v>670.98619006892386</v>
      </c>
      <c r="BM21" s="40">
        <f t="shared" ca="1" si="126"/>
        <v>670.98619006892386</v>
      </c>
      <c r="BN21" s="40">
        <f t="shared" ca="1" si="126"/>
        <v>670.98619006892386</v>
      </c>
      <c r="BO21" s="40">
        <f t="shared" ca="1" si="126"/>
        <v>670.98619006892386</v>
      </c>
      <c r="BP21" s="40">
        <f t="shared" ca="1" si="126"/>
        <v>670.98619006892386</v>
      </c>
      <c r="BQ21" s="40">
        <f t="shared" ca="1" si="126"/>
        <v>670.98619006892386</v>
      </c>
      <c r="BR21" s="40">
        <f t="shared" ca="1" si="126"/>
        <v>670.98619006892386</v>
      </c>
      <c r="BS21" s="40">
        <f t="shared" ca="1" si="126"/>
        <v>670.98619006892386</v>
      </c>
      <c r="BT21" s="40">
        <f t="shared" ref="BT21:EE23" ca="1" si="127">BT10*$C$15</f>
        <v>670.98619006892386</v>
      </c>
      <c r="BU21" s="40">
        <f t="shared" ca="1" si="127"/>
        <v>670.98619006892386</v>
      </c>
      <c r="BV21" s="40">
        <f t="shared" ca="1" si="127"/>
        <v>670.98619006892386</v>
      </c>
      <c r="BW21" s="40">
        <f t="shared" ca="1" si="127"/>
        <v>670.98619006892386</v>
      </c>
      <c r="BX21" s="40">
        <f t="shared" ca="1" si="127"/>
        <v>670.98619006892386</v>
      </c>
      <c r="BY21" s="40">
        <f t="shared" ca="1" si="127"/>
        <v>670.98619006892386</v>
      </c>
      <c r="BZ21" s="40">
        <f t="shared" ca="1" si="127"/>
        <v>670.98619006892386</v>
      </c>
      <c r="CA21" s="40">
        <f t="shared" ca="1" si="127"/>
        <v>670.98619006892386</v>
      </c>
      <c r="CB21" s="40">
        <f t="shared" ca="1" si="127"/>
        <v>670.98619006892386</v>
      </c>
      <c r="CC21" s="40">
        <f t="shared" ca="1" si="127"/>
        <v>670.98619006892386</v>
      </c>
      <c r="CD21" s="40">
        <f t="shared" ca="1" si="127"/>
        <v>670.98619006892386</v>
      </c>
      <c r="CE21" s="40">
        <f t="shared" ca="1" si="127"/>
        <v>670.98619006892386</v>
      </c>
      <c r="CF21" s="40">
        <f t="shared" ca="1" si="127"/>
        <v>670.98619006892386</v>
      </c>
      <c r="CG21" s="40">
        <f t="shared" ca="1" si="127"/>
        <v>670.98619006892386</v>
      </c>
      <c r="CH21" s="40">
        <f t="shared" ca="1" si="127"/>
        <v>670.98619006892386</v>
      </c>
      <c r="CI21" s="40">
        <f t="shared" ca="1" si="127"/>
        <v>670.98619006892386</v>
      </c>
      <c r="CJ21" s="40">
        <f t="shared" ca="1" si="127"/>
        <v>670.98619006892386</v>
      </c>
      <c r="CK21" s="40">
        <f t="shared" ca="1" si="127"/>
        <v>670.98619006892386</v>
      </c>
      <c r="CL21" s="40">
        <f t="shared" ca="1" si="127"/>
        <v>670.98619006892386</v>
      </c>
      <c r="CM21" s="40">
        <f t="shared" ca="1" si="127"/>
        <v>670.98619006892386</v>
      </c>
      <c r="CN21" s="40">
        <f t="shared" ca="1" si="127"/>
        <v>670.98619006892386</v>
      </c>
      <c r="CO21" s="40">
        <f t="shared" ca="1" si="127"/>
        <v>670.98619006892386</v>
      </c>
      <c r="CP21" s="40">
        <f t="shared" ca="1" si="127"/>
        <v>670.98619006892386</v>
      </c>
      <c r="CQ21" s="40">
        <f t="shared" ca="1" si="127"/>
        <v>670.98619006892386</v>
      </c>
      <c r="CR21" s="40">
        <f t="shared" ca="1" si="127"/>
        <v>670.98619006892386</v>
      </c>
      <c r="CS21" s="40">
        <f t="shared" ca="1" si="127"/>
        <v>670.98619006892386</v>
      </c>
      <c r="CT21" s="40">
        <f t="shared" ca="1" si="127"/>
        <v>670.98619006892386</v>
      </c>
      <c r="CU21" s="40">
        <f t="shared" ca="1" si="127"/>
        <v>670.98619006892386</v>
      </c>
      <c r="CV21" s="40">
        <f t="shared" ca="1" si="127"/>
        <v>670.98619006892386</v>
      </c>
      <c r="CW21" s="40">
        <f t="shared" ca="1" si="127"/>
        <v>670.98619006892386</v>
      </c>
      <c r="CX21" s="40">
        <f t="shared" ca="1" si="127"/>
        <v>670.98619006892386</v>
      </c>
      <c r="CY21" s="40">
        <f t="shared" ca="1" si="127"/>
        <v>670.98619006892386</v>
      </c>
      <c r="CZ21" s="40">
        <f t="shared" ca="1" si="127"/>
        <v>670.98619006892386</v>
      </c>
      <c r="DA21" s="40">
        <f t="shared" ca="1" si="127"/>
        <v>670.98619006892386</v>
      </c>
      <c r="DB21" s="40">
        <f t="shared" ca="1" si="127"/>
        <v>670.98619006892386</v>
      </c>
      <c r="DC21" s="40">
        <f t="shared" ca="1" si="127"/>
        <v>670.98619006892386</v>
      </c>
      <c r="DD21" s="40">
        <f t="shared" ca="1" si="127"/>
        <v>670.98619006892386</v>
      </c>
      <c r="DE21" s="40">
        <f t="shared" ca="1" si="127"/>
        <v>670.98619006892386</v>
      </c>
      <c r="DF21" s="40">
        <f t="shared" ca="1" si="127"/>
        <v>670.98619006892386</v>
      </c>
      <c r="DG21" s="40">
        <f t="shared" ca="1" si="127"/>
        <v>670.98619006892386</v>
      </c>
      <c r="DH21" s="40">
        <f t="shared" ca="1" si="127"/>
        <v>670.98619006892386</v>
      </c>
      <c r="DI21" s="40">
        <f t="shared" ca="1" si="127"/>
        <v>670.98619006892386</v>
      </c>
      <c r="DJ21" s="40">
        <f t="shared" ca="1" si="127"/>
        <v>670.98619006892386</v>
      </c>
      <c r="DK21" s="40">
        <f t="shared" ca="1" si="127"/>
        <v>670.98619006892386</v>
      </c>
      <c r="DL21" s="40">
        <f t="shared" ca="1" si="127"/>
        <v>670.98619006892386</v>
      </c>
      <c r="DM21" s="40">
        <f t="shared" ca="1" si="127"/>
        <v>670.98619006892386</v>
      </c>
      <c r="DN21" s="40">
        <f t="shared" ca="1" si="127"/>
        <v>670.98619006892386</v>
      </c>
      <c r="DO21" s="40">
        <f t="shared" ca="1" si="127"/>
        <v>670.98619006892386</v>
      </c>
      <c r="DP21" s="40">
        <f t="shared" ca="1" si="127"/>
        <v>670.98619006892386</v>
      </c>
      <c r="DQ21" s="40">
        <f t="shared" ca="1" si="127"/>
        <v>670.98619006892386</v>
      </c>
      <c r="DR21" s="40">
        <f t="shared" ca="1" si="127"/>
        <v>670.98619006892386</v>
      </c>
      <c r="DS21" s="40">
        <f t="shared" ca="1" si="127"/>
        <v>670.98619006892386</v>
      </c>
      <c r="DT21" s="40">
        <f t="shared" ca="1" si="127"/>
        <v>670.98619006892386</v>
      </c>
      <c r="DU21" s="40">
        <f t="shared" ca="1" si="127"/>
        <v>670.98619006892386</v>
      </c>
      <c r="DV21" s="40">
        <f t="shared" ca="1" si="127"/>
        <v>670.98619006892386</v>
      </c>
      <c r="DW21" s="40">
        <f t="shared" ca="1" si="127"/>
        <v>670.98619006892386</v>
      </c>
      <c r="DX21" s="40">
        <f t="shared" ca="1" si="127"/>
        <v>670.98619006892386</v>
      </c>
      <c r="DY21" s="40">
        <f t="shared" ca="1" si="127"/>
        <v>670.98619006892386</v>
      </c>
      <c r="DZ21" s="40">
        <f t="shared" ca="1" si="127"/>
        <v>670.98619006892386</v>
      </c>
      <c r="EA21" s="40">
        <f t="shared" ca="1" si="127"/>
        <v>670.98619006892386</v>
      </c>
      <c r="EB21" s="40">
        <f t="shared" ca="1" si="127"/>
        <v>670.98619006892386</v>
      </c>
      <c r="EC21" s="40">
        <f t="shared" ca="1" si="127"/>
        <v>670.98619006892386</v>
      </c>
      <c r="ED21" s="40">
        <f t="shared" ca="1" si="127"/>
        <v>670.98619006892386</v>
      </c>
      <c r="EE21" s="40">
        <f t="shared" ca="1" si="127"/>
        <v>670.98619006892386</v>
      </c>
      <c r="EF21" s="40">
        <f t="shared" ref="EF21:GQ23" ca="1" si="128">EF10*$C$15</f>
        <v>670.98619006892386</v>
      </c>
      <c r="EG21" s="40">
        <f t="shared" ca="1" si="128"/>
        <v>670.98619006892386</v>
      </c>
      <c r="EH21" s="40">
        <f t="shared" ca="1" si="128"/>
        <v>670.98619006892386</v>
      </c>
      <c r="EI21" s="40">
        <f t="shared" ca="1" si="128"/>
        <v>670.98619006892386</v>
      </c>
      <c r="EJ21" s="40">
        <f t="shared" ca="1" si="128"/>
        <v>670.98619006892386</v>
      </c>
      <c r="EK21" s="40">
        <f t="shared" ca="1" si="128"/>
        <v>670.98619006892386</v>
      </c>
      <c r="EL21" s="40">
        <f t="shared" ca="1" si="128"/>
        <v>670.98619006892386</v>
      </c>
      <c r="EM21" s="40">
        <f t="shared" ca="1" si="128"/>
        <v>670.98619006892386</v>
      </c>
      <c r="EN21" s="40">
        <f t="shared" ca="1" si="128"/>
        <v>670.98619006892386</v>
      </c>
      <c r="EO21" s="40">
        <f t="shared" ca="1" si="128"/>
        <v>670.98619006892386</v>
      </c>
      <c r="EP21" s="40">
        <f t="shared" ca="1" si="128"/>
        <v>670.98619006892386</v>
      </c>
      <c r="EQ21" s="40">
        <f t="shared" ca="1" si="128"/>
        <v>670.98619006892386</v>
      </c>
      <c r="ER21" s="40">
        <f t="shared" ca="1" si="128"/>
        <v>670.98619006892386</v>
      </c>
      <c r="ES21" s="40">
        <f t="shared" ca="1" si="128"/>
        <v>670.98619006892386</v>
      </c>
      <c r="ET21" s="40">
        <f t="shared" ca="1" si="128"/>
        <v>670.98619006892386</v>
      </c>
      <c r="EU21" s="40">
        <f t="shared" ca="1" si="128"/>
        <v>670.98619006892386</v>
      </c>
      <c r="EV21" s="40">
        <f t="shared" ca="1" si="128"/>
        <v>670.98619006892386</v>
      </c>
      <c r="EW21" s="40">
        <f t="shared" ca="1" si="128"/>
        <v>670.98619006892386</v>
      </c>
      <c r="EX21" s="40">
        <f t="shared" ca="1" si="128"/>
        <v>670.98619006892386</v>
      </c>
      <c r="EY21" s="40">
        <f t="shared" ca="1" si="128"/>
        <v>670.98619006892386</v>
      </c>
      <c r="EZ21" s="40">
        <f t="shared" ca="1" si="128"/>
        <v>670.98619006892386</v>
      </c>
      <c r="FA21" s="40">
        <f t="shared" ca="1" si="128"/>
        <v>670.98619006892386</v>
      </c>
      <c r="FB21" s="40">
        <f t="shared" ca="1" si="128"/>
        <v>670.98619006892386</v>
      </c>
      <c r="FC21" s="40">
        <f t="shared" ca="1" si="128"/>
        <v>670.98619006892386</v>
      </c>
      <c r="FD21" s="40">
        <f t="shared" ca="1" si="128"/>
        <v>670.98619006892386</v>
      </c>
      <c r="FE21" s="40">
        <f t="shared" ca="1" si="128"/>
        <v>670.98619006892386</v>
      </c>
      <c r="FF21" s="40">
        <f t="shared" ca="1" si="128"/>
        <v>670.98619006892386</v>
      </c>
      <c r="FG21" s="40">
        <f t="shared" ca="1" si="128"/>
        <v>670.98619006892386</v>
      </c>
      <c r="FH21" s="40">
        <f t="shared" ca="1" si="128"/>
        <v>670.98619006892386</v>
      </c>
      <c r="FI21" s="40">
        <f t="shared" ca="1" si="128"/>
        <v>670.98619006892386</v>
      </c>
      <c r="FJ21" s="40">
        <f t="shared" ca="1" si="128"/>
        <v>670.98619006892386</v>
      </c>
      <c r="FK21" s="40">
        <f t="shared" ca="1" si="128"/>
        <v>670.98619006892386</v>
      </c>
      <c r="FL21" s="40">
        <f t="shared" ca="1" si="128"/>
        <v>670.98619006892386</v>
      </c>
      <c r="FM21" s="40">
        <f t="shared" ca="1" si="128"/>
        <v>670.98619006892386</v>
      </c>
      <c r="FN21" s="40">
        <f t="shared" ca="1" si="128"/>
        <v>670.98619006892386</v>
      </c>
      <c r="FO21" s="40">
        <f t="shared" ca="1" si="128"/>
        <v>670.98619006892386</v>
      </c>
      <c r="FP21" s="40">
        <f t="shared" ca="1" si="128"/>
        <v>670.98619006892386</v>
      </c>
      <c r="FQ21" s="40">
        <f t="shared" ca="1" si="128"/>
        <v>670.98619006892386</v>
      </c>
      <c r="FR21" s="40">
        <f t="shared" ca="1" si="128"/>
        <v>670.98619006892386</v>
      </c>
      <c r="FS21" s="40">
        <f t="shared" ca="1" si="128"/>
        <v>670.98619006892386</v>
      </c>
      <c r="FT21" s="40">
        <f t="shared" ca="1" si="128"/>
        <v>670.98619006892386</v>
      </c>
      <c r="FU21" s="40">
        <f t="shared" ca="1" si="128"/>
        <v>670.98619006892386</v>
      </c>
      <c r="FV21" s="40">
        <f t="shared" ca="1" si="128"/>
        <v>670.98619006892386</v>
      </c>
      <c r="FW21" s="40">
        <f t="shared" ca="1" si="128"/>
        <v>670.98619006892386</v>
      </c>
      <c r="FX21" s="40">
        <f t="shared" ca="1" si="128"/>
        <v>670.98619006892386</v>
      </c>
      <c r="FY21" s="40">
        <f t="shared" ca="1" si="128"/>
        <v>670.98619006892386</v>
      </c>
      <c r="FZ21" s="40">
        <f t="shared" ca="1" si="128"/>
        <v>670.98619006892386</v>
      </c>
      <c r="GA21" s="40">
        <f t="shared" ca="1" si="128"/>
        <v>670.98619006892386</v>
      </c>
      <c r="GB21" s="40">
        <f t="shared" ca="1" si="128"/>
        <v>670.98619006892386</v>
      </c>
      <c r="GC21" s="40">
        <f t="shared" ca="1" si="128"/>
        <v>670.98619006892386</v>
      </c>
      <c r="GD21" s="40">
        <f t="shared" ca="1" si="128"/>
        <v>670.98619006892386</v>
      </c>
      <c r="GE21" s="40">
        <f t="shared" ca="1" si="128"/>
        <v>670.98619006892386</v>
      </c>
      <c r="GF21" s="40">
        <f t="shared" ca="1" si="128"/>
        <v>670.98619006892386</v>
      </c>
      <c r="GG21" s="40">
        <f t="shared" ca="1" si="128"/>
        <v>670.98619006892386</v>
      </c>
      <c r="GH21" s="40">
        <f t="shared" ca="1" si="128"/>
        <v>670.98619006892386</v>
      </c>
      <c r="GI21" s="40">
        <f t="shared" ca="1" si="128"/>
        <v>670.98619006892386</v>
      </c>
      <c r="GJ21" s="40">
        <f t="shared" ca="1" si="128"/>
        <v>670.98619006892386</v>
      </c>
      <c r="GK21" s="40">
        <f t="shared" ca="1" si="128"/>
        <v>670.98619006892386</v>
      </c>
      <c r="GL21" s="40">
        <f t="shared" ca="1" si="128"/>
        <v>670.98619006892386</v>
      </c>
      <c r="GM21" s="40">
        <f t="shared" ca="1" si="128"/>
        <v>670.98619006892386</v>
      </c>
      <c r="GN21" s="40">
        <f t="shared" ca="1" si="128"/>
        <v>670.98619006892386</v>
      </c>
      <c r="GO21" s="40">
        <f t="shared" ca="1" si="128"/>
        <v>670.98619006892386</v>
      </c>
      <c r="GP21" s="40">
        <f t="shared" ca="1" si="128"/>
        <v>670.98619006892386</v>
      </c>
      <c r="GQ21" s="40">
        <f t="shared" ca="1" si="128"/>
        <v>670.98619006892386</v>
      </c>
      <c r="GR21" s="40">
        <f t="shared" ref="GR21:IN23" ca="1" si="129">GR10*$C$15</f>
        <v>670.98619006892386</v>
      </c>
      <c r="GS21" s="40">
        <f t="shared" ca="1" si="129"/>
        <v>670.98619006892386</v>
      </c>
      <c r="GT21" s="40">
        <f t="shared" ca="1" si="129"/>
        <v>670.98619006892386</v>
      </c>
      <c r="GU21" s="40">
        <f t="shared" ca="1" si="129"/>
        <v>670.98619006892386</v>
      </c>
      <c r="GV21" s="40">
        <f t="shared" ca="1" si="129"/>
        <v>670.98619006892386</v>
      </c>
      <c r="GW21" s="40">
        <f t="shared" ca="1" si="129"/>
        <v>670.98619006892386</v>
      </c>
      <c r="GX21" s="40">
        <f t="shared" ca="1" si="129"/>
        <v>670.98619006892386</v>
      </c>
      <c r="GY21" s="40">
        <f t="shared" ca="1" si="129"/>
        <v>670.98619006892386</v>
      </c>
      <c r="GZ21" s="40">
        <f t="shared" ca="1" si="129"/>
        <v>670.98619006892386</v>
      </c>
      <c r="HA21" s="40">
        <f t="shared" ca="1" si="129"/>
        <v>670.98619006892386</v>
      </c>
      <c r="HB21" s="40">
        <f t="shared" ca="1" si="129"/>
        <v>670.98619006892386</v>
      </c>
      <c r="HC21" s="40">
        <f t="shared" ca="1" si="129"/>
        <v>670.98619006892386</v>
      </c>
      <c r="HD21" s="40">
        <f t="shared" ca="1" si="129"/>
        <v>670.98619006892386</v>
      </c>
      <c r="HE21" s="40">
        <f t="shared" ca="1" si="129"/>
        <v>670.98619006892386</v>
      </c>
      <c r="HF21" s="40">
        <f t="shared" ca="1" si="129"/>
        <v>670.98619006892386</v>
      </c>
      <c r="HG21" s="40">
        <f t="shared" ca="1" si="129"/>
        <v>670.98619006892386</v>
      </c>
      <c r="HH21" s="40">
        <f t="shared" ca="1" si="129"/>
        <v>670.98619006892386</v>
      </c>
      <c r="HI21" s="40">
        <f t="shared" ca="1" si="129"/>
        <v>670.98619006892386</v>
      </c>
      <c r="HJ21" s="40">
        <f t="shared" ca="1" si="129"/>
        <v>670.98619006892386</v>
      </c>
      <c r="HK21" s="40">
        <f t="shared" ca="1" si="129"/>
        <v>670.98619006892386</v>
      </c>
      <c r="HL21" s="40">
        <f t="shared" ca="1" si="129"/>
        <v>670.98619006892386</v>
      </c>
      <c r="HM21" s="40">
        <f t="shared" ca="1" si="129"/>
        <v>670.98619006892386</v>
      </c>
      <c r="HN21" s="40">
        <f t="shared" ca="1" si="129"/>
        <v>670.98619006892386</v>
      </c>
      <c r="HO21" s="40">
        <f t="shared" ca="1" si="129"/>
        <v>670.98619006892386</v>
      </c>
      <c r="HP21" s="40">
        <f t="shared" ca="1" si="129"/>
        <v>670.98619006892386</v>
      </c>
      <c r="HQ21" s="40">
        <f t="shared" ca="1" si="129"/>
        <v>670.98619006892386</v>
      </c>
      <c r="HR21" s="40">
        <f t="shared" ca="1" si="129"/>
        <v>670.98619006892386</v>
      </c>
      <c r="HS21" s="40">
        <f t="shared" ca="1" si="129"/>
        <v>670.98619006892386</v>
      </c>
      <c r="HT21" s="40">
        <f t="shared" ca="1" si="129"/>
        <v>670.98619006892386</v>
      </c>
      <c r="HU21" s="40">
        <f t="shared" ca="1" si="129"/>
        <v>670.98619006892386</v>
      </c>
      <c r="HV21" s="40">
        <f t="shared" ca="1" si="129"/>
        <v>670.98619006892386</v>
      </c>
      <c r="HW21" s="40">
        <f t="shared" ca="1" si="129"/>
        <v>670.98619006892386</v>
      </c>
      <c r="HX21" s="40">
        <f t="shared" ca="1" si="129"/>
        <v>670.98619006892386</v>
      </c>
      <c r="HY21" s="40">
        <f t="shared" ca="1" si="129"/>
        <v>670.98619006892386</v>
      </c>
      <c r="HZ21" s="40">
        <f t="shared" ca="1" si="129"/>
        <v>670.98619006892386</v>
      </c>
      <c r="IA21" s="40">
        <f t="shared" ca="1" si="129"/>
        <v>670.98619006892386</v>
      </c>
      <c r="IB21" s="40">
        <f t="shared" ca="1" si="129"/>
        <v>670.98619006892386</v>
      </c>
      <c r="IC21" s="40">
        <f t="shared" ca="1" si="129"/>
        <v>670.98619006892386</v>
      </c>
      <c r="ID21" s="40">
        <f t="shared" ca="1" si="129"/>
        <v>670.98619006892386</v>
      </c>
      <c r="IE21" s="40">
        <f t="shared" ca="1" si="129"/>
        <v>670.98619006892386</v>
      </c>
      <c r="IF21" s="40">
        <f t="shared" ca="1" si="129"/>
        <v>670.98619006892386</v>
      </c>
      <c r="IG21" s="40">
        <f t="shared" ca="1" si="129"/>
        <v>670.98619006892386</v>
      </c>
      <c r="IH21" s="40">
        <f t="shared" ca="1" si="129"/>
        <v>670.98619006892386</v>
      </c>
      <c r="II21" s="40">
        <f t="shared" ca="1" si="129"/>
        <v>670.98619006892386</v>
      </c>
      <c r="IJ21" s="40">
        <f t="shared" ca="1" si="129"/>
        <v>670.98619006892386</v>
      </c>
      <c r="IK21" s="40">
        <f t="shared" ca="1" si="129"/>
        <v>670.98619006892386</v>
      </c>
      <c r="IL21" s="40">
        <f t="shared" ca="1" si="129"/>
        <v>670.98619006892386</v>
      </c>
      <c r="IM21" s="40">
        <f t="shared" ca="1" si="129"/>
        <v>670.98619006892386</v>
      </c>
      <c r="IN21" s="40">
        <f t="shared" ca="1" si="129"/>
        <v>670.98619006892386</v>
      </c>
    </row>
    <row r="22" spans="2:248" x14ac:dyDescent="0.3">
      <c r="C22" s="40"/>
      <c r="F22" s="19" t="str">
        <f t="shared" ref="F22:F23" si="130">F11</f>
        <v>0% daily increase</v>
      </c>
      <c r="G22" s="40">
        <f t="shared" ref="G22:V23" si="131">G11*$C$15</f>
        <v>18.804522815314183</v>
      </c>
      <c r="H22" s="40">
        <f t="shared" ca="1" si="131"/>
        <v>20.262237762237763</v>
      </c>
      <c r="I22" s="40">
        <f t="shared" ca="1" si="131"/>
        <v>21.719952709161344</v>
      </c>
      <c r="J22" s="40">
        <f t="shared" ca="1" si="131"/>
        <v>26.23886904462444</v>
      </c>
      <c r="K22" s="40">
        <f t="shared" ca="1" si="131"/>
        <v>37.864145746339993</v>
      </c>
      <c r="L22" s="40">
        <f t="shared" ca="1" si="131"/>
        <v>77.433817980580585</v>
      </c>
      <c r="M22" s="40">
        <f t="shared" ca="1" si="131"/>
        <v>96.427843738994824</v>
      </c>
      <c r="N22" s="40">
        <f t="shared" ca="1" si="131"/>
        <v>111.74426293131329</v>
      </c>
      <c r="O22" s="40">
        <f t="shared" ca="1" si="131"/>
        <v>129.71840883936207</v>
      </c>
      <c r="P22" s="40">
        <f t="shared" ca="1" si="131"/>
        <v>161.90354010497896</v>
      </c>
      <c r="Q22" s="40">
        <f t="shared" ca="1" si="131"/>
        <v>191.84986416461237</v>
      </c>
      <c r="R22" s="40">
        <f t="shared" ca="1" si="131"/>
        <v>226.27711562472845</v>
      </c>
      <c r="S22" s="40">
        <f t="shared" ca="1" si="131"/>
        <v>244.89611108316146</v>
      </c>
      <c r="T22" s="40">
        <f t="shared" ca="1" si="131"/>
        <v>276.82006842078783</v>
      </c>
      <c r="U22" s="40">
        <f t="shared" ca="1" si="131"/>
        <v>307.72362529556773</v>
      </c>
      <c r="V22" s="40">
        <f t="shared" ca="1" si="131"/>
        <v>323.1754037329577</v>
      </c>
      <c r="W22" s="40">
        <f t="shared" ca="1" si="126"/>
        <v>297.81116365648739</v>
      </c>
      <c r="X22" s="40">
        <f t="shared" ca="1" si="126"/>
        <v>344.6038134527343</v>
      </c>
      <c r="Y22" s="40">
        <f t="shared" ca="1" si="126"/>
        <v>362.0963928158173</v>
      </c>
      <c r="Z22" s="40">
        <f t="shared" ca="1" si="126"/>
        <v>398.39349499421445</v>
      </c>
      <c r="AA22" s="40">
        <f t="shared" ca="1" si="126"/>
        <v>410.78407204306484</v>
      </c>
      <c r="AB22" s="40">
        <f t="shared" ca="1" si="126"/>
        <v>429.00550887960964</v>
      </c>
      <c r="AC22" s="40">
        <f t="shared" ca="1" si="126"/>
        <v>444.01997283292246</v>
      </c>
      <c r="AD22" s="40">
        <f t="shared" ca="1" si="126"/>
        <v>458.45135080746593</v>
      </c>
      <c r="AE22" s="40">
        <f t="shared" ca="1" si="126"/>
        <v>452.03740504100216</v>
      </c>
      <c r="AF22" s="40">
        <f t="shared" ca="1" si="126"/>
        <v>463.55335312169848</v>
      </c>
      <c r="AG22" s="40">
        <f t="shared" ca="1" si="126"/>
        <v>517.78034914725561</v>
      </c>
      <c r="AH22" s="40">
        <f t="shared" ca="1" si="126"/>
        <v>679.14939377169594</v>
      </c>
      <c r="AI22" s="40">
        <f t="shared" ca="1" si="126"/>
        <v>748.68239673995072</v>
      </c>
      <c r="AJ22" s="40">
        <f t="shared" ca="1" si="126"/>
        <v>839.78958092267442</v>
      </c>
      <c r="AK22" s="40">
        <f t="shared" ca="1" si="126"/>
        <v>895.32852040046282</v>
      </c>
      <c r="AL22" s="40">
        <f t="shared" ca="1" si="126"/>
        <v>950.13860240478948</v>
      </c>
      <c r="AM22" s="40">
        <f t="shared" ca="1" si="126"/>
        <v>1067.3388841374453</v>
      </c>
      <c r="AN22" s="40">
        <f t="shared" ca="1" si="126"/>
        <v>1104.9479297680737</v>
      </c>
      <c r="AO22" s="40">
        <f t="shared" ca="1" si="126"/>
        <v>1152.4694370377824</v>
      </c>
      <c r="AP22" s="40">
        <f t="shared" ca="1" si="126"/>
        <v>1221.4193540272677</v>
      </c>
      <c r="AQ22" s="40">
        <f t="shared" ca="1" si="126"/>
        <v>1233.5183880867335</v>
      </c>
      <c r="AR22" s="40">
        <f t="shared" ca="1" si="126"/>
        <v>1192.7023695728733</v>
      </c>
      <c r="AS22" s="40">
        <f t="shared" ca="1" si="126"/>
        <v>877.10708356391808</v>
      </c>
      <c r="AT22" s="40">
        <f t="shared" ca="1" si="126"/>
        <v>945.76545756401879</v>
      </c>
      <c r="AU22" s="40">
        <f t="shared" ca="1" si="126"/>
        <v>988.18496251949489</v>
      </c>
      <c r="AV22" s="40">
        <f t="shared" ca="1" si="126"/>
        <v>863.98764904160589</v>
      </c>
      <c r="AW22" s="40">
        <f t="shared" ca="1" si="126"/>
        <v>821.27660109674503</v>
      </c>
      <c r="AX22" s="40">
        <f t="shared" ca="1" si="126"/>
        <v>734.97987623886911</v>
      </c>
      <c r="AY22" s="40">
        <f t="shared" ca="1" si="126"/>
        <v>740.37342154248631</v>
      </c>
      <c r="AZ22" s="40">
        <f t="shared" ca="1" si="126"/>
        <v>670.98619006892386</v>
      </c>
      <c r="BA22" s="40">
        <f t="shared" ca="1" si="126"/>
        <v>670.98619006892386</v>
      </c>
      <c r="BB22" s="40">
        <f t="shared" ca="1" si="126"/>
        <v>670.98619006892386</v>
      </c>
      <c r="BC22" s="40">
        <f t="shared" ca="1" si="126"/>
        <v>670.98619006892386</v>
      </c>
      <c r="BD22" s="40">
        <f t="shared" ca="1" si="126"/>
        <v>670.98619006892386</v>
      </c>
      <c r="BE22" s="40">
        <f t="shared" ca="1" si="126"/>
        <v>670.98619006892386</v>
      </c>
      <c r="BF22" s="40">
        <f t="shared" ca="1" si="126"/>
        <v>670.98619006892386</v>
      </c>
      <c r="BG22" s="40">
        <f t="shared" ca="1" si="126"/>
        <v>670.98619006892386</v>
      </c>
      <c r="BH22" s="40">
        <f t="shared" ca="1" si="126"/>
        <v>670.98619006892386</v>
      </c>
      <c r="BI22" s="40">
        <f t="shared" ca="1" si="126"/>
        <v>670.98619006892386</v>
      </c>
      <c r="BJ22" s="40">
        <f t="shared" ca="1" si="126"/>
        <v>670.98619006892386</v>
      </c>
      <c r="BK22" s="40">
        <f t="shared" ca="1" si="126"/>
        <v>670.98619006892386</v>
      </c>
      <c r="BL22" s="40">
        <f t="shared" ca="1" si="126"/>
        <v>670.98619006892386</v>
      </c>
      <c r="BM22" s="40">
        <f t="shared" ca="1" si="126"/>
        <v>670.98619006892386</v>
      </c>
      <c r="BN22" s="40">
        <f t="shared" ca="1" si="126"/>
        <v>670.98619006892386</v>
      </c>
      <c r="BO22" s="40">
        <f t="shared" ca="1" si="126"/>
        <v>670.98619006892386</v>
      </c>
      <c r="BP22" s="40">
        <f t="shared" ca="1" si="126"/>
        <v>670.98619006892386</v>
      </c>
      <c r="BQ22" s="40">
        <f t="shared" ca="1" si="126"/>
        <v>670.98619006892386</v>
      </c>
      <c r="BR22" s="40">
        <f t="shared" ca="1" si="126"/>
        <v>670.98619006892386</v>
      </c>
      <c r="BS22" s="40">
        <f t="shared" ca="1" si="126"/>
        <v>670.98619006892386</v>
      </c>
      <c r="BT22" s="40">
        <f t="shared" ca="1" si="127"/>
        <v>670.98619006892386</v>
      </c>
      <c r="BU22" s="40">
        <f t="shared" ca="1" si="127"/>
        <v>670.98619006892386</v>
      </c>
      <c r="BV22" s="40">
        <f t="shared" ca="1" si="127"/>
        <v>670.98619006892386</v>
      </c>
      <c r="BW22" s="40">
        <f t="shared" ca="1" si="127"/>
        <v>670.98619006892386</v>
      </c>
      <c r="BX22" s="40">
        <f t="shared" ca="1" si="127"/>
        <v>670.98619006892386</v>
      </c>
      <c r="BY22" s="40">
        <f t="shared" ca="1" si="127"/>
        <v>670.98619006892386</v>
      </c>
      <c r="BZ22" s="40">
        <f t="shared" ca="1" si="127"/>
        <v>670.98619006892386</v>
      </c>
      <c r="CA22" s="40">
        <f t="shared" ca="1" si="127"/>
        <v>670.98619006892386</v>
      </c>
      <c r="CB22" s="40">
        <f t="shared" ca="1" si="127"/>
        <v>670.98619006892386</v>
      </c>
      <c r="CC22" s="40">
        <f t="shared" ca="1" si="127"/>
        <v>670.98619006892386</v>
      </c>
      <c r="CD22" s="40">
        <f t="shared" ca="1" si="127"/>
        <v>670.98619006892386</v>
      </c>
      <c r="CE22" s="40">
        <f t="shared" ca="1" si="127"/>
        <v>670.98619006892386</v>
      </c>
      <c r="CF22" s="40">
        <f t="shared" ca="1" si="127"/>
        <v>670.98619006892386</v>
      </c>
      <c r="CG22" s="40">
        <f t="shared" ca="1" si="127"/>
        <v>670.98619006892386</v>
      </c>
      <c r="CH22" s="40">
        <f t="shared" ca="1" si="127"/>
        <v>670.98619006892386</v>
      </c>
      <c r="CI22" s="40">
        <f t="shared" ca="1" si="127"/>
        <v>670.98619006892386</v>
      </c>
      <c r="CJ22" s="40">
        <f t="shared" ca="1" si="127"/>
        <v>670.98619006892386</v>
      </c>
      <c r="CK22" s="40">
        <f t="shared" ca="1" si="127"/>
        <v>670.98619006892386</v>
      </c>
      <c r="CL22" s="40">
        <f t="shared" ca="1" si="127"/>
        <v>670.98619006892386</v>
      </c>
      <c r="CM22" s="40">
        <f t="shared" ca="1" si="127"/>
        <v>670.98619006892386</v>
      </c>
      <c r="CN22" s="40">
        <f t="shared" ca="1" si="127"/>
        <v>670.98619006892386</v>
      </c>
      <c r="CO22" s="40">
        <f t="shared" ca="1" si="127"/>
        <v>670.98619006892386</v>
      </c>
      <c r="CP22" s="40">
        <f t="shared" ca="1" si="127"/>
        <v>670.98619006892386</v>
      </c>
      <c r="CQ22" s="40">
        <f t="shared" ca="1" si="127"/>
        <v>670.98619006892386</v>
      </c>
      <c r="CR22" s="40">
        <f t="shared" ca="1" si="127"/>
        <v>670.98619006892386</v>
      </c>
      <c r="CS22" s="40">
        <f t="shared" ca="1" si="127"/>
        <v>670.98619006892386</v>
      </c>
      <c r="CT22" s="40">
        <f t="shared" ca="1" si="127"/>
        <v>670.98619006892386</v>
      </c>
      <c r="CU22" s="40">
        <f t="shared" ca="1" si="127"/>
        <v>670.98619006892386</v>
      </c>
      <c r="CV22" s="40">
        <f t="shared" ca="1" si="127"/>
        <v>670.98619006892386</v>
      </c>
      <c r="CW22" s="40">
        <f t="shared" ca="1" si="127"/>
        <v>670.98619006892386</v>
      </c>
      <c r="CX22" s="40">
        <f t="shared" ca="1" si="127"/>
        <v>670.98619006892386</v>
      </c>
      <c r="CY22" s="40">
        <f t="shared" ca="1" si="127"/>
        <v>670.98619006892386</v>
      </c>
      <c r="CZ22" s="40">
        <f t="shared" ca="1" si="127"/>
        <v>670.98619006892386</v>
      </c>
      <c r="DA22" s="40">
        <f t="shared" ca="1" si="127"/>
        <v>670.98619006892386</v>
      </c>
      <c r="DB22" s="40">
        <f t="shared" ca="1" si="127"/>
        <v>670.98619006892386</v>
      </c>
      <c r="DC22" s="40">
        <f t="shared" ca="1" si="127"/>
        <v>670.98619006892386</v>
      </c>
      <c r="DD22" s="40">
        <f t="shared" ca="1" si="127"/>
        <v>670.98619006892386</v>
      </c>
      <c r="DE22" s="40">
        <f t="shared" ca="1" si="127"/>
        <v>670.98619006892386</v>
      </c>
      <c r="DF22" s="40">
        <f t="shared" ca="1" si="127"/>
        <v>670.98619006892386</v>
      </c>
      <c r="DG22" s="40">
        <f t="shared" ca="1" si="127"/>
        <v>670.98619006892386</v>
      </c>
      <c r="DH22" s="40">
        <f t="shared" ca="1" si="127"/>
        <v>670.98619006892386</v>
      </c>
      <c r="DI22" s="40">
        <f t="shared" ca="1" si="127"/>
        <v>670.98619006892386</v>
      </c>
      <c r="DJ22" s="40">
        <f t="shared" ca="1" si="127"/>
        <v>670.98619006892386</v>
      </c>
      <c r="DK22" s="40">
        <f t="shared" ca="1" si="127"/>
        <v>670.98619006892386</v>
      </c>
      <c r="DL22" s="40">
        <f t="shared" ca="1" si="127"/>
        <v>670.98619006892386</v>
      </c>
      <c r="DM22" s="40">
        <f t="shared" ca="1" si="127"/>
        <v>670.98619006892386</v>
      </c>
      <c r="DN22" s="40">
        <f t="shared" ca="1" si="127"/>
        <v>670.98619006892386</v>
      </c>
      <c r="DO22" s="40">
        <f t="shared" ca="1" si="127"/>
        <v>670.98619006892386</v>
      </c>
      <c r="DP22" s="40">
        <f t="shared" ca="1" si="127"/>
        <v>670.98619006892386</v>
      </c>
      <c r="DQ22" s="40">
        <f t="shared" ca="1" si="127"/>
        <v>670.98619006892386</v>
      </c>
      <c r="DR22" s="40">
        <f t="shared" ca="1" si="127"/>
        <v>670.98619006892386</v>
      </c>
      <c r="DS22" s="40">
        <f t="shared" ca="1" si="127"/>
        <v>670.98619006892386</v>
      </c>
      <c r="DT22" s="40">
        <f t="shared" ca="1" si="127"/>
        <v>670.98619006892386</v>
      </c>
      <c r="DU22" s="40">
        <f t="shared" ca="1" si="127"/>
        <v>670.98619006892386</v>
      </c>
      <c r="DV22" s="40">
        <f t="shared" ca="1" si="127"/>
        <v>670.98619006892386</v>
      </c>
      <c r="DW22" s="40">
        <f t="shared" ca="1" si="127"/>
        <v>670.98619006892386</v>
      </c>
      <c r="DX22" s="40">
        <f t="shared" ca="1" si="127"/>
        <v>670.98619006892386</v>
      </c>
      <c r="DY22" s="40">
        <f t="shared" ca="1" si="127"/>
        <v>670.98619006892386</v>
      </c>
      <c r="DZ22" s="40">
        <f t="shared" ca="1" si="127"/>
        <v>670.98619006892386</v>
      </c>
      <c r="EA22" s="40">
        <f t="shared" ca="1" si="127"/>
        <v>670.98619006892386</v>
      </c>
      <c r="EB22" s="40">
        <f t="shared" ca="1" si="127"/>
        <v>670.98619006892386</v>
      </c>
      <c r="EC22" s="40">
        <f t="shared" ca="1" si="127"/>
        <v>670.98619006892386</v>
      </c>
      <c r="ED22" s="40">
        <f t="shared" ca="1" si="127"/>
        <v>670.98619006892386</v>
      </c>
      <c r="EE22" s="40">
        <f t="shared" ca="1" si="127"/>
        <v>670.98619006892386</v>
      </c>
      <c r="EF22" s="40">
        <f t="shared" ca="1" si="128"/>
        <v>670.98619006892386</v>
      </c>
      <c r="EG22" s="40">
        <f t="shared" ca="1" si="128"/>
        <v>670.98619006892386</v>
      </c>
      <c r="EH22" s="40">
        <f t="shared" ca="1" si="128"/>
        <v>670.98619006892386</v>
      </c>
      <c r="EI22" s="40">
        <f t="shared" ca="1" si="128"/>
        <v>670.98619006892386</v>
      </c>
      <c r="EJ22" s="40">
        <f t="shared" ca="1" si="128"/>
        <v>670.98619006892386</v>
      </c>
      <c r="EK22" s="40">
        <f t="shared" ca="1" si="128"/>
        <v>670.98619006892386</v>
      </c>
      <c r="EL22" s="40">
        <f t="shared" ca="1" si="128"/>
        <v>670.98619006892386</v>
      </c>
      <c r="EM22" s="40">
        <f t="shared" ca="1" si="128"/>
        <v>670.98619006892386</v>
      </c>
      <c r="EN22" s="40">
        <f t="shared" ca="1" si="128"/>
        <v>670.98619006892386</v>
      </c>
      <c r="EO22" s="40">
        <f t="shared" ca="1" si="128"/>
        <v>670.98619006892386</v>
      </c>
      <c r="EP22" s="40">
        <f t="shared" ca="1" si="128"/>
        <v>670.98619006892386</v>
      </c>
      <c r="EQ22" s="40">
        <f t="shared" ca="1" si="128"/>
        <v>670.98619006892386</v>
      </c>
      <c r="ER22" s="40">
        <f t="shared" ca="1" si="128"/>
        <v>670.98619006892386</v>
      </c>
      <c r="ES22" s="40">
        <f t="shared" ca="1" si="128"/>
        <v>670.98619006892386</v>
      </c>
      <c r="ET22" s="40">
        <f t="shared" ca="1" si="128"/>
        <v>670.98619006892386</v>
      </c>
      <c r="EU22" s="40">
        <f t="shared" ca="1" si="128"/>
        <v>670.98619006892386</v>
      </c>
      <c r="EV22" s="40">
        <f t="shared" ca="1" si="128"/>
        <v>670.98619006892386</v>
      </c>
      <c r="EW22" s="40">
        <f t="shared" ca="1" si="128"/>
        <v>670.98619006892386</v>
      </c>
      <c r="EX22" s="40">
        <f t="shared" ca="1" si="128"/>
        <v>670.98619006892386</v>
      </c>
      <c r="EY22" s="40">
        <f t="shared" ca="1" si="128"/>
        <v>670.98619006892386</v>
      </c>
      <c r="EZ22" s="40">
        <f t="shared" ca="1" si="128"/>
        <v>670.98619006892386</v>
      </c>
      <c r="FA22" s="40">
        <f t="shared" ca="1" si="128"/>
        <v>670.98619006892386</v>
      </c>
      <c r="FB22" s="40">
        <f t="shared" ca="1" si="128"/>
        <v>670.98619006892386</v>
      </c>
      <c r="FC22" s="40">
        <f t="shared" ca="1" si="128"/>
        <v>670.98619006892386</v>
      </c>
      <c r="FD22" s="40">
        <f t="shared" ca="1" si="128"/>
        <v>670.98619006892386</v>
      </c>
      <c r="FE22" s="40">
        <f t="shared" ca="1" si="128"/>
        <v>670.98619006892386</v>
      </c>
      <c r="FF22" s="40">
        <f t="shared" ca="1" si="128"/>
        <v>670.98619006892386</v>
      </c>
      <c r="FG22" s="40">
        <f t="shared" ca="1" si="128"/>
        <v>670.98619006892386</v>
      </c>
      <c r="FH22" s="40">
        <f t="shared" ca="1" si="128"/>
        <v>670.98619006892386</v>
      </c>
      <c r="FI22" s="40">
        <f t="shared" ca="1" si="128"/>
        <v>670.98619006892386</v>
      </c>
      <c r="FJ22" s="40">
        <f t="shared" ca="1" si="128"/>
        <v>670.98619006892386</v>
      </c>
      <c r="FK22" s="40">
        <f t="shared" ca="1" si="128"/>
        <v>670.98619006892386</v>
      </c>
      <c r="FL22" s="40">
        <f t="shared" ca="1" si="128"/>
        <v>670.98619006892386</v>
      </c>
      <c r="FM22" s="40">
        <f t="shared" ca="1" si="128"/>
        <v>670.98619006892386</v>
      </c>
      <c r="FN22" s="40">
        <f t="shared" ca="1" si="128"/>
        <v>670.98619006892386</v>
      </c>
      <c r="FO22" s="40">
        <f t="shared" ca="1" si="128"/>
        <v>670.98619006892386</v>
      </c>
      <c r="FP22" s="40">
        <f t="shared" ca="1" si="128"/>
        <v>670.98619006892386</v>
      </c>
      <c r="FQ22" s="40">
        <f t="shared" ca="1" si="128"/>
        <v>670.98619006892386</v>
      </c>
      <c r="FR22" s="40">
        <f t="shared" ca="1" si="128"/>
        <v>670.98619006892386</v>
      </c>
      <c r="FS22" s="40">
        <f t="shared" ca="1" si="128"/>
        <v>670.98619006892386</v>
      </c>
      <c r="FT22" s="40">
        <f t="shared" ca="1" si="128"/>
        <v>670.98619006892386</v>
      </c>
      <c r="FU22" s="40">
        <f t="shared" ca="1" si="128"/>
        <v>670.98619006892386</v>
      </c>
      <c r="FV22" s="40">
        <f t="shared" ca="1" si="128"/>
        <v>670.98619006892386</v>
      </c>
      <c r="FW22" s="40">
        <f t="shared" ca="1" si="128"/>
        <v>670.98619006892386</v>
      </c>
      <c r="FX22" s="40">
        <f t="shared" ca="1" si="128"/>
        <v>670.98619006892386</v>
      </c>
      <c r="FY22" s="40">
        <f t="shared" ca="1" si="128"/>
        <v>670.98619006892386</v>
      </c>
      <c r="FZ22" s="40">
        <f t="shared" ca="1" si="128"/>
        <v>670.98619006892386</v>
      </c>
      <c r="GA22" s="40">
        <f t="shared" ca="1" si="128"/>
        <v>670.98619006892386</v>
      </c>
      <c r="GB22" s="40">
        <f t="shared" ca="1" si="128"/>
        <v>670.98619006892386</v>
      </c>
      <c r="GC22" s="40">
        <f t="shared" ca="1" si="128"/>
        <v>670.98619006892386</v>
      </c>
      <c r="GD22" s="40">
        <f t="shared" ca="1" si="128"/>
        <v>670.98619006892386</v>
      </c>
      <c r="GE22" s="40">
        <f t="shared" ca="1" si="128"/>
        <v>670.98619006892386</v>
      </c>
      <c r="GF22" s="40">
        <f t="shared" ca="1" si="128"/>
        <v>670.98619006892386</v>
      </c>
      <c r="GG22" s="40">
        <f t="shared" ca="1" si="128"/>
        <v>670.98619006892386</v>
      </c>
      <c r="GH22" s="40">
        <f t="shared" ca="1" si="128"/>
        <v>670.98619006892386</v>
      </c>
      <c r="GI22" s="40">
        <f t="shared" ca="1" si="128"/>
        <v>670.98619006892386</v>
      </c>
      <c r="GJ22" s="40">
        <f t="shared" ca="1" si="128"/>
        <v>670.98619006892386</v>
      </c>
      <c r="GK22" s="40">
        <f t="shared" ca="1" si="128"/>
        <v>670.98619006892386</v>
      </c>
      <c r="GL22" s="40">
        <f t="shared" ca="1" si="128"/>
        <v>670.98619006892386</v>
      </c>
      <c r="GM22" s="40">
        <f t="shared" ca="1" si="128"/>
        <v>670.98619006892386</v>
      </c>
      <c r="GN22" s="40">
        <f t="shared" ca="1" si="128"/>
        <v>670.98619006892386</v>
      </c>
      <c r="GO22" s="40">
        <f t="shared" ca="1" si="128"/>
        <v>670.98619006892386</v>
      </c>
      <c r="GP22" s="40">
        <f t="shared" ca="1" si="128"/>
        <v>670.98619006892386</v>
      </c>
      <c r="GQ22" s="40">
        <f t="shared" ca="1" si="128"/>
        <v>670.98619006892386</v>
      </c>
      <c r="GR22" s="40">
        <f t="shared" ca="1" si="129"/>
        <v>670.98619006892386</v>
      </c>
      <c r="GS22" s="40">
        <f t="shared" ca="1" si="129"/>
        <v>670.98619006892386</v>
      </c>
      <c r="GT22" s="40">
        <f t="shared" ca="1" si="129"/>
        <v>670.98619006892386</v>
      </c>
      <c r="GU22" s="40">
        <f t="shared" ca="1" si="129"/>
        <v>670.98619006892386</v>
      </c>
      <c r="GV22" s="40">
        <f t="shared" ca="1" si="129"/>
        <v>670.98619006892386</v>
      </c>
      <c r="GW22" s="40">
        <f t="shared" ca="1" si="129"/>
        <v>670.98619006892386</v>
      </c>
      <c r="GX22" s="40">
        <f t="shared" ca="1" si="129"/>
        <v>670.98619006892386</v>
      </c>
      <c r="GY22" s="40">
        <f t="shared" ca="1" si="129"/>
        <v>670.98619006892386</v>
      </c>
      <c r="GZ22" s="40">
        <f t="shared" ca="1" si="129"/>
        <v>670.98619006892386</v>
      </c>
      <c r="HA22" s="40">
        <f t="shared" ca="1" si="129"/>
        <v>670.98619006892386</v>
      </c>
      <c r="HB22" s="40">
        <f t="shared" ca="1" si="129"/>
        <v>670.98619006892386</v>
      </c>
      <c r="HC22" s="40">
        <f t="shared" ca="1" si="129"/>
        <v>670.98619006892386</v>
      </c>
      <c r="HD22" s="40">
        <f t="shared" ca="1" si="129"/>
        <v>670.98619006892386</v>
      </c>
      <c r="HE22" s="40">
        <f t="shared" ca="1" si="129"/>
        <v>670.98619006892386</v>
      </c>
      <c r="HF22" s="40">
        <f t="shared" ca="1" si="129"/>
        <v>670.98619006892386</v>
      </c>
      <c r="HG22" s="40">
        <f t="shared" ca="1" si="129"/>
        <v>670.98619006892386</v>
      </c>
      <c r="HH22" s="40">
        <f t="shared" ca="1" si="129"/>
        <v>670.98619006892386</v>
      </c>
      <c r="HI22" s="40">
        <f t="shared" ca="1" si="129"/>
        <v>670.98619006892386</v>
      </c>
      <c r="HJ22" s="40">
        <f t="shared" ca="1" si="129"/>
        <v>670.98619006892386</v>
      </c>
      <c r="HK22" s="40">
        <f t="shared" ca="1" si="129"/>
        <v>670.98619006892386</v>
      </c>
      <c r="HL22" s="40">
        <f t="shared" ca="1" si="129"/>
        <v>670.98619006892386</v>
      </c>
      <c r="HM22" s="40">
        <f t="shared" ca="1" si="129"/>
        <v>670.98619006892386</v>
      </c>
      <c r="HN22" s="40">
        <f t="shared" ca="1" si="129"/>
        <v>670.98619006892386</v>
      </c>
      <c r="HO22" s="40">
        <f t="shared" ca="1" si="129"/>
        <v>670.98619006892386</v>
      </c>
      <c r="HP22" s="40">
        <f t="shared" ca="1" si="129"/>
        <v>670.98619006892386</v>
      </c>
      <c r="HQ22" s="40">
        <f t="shared" ca="1" si="129"/>
        <v>670.98619006892386</v>
      </c>
      <c r="HR22" s="40">
        <f t="shared" ca="1" si="129"/>
        <v>670.98619006892386</v>
      </c>
      <c r="HS22" s="40">
        <f t="shared" ca="1" si="129"/>
        <v>670.98619006892386</v>
      </c>
      <c r="HT22" s="40">
        <f t="shared" ca="1" si="129"/>
        <v>670.98619006892386</v>
      </c>
      <c r="HU22" s="40">
        <f t="shared" ca="1" si="129"/>
        <v>670.98619006892386</v>
      </c>
      <c r="HV22" s="40">
        <f t="shared" ca="1" si="129"/>
        <v>670.98619006892386</v>
      </c>
      <c r="HW22" s="40">
        <f t="shared" ca="1" si="129"/>
        <v>670.98619006892386</v>
      </c>
      <c r="HX22" s="40">
        <f t="shared" ca="1" si="129"/>
        <v>670.98619006892386</v>
      </c>
      <c r="HY22" s="40">
        <f t="shared" ca="1" si="129"/>
        <v>670.98619006892386</v>
      </c>
      <c r="HZ22" s="40">
        <f t="shared" ca="1" si="129"/>
        <v>670.98619006892386</v>
      </c>
      <c r="IA22" s="40">
        <f t="shared" ca="1" si="129"/>
        <v>670.98619006892386</v>
      </c>
      <c r="IB22" s="40">
        <f t="shared" ca="1" si="129"/>
        <v>670.98619006892386</v>
      </c>
      <c r="IC22" s="40">
        <f t="shared" ca="1" si="129"/>
        <v>670.98619006892386</v>
      </c>
      <c r="ID22" s="40">
        <f t="shared" ca="1" si="129"/>
        <v>670.98619006892386</v>
      </c>
      <c r="IE22" s="40">
        <f t="shared" ca="1" si="129"/>
        <v>670.98619006892386</v>
      </c>
      <c r="IF22" s="40">
        <f t="shared" ca="1" si="129"/>
        <v>670.98619006892386</v>
      </c>
      <c r="IG22" s="40">
        <f t="shared" ca="1" si="129"/>
        <v>670.98619006892386</v>
      </c>
      <c r="IH22" s="40">
        <f t="shared" ca="1" si="129"/>
        <v>670.98619006892386</v>
      </c>
      <c r="II22" s="40">
        <f t="shared" ca="1" si="129"/>
        <v>670.98619006892386</v>
      </c>
      <c r="IJ22" s="40">
        <f t="shared" ca="1" si="129"/>
        <v>670.98619006892386</v>
      </c>
      <c r="IK22" s="40">
        <f t="shared" ca="1" si="129"/>
        <v>670.98619006892386</v>
      </c>
      <c r="IL22" s="40">
        <f t="shared" ca="1" si="129"/>
        <v>670.98619006892386</v>
      </c>
      <c r="IM22" s="40">
        <f t="shared" ca="1" si="129"/>
        <v>670.98619006892386</v>
      </c>
      <c r="IN22" s="40">
        <f t="shared" ca="1" si="129"/>
        <v>670.98619006892386</v>
      </c>
    </row>
    <row r="23" spans="2:248" x14ac:dyDescent="0.3">
      <c r="B23" s="19" t="s">
        <v>493</v>
      </c>
      <c r="C23" s="54">
        <f>IF(VLOOKUP(B2,Country_Data!C:I,7,FALSE)="","Not initiated",VLOOKUP(B2,Country_Data!C:I,7,FALSE))</f>
        <v>43905</v>
      </c>
      <c r="F23" s="19" t="str">
        <f t="shared" si="130"/>
        <v>0% daily increase</v>
      </c>
      <c r="G23" s="40">
        <f t="shared" si="131"/>
        <v>18.804522815314183</v>
      </c>
      <c r="H23" s="40">
        <f t="shared" ref="H23:BS23" ca="1" si="132">H12*$C$15</f>
        <v>20.262237762237763</v>
      </c>
      <c r="I23" s="40">
        <f t="shared" ca="1" si="132"/>
        <v>21.719952709161344</v>
      </c>
      <c r="J23" s="40">
        <f t="shared" ca="1" si="132"/>
        <v>26.23886904462444</v>
      </c>
      <c r="K23" s="40">
        <f t="shared" ca="1" si="132"/>
        <v>37.864145746339993</v>
      </c>
      <c r="L23" s="40">
        <f t="shared" ca="1" si="132"/>
        <v>77.433817980580585</v>
      </c>
      <c r="M23" s="40">
        <f t="shared" ca="1" si="132"/>
        <v>96.427843738994824</v>
      </c>
      <c r="N23" s="40">
        <f t="shared" ca="1" si="132"/>
        <v>111.74426293131329</v>
      </c>
      <c r="O23" s="40">
        <f t="shared" ca="1" si="132"/>
        <v>129.71840883936207</v>
      </c>
      <c r="P23" s="40">
        <f t="shared" ca="1" si="132"/>
        <v>161.90354010497896</v>
      </c>
      <c r="Q23" s="40">
        <f t="shared" ca="1" si="132"/>
        <v>191.84986416461237</v>
      </c>
      <c r="R23" s="40">
        <f t="shared" ca="1" si="132"/>
        <v>226.27711562472845</v>
      </c>
      <c r="S23" s="40">
        <f t="shared" ca="1" si="132"/>
        <v>244.89611108316146</v>
      </c>
      <c r="T23" s="40">
        <f t="shared" ca="1" si="132"/>
        <v>276.82006842078783</v>
      </c>
      <c r="U23" s="40">
        <f t="shared" ca="1" si="132"/>
        <v>307.72362529556773</v>
      </c>
      <c r="V23" s="40">
        <f t="shared" ca="1" si="132"/>
        <v>323.1754037329577</v>
      </c>
      <c r="W23" s="40">
        <f t="shared" ca="1" si="132"/>
        <v>297.81116365648739</v>
      </c>
      <c r="X23" s="40">
        <f t="shared" ca="1" si="132"/>
        <v>344.6038134527343</v>
      </c>
      <c r="Y23" s="40">
        <f t="shared" ca="1" si="132"/>
        <v>362.0963928158173</v>
      </c>
      <c r="Z23" s="40">
        <f t="shared" ca="1" si="132"/>
        <v>398.39349499421445</v>
      </c>
      <c r="AA23" s="40">
        <f t="shared" ca="1" si="132"/>
        <v>410.78407204306484</v>
      </c>
      <c r="AB23" s="40">
        <f t="shared" ca="1" si="132"/>
        <v>429.00550887960964</v>
      </c>
      <c r="AC23" s="40">
        <f t="shared" ca="1" si="132"/>
        <v>444.01997283292246</v>
      </c>
      <c r="AD23" s="40">
        <f t="shared" ca="1" si="132"/>
        <v>458.45135080746593</v>
      </c>
      <c r="AE23" s="40">
        <f t="shared" ca="1" si="132"/>
        <v>452.03740504100216</v>
      </c>
      <c r="AF23" s="40">
        <f t="shared" ca="1" si="132"/>
        <v>463.55335312169848</v>
      </c>
      <c r="AG23" s="40">
        <f t="shared" ca="1" si="132"/>
        <v>517.78034914725561</v>
      </c>
      <c r="AH23" s="40">
        <f t="shared" ca="1" si="132"/>
        <v>679.14939377169594</v>
      </c>
      <c r="AI23" s="40">
        <f t="shared" ca="1" si="132"/>
        <v>748.68239673995072</v>
      </c>
      <c r="AJ23" s="40">
        <f t="shared" ca="1" si="132"/>
        <v>839.78958092267442</v>
      </c>
      <c r="AK23" s="40">
        <f t="shared" ca="1" si="132"/>
        <v>895.32852040046282</v>
      </c>
      <c r="AL23" s="40">
        <f t="shared" ca="1" si="132"/>
        <v>950.13860240478948</v>
      </c>
      <c r="AM23" s="40">
        <f t="shared" ca="1" si="132"/>
        <v>1067.3388841374453</v>
      </c>
      <c r="AN23" s="40">
        <f t="shared" ca="1" si="132"/>
        <v>1104.9479297680737</v>
      </c>
      <c r="AO23" s="40">
        <f t="shared" ca="1" si="132"/>
        <v>1152.4694370377824</v>
      </c>
      <c r="AP23" s="40">
        <f t="shared" ca="1" si="132"/>
        <v>1221.4193540272677</v>
      </c>
      <c r="AQ23" s="40">
        <f t="shared" ca="1" si="132"/>
        <v>1233.5183880867335</v>
      </c>
      <c r="AR23" s="40">
        <f t="shared" ca="1" si="132"/>
        <v>1192.7023695728733</v>
      </c>
      <c r="AS23" s="40">
        <f t="shared" ca="1" si="132"/>
        <v>877.10708356391808</v>
      </c>
      <c r="AT23" s="40">
        <f t="shared" ca="1" si="132"/>
        <v>945.76545756401879</v>
      </c>
      <c r="AU23" s="40">
        <f t="shared" ca="1" si="132"/>
        <v>988.18496251949489</v>
      </c>
      <c r="AV23" s="40">
        <f t="shared" ca="1" si="132"/>
        <v>863.98764904160589</v>
      </c>
      <c r="AW23" s="40">
        <f t="shared" ca="1" si="132"/>
        <v>821.27660109674503</v>
      </c>
      <c r="AX23" s="40">
        <f t="shared" ca="1" si="132"/>
        <v>734.97987623886911</v>
      </c>
      <c r="AY23" s="40">
        <f t="shared" ca="1" si="132"/>
        <v>740.37342154248631</v>
      </c>
      <c r="AZ23" s="40">
        <f t="shared" ca="1" si="132"/>
        <v>670.98619006892386</v>
      </c>
      <c r="BA23" s="40">
        <f t="shared" ca="1" si="132"/>
        <v>670.98619006892386</v>
      </c>
      <c r="BB23" s="40">
        <f t="shared" ca="1" si="132"/>
        <v>670.98619006892386</v>
      </c>
      <c r="BC23" s="40">
        <f t="shared" ca="1" si="132"/>
        <v>670.98619006892386</v>
      </c>
      <c r="BD23" s="40">
        <f t="shared" ca="1" si="132"/>
        <v>670.98619006892386</v>
      </c>
      <c r="BE23" s="40">
        <f t="shared" ca="1" si="132"/>
        <v>670.98619006892386</v>
      </c>
      <c r="BF23" s="40">
        <f t="shared" ca="1" si="132"/>
        <v>670.98619006892386</v>
      </c>
      <c r="BG23" s="40">
        <f t="shared" ca="1" si="132"/>
        <v>670.98619006892386</v>
      </c>
      <c r="BH23" s="40">
        <f t="shared" ca="1" si="132"/>
        <v>670.98619006892386</v>
      </c>
      <c r="BI23" s="40">
        <f t="shared" ca="1" si="132"/>
        <v>670.98619006892386</v>
      </c>
      <c r="BJ23" s="40">
        <f t="shared" ca="1" si="132"/>
        <v>670.98619006892386</v>
      </c>
      <c r="BK23" s="40">
        <f t="shared" ca="1" si="132"/>
        <v>670.98619006892386</v>
      </c>
      <c r="BL23" s="40">
        <f t="shared" ca="1" si="132"/>
        <v>670.98619006892386</v>
      </c>
      <c r="BM23" s="40">
        <f t="shared" ca="1" si="132"/>
        <v>670.98619006892386</v>
      </c>
      <c r="BN23" s="40">
        <f t="shared" ca="1" si="132"/>
        <v>670.98619006892386</v>
      </c>
      <c r="BO23" s="40">
        <f t="shared" ca="1" si="132"/>
        <v>670.98619006892386</v>
      </c>
      <c r="BP23" s="40">
        <f t="shared" ca="1" si="132"/>
        <v>670.98619006892386</v>
      </c>
      <c r="BQ23" s="40">
        <f t="shared" ca="1" si="132"/>
        <v>670.98619006892386</v>
      </c>
      <c r="BR23" s="40">
        <f t="shared" ca="1" si="132"/>
        <v>670.98619006892386</v>
      </c>
      <c r="BS23" s="40">
        <f t="shared" ca="1" si="132"/>
        <v>670.98619006892386</v>
      </c>
      <c r="BT23" s="40">
        <f t="shared" ca="1" si="127"/>
        <v>670.98619006892386</v>
      </c>
      <c r="BU23" s="40">
        <f t="shared" ca="1" si="127"/>
        <v>670.98619006892386</v>
      </c>
      <c r="BV23" s="40">
        <f t="shared" ca="1" si="127"/>
        <v>670.98619006892386</v>
      </c>
      <c r="BW23" s="40">
        <f t="shared" ca="1" si="127"/>
        <v>670.98619006892386</v>
      </c>
      <c r="BX23" s="40">
        <f t="shared" ca="1" si="127"/>
        <v>670.98619006892386</v>
      </c>
      <c r="BY23" s="40">
        <f t="shared" ca="1" si="127"/>
        <v>670.98619006892386</v>
      </c>
      <c r="BZ23" s="40">
        <f t="shared" ca="1" si="127"/>
        <v>670.98619006892386</v>
      </c>
      <c r="CA23" s="40">
        <f t="shared" ca="1" si="127"/>
        <v>670.98619006892386</v>
      </c>
      <c r="CB23" s="40">
        <f t="shared" ca="1" si="127"/>
        <v>670.98619006892386</v>
      </c>
      <c r="CC23" s="40">
        <f t="shared" ca="1" si="127"/>
        <v>670.98619006892386</v>
      </c>
      <c r="CD23" s="40">
        <f t="shared" ca="1" si="127"/>
        <v>670.98619006892386</v>
      </c>
      <c r="CE23" s="40">
        <f t="shared" ca="1" si="127"/>
        <v>670.98619006892386</v>
      </c>
      <c r="CF23" s="40">
        <f t="shared" ca="1" si="127"/>
        <v>670.98619006892386</v>
      </c>
      <c r="CG23" s="40">
        <f t="shared" ca="1" si="127"/>
        <v>670.98619006892386</v>
      </c>
      <c r="CH23" s="40">
        <f t="shared" ca="1" si="127"/>
        <v>670.98619006892386</v>
      </c>
      <c r="CI23" s="40">
        <f t="shared" ca="1" si="127"/>
        <v>670.98619006892386</v>
      </c>
      <c r="CJ23" s="40">
        <f t="shared" ca="1" si="127"/>
        <v>670.98619006892386</v>
      </c>
      <c r="CK23" s="40">
        <f t="shared" ca="1" si="127"/>
        <v>670.98619006892386</v>
      </c>
      <c r="CL23" s="40">
        <f t="shared" ca="1" si="127"/>
        <v>670.98619006892386</v>
      </c>
      <c r="CM23" s="40">
        <f t="shared" ca="1" si="127"/>
        <v>670.98619006892386</v>
      </c>
      <c r="CN23" s="40">
        <f t="shared" ca="1" si="127"/>
        <v>670.98619006892386</v>
      </c>
      <c r="CO23" s="40">
        <f t="shared" ca="1" si="127"/>
        <v>670.98619006892386</v>
      </c>
      <c r="CP23" s="40">
        <f t="shared" ca="1" si="127"/>
        <v>670.98619006892386</v>
      </c>
      <c r="CQ23" s="40">
        <f t="shared" ca="1" si="127"/>
        <v>670.98619006892386</v>
      </c>
      <c r="CR23" s="40">
        <f t="shared" ca="1" si="127"/>
        <v>670.98619006892386</v>
      </c>
      <c r="CS23" s="40">
        <f t="shared" ca="1" si="127"/>
        <v>670.98619006892386</v>
      </c>
      <c r="CT23" s="40">
        <f t="shared" ca="1" si="127"/>
        <v>670.98619006892386</v>
      </c>
      <c r="CU23" s="40">
        <f t="shared" ca="1" si="127"/>
        <v>670.98619006892386</v>
      </c>
      <c r="CV23" s="40">
        <f t="shared" ca="1" si="127"/>
        <v>670.98619006892386</v>
      </c>
      <c r="CW23" s="40">
        <f t="shared" ca="1" si="127"/>
        <v>670.98619006892386</v>
      </c>
      <c r="CX23" s="40">
        <f t="shared" ca="1" si="127"/>
        <v>670.98619006892386</v>
      </c>
      <c r="CY23" s="40">
        <f t="shared" ca="1" si="127"/>
        <v>670.98619006892386</v>
      </c>
      <c r="CZ23" s="40">
        <f t="shared" ca="1" si="127"/>
        <v>670.98619006892386</v>
      </c>
      <c r="DA23" s="40">
        <f t="shared" ca="1" si="127"/>
        <v>670.98619006892386</v>
      </c>
      <c r="DB23" s="40">
        <f t="shared" ca="1" si="127"/>
        <v>670.98619006892386</v>
      </c>
      <c r="DC23" s="40">
        <f t="shared" ca="1" si="127"/>
        <v>670.98619006892386</v>
      </c>
      <c r="DD23" s="40">
        <f t="shared" ca="1" si="127"/>
        <v>670.98619006892386</v>
      </c>
      <c r="DE23" s="40">
        <f t="shared" ca="1" si="127"/>
        <v>670.98619006892386</v>
      </c>
      <c r="DF23" s="40">
        <f t="shared" ca="1" si="127"/>
        <v>670.98619006892386</v>
      </c>
      <c r="DG23" s="40">
        <f t="shared" ca="1" si="127"/>
        <v>670.98619006892386</v>
      </c>
      <c r="DH23" s="40">
        <f t="shared" ca="1" si="127"/>
        <v>670.98619006892386</v>
      </c>
      <c r="DI23" s="40">
        <f t="shared" ca="1" si="127"/>
        <v>670.98619006892386</v>
      </c>
      <c r="DJ23" s="40">
        <f t="shared" ca="1" si="127"/>
        <v>670.98619006892386</v>
      </c>
      <c r="DK23" s="40">
        <f t="shared" ca="1" si="127"/>
        <v>670.98619006892386</v>
      </c>
      <c r="DL23" s="40">
        <f t="shared" ca="1" si="127"/>
        <v>670.98619006892386</v>
      </c>
      <c r="DM23" s="40">
        <f t="shared" ca="1" si="127"/>
        <v>670.98619006892386</v>
      </c>
      <c r="DN23" s="40">
        <f t="shared" ca="1" si="127"/>
        <v>670.98619006892386</v>
      </c>
      <c r="DO23" s="40">
        <f t="shared" ca="1" si="127"/>
        <v>670.98619006892386</v>
      </c>
      <c r="DP23" s="40">
        <f t="shared" ca="1" si="127"/>
        <v>670.98619006892386</v>
      </c>
      <c r="DQ23" s="40">
        <f t="shared" ca="1" si="127"/>
        <v>670.98619006892386</v>
      </c>
      <c r="DR23" s="40">
        <f t="shared" ca="1" si="127"/>
        <v>670.98619006892386</v>
      </c>
      <c r="DS23" s="40">
        <f t="shared" ca="1" si="127"/>
        <v>670.98619006892386</v>
      </c>
      <c r="DT23" s="40">
        <f t="shared" ca="1" si="127"/>
        <v>670.98619006892386</v>
      </c>
      <c r="DU23" s="40">
        <f t="shared" ca="1" si="127"/>
        <v>670.98619006892386</v>
      </c>
      <c r="DV23" s="40">
        <f t="shared" ca="1" si="127"/>
        <v>670.98619006892386</v>
      </c>
      <c r="DW23" s="40">
        <f t="shared" ca="1" si="127"/>
        <v>670.98619006892386</v>
      </c>
      <c r="DX23" s="40">
        <f t="shared" ca="1" si="127"/>
        <v>670.98619006892386</v>
      </c>
      <c r="DY23" s="40">
        <f t="shared" ca="1" si="127"/>
        <v>670.98619006892386</v>
      </c>
      <c r="DZ23" s="40">
        <f t="shared" ca="1" si="127"/>
        <v>670.98619006892386</v>
      </c>
      <c r="EA23" s="40">
        <f t="shared" ca="1" si="127"/>
        <v>670.98619006892386</v>
      </c>
      <c r="EB23" s="40">
        <f t="shared" ca="1" si="127"/>
        <v>670.98619006892386</v>
      </c>
      <c r="EC23" s="40">
        <f t="shared" ca="1" si="127"/>
        <v>670.98619006892386</v>
      </c>
      <c r="ED23" s="40">
        <f t="shared" ca="1" si="127"/>
        <v>670.98619006892386</v>
      </c>
      <c r="EE23" s="40">
        <f t="shared" ca="1" si="127"/>
        <v>670.98619006892386</v>
      </c>
      <c r="EF23" s="40">
        <f t="shared" ca="1" si="128"/>
        <v>670.98619006892386</v>
      </c>
      <c r="EG23" s="40">
        <f t="shared" ca="1" si="128"/>
        <v>670.98619006892386</v>
      </c>
      <c r="EH23" s="40">
        <f t="shared" ca="1" si="128"/>
        <v>670.98619006892386</v>
      </c>
      <c r="EI23" s="40">
        <f t="shared" ca="1" si="128"/>
        <v>670.98619006892386</v>
      </c>
      <c r="EJ23" s="40">
        <f t="shared" ca="1" si="128"/>
        <v>670.98619006892386</v>
      </c>
      <c r="EK23" s="40">
        <f t="shared" ca="1" si="128"/>
        <v>670.98619006892386</v>
      </c>
      <c r="EL23" s="40">
        <f t="shared" ca="1" si="128"/>
        <v>670.98619006892386</v>
      </c>
      <c r="EM23" s="40">
        <f t="shared" ca="1" si="128"/>
        <v>670.98619006892386</v>
      </c>
      <c r="EN23" s="40">
        <f t="shared" ca="1" si="128"/>
        <v>670.98619006892386</v>
      </c>
      <c r="EO23" s="40">
        <f t="shared" ca="1" si="128"/>
        <v>670.98619006892386</v>
      </c>
      <c r="EP23" s="40">
        <f t="shared" ca="1" si="128"/>
        <v>670.98619006892386</v>
      </c>
      <c r="EQ23" s="40">
        <f t="shared" ca="1" si="128"/>
        <v>670.98619006892386</v>
      </c>
      <c r="ER23" s="40">
        <f t="shared" ca="1" si="128"/>
        <v>670.98619006892386</v>
      </c>
      <c r="ES23" s="40">
        <f t="shared" ca="1" si="128"/>
        <v>670.98619006892386</v>
      </c>
      <c r="ET23" s="40">
        <f t="shared" ca="1" si="128"/>
        <v>670.98619006892386</v>
      </c>
      <c r="EU23" s="40">
        <f t="shared" ca="1" si="128"/>
        <v>670.98619006892386</v>
      </c>
      <c r="EV23" s="40">
        <f t="shared" ca="1" si="128"/>
        <v>670.98619006892386</v>
      </c>
      <c r="EW23" s="40">
        <f t="shared" ca="1" si="128"/>
        <v>670.98619006892386</v>
      </c>
      <c r="EX23" s="40">
        <f t="shared" ca="1" si="128"/>
        <v>670.98619006892386</v>
      </c>
      <c r="EY23" s="40">
        <f t="shared" ca="1" si="128"/>
        <v>670.98619006892386</v>
      </c>
      <c r="EZ23" s="40">
        <f t="shared" ca="1" si="128"/>
        <v>670.98619006892386</v>
      </c>
      <c r="FA23" s="40">
        <f t="shared" ca="1" si="128"/>
        <v>670.98619006892386</v>
      </c>
      <c r="FB23" s="40">
        <f t="shared" ca="1" si="128"/>
        <v>670.98619006892386</v>
      </c>
      <c r="FC23" s="40">
        <f t="shared" ca="1" si="128"/>
        <v>670.98619006892386</v>
      </c>
      <c r="FD23" s="40">
        <f t="shared" ca="1" si="128"/>
        <v>670.98619006892386</v>
      </c>
      <c r="FE23" s="40">
        <f t="shared" ca="1" si="128"/>
        <v>670.98619006892386</v>
      </c>
      <c r="FF23" s="40">
        <f t="shared" ca="1" si="128"/>
        <v>670.98619006892386</v>
      </c>
      <c r="FG23" s="40">
        <f t="shared" ca="1" si="128"/>
        <v>670.98619006892386</v>
      </c>
      <c r="FH23" s="40">
        <f t="shared" ca="1" si="128"/>
        <v>670.98619006892386</v>
      </c>
      <c r="FI23" s="40">
        <f t="shared" ca="1" si="128"/>
        <v>670.98619006892386</v>
      </c>
      <c r="FJ23" s="40">
        <f t="shared" ca="1" si="128"/>
        <v>670.98619006892386</v>
      </c>
      <c r="FK23" s="40">
        <f t="shared" ca="1" si="128"/>
        <v>670.98619006892386</v>
      </c>
      <c r="FL23" s="40">
        <f t="shared" ca="1" si="128"/>
        <v>670.98619006892386</v>
      </c>
      <c r="FM23" s="40">
        <f t="shared" ca="1" si="128"/>
        <v>670.98619006892386</v>
      </c>
      <c r="FN23" s="40">
        <f t="shared" ca="1" si="128"/>
        <v>670.98619006892386</v>
      </c>
      <c r="FO23" s="40">
        <f t="shared" ca="1" si="128"/>
        <v>670.98619006892386</v>
      </c>
      <c r="FP23" s="40">
        <f t="shared" ca="1" si="128"/>
        <v>670.98619006892386</v>
      </c>
      <c r="FQ23" s="40">
        <f t="shared" ca="1" si="128"/>
        <v>670.98619006892386</v>
      </c>
      <c r="FR23" s="40">
        <f t="shared" ca="1" si="128"/>
        <v>670.98619006892386</v>
      </c>
      <c r="FS23" s="40">
        <f t="shared" ca="1" si="128"/>
        <v>670.98619006892386</v>
      </c>
      <c r="FT23" s="40">
        <f t="shared" ca="1" si="128"/>
        <v>670.98619006892386</v>
      </c>
      <c r="FU23" s="40">
        <f t="shared" ca="1" si="128"/>
        <v>670.98619006892386</v>
      </c>
      <c r="FV23" s="40">
        <f t="shared" ca="1" si="128"/>
        <v>670.98619006892386</v>
      </c>
      <c r="FW23" s="40">
        <f t="shared" ca="1" si="128"/>
        <v>670.98619006892386</v>
      </c>
      <c r="FX23" s="40">
        <f t="shared" ca="1" si="128"/>
        <v>670.98619006892386</v>
      </c>
      <c r="FY23" s="40">
        <f t="shared" ca="1" si="128"/>
        <v>670.98619006892386</v>
      </c>
      <c r="FZ23" s="40">
        <f t="shared" ca="1" si="128"/>
        <v>670.98619006892386</v>
      </c>
      <c r="GA23" s="40">
        <f t="shared" ca="1" si="128"/>
        <v>670.98619006892386</v>
      </c>
      <c r="GB23" s="40">
        <f t="shared" ca="1" si="128"/>
        <v>670.98619006892386</v>
      </c>
      <c r="GC23" s="40">
        <f t="shared" ca="1" si="128"/>
        <v>670.98619006892386</v>
      </c>
      <c r="GD23" s="40">
        <f t="shared" ca="1" si="128"/>
        <v>670.98619006892386</v>
      </c>
      <c r="GE23" s="40">
        <f t="shared" ca="1" si="128"/>
        <v>670.98619006892386</v>
      </c>
      <c r="GF23" s="40">
        <f t="shared" ca="1" si="128"/>
        <v>670.98619006892386</v>
      </c>
      <c r="GG23" s="40">
        <f t="shared" ca="1" si="128"/>
        <v>670.98619006892386</v>
      </c>
      <c r="GH23" s="40">
        <f t="shared" ca="1" si="128"/>
        <v>670.98619006892386</v>
      </c>
      <c r="GI23" s="40">
        <f t="shared" ca="1" si="128"/>
        <v>670.98619006892386</v>
      </c>
      <c r="GJ23" s="40">
        <f t="shared" ca="1" si="128"/>
        <v>670.98619006892386</v>
      </c>
      <c r="GK23" s="40">
        <f t="shared" ca="1" si="128"/>
        <v>670.98619006892386</v>
      </c>
      <c r="GL23" s="40">
        <f t="shared" ca="1" si="128"/>
        <v>670.98619006892386</v>
      </c>
      <c r="GM23" s="40">
        <f t="shared" ca="1" si="128"/>
        <v>670.98619006892386</v>
      </c>
      <c r="GN23" s="40">
        <f t="shared" ca="1" si="128"/>
        <v>670.98619006892386</v>
      </c>
      <c r="GO23" s="40">
        <f t="shared" ca="1" si="128"/>
        <v>670.98619006892386</v>
      </c>
      <c r="GP23" s="40">
        <f t="shared" ca="1" si="128"/>
        <v>670.98619006892386</v>
      </c>
      <c r="GQ23" s="40">
        <f t="shared" ca="1" si="128"/>
        <v>670.98619006892386</v>
      </c>
      <c r="GR23" s="40">
        <f t="shared" ca="1" si="129"/>
        <v>670.98619006892386</v>
      </c>
      <c r="GS23" s="40">
        <f t="shared" ca="1" si="129"/>
        <v>670.98619006892386</v>
      </c>
      <c r="GT23" s="40">
        <f t="shared" ca="1" si="129"/>
        <v>670.98619006892386</v>
      </c>
      <c r="GU23" s="40">
        <f t="shared" ca="1" si="129"/>
        <v>670.98619006892386</v>
      </c>
      <c r="GV23" s="40">
        <f t="shared" ca="1" si="129"/>
        <v>670.98619006892386</v>
      </c>
      <c r="GW23" s="40">
        <f t="shared" ca="1" si="129"/>
        <v>670.98619006892386</v>
      </c>
      <c r="GX23" s="40">
        <f t="shared" ca="1" si="129"/>
        <v>670.98619006892386</v>
      </c>
      <c r="GY23" s="40">
        <f t="shared" ca="1" si="129"/>
        <v>670.98619006892386</v>
      </c>
      <c r="GZ23" s="40">
        <f t="shared" ca="1" si="129"/>
        <v>670.98619006892386</v>
      </c>
      <c r="HA23" s="40">
        <f t="shared" ca="1" si="129"/>
        <v>670.98619006892386</v>
      </c>
      <c r="HB23" s="40">
        <f t="shared" ca="1" si="129"/>
        <v>670.98619006892386</v>
      </c>
      <c r="HC23" s="40">
        <f t="shared" ca="1" si="129"/>
        <v>670.98619006892386</v>
      </c>
      <c r="HD23" s="40">
        <f t="shared" ca="1" si="129"/>
        <v>670.98619006892386</v>
      </c>
      <c r="HE23" s="40">
        <f t="shared" ca="1" si="129"/>
        <v>670.98619006892386</v>
      </c>
      <c r="HF23" s="40">
        <f t="shared" ca="1" si="129"/>
        <v>670.98619006892386</v>
      </c>
      <c r="HG23" s="40">
        <f t="shared" ca="1" si="129"/>
        <v>670.98619006892386</v>
      </c>
      <c r="HH23" s="40">
        <f t="shared" ca="1" si="129"/>
        <v>670.98619006892386</v>
      </c>
      <c r="HI23" s="40">
        <f t="shared" ca="1" si="129"/>
        <v>670.98619006892386</v>
      </c>
      <c r="HJ23" s="40">
        <f t="shared" ca="1" si="129"/>
        <v>670.98619006892386</v>
      </c>
      <c r="HK23" s="40">
        <f t="shared" ca="1" si="129"/>
        <v>670.98619006892386</v>
      </c>
      <c r="HL23" s="40">
        <f t="shared" ca="1" si="129"/>
        <v>670.98619006892386</v>
      </c>
      <c r="HM23" s="40">
        <f t="shared" ca="1" si="129"/>
        <v>670.98619006892386</v>
      </c>
      <c r="HN23" s="40">
        <f t="shared" ca="1" si="129"/>
        <v>670.98619006892386</v>
      </c>
      <c r="HO23" s="40">
        <f t="shared" ca="1" si="129"/>
        <v>670.98619006892386</v>
      </c>
      <c r="HP23" s="40">
        <f t="shared" ca="1" si="129"/>
        <v>670.98619006892386</v>
      </c>
      <c r="HQ23" s="40">
        <f t="shared" ca="1" si="129"/>
        <v>670.98619006892386</v>
      </c>
      <c r="HR23" s="40">
        <f t="shared" ca="1" si="129"/>
        <v>670.98619006892386</v>
      </c>
      <c r="HS23" s="40">
        <f t="shared" ca="1" si="129"/>
        <v>670.98619006892386</v>
      </c>
      <c r="HT23" s="40">
        <f t="shared" ca="1" si="129"/>
        <v>670.98619006892386</v>
      </c>
      <c r="HU23" s="40">
        <f t="shared" ca="1" si="129"/>
        <v>670.98619006892386</v>
      </c>
      <c r="HV23" s="40">
        <f t="shared" ca="1" si="129"/>
        <v>670.98619006892386</v>
      </c>
      <c r="HW23" s="40">
        <f t="shared" ca="1" si="129"/>
        <v>670.98619006892386</v>
      </c>
      <c r="HX23" s="40">
        <f t="shared" ca="1" si="129"/>
        <v>670.98619006892386</v>
      </c>
      <c r="HY23" s="40">
        <f t="shared" ca="1" si="129"/>
        <v>670.98619006892386</v>
      </c>
      <c r="HZ23" s="40">
        <f t="shared" ca="1" si="129"/>
        <v>670.98619006892386</v>
      </c>
      <c r="IA23" s="40">
        <f t="shared" ca="1" si="129"/>
        <v>670.98619006892386</v>
      </c>
      <c r="IB23" s="40">
        <f t="shared" ca="1" si="129"/>
        <v>670.98619006892386</v>
      </c>
      <c r="IC23" s="40">
        <f t="shared" ca="1" si="129"/>
        <v>670.98619006892386</v>
      </c>
      <c r="ID23" s="40">
        <f t="shared" ca="1" si="129"/>
        <v>670.98619006892386</v>
      </c>
      <c r="IE23" s="40">
        <f t="shared" ca="1" si="129"/>
        <v>670.98619006892386</v>
      </c>
      <c r="IF23" s="40">
        <f t="shared" ca="1" si="129"/>
        <v>670.98619006892386</v>
      </c>
      <c r="IG23" s="40">
        <f t="shared" ca="1" si="129"/>
        <v>670.98619006892386</v>
      </c>
      <c r="IH23" s="40">
        <f t="shared" ca="1" si="129"/>
        <v>670.98619006892386</v>
      </c>
      <c r="II23" s="40">
        <f t="shared" ca="1" si="129"/>
        <v>670.98619006892386</v>
      </c>
      <c r="IJ23" s="40">
        <f t="shared" ca="1" si="129"/>
        <v>670.98619006892386</v>
      </c>
      <c r="IK23" s="40">
        <f t="shared" ca="1" si="129"/>
        <v>670.98619006892386</v>
      </c>
      <c r="IL23" s="40">
        <f t="shared" ca="1" si="129"/>
        <v>670.98619006892386</v>
      </c>
      <c r="IM23" s="40">
        <f t="shared" ca="1" si="129"/>
        <v>670.98619006892386</v>
      </c>
      <c r="IN23" s="40">
        <f t="shared" ca="1" si="129"/>
        <v>670.98619006892386</v>
      </c>
    </row>
    <row r="24" spans="2:248" x14ac:dyDescent="0.3">
      <c r="B24" s="19" t="s">
        <v>492</v>
      </c>
      <c r="C24" s="54">
        <f>IF(VLOOKUP(B2,Country_Data!C:H,6,FALSE)="","Not initiated",VLOOKUP(B2,Country_Data!C:H,6,FALSE))</f>
        <v>43905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1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1</v>
      </c>
      <c r="W26" s="26">
        <f t="shared" ca="1" si="137"/>
        <v>0</v>
      </c>
      <c r="X26" s="26">
        <f t="shared" ca="1" si="137"/>
        <v>1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0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IF(C11&lt;0,MAX(G9:IN9)*1.1,_xlfn.MAXIFS(G8:IN8,G8:IN8,"&gt;"&amp;0)*1.3)</f>
        <v>9308.2000000000007</v>
      </c>
      <c r="D27" s="24">
        <f ca="1">IF(D31&lt;TODAY(),_xlfn.MAXIFS(G20:IN20,G4:IN4,"&lt;"&amp;C5+5),IF(D31="N/A",C16*1.5,_xlfn.MAXIFS(G20:IN20,G3:IN3,"&lt;"&amp;$D$31)*1.5))</f>
        <v>1233.5183880867335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1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43904</v>
      </c>
      <c r="D29" s="20">
        <f ca="1">G3</f>
        <v>43904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43955</v>
      </c>
      <c r="D30" s="20">
        <f ca="1">IF(D31&lt;TODAY(),TODAY()+3+Projections!Z45,IFERROR(OFFSET(G26,-23,MATCH(1,G26:IN26,0))+3+Projections!Z45,xMax2+3+Projections!Z45))</f>
        <v>43953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43919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Ireland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Ireland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A8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618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47436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66872</v>
      </c>
      <c r="AL2">
        <f>IF(VLOOKUP($A2,Days_Since_100!$H:$KU,AL$1+2,FALSE)=0,NA(),VLOOKUP($A2,Days_Since_100!$H:$KU,AL$1+2,FALSE))</f>
        <v>73605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>
        <f>IF(VLOOKUP($A2,Days_Since_100!$H:$KU,AR$1+2,FALSE)=0,NA(),VLOOKUP($A2,Days_Since_100!$H:$KU,AR$1+2,FALSE))</f>
        <v>104145</v>
      </c>
      <c r="AS2">
        <f>IF(VLOOKUP($A2,Days_Since_100!$H:$KU,AS$1+2,FALSE)=0,NA(),VLOOKUP($A2,Days_Since_100!$H:$KU,AS$1+2,FALSE))</f>
        <v>109769</v>
      </c>
      <c r="AT2">
        <f>IF(VLOOKUP($A2,Days_Since_100!$H:$KU,AT$1+2,FALSE)=0,NA(),VLOOKUP($A2,Days_Since_100!$H:$KU,AT$1+2,FALSE))</f>
        <v>115314</v>
      </c>
      <c r="AU2">
        <f>IF(VLOOKUP($A2,Days_Since_100!$H:$KU,AU$1+2,FALSE)=0,NA(),VLOOKUP($A2,Days_Since_100!$H:$KU,AU$1+2,FALSE))</f>
        <v>121172</v>
      </c>
      <c r="AV2">
        <f>IF(VLOOKUP($A2,Days_Since_100!$H:$KU,AV$1+2,FALSE)=0,NA(),VLOOKUP($A2,Days_Since_100!$H:$KU,AV$1+2,FALSE))</f>
        <v>125856</v>
      </c>
      <c r="AW2">
        <f>IF(VLOOKUP($A2,Days_Since_100!$H:$KU,AW$1+2,FALSE)=0,NA(),VLOOKUP($A2,Days_Since_100!$H:$KU,AW$1+2,FALSE))</f>
        <v>130172</v>
      </c>
      <c r="AX2">
        <f>IF(VLOOKUP($A2,Days_Since_100!$H:$KU,AX$1+2,FALSE)=0,NA(),VLOOKUP($A2,Days_Since_100!$H:$KU,AX$1+2,FALSE))</f>
        <v>134638</v>
      </c>
      <c r="AY2">
        <f>IF(VLOOKUP($A2,Days_Since_100!$H:$KU,AY$1+2,FALSE)=0,NA(),VLOOKUP($A2,Days_Since_100!$H:$KU,AY$1+2,FALSE))</f>
        <v>139246</v>
      </c>
      <c r="AZ2">
        <f>IF(VLOOKUP($A2,Days_Since_100!$H:$KU,AZ$1+2,FALSE)=0,NA(),VLOOKUP($A2,Days_Since_100!$H:$KU,AZ$1+2,FALSE))</f>
        <v>144640</v>
      </c>
      <c r="BA2">
        <f>IF(VLOOKUP($A2,Days_Since_100!$H:$KU,BA$1+2,FALSE)=0,NA(),VLOOKUP($A2,Days_Since_100!$H:$KU,BA$1+2,FALSE))</f>
        <v>149569</v>
      </c>
      <c r="BB2">
        <f>IF(VLOOKUP($A2,Days_Since_100!$H:$KU,BB$1+2,FALSE)=0,NA(),VLOOKUP($A2,Days_Since_100!$H:$KU,BB$1+2,FALSE))</f>
        <v>154037</v>
      </c>
      <c r="BC2">
        <f>IF(VLOOKUP($A2,Days_Since_100!$H:$KU,BC$1+2,FALSE)=0,NA(),VLOOKUP($A2,Days_Since_100!$H:$KU,BC$1+2,FALSE))</f>
        <v>158348</v>
      </c>
      <c r="BD2">
        <f>IF(VLOOKUP($A2,Days_Since_100!$H:$KU,BD$1+2,FALSE)=0,NA(),VLOOKUP($A2,Days_Since_100!$H:$KU,BD$1+2,FALSE))</f>
        <v>162350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43843</v>
      </c>
      <c r="W3">
        <f>IF(VLOOKUP($A3,Days_Since_100!$H:$KU,W$1+2,FALSE)=0,NA(),VLOOKUP($A3,Days_Since_100!$H:$KU,W$1+2,FALSE))</f>
        <v>53736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213242</v>
      </c>
      <c r="AF3">
        <f>IF(VLOOKUP($A3,Days_Since_100!$H:$KU,AF$1+2,FALSE)=0,NA(),VLOOKUP($A3,Days_Since_100!$H:$KU,AF$1+2,FALSE))</f>
        <v>243622</v>
      </c>
      <c r="AG3">
        <f>IF(VLOOKUP($A3,Days_Since_100!$H:$KU,AG$1+2,FALSE)=0,NA(),VLOOKUP($A3,Days_Since_100!$H:$KU,AG$1+2,FALSE))</f>
        <v>275367</v>
      </c>
      <c r="AH3">
        <f>IF(VLOOKUP($A3,Days_Since_100!$H:$KU,AH$1+2,FALSE)=0,NA(),VLOOKUP($A3,Days_Since_100!$H:$KU,AH$1+2,FALSE))</f>
        <v>308650</v>
      </c>
      <c r="AI3">
        <f>IF(VLOOKUP($A3,Days_Since_100!$H:$KU,AI$1+2,FALSE)=0,NA(),VLOOKUP($A3,Days_Since_100!$H:$KU,AI$1+2,FALSE))</f>
        <v>336802</v>
      </c>
      <c r="AJ3">
        <f>IF(VLOOKUP($A3,Days_Since_100!$H:$KU,AJ$1+2,FALSE)=0,NA(),VLOOKUP($A3,Days_Since_100!$H:$KU,AJ$1+2,FALSE))</f>
        <v>366317</v>
      </c>
      <c r="AK3">
        <f>IF(VLOOKUP($A3,Days_Since_100!$H:$KU,AK$1+2,FALSE)=0,NA(),VLOOKUP($A3,Days_Since_100!$H:$KU,AK$1+2,FALSE))</f>
        <v>397121</v>
      </c>
      <c r="AL3">
        <f>IF(VLOOKUP($A3,Days_Since_100!$H:$KU,AL$1+2,FALSE)=0,NA(),VLOOKUP($A3,Days_Since_100!$H:$KU,AL$1+2,FALSE))</f>
        <v>428654</v>
      </c>
      <c r="AM3">
        <f>IF(VLOOKUP($A3,Days_Since_100!$H:$KU,AM$1+2,FALSE)=0,NA(),VLOOKUP($A3,Days_Since_100!$H:$KU,AM$1+2,FALSE))</f>
        <v>462780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>
        <f>IF(VLOOKUP($A3,Days_Since_100!$H:$KU,AT$1+2,FALSE)=0,NA(),VLOOKUP($A3,Days_Since_100!$H:$KU,AT$1+2,FALSE))</f>
        <v>667592</v>
      </c>
      <c r="AU3">
        <f>IF(VLOOKUP($A3,Days_Since_100!$H:$KU,AU$1+2,FALSE)=0,NA(),VLOOKUP($A3,Days_Since_100!$H:$KU,AU$1+2,FALSE))</f>
        <v>699706</v>
      </c>
      <c r="AV3">
        <f>IF(VLOOKUP($A3,Days_Since_100!$H:$KU,AV$1+2,FALSE)=0,NA(),VLOOKUP($A3,Days_Since_100!$H:$KU,AV$1+2,FALSE))</f>
        <v>732197</v>
      </c>
      <c r="AW3">
        <f>IF(VLOOKUP($A3,Days_Since_100!$H:$KU,AW$1+2,FALSE)=0,NA(),VLOOKUP($A3,Days_Since_100!$H:$KU,AW$1+2,FALSE))</f>
        <v>758809</v>
      </c>
      <c r="AX3">
        <f>IF(VLOOKUP($A3,Days_Since_100!$H:$KU,AX$1+2,FALSE)=0,NA(),VLOOKUP($A3,Days_Since_100!$H:$KU,AX$1+2,FALSE))</f>
        <v>784326</v>
      </c>
      <c r="AY3">
        <f>IF(VLOOKUP($A3,Days_Since_100!$H:$KU,AY$1+2,FALSE)=0,NA(),VLOOKUP($A3,Days_Since_100!$H:$KU,AY$1+2,FALSE))</f>
        <v>811865</v>
      </c>
      <c r="AZ3">
        <f>IF(VLOOKUP($A3,Days_Since_100!$H:$KU,AZ$1+2,FALSE)=0,NA(),VLOOKUP($A3,Days_Since_100!$H:$KU,AZ$1+2,FALSE))</f>
        <v>840351</v>
      </c>
      <c r="BA3">
        <f>IF(VLOOKUP($A3,Days_Since_100!$H:$KU,BA$1+2,FALSE)=0,NA(),VLOOKUP($A3,Days_Since_100!$H:$KU,BA$1+2,FALSE))</f>
        <v>869170</v>
      </c>
      <c r="BB3">
        <f>IF(VLOOKUP($A3,Days_Since_100!$H:$KU,BB$1+2,FALSE)=0,NA(),VLOOKUP($A3,Days_Since_100!$H:$KU,BB$1+2,FALSE))</f>
        <v>905358</v>
      </c>
      <c r="BC3">
        <f>IF(VLOOKUP($A3,Days_Since_100!$H:$KU,BC$1+2,FALSE)=0,NA(),VLOOKUP($A3,Days_Since_100!$H:$KU,BC$1+2,FALSE))</f>
        <v>938154</v>
      </c>
      <c r="BD3">
        <f>IF(VLOOKUP($A3,Days_Since_100!$H:$KU,BD$1+2,FALSE)=0,NA(),VLOOKUP($A3,Days_Since_100!$H:$KU,BD$1+2,FALSE))</f>
        <v>965785</v>
      </c>
      <c r="BE3">
        <f>IF(VLOOKUP($A3,Days_Since_100!$H:$KU,BE$1+2,FALSE)=0,NA(),VLOOKUP($A3,Days_Since_100!$H:$KU,BE$1+2,FALSE))</f>
        <v>988197</v>
      </c>
      <c r="BF3">
        <f>IF(VLOOKUP($A3,Days_Since_100!$H:$KU,BF$1+2,FALSE)=0,NA(),VLOOKUP($A3,Days_Since_100!$H:$KU,BF$1+2,FALSE))</f>
        <v>1012582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>
        <f>IF(VLOOKUP($A4,Days_Since_100!$H:$KU,BC$1+2,FALSE)=0,NA(),VLOOKUP($A4,Days_Since_100!$H:$KU,BC$1+2,FALSE))</f>
        <v>168941</v>
      </c>
      <c r="BD4">
        <f>IF(VLOOKUP($A4,Days_Since_100!$H:$KU,BD$1+2,FALSE)=0,NA(),VLOOKUP($A4,Days_Since_100!$H:$KU,BD$1+2,FALSE))</f>
        <v>172434</v>
      </c>
      <c r="BE4">
        <f>IF(VLOOKUP($A4,Days_Since_100!$H:$KU,BE$1+2,FALSE)=0,NA(),VLOOKUP($A4,Days_Since_100!$H:$KU,BE$1+2,FALSE))</f>
        <v>175925</v>
      </c>
      <c r="BF4">
        <f>IF(VLOOKUP($A4,Days_Since_100!$H:$KU,BF$1+2,FALSE)=0,NA(),VLOOKUP($A4,Days_Since_100!$H:$KU,BF$1+2,FALSE))</f>
        <v>178972</v>
      </c>
      <c r="BG4">
        <f>IF(VLOOKUP($A4,Days_Since_100!$H:$KU,BG$1+2,FALSE)=0,NA(),VLOOKUP($A4,Days_Since_100!$H:$KU,BG$1+2,FALSE))</f>
        <v>181228</v>
      </c>
      <c r="BH4">
        <f>IF(VLOOKUP($A4,Days_Since_100!$H:$KU,BH$1+2,FALSE)=0,NA(),VLOOKUP($A4,Days_Since_100!$H:$KU,BH$1+2,FALSE))</f>
        <v>183957</v>
      </c>
      <c r="BI4">
        <f>IF(VLOOKUP($A4,Days_Since_100!$H:$KU,BI$1+2,FALSE)=0,NA(),VLOOKUP($A4,Days_Since_100!$H:$KU,BI$1+2,FALSE))</f>
        <v>187327</v>
      </c>
      <c r="BJ4">
        <f>IF(VLOOKUP($A4,Days_Since_100!$H:$KU,BJ$1+2,FALSE)=0,NA(),VLOOKUP($A4,Days_Since_100!$H:$KU,BJ$1+2,FALSE))</f>
        <v>189973</v>
      </c>
      <c r="BK4">
        <f>IF(VLOOKUP($A4,Days_Since_100!$H:$KU,BK$1+2,FALSE)=0,NA(),VLOOKUP($A4,Days_Since_100!$H:$KU,BK$1+2,FALSE))</f>
        <v>192994</v>
      </c>
      <c r="BL4">
        <f>IF(VLOOKUP($A4,Days_Since_100!$H:$KU,BL$1+2,FALSE)=0,NA(),VLOOKUP($A4,Days_Since_100!$H:$KU,BL$1+2,FALSE))</f>
        <v>195351</v>
      </c>
      <c r="BM4">
        <f>IF(VLOOKUP($A4,Days_Since_100!$H:$KU,BM$1+2,FALSE)=0,NA(),VLOOKUP($A4,Days_Since_100!$H:$KU,BM$1+2,FALSE))</f>
        <v>197675</v>
      </c>
      <c r="BN4">
        <f>IF(VLOOKUP($A4,Days_Since_100!$H:$KU,BN$1+2,FALSE)=0,NA(),VLOOKUP($A4,Days_Since_100!$H:$KU,BN$1+2,FALSE))</f>
        <v>199414</v>
      </c>
      <c r="BO4">
        <f>IF(VLOOKUP($A4,Days_Since_100!$H:$KU,BO$1+2,FALSE)=0,NA(),VLOOKUP($A4,Days_Since_100!$H:$KU,BO$1+2,FALSE))</f>
        <v>201505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>
        <f>IF(VLOOKUP($A5,Days_Since_100!$H:$KU,CI$1+2,FALSE)=0,NA(),VLOOKUP($A5,Days_Since_100!$H:$KU,CI$1+2,FALSE))</f>
        <v>83403</v>
      </c>
      <c r="CJ5">
        <f>IF(VLOOKUP($A5,Days_Since_100!$H:$KU,CJ$1+2,FALSE)=0,NA(),VLOOKUP($A5,Days_Since_100!$H:$KU,CJ$1+2,FALSE))</f>
        <v>83760</v>
      </c>
      <c r="CK5">
        <f>IF(VLOOKUP($A5,Days_Since_100!$H:$KU,CK$1+2,FALSE)=0,NA(),VLOOKUP($A5,Days_Since_100!$H:$KU,CK$1+2,FALSE))</f>
        <v>83787</v>
      </c>
      <c r="CL5">
        <f>IF(VLOOKUP($A5,Days_Since_100!$H:$KU,CL$1+2,FALSE)=0,NA(),VLOOKUP($A5,Days_Since_100!$H:$KU,CL$1+2,FALSE))</f>
        <v>83805</v>
      </c>
      <c r="CM5">
        <f>IF(VLOOKUP($A5,Days_Since_100!$H:$KU,CM$1+2,FALSE)=0,NA(),VLOOKUP($A5,Days_Since_100!$H:$KU,CM$1+2,FALSE))</f>
        <v>83817</v>
      </c>
      <c r="CN5">
        <f>IF(VLOOKUP($A5,Days_Since_100!$H:$KU,CN$1+2,FALSE)=0,NA(),VLOOKUP($A5,Days_Since_100!$H:$KU,CN$1+2,FALSE))</f>
        <v>83853</v>
      </c>
      <c r="CO5">
        <f>IF(VLOOKUP($A5,Days_Since_100!$H:$KU,CO$1+2,FALSE)=0,NA(),VLOOKUP($A5,Days_Since_100!$H:$KU,CO$1+2,FALSE))</f>
        <v>83868</v>
      </c>
      <c r="CP5">
        <f>IF(VLOOKUP($A5,Days_Since_100!$H:$KU,CP$1+2,FALSE)=0,NA(),VLOOKUP($A5,Days_Since_100!$H:$KU,CP$1+2,FALSE))</f>
        <v>83884</v>
      </c>
      <c r="CQ5">
        <f>IF(VLOOKUP($A5,Days_Since_100!$H:$KU,CQ$1+2,FALSE)=0,NA(),VLOOKUP($A5,Days_Since_100!$H:$KU,CQ$1+2,FALSE))</f>
        <v>83899</v>
      </c>
      <c r="CR5">
        <f>IF(VLOOKUP($A5,Days_Since_100!$H:$KU,CR$1+2,FALSE)=0,NA(),VLOOKUP($A5,Days_Since_100!$H:$KU,CR$1+2,FALSE))</f>
        <v>83909</v>
      </c>
      <c r="CS5">
        <f>IF(VLOOKUP($A5,Days_Since_100!$H:$KU,CS$1+2,FALSE)=0,NA(),VLOOKUP($A5,Days_Since_100!$H:$KU,CS$1+2,FALSE))</f>
        <v>83912</v>
      </c>
      <c r="CT5">
        <f>IF(VLOOKUP($A5,Days_Since_100!$H:$KU,CT$1+2,FALSE)=0,NA(),VLOOKUP($A5,Days_Since_100!$H:$KU,CT$1+2,FALSE))</f>
        <v>83918</v>
      </c>
      <c r="CU5">
        <f>IF(VLOOKUP($A5,Days_Since_100!$H:$KU,CU$1+2,FALSE)=0,NA(),VLOOKUP($A5,Days_Since_100!$H:$KU,CU$1+2,FALSE))</f>
        <v>83940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69500</v>
      </c>
      <c r="AL6">
        <f>IF(VLOOKUP($A6,Days_Since_100!$H:$KU,AL$1+2,FALSE)=0,NA(),VLOOKUP($A6,Days_Since_100!$H:$KU,AL$1+2,FALSE))</f>
        <v>71412</v>
      </c>
      <c r="AM6">
        <f>IF(VLOOKUP($A6,Days_Since_100!$H:$KU,AM$1+2,FALSE)=0,NA(),VLOOKUP($A6,Days_Since_100!$H:$KU,AM$1+2,FALSE))</f>
        <v>75343</v>
      </c>
      <c r="AN6">
        <f>IF(VLOOKUP($A6,Days_Since_100!$H:$KU,AN$1+2,FALSE)=0,NA(),VLOOKUP($A6,Days_Since_100!$H:$KU,AN$1+2,FALSE))</f>
        <v>79163</v>
      </c>
      <c r="AO6">
        <f>IF(VLOOKUP($A6,Days_Since_100!$H:$KU,AO$1+2,FALSE)=0,NA(),VLOOKUP($A6,Days_Since_100!$H:$KU,AO$1+2,FALSE))</f>
        <v>83057</v>
      </c>
      <c r="AP6">
        <f>IF(VLOOKUP($A6,Days_Since_100!$H:$KU,AP$1+2,FALSE)=0,NA(),VLOOKUP($A6,Days_Since_100!$H:$KU,AP$1+2,FALSE))</f>
        <v>87366</v>
      </c>
      <c r="AQ6">
        <f>IF(VLOOKUP($A6,Days_Since_100!$H:$KU,AQ$1+2,FALSE)=0,NA(),VLOOKUP($A6,Days_Since_100!$H:$KU,AQ$1+2,FALSE))</f>
        <v>91738</v>
      </c>
      <c r="AR6">
        <f>IF(VLOOKUP($A6,Days_Since_100!$H:$KU,AR$1+2,FALSE)=0,NA(),VLOOKUP($A6,Days_Since_100!$H:$KU,AR$1+2,FALSE))</f>
        <v>94863</v>
      </c>
      <c r="AS6">
        <f>IF(VLOOKUP($A6,Days_Since_100!$H:$KU,AS$1+2,FALSE)=0,NA(),VLOOKUP($A6,Days_Since_100!$H:$KU,AS$1+2,FALSE))</f>
        <v>121712</v>
      </c>
      <c r="AT6">
        <f>IF(VLOOKUP($A6,Days_Since_100!$H:$KU,AT$1+2,FALSE)=0,NA(),VLOOKUP($A6,Days_Since_100!$H:$KU,AT$1+2,FALSE))</f>
        <v>125394</v>
      </c>
      <c r="AU6">
        <f>IF(VLOOKUP($A6,Days_Since_100!$H:$KU,AU$1+2,FALSE)=0,NA(),VLOOKUP($A6,Days_Since_100!$H:$KU,AU$1+2,FALSE))</f>
        <v>130365</v>
      </c>
      <c r="AV6">
        <f>IF(VLOOKUP($A6,Days_Since_100!$H:$KU,AV$1+2,FALSE)=0,NA(),VLOOKUP($A6,Days_Since_100!$H:$KU,AV$1+2,FALSE))</f>
        <v>133585</v>
      </c>
      <c r="AW6">
        <f>IF(VLOOKUP($A6,Days_Since_100!$H:$KU,AW$1+2,FALSE)=0,NA(),VLOOKUP($A6,Days_Since_100!$H:$KU,AW$1+2,FALSE))</f>
        <v>146075</v>
      </c>
      <c r="AX6">
        <f>IF(VLOOKUP($A6,Days_Since_100!$H:$KU,AX$1+2,FALSE)=0,NA(),VLOOKUP($A6,Days_Since_100!$H:$KU,AX$1+2,FALSE))</f>
        <v>148084</v>
      </c>
      <c r="AY6">
        <f>IF(VLOOKUP($A6,Days_Since_100!$H:$KU,AY$1+2,FALSE)=0,NA(),VLOOKUP($A6,Days_Since_100!$H:$KU,AY$1+2,FALSE))</f>
        <v>148086</v>
      </c>
      <c r="AZ6">
        <f>IF(VLOOKUP($A6,Days_Since_100!$H:$KU,AZ$1+2,FALSE)=0,NA(),VLOOKUP($A6,Days_Since_100!$H:$KU,AZ$1+2,FALSE))</f>
        <v>153011</v>
      </c>
      <c r="BA6">
        <f>IF(VLOOKUP($A6,Days_Since_100!$H:$KU,BA$1+2,FALSE)=0,NA(),VLOOKUP($A6,Days_Since_100!$H:$KU,BA$1+2,FALSE))</f>
        <v>155393</v>
      </c>
      <c r="BB6">
        <f>IF(VLOOKUP($A6,Days_Since_100!$H:$KU,BB$1+2,FALSE)=0,NA(),VLOOKUP($A6,Days_Since_100!$H:$KU,BB$1+2,FALSE))</f>
        <v>158168</v>
      </c>
      <c r="BC6">
        <f>IF(VLOOKUP($A6,Days_Since_100!$H:$KU,BC$1+2,FALSE)=0,NA(),VLOOKUP($A6,Days_Since_100!$H:$KU,BC$1+2,FALSE))</f>
        <v>155980</v>
      </c>
      <c r="BD6">
        <f>IF(VLOOKUP($A6,Days_Since_100!$H:$KU,BD$1+2,FALSE)=0,NA(),VLOOKUP($A6,Days_Since_100!$H:$KU,BD$1+2,FALSE))</f>
        <v>158303</v>
      </c>
      <c r="BE6">
        <f>IF(VLOOKUP($A6,Days_Since_100!$H:$KU,BE$1+2,FALSE)=0,NA(),VLOOKUP($A6,Days_Since_100!$H:$KU,BE$1+2,FALSE))</f>
        <v>159952</v>
      </c>
      <c r="BF6">
        <f>IF(VLOOKUP($A6,Days_Since_100!$H:$KU,BF$1+2,FALSE)=0,NA(),VLOOKUP($A6,Days_Since_100!$H:$KU,BF$1+2,FALSE))</f>
        <v>161644</v>
      </c>
      <c r="BG6">
        <f>IF(VLOOKUP($A6,Days_Since_100!$H:$KU,BG$1+2,FALSE)=0,NA(),VLOOKUP($A6,Days_Since_100!$H:$KU,BG$1+2,FALSE))</f>
        <v>162220</v>
      </c>
      <c r="BH6">
        <f>IF(VLOOKUP($A6,Days_Since_100!$H:$KU,BH$1+2,FALSE)=0,NA(),VLOOKUP($A6,Days_Since_100!$H:$KU,BH$1+2,FALSE))</f>
        <v>165963</v>
      </c>
      <c r="BI6">
        <f>IF(VLOOKUP($A6,Days_Since_100!$H:$KU,BI$1+2,FALSE)=0,NA(),VLOOKUP($A6,Days_Since_100!$H:$KU,BI$1+2,FALSE))</f>
        <v>169053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>
        <f>IF(VLOOKUP($A7,Days_Since_100!$H:$KU,AV$1+2,FALSE)=0,NA(),VLOOKUP($A7,Days_Since_100!$H:$KU,AV$1+2,FALSE))</f>
        <v>137698</v>
      </c>
      <c r="AW7">
        <f>IF(VLOOKUP($A7,Days_Since_100!$H:$KU,AW$1+2,FALSE)=0,NA(),VLOOKUP($A7,Days_Since_100!$H:$KU,AW$1+2,FALSE))</f>
        <v>141397</v>
      </c>
      <c r="AX7">
        <f>IF(VLOOKUP($A7,Days_Since_100!$H:$KU,AX$1+2,FALSE)=0,NA(),VLOOKUP($A7,Days_Since_100!$H:$KU,AX$1+2,FALSE))</f>
        <v>143342</v>
      </c>
      <c r="AY7">
        <f>IF(VLOOKUP($A7,Days_Since_100!$H:$KU,AY$1+2,FALSE)=0,NA(),VLOOKUP($A7,Days_Since_100!$H:$KU,AY$1+2,FALSE))</f>
        <v>145184</v>
      </c>
      <c r="AZ7">
        <f>IF(VLOOKUP($A7,Days_Since_100!$H:$KU,AZ$1+2,FALSE)=0,NA(),VLOOKUP($A7,Days_Since_100!$H:$KU,AZ$1+2,FALSE))</f>
        <v>147065</v>
      </c>
      <c r="BA7">
        <f>IF(VLOOKUP($A7,Days_Since_100!$H:$KU,BA$1+2,FALSE)=0,NA(),VLOOKUP($A7,Days_Since_100!$H:$KU,BA$1+2,FALSE))</f>
        <v>148291</v>
      </c>
      <c r="BB7">
        <f>IF(VLOOKUP($A7,Days_Since_100!$H:$KU,BB$1+2,FALSE)=0,NA(),VLOOKUP($A7,Days_Since_100!$H:$KU,BB$1+2,FALSE))</f>
        <v>150648</v>
      </c>
      <c r="BC7">
        <f>IF(VLOOKUP($A7,Days_Since_100!$H:$KU,BC$1+2,FALSE)=0,NA(),VLOOKUP($A7,Days_Since_100!$H:$KU,BC$1+2,FALSE))</f>
        <v>153129</v>
      </c>
      <c r="BD7">
        <f>IF(VLOOKUP($A7,Days_Since_100!$H:$KU,BD$1+2,FALSE)=0,NA(),VLOOKUP($A7,Days_Since_100!$H:$KU,BD$1+2,FALSE))</f>
        <v>154999</v>
      </c>
      <c r="BE7">
        <f>IF(VLOOKUP($A7,Days_Since_100!$H:$KU,BE$1+2,FALSE)=0,NA(),VLOOKUP($A7,Days_Since_100!$H:$KU,BE$1+2,FALSE))</f>
        <v>156513</v>
      </c>
      <c r="BF7">
        <f>IF(VLOOKUP($A7,Days_Since_100!$H:$KU,BF$1+2,FALSE)=0,NA(),VLOOKUP($A7,Days_Since_100!$H:$KU,BF$1+2,FALSE))</f>
        <v>157770</v>
      </c>
      <c r="BG7">
        <f>IF(VLOOKUP($A7,Days_Since_100!$H:$KU,BG$1+2,FALSE)=0,NA(),VLOOKUP($A7,Days_Since_100!$H:$KU,BG$1+2,FALSE))</f>
        <v>158758</v>
      </c>
      <c r="BH7">
        <f>IF(VLOOKUP($A7,Days_Since_100!$H:$KU,BH$1+2,FALSE)=0,NA(),VLOOKUP($A7,Days_Since_100!$H:$KU,BH$1+2,FALSE))</f>
        <v>159912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>
        <f>IF(VLOOKUP($A8,Days_Since_100!$H:$KU,AU$1+2,FALSE)=0,NA(),VLOOKUP($A8,Days_Since_100!$H:$KU,AU$1+2,FALSE))</f>
        <v>184948</v>
      </c>
      <c r="AV8">
        <f>IF(VLOOKUP($A8,Days_Since_100!$H:$KU,AV$1+2,FALSE)=0,NA(),VLOOKUP($A8,Days_Since_100!$H:$KU,AV$1+2,FALSE))</f>
        <v>190839</v>
      </c>
      <c r="AW8">
        <f>IF(VLOOKUP($A8,Days_Since_100!$H:$KU,AW$1+2,FALSE)=0,NA(),VLOOKUP($A8,Days_Since_100!$H:$KU,AW$1+2,FALSE))</f>
        <v>191726</v>
      </c>
      <c r="AX8">
        <f>IF(VLOOKUP($A8,Days_Since_100!$H:$KU,AX$1+2,FALSE)=0,NA(),VLOOKUP($A8,Days_Since_100!$H:$KU,AX$1+2,FALSE))</f>
        <v>198674</v>
      </c>
      <c r="AY8">
        <f>IF(VLOOKUP($A8,Days_Since_100!$H:$KU,AY$1+2,FALSE)=0,NA(),VLOOKUP($A8,Days_Since_100!$H:$KU,AY$1+2,FALSE))</f>
        <v>200210</v>
      </c>
      <c r="AZ8">
        <f>IF(VLOOKUP($A8,Days_Since_100!$H:$KU,AZ$1+2,FALSE)=0,NA(),VLOOKUP($A8,Days_Since_100!$H:$KU,AZ$1+2,FALSE))</f>
        <v>204178</v>
      </c>
      <c r="BA8">
        <f>IF(VLOOKUP($A8,Days_Since_100!$H:$KU,BA$1+2,FALSE)=0,NA(),VLOOKUP($A8,Days_Since_100!$H:$KU,BA$1+2,FALSE))</f>
        <v>208389</v>
      </c>
      <c r="BB8">
        <f>IF(VLOOKUP($A8,Days_Since_100!$H:$KU,BB$1+2,FALSE)=0,NA(),VLOOKUP($A8,Days_Since_100!$H:$KU,BB$1+2,FALSE))</f>
        <v>213024</v>
      </c>
      <c r="BC8">
        <f>IF(VLOOKUP($A8,Days_Since_100!$H:$KU,BC$1+2,FALSE)=0,NA(),VLOOKUP($A8,Days_Since_100!$H:$KU,BC$1+2,FALSE))</f>
        <v>219764</v>
      </c>
      <c r="BD8">
        <f>IF(VLOOKUP($A8,Days_Since_100!$H:$KU,BD$1+2,FALSE)=0,NA(),VLOOKUP($A8,Days_Since_100!$H:$KU,BD$1+2,FALSE))</f>
        <v>223759</v>
      </c>
      <c r="BE8">
        <f>IF(VLOOKUP($A8,Days_Since_100!$H:$KU,BE$1+2,FALSE)=0,NA(),VLOOKUP($A8,Days_Since_100!$H:$KU,BE$1+2,FALSE))</f>
        <v>226629</v>
      </c>
      <c r="BF8">
        <f>IF(VLOOKUP($A8,Days_Since_100!$H:$KU,BF$1+2,FALSE)=0,NA(),VLOOKUP($A8,Days_Since_100!$H:$KU,BF$1+2,FALSE))</f>
        <v>229422</v>
      </c>
      <c r="BG8">
        <f>IF(VLOOKUP($A8,Days_Since_100!$H:$KU,BG$1+2,FALSE)=0,NA(),VLOOKUP($A8,Days_Since_100!$H:$KU,BG$1+2,FALSE))</f>
        <v>232128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619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0.13234383127811999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9.5010024789194958E-2</v>
      </c>
      <c r="AL14" s="96">
        <f t="shared" si="10"/>
        <v>9.1842138240169069E-2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7.239313642249634E-2</v>
      </c>
      <c r="AQ14" s="96">
        <f t="shared" si="10"/>
        <v>6.2107098114314807E-2</v>
      </c>
      <c r="AR14" s="96">
        <f t="shared" si="10"/>
        <v>5.4500033982817886E-2</v>
      </c>
      <c r="AS14" s="96">
        <f t="shared" si="10"/>
        <v>5.196649059531766E-2</v>
      </c>
      <c r="AT14" s="96">
        <f t="shared" si="10"/>
        <v>5.182597745161921E-2</v>
      </c>
      <c r="AU14" s="96">
        <f t="shared" si="10"/>
        <v>5.0213428479947586E-2</v>
      </c>
      <c r="AV14" s="96">
        <f t="shared" si="10"/>
        <v>4.8153793013236523E-2</v>
      </c>
      <c r="AW14" s="96">
        <f t="shared" si="10"/>
        <v>4.5624692631371699E-2</v>
      </c>
      <c r="AX14" s="96">
        <f t="shared" si="10"/>
        <v>4.1687826265694783E-2</v>
      </c>
      <c r="AY14" s="96">
        <f t="shared" si="10"/>
        <v>3.8436962705603595E-2</v>
      </c>
      <c r="AZ14" s="96">
        <f t="shared" si="10"/>
        <v>3.604167986731488E-2</v>
      </c>
      <c r="BA14" s="96">
        <f t="shared" si="10"/>
        <v>3.5126752821734719E-2</v>
      </c>
      <c r="BB14" s="96">
        <f t="shared" si="10"/>
        <v>3.4240391575762974E-2</v>
      </c>
      <c r="BC14" s="96">
        <f t="shared" si="10"/>
        <v>3.2973038354033202E-2</v>
      </c>
      <c r="BD14" s="96">
        <f t="shared" si="10"/>
        <v>3.1178650721073176E-2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0.41302760589981991</v>
      </c>
      <c r="W15" s="96">
        <f t="shared" ref="W15:W20" si="32">IF(W3=0,NA(),(W3/R3)^(1/5)-1)</f>
        <v>0.31344375680790715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0.2260556363853139</v>
      </c>
      <c r="AB15" s="96">
        <f t="shared" ref="AB15:AB20" si="37">IF(AB3=0,NA(),(AB3/W3)^(1/5)-1)</f>
        <v>0.21264778968022013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0.15970383041652436</v>
      </c>
      <c r="AF15" s="96">
        <f t="shared" ref="AF15:AF20" si="41">IF(AF3=0,NA(),(AF3/AA3)^(1/5)-1)</f>
        <v>0.14935203719370138</v>
      </c>
      <c r="AG15" s="96">
        <f t="shared" ref="AG15:AG20" si="42">IF(AG3=0,NA(),(AG3/AB3)^(1/5)-1)</f>
        <v>0.1433906383855883</v>
      </c>
      <c r="AH15" s="96">
        <f t="shared" ref="AH15:AH20" si="43">IF(AH3=0,NA(),(AH3/AC3)^(1/5)-1)</f>
        <v>0.13783925508075545</v>
      </c>
      <c r="AI15" s="96">
        <f t="shared" ref="AI15:AI20" si="44">IF(AI3=0,NA(),(AI3/AD3)^(1/5)-1)</f>
        <v>0.1234763436509807</v>
      </c>
      <c r="AJ15" s="96">
        <f t="shared" ref="AJ15:AJ20" si="45">IF(AJ3=0,NA(),(AJ3/AE3)^(1/5)-1)</f>
        <v>0.11428649084042797</v>
      </c>
      <c r="AK15" s="96">
        <f t="shared" ref="AK15:AK20" si="46">IF(AK3=0,NA(),(AK3/AF3)^(1/5)-1)</f>
        <v>0.10265910988241145</v>
      </c>
      <c r="AL15" s="96">
        <f t="shared" ref="AL15:AL20" si="47">IF(AL3=0,NA(),(AL3/AG3)^(1/5)-1)</f>
        <v>9.2544153921146899E-2</v>
      </c>
      <c r="AM15" s="96">
        <f t="shared" ref="AM15:AM20" si="48">IF(AM3=0,NA(),(AM3/AH3)^(1/5)-1)</f>
        <v>8.4380402276152067E-2</v>
      </c>
      <c r="AN15" s="96">
        <f t="shared" ref="AN15:AN20" si="49">IF(AN3=0,NA(),(AN3/AI3)^(1/5)-1)</f>
        <v>8.0724609381265244E-2</v>
      </c>
      <c r="AO15" s="96">
        <f t="shared" ref="AO15:AO20" si="50">IF(AO3=0,NA(),(AO3/AJ3)^(1/5)-1)</f>
        <v>7.5204569289307077E-2</v>
      </c>
      <c r="AP15" s="96">
        <f t="shared" ref="AP15:AP20" si="51">IF(AP3=0,NA(),(AP3/AK3)^(1/5)-1)</f>
        <v>6.935769129563063E-2</v>
      </c>
      <c r="AQ15" s="96">
        <f t="shared" ref="AQ15:AQ20" si="52">IF(AQ3=0,NA(),(AQ3/AL3)^(1/5)-1)</f>
        <v>6.2568342205646443E-2</v>
      </c>
      <c r="AR15" s="96">
        <f t="shared" ref="AR15:AR20" si="53">IF(AR3=0,NA(),(AR3/AM3)^(1/5)-1)</f>
        <v>5.5987173028532178E-2</v>
      </c>
      <c r="AS15" s="96">
        <f t="shared" ref="AS15:AS20" si="54">IF(AS3=0,NA(),(AS3/AN3)^(1/5)-1)</f>
        <v>5.0870586253683125E-2</v>
      </c>
      <c r="AT15" s="96">
        <f t="shared" ref="AT15:AT20" si="55">IF(AT3=0,NA(),(AT3/AO3)^(1/5)-1)</f>
        <v>4.8672087753462767E-2</v>
      </c>
      <c r="AU15" s="96">
        <f t="shared" ref="AU15:AU20" si="56">IF(AU3=0,NA(),(AU3/AP3)^(1/5)-1)</f>
        <v>4.7310726311212692E-2</v>
      </c>
      <c r="AV15" s="96">
        <f t="shared" ref="AV15:AV20" si="57">IF(AV3=0,NA(),(AV3/AQ3)^(1/5)-1)</f>
        <v>4.7483860986630821E-2</v>
      </c>
      <c r="AW15" s="96">
        <f t="shared" ref="AW15:AW20" si="58">IF(AW3=0,NA(),(AW3/AR3)^(1/5)-1)</f>
        <v>4.5425129811427656E-2</v>
      </c>
      <c r="AX15" s="96">
        <f t="shared" ref="AX15:AX20" si="59">IF(AX3=0,NA(),(AX3/AS3)^(1/5)-1)</f>
        <v>4.2701774623561395E-2</v>
      </c>
      <c r="AY15" s="96">
        <f t="shared" ref="AY15:AY20" si="60">IF(AY3=0,NA(),(AY3/AT3)^(1/5)-1)</f>
        <v>3.9907089702418963E-2</v>
      </c>
      <c r="AZ15" s="96">
        <f t="shared" ref="AZ15:AZ20" si="61">IF(AZ3=0,NA(),(AZ3/AU3)^(1/5)-1)</f>
        <v>3.7311098672571763E-2</v>
      </c>
      <c r="BA15" s="96">
        <f t="shared" ref="BA15:BA20" si="62">IF(BA3=0,NA(),(BA3/AV3)^(1/5)-1)</f>
        <v>3.4892778781533185E-2</v>
      </c>
      <c r="BB15" s="96">
        <f t="shared" ref="BB15:BB20" si="63">IF(BB3=0,NA(),(BB3/AW3)^(1/5)-1)</f>
        <v>3.5947088185678489E-2</v>
      </c>
      <c r="BC15" s="96">
        <f t="shared" ref="BC15:BC20" si="64">IF(BC3=0,NA(),(BC3/AX3)^(1/5)-1)</f>
        <v>3.6467060536208074E-2</v>
      </c>
      <c r="BD15" s="96">
        <f t="shared" ref="BD15:BD20" si="65">IF(BD3=0,NA(),(BD3/AY3)^(1/5)-1)</f>
        <v>3.5331260945754561E-2</v>
      </c>
      <c r="BE15" s="96">
        <f t="shared" ref="BE15:BE20" si="66">IF(BE3=0,NA(),(BE3/AZ3)^(1/5)-1)</f>
        <v>3.2943487808861693E-2</v>
      </c>
      <c r="BF15" s="96">
        <f t="shared" ref="BF15:BF20" si="67">IF(BF3=0,NA(),(BF3/BA3)^(1/5)-1)</f>
        <v>3.1015264045522128E-2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>
        <f t="shared" si="64"/>
        <v>2.0994898589835831E-2</v>
      </c>
      <c r="BD16" s="96">
        <f t="shared" si="65"/>
        <v>1.975955127843676E-2</v>
      </c>
      <c r="BE16" s="96">
        <f t="shared" si="66"/>
        <v>1.9775706406655269E-2</v>
      </c>
      <c r="BF16" s="96">
        <f t="shared" si="67"/>
        <v>1.9512980555050463E-2</v>
      </c>
      <c r="BG16" s="96">
        <f t="shared" si="68"/>
        <v>1.8747871284791273E-2</v>
      </c>
      <c r="BH16" s="96">
        <f t="shared" si="69"/>
        <v>1.7176344327505699E-2</v>
      </c>
      <c r="BI16" s="96">
        <f t="shared" si="70"/>
        <v>1.6706254100365747E-2</v>
      </c>
      <c r="BJ16" s="96">
        <f t="shared" si="71"/>
        <v>1.5483483789512587E-2</v>
      </c>
      <c r="BK16" s="96">
        <f t="shared" si="72"/>
        <v>1.5200313539367905E-2</v>
      </c>
      <c r="BL16" s="96">
        <f t="shared" si="73"/>
        <v>1.5121598391981905E-2</v>
      </c>
      <c r="BM16" s="96">
        <f t="shared" si="74"/>
        <v>1.4488400657320044E-2</v>
      </c>
      <c r="BN16" s="96">
        <f t="shared" si="75"/>
        <v>1.2583982840480568E-2</v>
      </c>
      <c r="BO16" s="96">
        <f t="shared" si="76"/>
        <v>1.1856181511227915E-2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>
        <f t="shared" si="96"/>
        <v>9.3543958482000811E-4</v>
      </c>
      <c r="CJ17" s="96">
        <f t="shared" si="97"/>
        <v>1.5014866580966846E-3</v>
      </c>
      <c r="CK17" s="96">
        <f t="shared" si="98"/>
        <v>1.3758012609208503E-3</v>
      </c>
      <c r="CL17" s="96">
        <f t="shared" si="99"/>
        <v>1.1951328405130912E-3</v>
      </c>
      <c r="CM17" s="96">
        <f t="shared" si="100"/>
        <v>1.1036603186891369E-3</v>
      </c>
      <c r="CN17" s="96">
        <f t="shared" si="101"/>
        <v>1.0767764807217972E-3</v>
      </c>
      <c r="CO17" s="96">
        <f t="shared" si="102"/>
        <v>2.5774675513057232E-4</v>
      </c>
      <c r="CP17" s="96">
        <f t="shared" si="103"/>
        <v>2.3143235230582704E-4</v>
      </c>
      <c r="CQ17" s="96">
        <f t="shared" si="104"/>
        <v>2.2422971007918235E-4</v>
      </c>
      <c r="CR17" s="96">
        <f t="shared" si="105"/>
        <v>2.1942955205012105E-4</v>
      </c>
      <c r="CS17" s="96">
        <f t="shared" si="106"/>
        <v>1.4068286586543799E-4</v>
      </c>
      <c r="CT17" s="96">
        <f t="shared" si="107"/>
        <v>1.19206564516805E-4</v>
      </c>
      <c r="CU17" s="96">
        <f t="shared" si="108"/>
        <v>1.3348207525387679E-4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9.0001116530947778E-2</v>
      </c>
      <c r="AL18" s="96">
        <f t="shared" si="47"/>
        <v>6.214314275734556E-2</v>
      </c>
      <c r="AM18" s="96">
        <f t="shared" si="48"/>
        <v>5.4628948566249669E-2</v>
      </c>
      <c r="AN18" s="96">
        <f t="shared" si="49"/>
        <v>5.7248414738366504E-2</v>
      </c>
      <c r="AO18" s="96">
        <f t="shared" si="50"/>
        <v>4.9598169443469953E-2</v>
      </c>
      <c r="AP18" s="96">
        <f t="shared" si="51"/>
        <v>4.6818838385826123E-2</v>
      </c>
      <c r="AQ18" s="96">
        <f t="shared" si="52"/>
        <v>5.1370081518840927E-2</v>
      </c>
      <c r="AR18" s="96">
        <f t="shared" si="53"/>
        <v>4.7154562240339981E-2</v>
      </c>
      <c r="AS18" s="96">
        <f t="shared" si="54"/>
        <v>8.9838713538823445E-2</v>
      </c>
      <c r="AT18" s="96">
        <f t="shared" si="55"/>
        <v>8.5875671742612347E-2</v>
      </c>
      <c r="AU18" s="96">
        <f t="shared" si="56"/>
        <v>8.3337337174554937E-2</v>
      </c>
      <c r="AV18" s="96">
        <f t="shared" si="57"/>
        <v>7.8056904535164007E-2</v>
      </c>
      <c r="AW18" s="96">
        <f t="shared" si="58"/>
        <v>9.0173969539404819E-2</v>
      </c>
      <c r="AX18" s="96">
        <f t="shared" si="59"/>
        <v>4.0003851398525025E-2</v>
      </c>
      <c r="AY18" s="96">
        <f t="shared" si="60"/>
        <v>3.382599771309569E-2</v>
      </c>
      <c r="AZ18" s="96">
        <f t="shared" si="61"/>
        <v>3.255294308601675E-2</v>
      </c>
      <c r="BA18" s="96">
        <f t="shared" si="62"/>
        <v>3.0705874433838209E-2</v>
      </c>
      <c r="BB18" s="96">
        <f t="shared" si="63"/>
        <v>1.6034712243256255E-2</v>
      </c>
      <c r="BC18" s="96">
        <f t="shared" si="64"/>
        <v>1.0443782248525713E-2</v>
      </c>
      <c r="BD18" s="96">
        <f t="shared" si="65"/>
        <v>1.3432968806437628E-2</v>
      </c>
      <c r="BE18" s="96">
        <f t="shared" si="66"/>
        <v>8.9122710894284918E-3</v>
      </c>
      <c r="BF18" s="96">
        <f t="shared" si="67"/>
        <v>7.9189895161304591E-3</v>
      </c>
      <c r="BG18" s="96">
        <f t="shared" si="68"/>
        <v>5.0719549104514261E-3</v>
      </c>
      <c r="BH18" s="96">
        <f t="shared" si="69"/>
        <v>1.2484706920849131E-2</v>
      </c>
      <c r="BI18" s="96">
        <f t="shared" si="70"/>
        <v>1.3226984192080682E-2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>
        <f t="shared" si="57"/>
        <v>1.9688392421108647E-2</v>
      </c>
      <c r="AW19" s="96">
        <f t="shared" si="58"/>
        <v>2.0340616997072125E-2</v>
      </c>
      <c r="AX19" s="96">
        <f t="shared" si="59"/>
        <v>1.9619020288367928E-2</v>
      </c>
      <c r="AY19" s="96">
        <f t="shared" si="60"/>
        <v>2.0215188430427578E-2</v>
      </c>
      <c r="AZ19" s="96">
        <f t="shared" si="61"/>
        <v>1.764001788799674E-2</v>
      </c>
      <c r="BA19" s="96">
        <f t="shared" si="62"/>
        <v>1.4933137197125523E-2</v>
      </c>
      <c r="BB19" s="96">
        <f t="shared" si="63"/>
        <v>1.275555745048651E-2</v>
      </c>
      <c r="BC19" s="96">
        <f t="shared" si="64"/>
        <v>1.3297094414704835E-2</v>
      </c>
      <c r="BD19" s="96">
        <f t="shared" si="65"/>
        <v>1.3169313894550116E-2</v>
      </c>
      <c r="BE19" s="96">
        <f t="shared" si="66"/>
        <v>1.2530741528376632E-2</v>
      </c>
      <c r="BF19" s="96">
        <f t="shared" si="67"/>
        <v>1.2469446606780732E-2</v>
      </c>
      <c r="BG19" s="96">
        <f t="shared" si="68"/>
        <v>1.0542189500818866E-2</v>
      </c>
      <c r="BH19" s="96">
        <f t="shared" si="69"/>
        <v>8.7062731506890589E-3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>
        <f t="shared" si="56"/>
        <v>2.5552790114431012E-2</v>
      </c>
      <c r="AV20" s="96">
        <f t="shared" si="57"/>
        <v>2.7254555403699365E-2</v>
      </c>
      <c r="AW20" s="96">
        <f t="shared" si="58"/>
        <v>2.4226127413029541E-2</v>
      </c>
      <c r="AX20" s="96">
        <f t="shared" si="59"/>
        <v>2.8607638264895652E-2</v>
      </c>
      <c r="AY20" s="96">
        <f t="shared" si="60"/>
        <v>2.4205360232453232E-2</v>
      </c>
      <c r="AZ20" s="96">
        <f t="shared" si="61"/>
        <v>1.9980481761888935E-2</v>
      </c>
      <c r="BA20" s="96">
        <f t="shared" si="62"/>
        <v>1.7750985738049119E-2</v>
      </c>
      <c r="BB20" s="96">
        <f t="shared" si="63"/>
        <v>2.1290999928898824E-2</v>
      </c>
      <c r="BC20" s="96">
        <f t="shared" si="64"/>
        <v>2.0382738325054328E-2</v>
      </c>
      <c r="BD20" s="96">
        <f t="shared" si="65"/>
        <v>2.2489717679634813E-2</v>
      </c>
      <c r="BE20" s="96">
        <f t="shared" si="66"/>
        <v>2.1083615338587158E-2</v>
      </c>
      <c r="BF20" s="96">
        <f t="shared" si="67"/>
        <v>1.9417428311937046E-2</v>
      </c>
      <c r="BG20" s="96">
        <f t="shared" si="68"/>
        <v>1.7325191539742768E-2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620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0.13731081299336875</v>
      </c>
      <c r="AH25" s="96">
        <f t="shared" si="608"/>
        <v>0.12894320889545283</v>
      </c>
      <c r="AI25" s="96">
        <f t="shared" si="608"/>
        <v>0.11815393559099641</v>
      </c>
      <c r="AJ25" s="96">
        <f t="shared" si="608"/>
        <v>0.10638458621460505</v>
      </c>
      <c r="AK25" s="96">
        <f t="shared" si="608"/>
        <v>9.8557202447032324E-2</v>
      </c>
      <c r="AL25" s="96">
        <f t="shared" si="608"/>
        <v>9.4629315392769975E-2</v>
      </c>
      <c r="AM25" s="96">
        <f t="shared" si="608"/>
        <v>9.1773359900835752E-2</v>
      </c>
      <c r="AN25" s="96">
        <f t="shared" si="608"/>
        <v>8.9358759920375785E-2</v>
      </c>
      <c r="AO25" s="96">
        <f t="shared" si="608"/>
        <v>8.4807154067991108E-2</v>
      </c>
      <c r="AP25" s="96">
        <f t="shared" si="608"/>
        <v>7.9448893984442145E-2</v>
      </c>
      <c r="AQ25" s="96">
        <f t="shared" si="608"/>
        <v>7.0895851739942062E-2</v>
      </c>
      <c r="AR25" s="96">
        <f t="shared" si="608"/>
        <v>6.3000089506543011E-2</v>
      </c>
      <c r="AS25" s="96">
        <f t="shared" si="608"/>
        <v>5.6191207564150115E-2</v>
      </c>
      <c r="AT25" s="96">
        <f t="shared" si="608"/>
        <v>5.2764167343251588E-2</v>
      </c>
      <c r="AU25" s="96">
        <f t="shared" si="608"/>
        <v>5.1335298842294819E-2</v>
      </c>
      <c r="AV25" s="96">
        <f t="shared" si="608"/>
        <v>5.0064399648267775E-2</v>
      </c>
      <c r="AW25" s="96">
        <f t="shared" si="608"/>
        <v>4.7997304708185272E-2</v>
      </c>
      <c r="AX25" s="96">
        <f t="shared" si="608"/>
        <v>4.5155437303434333E-2</v>
      </c>
      <c r="AY25" s="96">
        <f t="shared" si="608"/>
        <v>4.1916493867556692E-2</v>
      </c>
      <c r="AZ25" s="96">
        <f t="shared" si="608"/>
        <v>3.8722156279537755E-2</v>
      </c>
      <c r="BA25" s="96">
        <f t="shared" si="608"/>
        <v>3.6535131798217733E-2</v>
      </c>
      <c r="BB25" s="96">
        <f t="shared" si="608"/>
        <v>3.5136274754937524E-2</v>
      </c>
      <c r="BC25" s="96">
        <f t="shared" si="608"/>
        <v>3.4113394250510298E-2</v>
      </c>
      <c r="BD25" s="96">
        <f t="shared" si="608"/>
        <v>3.279736021695645E-2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0.40344237577703007</v>
      </c>
      <c r="W26" s="96">
        <f t="shared" si="843"/>
        <v>0.37204072875999389</v>
      </c>
      <c r="X26" s="96">
        <f t="shared" si="843"/>
        <v>0.3349173903431284</v>
      </c>
      <c r="Y26" s="96">
        <f t="shared" si="843"/>
        <v>0.28649589796836494</v>
      </c>
      <c r="Z26" s="96">
        <f t="shared" si="843"/>
        <v>0.26543550726277315</v>
      </c>
      <c r="AA26" s="96">
        <f t="shared" si="843"/>
        <v>0.24802711661732504</v>
      </c>
      <c r="AB26" s="96">
        <f t="shared" ref="AB26:AK31" si="844">AVERAGE(Z15:AB15)</f>
        <v>0.22965533691888859</v>
      </c>
      <c r="AC26" s="96">
        <f t="shared" si="844"/>
        <v>0.21199491900063783</v>
      </c>
      <c r="AD26" s="96">
        <f t="shared" si="844"/>
        <v>0.19514507646568724</v>
      </c>
      <c r="AE26" s="96">
        <f t="shared" si="844"/>
        <v>0.17749709004445532</v>
      </c>
      <c r="AF26" s="96">
        <f t="shared" si="844"/>
        <v>0.16152065879689595</v>
      </c>
      <c r="AG26" s="96">
        <f t="shared" si="844"/>
        <v>0.15081550199860469</v>
      </c>
      <c r="AH26" s="96">
        <f t="shared" si="844"/>
        <v>0.14352731022001505</v>
      </c>
      <c r="AI26" s="96">
        <f t="shared" si="844"/>
        <v>0.13490207903910814</v>
      </c>
      <c r="AJ26" s="96">
        <f t="shared" si="844"/>
        <v>0.12520069652405472</v>
      </c>
      <c r="AK26" s="96">
        <f t="shared" si="844"/>
        <v>0.11347398145794003</v>
      </c>
      <c r="AL26" s="96">
        <f t="shared" ref="AL26:AU31" si="845">AVERAGE(AJ15:AL15)</f>
        <v>0.10316325154799544</v>
      </c>
      <c r="AM26" s="96">
        <f t="shared" si="845"/>
        <v>9.3194555359903467E-2</v>
      </c>
      <c r="AN26" s="96">
        <f t="shared" si="845"/>
        <v>8.5883055192854732E-2</v>
      </c>
      <c r="AO26" s="96">
        <f t="shared" si="845"/>
        <v>8.0103193648908125E-2</v>
      </c>
      <c r="AP26" s="96">
        <f t="shared" si="845"/>
        <v>7.5095623322067651E-2</v>
      </c>
      <c r="AQ26" s="96">
        <f t="shared" si="845"/>
        <v>6.904353426352805E-2</v>
      </c>
      <c r="AR26" s="96">
        <f t="shared" si="845"/>
        <v>6.2637735509936412E-2</v>
      </c>
      <c r="AS26" s="96">
        <f t="shared" si="845"/>
        <v>5.6475367162620582E-2</v>
      </c>
      <c r="AT26" s="96">
        <f t="shared" si="845"/>
        <v>5.1843282345226026E-2</v>
      </c>
      <c r="AU26" s="96">
        <f t="shared" si="845"/>
        <v>4.8951133439452864E-2</v>
      </c>
      <c r="AV26" s="96">
        <f t="shared" ref="AV26:BE31" si="846">AVERAGE(AT15:AV15)</f>
        <v>4.7822225017102094E-2</v>
      </c>
      <c r="AW26" s="96">
        <f t="shared" si="846"/>
        <v>4.673990570309039E-2</v>
      </c>
      <c r="AX26" s="96">
        <f t="shared" si="846"/>
        <v>4.5203588473873291E-2</v>
      </c>
      <c r="AY26" s="96">
        <f t="shared" si="846"/>
        <v>4.2677998045802669E-2</v>
      </c>
      <c r="AZ26" s="96">
        <f t="shared" si="846"/>
        <v>3.9973320999517371E-2</v>
      </c>
      <c r="BA26" s="96">
        <f t="shared" si="846"/>
        <v>3.737032238550797E-2</v>
      </c>
      <c r="BB26" s="96">
        <f t="shared" si="846"/>
        <v>3.6050321879927814E-2</v>
      </c>
      <c r="BC26" s="96">
        <f t="shared" si="846"/>
        <v>3.5768975834473249E-2</v>
      </c>
      <c r="BD26" s="96">
        <f t="shared" si="846"/>
        <v>3.5915136555880377E-2</v>
      </c>
      <c r="BE26" s="96">
        <f t="shared" si="846"/>
        <v>3.4913936430274774E-2</v>
      </c>
      <c r="BF26" s="96">
        <f t="shared" ref="BF26:BO31" si="847">AVERAGE(BD15:BF15)</f>
        <v>3.3096670933379459E-2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>
        <f t="shared" si="846"/>
        <v>2.2914093369839073E-2</v>
      </c>
      <c r="BD27" s="96">
        <f t="shared" si="846"/>
        <v>2.1172170361151082E-2</v>
      </c>
      <c r="BE27" s="96">
        <f t="shared" si="846"/>
        <v>2.0176718758309287E-2</v>
      </c>
      <c r="BF27" s="96">
        <f t="shared" si="847"/>
        <v>1.9682746080047497E-2</v>
      </c>
      <c r="BG27" s="96">
        <f t="shared" si="847"/>
        <v>1.9345519415499002E-2</v>
      </c>
      <c r="BH27" s="96">
        <f t="shared" si="847"/>
        <v>1.8479065389115812E-2</v>
      </c>
      <c r="BI27" s="96">
        <f t="shared" si="847"/>
        <v>1.7543489904220905E-2</v>
      </c>
      <c r="BJ27" s="96">
        <f t="shared" si="847"/>
        <v>1.6455360739128011E-2</v>
      </c>
      <c r="BK27" s="96">
        <f t="shared" si="847"/>
        <v>1.5796683809748746E-2</v>
      </c>
      <c r="BL27" s="96">
        <f t="shared" si="847"/>
        <v>1.5268465240287465E-2</v>
      </c>
      <c r="BM27" s="96">
        <f t="shared" si="847"/>
        <v>1.4936770862889951E-2</v>
      </c>
      <c r="BN27" s="96">
        <f t="shared" si="847"/>
        <v>1.4064660629927506E-2</v>
      </c>
      <c r="BO27" s="96">
        <f t="shared" si="847"/>
        <v>1.2976188336342842E-2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>
        <f t="shared" si="867"/>
        <v>9.8426422137539338E-4</v>
      </c>
      <c r="CJ28" s="96">
        <f t="shared" si="868"/>
        <v>1.1452135791244118E-3</v>
      </c>
      <c r="CK28" s="96">
        <f t="shared" si="869"/>
        <v>1.2709091679458477E-3</v>
      </c>
      <c r="CL28" s="96">
        <f t="shared" si="870"/>
        <v>1.3574735865102088E-3</v>
      </c>
      <c r="CM28" s="96">
        <f t="shared" si="871"/>
        <v>1.2248648067076928E-3</v>
      </c>
      <c r="CN28" s="96">
        <f t="shared" si="872"/>
        <v>1.1251898799746751E-3</v>
      </c>
      <c r="CO28" s="96">
        <f t="shared" si="873"/>
        <v>8.1272785151383553E-4</v>
      </c>
      <c r="CP28" s="96">
        <f t="shared" si="874"/>
        <v>5.2198519605273219E-4</v>
      </c>
      <c r="CQ28" s="96">
        <f t="shared" si="875"/>
        <v>2.3780293917186057E-4</v>
      </c>
      <c r="CR28" s="96">
        <f t="shared" si="876"/>
        <v>2.2503053814504348E-4</v>
      </c>
      <c r="CS28" s="96">
        <f t="shared" si="877"/>
        <v>1.9478070933158045E-4</v>
      </c>
      <c r="CT28" s="96">
        <f t="shared" si="878"/>
        <v>1.5977299414412136E-4</v>
      </c>
      <c r="CU28" s="96">
        <f t="shared" si="879"/>
        <v>1.3112383521203994E-4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9.4528491517661337E-2</v>
      </c>
      <c r="AL29" s="96">
        <f t="shared" si="845"/>
        <v>8.3646045141922906E-2</v>
      </c>
      <c r="AM29" s="96">
        <f t="shared" si="845"/>
        <v>6.8924402618181002E-2</v>
      </c>
      <c r="AN29" s="96">
        <f t="shared" si="845"/>
        <v>5.8006835353987242E-2</v>
      </c>
      <c r="AO29" s="96">
        <f t="shared" si="845"/>
        <v>5.3825177582695373E-2</v>
      </c>
      <c r="AP29" s="96">
        <f t="shared" si="845"/>
        <v>5.1221807522554196E-2</v>
      </c>
      <c r="AQ29" s="96">
        <f t="shared" si="845"/>
        <v>4.926236311604567E-2</v>
      </c>
      <c r="AR29" s="96">
        <f t="shared" si="845"/>
        <v>4.8447827381669008E-2</v>
      </c>
      <c r="AS29" s="96">
        <f t="shared" si="845"/>
        <v>6.2787785766001455E-2</v>
      </c>
      <c r="AT29" s="96">
        <f t="shared" si="845"/>
        <v>7.4289649173925262E-2</v>
      </c>
      <c r="AU29" s="96">
        <f t="shared" si="845"/>
        <v>8.6350574151996914E-2</v>
      </c>
      <c r="AV29" s="96">
        <f t="shared" si="846"/>
        <v>8.2423304484110435E-2</v>
      </c>
      <c r="AW29" s="96">
        <f t="shared" si="846"/>
        <v>8.3856070416374592E-2</v>
      </c>
      <c r="AX29" s="96">
        <f t="shared" si="846"/>
        <v>6.9411575157697955E-2</v>
      </c>
      <c r="AY29" s="96">
        <f t="shared" si="846"/>
        <v>5.4667939550341847E-2</v>
      </c>
      <c r="AZ29" s="96">
        <f t="shared" si="846"/>
        <v>3.5460930732545824E-2</v>
      </c>
      <c r="BA29" s="96">
        <f t="shared" si="846"/>
        <v>3.2361605077650214E-2</v>
      </c>
      <c r="BB29" s="96">
        <f t="shared" si="846"/>
        <v>2.6431176587703737E-2</v>
      </c>
      <c r="BC29" s="96">
        <f t="shared" si="846"/>
        <v>1.9061456308540059E-2</v>
      </c>
      <c r="BD29" s="96">
        <f t="shared" si="846"/>
        <v>1.3303821099406532E-2</v>
      </c>
      <c r="BE29" s="96">
        <f t="shared" si="846"/>
        <v>1.0929674048130611E-2</v>
      </c>
      <c r="BF29" s="96">
        <f t="shared" si="847"/>
        <v>1.0088076470665527E-2</v>
      </c>
      <c r="BG29" s="96">
        <f t="shared" si="847"/>
        <v>7.3010718386701257E-3</v>
      </c>
      <c r="BH29" s="96">
        <f t="shared" si="847"/>
        <v>8.4918837824770055E-3</v>
      </c>
      <c r="BI29" s="96">
        <f t="shared" si="847"/>
        <v>1.026121534112708E-2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>
        <f t="shared" si="846"/>
        <v>2.0284871631451058E-2</v>
      </c>
      <c r="AW30" s="96">
        <f t="shared" si="846"/>
        <v>1.9942263588003401E-2</v>
      </c>
      <c r="AX30" s="96">
        <f t="shared" si="846"/>
        <v>1.9882676568849567E-2</v>
      </c>
      <c r="AY30" s="96">
        <f t="shared" si="846"/>
        <v>2.0058275238622542E-2</v>
      </c>
      <c r="AZ30" s="96">
        <f t="shared" si="846"/>
        <v>1.9158075535597414E-2</v>
      </c>
      <c r="BA30" s="96">
        <f t="shared" si="846"/>
        <v>1.759611450518328E-2</v>
      </c>
      <c r="BB30" s="96">
        <f t="shared" si="846"/>
        <v>1.5109570845202924E-2</v>
      </c>
      <c r="BC30" s="96">
        <f t="shared" si="846"/>
        <v>1.3661929687438956E-2</v>
      </c>
      <c r="BD30" s="96">
        <f t="shared" si="846"/>
        <v>1.3073988586580487E-2</v>
      </c>
      <c r="BE30" s="96">
        <f t="shared" si="846"/>
        <v>1.2999049945877195E-2</v>
      </c>
      <c r="BF30" s="96">
        <f t="shared" si="847"/>
        <v>1.2723167343235827E-2</v>
      </c>
      <c r="BG30" s="96">
        <f t="shared" si="847"/>
        <v>1.1847459211992076E-2</v>
      </c>
      <c r="BH30" s="96">
        <f t="shared" si="847"/>
        <v>1.0572636419429552E-2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>
        <f t="shared" si="845"/>
        <v>2.4315725896210783E-2</v>
      </c>
      <c r="AV31" s="96">
        <f t="shared" si="846"/>
        <v>2.5389354051520947E-2</v>
      </c>
      <c r="AW31" s="96">
        <f t="shared" si="846"/>
        <v>2.5677824310386638E-2</v>
      </c>
      <c r="AX31" s="96">
        <f t="shared" si="846"/>
        <v>2.6696107027208187E-2</v>
      </c>
      <c r="AY31" s="96">
        <f t="shared" si="846"/>
        <v>2.5679708636792808E-2</v>
      </c>
      <c r="AZ31" s="96">
        <f t="shared" si="846"/>
        <v>2.4264493419745941E-2</v>
      </c>
      <c r="BA31" s="96">
        <f t="shared" si="846"/>
        <v>2.064560924413043E-2</v>
      </c>
      <c r="BB31" s="96">
        <f t="shared" si="846"/>
        <v>1.9674155809612293E-2</v>
      </c>
      <c r="BC31" s="96">
        <f t="shared" si="846"/>
        <v>1.9808241330667425E-2</v>
      </c>
      <c r="BD31" s="96">
        <f t="shared" si="846"/>
        <v>2.1387818644529322E-2</v>
      </c>
      <c r="BE31" s="96">
        <f t="shared" si="846"/>
        <v>2.1318690447758765E-2</v>
      </c>
      <c r="BF31" s="96">
        <f t="shared" si="847"/>
        <v>2.099692044338634E-2</v>
      </c>
      <c r="BG31" s="96">
        <f t="shared" si="847"/>
        <v>1.9275411730088992E-2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618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>
        <f>IF(VLOOKUP($A2,Deaths_since_10!$H:$KU,AL$1+2,FALSE)=0,NA(),VLOOKUP($A2,Deaths_since_10!$H:$KU,AL$1+2,FALSE))</f>
        <v>13759</v>
      </c>
      <c r="AM2">
        <f>IF(VLOOKUP($A2,Deaths_since_10!$H:$KU,AM$1+2,FALSE)=0,NA(),VLOOKUP($A2,Deaths_since_10!$H:$KU,AM$1+2,FALSE))</f>
        <v>14607</v>
      </c>
      <c r="AN2">
        <f>IF(VLOOKUP($A2,Deaths_since_10!$H:$KU,AN$1+2,FALSE)=0,NA(),VLOOKUP($A2,Deaths_since_10!$H:$KU,AN$1+2,FALSE))</f>
        <v>15498</v>
      </c>
      <c r="AO2">
        <f>IF(VLOOKUP($A2,Deaths_since_10!$H:$KU,AO$1+2,FALSE)=0,NA(),VLOOKUP($A2,Deaths_since_10!$H:$KU,AO$1+2,FALSE))</f>
        <v>16095</v>
      </c>
      <c r="AP2">
        <f>IF(VLOOKUP($A2,Deaths_since_10!$H:$KU,AP$1+2,FALSE)=0,NA(),VLOOKUP($A2,Deaths_since_10!$H:$KU,AP$1+2,FALSE))</f>
        <v>16550</v>
      </c>
      <c r="AQ2">
        <f>IF(VLOOKUP($A2,Deaths_since_10!$H:$KU,AQ$1+2,FALSE)=0,NA(),VLOOKUP($A2,Deaths_since_10!$H:$KU,AQ$1+2,FALSE))</f>
        <v>17378</v>
      </c>
      <c r="AR2">
        <f>IF(VLOOKUP($A2,Deaths_since_10!$H:$KU,AR$1+2,FALSE)=0,NA(),VLOOKUP($A2,Deaths_since_10!$H:$KU,AR$1+2,FALSE))</f>
        <v>18151</v>
      </c>
      <c r="AS2">
        <f>IF(VLOOKUP($A2,Deaths_since_10!$H:$KU,AS$1+2,FALSE)=0,NA(),VLOOKUP($A2,Deaths_since_10!$H:$KU,AS$1+2,FALSE))</f>
        <v>18791</v>
      </c>
      <c r="AT2">
        <f>IF(VLOOKUP($A2,Deaths_since_10!$H:$KU,AT$1+2,FALSE)=0,NA(),VLOOKUP($A2,Deaths_since_10!$H:$KU,AT$1+2,FALSE))</f>
        <v>19567</v>
      </c>
      <c r="AU2">
        <f>IF(VLOOKUP($A2,Deaths_since_10!$H:$KU,AU$1+2,FALSE)=0,NA(),VLOOKUP($A2,Deaths_since_10!$H:$KU,AU$1+2,FALSE))</f>
        <v>20381</v>
      </c>
      <c r="AV2">
        <f>IF(VLOOKUP($A2,Deaths_since_10!$H:$KU,AV$1+2,FALSE)=0,NA(),VLOOKUP($A2,Deaths_since_10!$H:$KU,AV$1+2,FALSE))</f>
        <v>20794</v>
      </c>
      <c r="AW2">
        <f>IF(VLOOKUP($A2,Deaths_since_10!$H:$KU,AW$1+2,FALSE)=0,NA(),VLOOKUP($A2,Deaths_since_10!$H:$KU,AW$1+2,FALSE))</f>
        <v>21157</v>
      </c>
      <c r="AX2">
        <f>IF(VLOOKUP($A2,Deaths_since_10!$H:$KU,AX$1+2,FALSE)=0,NA(),VLOOKUP($A2,Deaths_since_10!$H:$KU,AX$1+2,FALSE))</f>
        <v>21745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41</v>
      </c>
      <c r="K3">
        <f>IF(VLOOKUP($A3,Deaths_since_10!$H:$KU,K$1+2,FALSE)=0,NA(),VLOOKUP($A3,Deaths_since_10!$H:$KU,K$1+2,FALSE))</f>
        <v>49</v>
      </c>
      <c r="L3">
        <f>IF(VLOOKUP($A3,Deaths_since_10!$H:$KU,L$1+2,FALSE)=0,NA(),VLOOKUP($A3,Deaths_since_10!$H:$KU,L$1+2,FALSE))</f>
        <v>58</v>
      </c>
      <c r="M3">
        <f>IF(VLOOKUP($A3,Deaths_since_10!$H:$KU,M$1+2,FALSE)=0,NA(),VLOOKUP($A3,Deaths_since_10!$H:$KU,M$1+2,FALSE))</f>
        <v>73</v>
      </c>
      <c r="N3">
        <f>IF(VLOOKUP($A3,Deaths_since_10!$H:$KU,N$1+2,FALSE)=0,NA(),VLOOKUP($A3,Deaths_since_10!$H:$KU,N$1+2,FALSE))</f>
        <v>99</v>
      </c>
      <c r="O3">
        <f>IF(VLOOKUP($A3,Deaths_since_10!$H:$KU,O$1+2,FALSE)=0,NA(),VLOOKUP($A3,Deaths_since_10!$H:$KU,O$1+2,FALSE))</f>
        <v>133</v>
      </c>
      <c r="P3">
        <f>IF(VLOOKUP($A3,Deaths_since_10!$H:$KU,P$1+2,FALSE)=0,NA(),VLOOKUP($A3,Deaths_since_10!$H:$KU,P$1+2,FALSE))</f>
        <v>164</v>
      </c>
      <c r="Q3">
        <f>IF(VLOOKUP($A3,Deaths_since_10!$H:$KU,Q$1+2,FALSE)=0,NA(),VLOOKUP($A3,Deaths_since_10!$H:$KU,Q$1+2,FALSE))</f>
        <v>258</v>
      </c>
      <c r="R3">
        <f>IF(VLOOKUP($A3,Deaths_since_10!$H:$KU,R$1+2,FALSE)=0,NA(),VLOOKUP($A3,Deaths_since_10!$H:$KU,R$1+2,FALSE))</f>
        <v>349</v>
      </c>
      <c r="S3">
        <f>IF(VLOOKUP($A3,Deaths_since_10!$H:$KU,S$1+2,FALSE)=0,NA(),VLOOKUP($A3,Deaths_since_10!$H:$KU,S$1+2,FALSE))</f>
        <v>442</v>
      </c>
      <c r="T3">
        <f>IF(VLOOKUP($A3,Deaths_since_10!$H:$KU,T$1+2,FALSE)=0,NA(),VLOOKUP($A3,Deaths_since_10!$H:$KU,T$1+2,FALSE))</f>
        <v>586</v>
      </c>
      <c r="U3">
        <f>IF(VLOOKUP($A3,Deaths_since_10!$H:$KU,U$1+2,FALSE)=0,NA(),VLOOKUP($A3,Deaths_since_10!$H:$KU,U$1+2,FALSE))</f>
        <v>786</v>
      </c>
      <c r="V3">
        <f>IF(VLOOKUP($A3,Deaths_since_10!$H:$KU,V$1+2,FALSE)=0,NA(),VLOOKUP($A3,Deaths_since_10!$H:$KU,V$1+2,FALSE))</f>
        <v>1008</v>
      </c>
      <c r="W3">
        <f>IF(VLOOKUP($A3,Deaths_since_10!$H:$KU,W$1+2,FALSE)=0,NA(),VLOOKUP($A3,Deaths_since_10!$H:$KU,W$1+2,FALSE))</f>
        <v>1316</v>
      </c>
      <c r="X3">
        <f>IF(VLOOKUP($A3,Deaths_since_10!$H:$KU,X$1+2,FALSE)=0,NA(),VLOOKUP($A3,Deaths_since_10!$H:$KU,X$1+2,FALSE))</f>
        <v>1726</v>
      </c>
      <c r="Y3">
        <f>IF(VLOOKUP($A3,Deaths_since_10!$H:$KU,Y$1+2,FALSE)=0,NA(),VLOOKUP($A3,Deaths_since_10!$H:$KU,Y$1+2,FALSE))</f>
        <v>2265</v>
      </c>
      <c r="Z3">
        <f>IF(VLOOKUP($A3,Deaths_since_10!$H:$KU,Z$1+2,FALSE)=0,NA(),VLOOKUP($A3,Deaths_since_10!$H:$KU,Z$1+2,FALSE))</f>
        <v>2731</v>
      </c>
      <c r="AA3">
        <f>IF(VLOOKUP($A3,Deaths_since_10!$H:$KU,AA$1+2,FALSE)=0,NA(),VLOOKUP($A3,Deaths_since_10!$H:$KU,AA$1+2,FALSE))</f>
        <v>3420</v>
      </c>
      <c r="AB3">
        <f>IF(VLOOKUP($A3,Deaths_since_10!$H:$KU,AB$1+2,FALSE)=0,NA(),VLOOKUP($A3,Deaths_since_10!$H:$KU,AB$1+2,FALSE))</f>
        <v>4192</v>
      </c>
      <c r="AC3">
        <f>IF(VLOOKUP($A3,Deaths_since_10!$H:$KU,AC$1+2,FALSE)=0,NA(),VLOOKUP($A3,Deaths_since_10!$H:$KU,AC$1+2,FALSE))</f>
        <v>5367</v>
      </c>
      <c r="AD3">
        <f>IF(VLOOKUP($A3,Deaths_since_10!$H:$KU,AD$1+2,FALSE)=0,NA(),VLOOKUP($A3,Deaths_since_10!$H:$KU,AD$1+2,FALSE))</f>
        <v>6501</v>
      </c>
      <c r="AE3">
        <f>IF(VLOOKUP($A3,Deaths_since_10!$H:$KU,AE$1+2,FALSE)=0,NA(),VLOOKUP($A3,Deaths_since_10!$H:$KU,AE$1+2,FALSE))</f>
        <v>7921</v>
      </c>
      <c r="AF3">
        <f>IF(VLOOKUP($A3,Deaths_since_10!$H:$KU,AF$1+2,FALSE)=0,NA(),VLOOKUP($A3,Deaths_since_10!$H:$KU,AF$1+2,FALSE))</f>
        <v>9246</v>
      </c>
      <c r="AG3">
        <f>IF(VLOOKUP($A3,Deaths_since_10!$H:$KU,AG$1+2,FALSE)=0,NA(),VLOOKUP($A3,Deaths_since_10!$H:$KU,AG$1+2,FALSE))</f>
        <v>10855</v>
      </c>
      <c r="AH3">
        <f>IF(VLOOKUP($A3,Deaths_since_10!$H:$KU,AH$1+2,FALSE)=0,NA(),VLOOKUP($A3,Deaths_since_10!$H:$KU,AH$1+2,FALSE))</f>
        <v>12375</v>
      </c>
      <c r="AI3">
        <f>IF(VLOOKUP($A3,Deaths_since_10!$H:$KU,AI$1+2,FALSE)=0,NA(),VLOOKUP($A3,Deaths_since_10!$H:$KU,AI$1+2,FALSE))</f>
        <v>13894</v>
      </c>
      <c r="AJ3">
        <f>IF(VLOOKUP($A3,Deaths_since_10!$H:$KU,AJ$1+2,FALSE)=0,NA(),VLOOKUP($A3,Deaths_since_10!$H:$KU,AJ$1+2,FALSE))</f>
        <v>16191</v>
      </c>
      <c r="AK3">
        <f>IF(VLOOKUP($A3,Deaths_since_10!$H:$KU,AK$1+2,FALSE)=0,NA(),VLOOKUP($A3,Deaths_since_10!$H:$KU,AK$1+2,FALSE))</f>
        <v>18270</v>
      </c>
      <c r="AL3">
        <f>IF(VLOOKUP($A3,Deaths_since_10!$H:$KU,AL$1+2,FALSE)=0,NA(),VLOOKUP($A3,Deaths_since_10!$H:$KU,AL$1+2,FALSE))</f>
        <v>20255</v>
      </c>
      <c r="AM3">
        <f>IF(VLOOKUP($A3,Deaths_since_10!$H:$KU,AM$1+2,FALSE)=0,NA(),VLOOKUP($A3,Deaths_since_10!$H:$KU,AM$1+2,FALSE))</f>
        <v>22333</v>
      </c>
      <c r="AN3">
        <f>IF(VLOOKUP($A3,Deaths_since_10!$H:$KU,AN$1+2,FALSE)=0,NA(),VLOOKUP($A3,Deaths_since_10!$H:$KU,AN$1+2,FALSE))</f>
        <v>24342</v>
      </c>
      <c r="AO3">
        <f>IF(VLOOKUP($A3,Deaths_since_10!$H:$KU,AO$1+2,FALSE)=0,NA(),VLOOKUP($A3,Deaths_since_10!$H:$KU,AO$1+2,FALSE))</f>
        <v>26086</v>
      </c>
      <c r="AP3">
        <f>IF(VLOOKUP($A3,Deaths_since_10!$H:$KU,AP$1+2,FALSE)=0,NA(),VLOOKUP($A3,Deaths_since_10!$H:$KU,AP$1+2,FALSE))</f>
        <v>27870</v>
      </c>
      <c r="AQ3">
        <f>IF(VLOOKUP($A3,Deaths_since_10!$H:$KU,AQ$1+2,FALSE)=0,NA(),VLOOKUP($A3,Deaths_since_10!$H:$KU,AQ$1+2,FALSE))</f>
        <v>30262</v>
      </c>
      <c r="AR3">
        <f>IF(VLOOKUP($A3,Deaths_since_10!$H:$KU,AR$1+2,FALSE)=0,NA(),VLOOKUP($A3,Deaths_since_10!$H:$KU,AR$1+2,FALSE))</f>
        <v>32734</v>
      </c>
      <c r="AS3">
        <f>IF(VLOOKUP($A3,Deaths_since_10!$H:$KU,AS$1+2,FALSE)=0,NA(),VLOOKUP($A3,Deaths_since_10!$H:$KU,AS$1+2,FALSE))</f>
        <v>34827</v>
      </c>
      <c r="AT3">
        <f>IF(VLOOKUP($A3,Deaths_since_10!$H:$KU,AT$1+2,FALSE)=0,NA(),VLOOKUP($A3,Deaths_since_10!$H:$KU,AT$1+2,FALSE))</f>
        <v>37411</v>
      </c>
      <c r="AU3">
        <f>IF(VLOOKUP($A3,Deaths_since_10!$H:$KU,AU$1+2,FALSE)=0,NA(),VLOOKUP($A3,Deaths_since_10!$H:$KU,AU$1+2,FALSE))</f>
        <v>39753</v>
      </c>
      <c r="AV3">
        <f>IF(VLOOKUP($A3,Deaths_since_10!$H:$KU,AV$1+2,FALSE)=0,NA(),VLOOKUP($A3,Deaths_since_10!$H:$KU,AV$1+2,FALSE))</f>
        <v>40945</v>
      </c>
      <c r="AW3">
        <f>IF(VLOOKUP($A3,Deaths_since_10!$H:$KU,AW$1+2,FALSE)=0,NA(),VLOOKUP($A3,Deaths_since_10!$H:$KU,AW$1+2,FALSE))</f>
        <v>42659</v>
      </c>
      <c r="AX3">
        <f>IF(VLOOKUP($A3,Deaths_since_10!$H:$KU,AX$1+2,FALSE)=0,NA(),VLOOKUP($A3,Deaths_since_10!$H:$KU,AX$1+2,FALSE))</f>
        <v>45086</v>
      </c>
      <c r="AY3">
        <f>IF(VLOOKUP($A3,Deaths_since_10!$H:$KU,AY$1+2,FALSE)=0,NA(),VLOOKUP($A3,Deaths_since_10!$H:$KU,AY$1+2,FALSE))</f>
        <v>47412</v>
      </c>
      <c r="AZ3">
        <f>IF(VLOOKUP($A3,Deaths_since_10!$H:$KU,AZ$1+2,FALSE)=0,NA(),VLOOKUP($A3,Deaths_since_10!$H:$KU,AZ$1+2,FALSE))</f>
        <v>49724</v>
      </c>
      <c r="BA3">
        <f>IF(VLOOKUP($A3,Deaths_since_10!$H:$KU,BA$1+2,FALSE)=0,NA(),VLOOKUP($A3,Deaths_since_10!$H:$KU,BA$1+2,FALSE))</f>
        <v>51493</v>
      </c>
      <c r="BB3">
        <f>IF(VLOOKUP($A3,Deaths_since_10!$H:$KU,BB$1+2,FALSE)=0,NA(),VLOOKUP($A3,Deaths_since_10!$H:$KU,BB$1+2,FALSE))</f>
        <v>53755</v>
      </c>
      <c r="BC3">
        <f>IF(VLOOKUP($A3,Deaths_since_10!$H:$KU,BC$1+2,FALSE)=0,NA(),VLOOKUP($A3,Deaths_since_10!$H:$KU,BC$1+2,FALSE))</f>
        <v>54881</v>
      </c>
      <c r="BD3">
        <f>IF(VLOOKUP($A3,Deaths_since_10!$H:$KU,BD$1+2,FALSE)=0,NA(),VLOOKUP($A3,Deaths_since_10!$H:$KU,BD$1+2,FALSE))</f>
        <v>56259</v>
      </c>
      <c r="BE3">
        <f>IF(VLOOKUP($A3,Deaths_since_10!$H:$KU,BE$1+2,FALSE)=0,NA(),VLOOKUP($A3,Deaths_since_10!$H:$KU,BE$1+2,FALSE))</f>
        <v>58355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>
        <f>IF(VLOOKUP($A4,Deaths_since_10!$H:$KU,BA$1+2,FALSE)=0,NA(),VLOOKUP($A4,Deaths_since_10!$H:$KU,BA$1+2,FALSE))</f>
        <v>22170</v>
      </c>
      <c r="BB4">
        <f>IF(VLOOKUP($A4,Deaths_since_10!$H:$KU,BB$1+2,FALSE)=0,NA(),VLOOKUP($A4,Deaths_since_10!$H:$KU,BB$1+2,FALSE))</f>
        <v>22745</v>
      </c>
      <c r="BC4">
        <f>IF(VLOOKUP($A4,Deaths_since_10!$H:$KU,BC$1+2,FALSE)=0,NA(),VLOOKUP($A4,Deaths_since_10!$H:$KU,BC$1+2,FALSE))</f>
        <v>23227</v>
      </c>
      <c r="BD4">
        <f>IF(VLOOKUP($A4,Deaths_since_10!$H:$KU,BD$1+2,FALSE)=0,NA(),VLOOKUP($A4,Deaths_since_10!$H:$KU,BD$1+2,FALSE))</f>
        <v>23660</v>
      </c>
      <c r="BE4">
        <f>IF(VLOOKUP($A4,Deaths_since_10!$H:$KU,BE$1+2,FALSE)=0,NA(),VLOOKUP($A4,Deaths_since_10!$H:$KU,BE$1+2,FALSE))</f>
        <v>24114</v>
      </c>
      <c r="BF4">
        <f>IF(VLOOKUP($A4,Deaths_since_10!$H:$KU,BF$1+2,FALSE)=0,NA(),VLOOKUP($A4,Deaths_since_10!$H:$KU,BF$1+2,FALSE))</f>
        <v>24648</v>
      </c>
      <c r="BG4">
        <f>IF(VLOOKUP($A4,Deaths_since_10!$H:$KU,BG$1+2,FALSE)=0,NA(),VLOOKUP($A4,Deaths_since_10!$H:$KU,BG$1+2,FALSE))</f>
        <v>25085</v>
      </c>
      <c r="BH4">
        <f>IF(VLOOKUP($A4,Deaths_since_10!$H:$KU,BH$1+2,FALSE)=0,NA(),VLOOKUP($A4,Deaths_since_10!$H:$KU,BH$1+2,FALSE))</f>
        <v>25549</v>
      </c>
      <c r="BI4">
        <f>IF(VLOOKUP($A4,Deaths_since_10!$H:$KU,BI$1+2,FALSE)=0,NA(),VLOOKUP($A4,Deaths_since_10!$H:$KU,BI$1+2,FALSE))</f>
        <v>25969</v>
      </c>
      <c r="BJ4">
        <f>IF(VLOOKUP($A4,Deaths_since_10!$H:$KU,BJ$1+2,FALSE)=0,NA(),VLOOKUP($A4,Deaths_since_10!$H:$KU,BJ$1+2,FALSE))</f>
        <v>26384</v>
      </c>
      <c r="BK4">
        <f>IF(VLOOKUP($A4,Deaths_since_10!$H:$KU,BK$1+2,FALSE)=0,NA(),VLOOKUP($A4,Deaths_since_10!$H:$KU,BK$1+2,FALSE))</f>
        <v>26644</v>
      </c>
      <c r="BL4">
        <f>IF(VLOOKUP($A4,Deaths_since_10!$H:$KU,BL$1+2,FALSE)=0,NA(),VLOOKUP($A4,Deaths_since_10!$H:$KU,BL$1+2,FALSE))</f>
        <v>26977</v>
      </c>
      <c r="BM4">
        <f>IF(VLOOKUP($A4,Deaths_since_10!$H:$KU,BM$1+2,FALSE)=0,NA(),VLOOKUP($A4,Deaths_since_10!$H:$KU,BM$1+2,FALSE))</f>
        <v>27359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>
        <f>IF(VLOOKUP($A5,Deaths_since_10!$H:$KU,CI$1+2,FALSE)=0,NA(),VLOOKUP($A5,Deaths_since_10!$H:$KU,CI$1+2,FALSE))</f>
        <v>3346</v>
      </c>
      <c r="CJ5">
        <f>IF(VLOOKUP($A5,Deaths_since_10!$H:$KU,CJ$1+2,FALSE)=0,NA(),VLOOKUP($A5,Deaths_since_10!$H:$KU,CJ$1+2,FALSE))</f>
        <v>4636</v>
      </c>
      <c r="CK5">
        <f>IF(VLOOKUP($A5,Deaths_since_10!$H:$KU,CK$1+2,FALSE)=0,NA(),VLOOKUP($A5,Deaths_since_10!$H:$KU,CK$1+2,FALSE))</f>
        <v>4636</v>
      </c>
      <c r="CL5">
        <f>IF(VLOOKUP($A5,Deaths_since_10!$H:$KU,CL$1+2,FALSE)=0,NA(),VLOOKUP($A5,Deaths_since_10!$H:$KU,CL$1+2,FALSE))</f>
        <v>4636</v>
      </c>
      <c r="CM5">
        <f>IF(VLOOKUP($A5,Deaths_since_10!$H:$KU,CM$1+2,FALSE)=0,NA(),VLOOKUP($A5,Deaths_since_10!$H:$KU,CM$1+2,FALSE))</f>
        <v>4636</v>
      </c>
      <c r="CN5">
        <f>IF(VLOOKUP($A5,Deaths_since_10!$H:$KU,CN$1+2,FALSE)=0,NA(),VLOOKUP($A5,Deaths_since_10!$H:$KU,CN$1+2,FALSE))</f>
        <v>4636</v>
      </c>
      <c r="CO5">
        <f>IF(VLOOKUP($A5,Deaths_since_10!$H:$KU,CO$1+2,FALSE)=0,NA(),VLOOKUP($A5,Deaths_since_10!$H:$KU,CO$1+2,FALSE))</f>
        <v>4636</v>
      </c>
      <c r="CP5">
        <f>IF(VLOOKUP($A5,Deaths_since_10!$H:$KU,CP$1+2,FALSE)=0,NA(),VLOOKUP($A5,Deaths_since_10!$H:$KU,CP$1+2,FALSE))</f>
        <v>4636</v>
      </c>
      <c r="CQ5">
        <f>IF(VLOOKUP($A5,Deaths_since_10!$H:$KU,CQ$1+2,FALSE)=0,NA(),VLOOKUP($A5,Deaths_since_10!$H:$KU,CQ$1+2,FALSE))</f>
        <v>4636</v>
      </c>
      <c r="CR5">
        <f>IF(VLOOKUP($A5,Deaths_since_10!$H:$KU,CR$1+2,FALSE)=0,NA(),VLOOKUP($A5,Deaths_since_10!$H:$KU,CR$1+2,FALSE))</f>
        <v>4636</v>
      </c>
      <c r="CS5">
        <f>IF(VLOOKUP($A5,Deaths_since_10!$H:$KU,CS$1+2,FALSE)=0,NA(),VLOOKUP($A5,Deaths_since_10!$H:$KU,CS$1+2,FALSE))</f>
        <v>4637</v>
      </c>
      <c r="CT5">
        <f>IF(VLOOKUP($A5,Deaths_since_10!$H:$KU,CT$1+2,FALSE)=0,NA(),VLOOKUP($A5,Deaths_since_10!$H:$KU,CT$1+2,FALSE))</f>
        <v>4637</v>
      </c>
      <c r="CU5">
        <f>IF(VLOOKUP($A5,Deaths_since_10!$H:$KU,CU$1+2,FALSE)=0,NA(),VLOOKUP($A5,Deaths_since_10!$H:$KU,CU$1+2,FALSE))</f>
        <v>4637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4414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>
        <f>IF(VLOOKUP($A6,Deaths_since_10!$H:$KU,AQ$1+2,FALSE)=0,NA(),VLOOKUP($A6,Deaths_since_10!$H:$KU,AQ$1+2,FALSE))</f>
        <v>17941</v>
      </c>
      <c r="AR6">
        <f>IF(VLOOKUP($A6,Deaths_since_10!$H:$KU,AR$1+2,FALSE)=0,NA(),VLOOKUP($A6,Deaths_since_10!$H:$KU,AR$1+2,FALSE))</f>
        <v>18703</v>
      </c>
      <c r="AS6">
        <f>IF(VLOOKUP($A6,Deaths_since_10!$H:$KU,AS$1+2,FALSE)=0,NA(),VLOOKUP($A6,Deaths_since_10!$H:$KU,AS$1+2,FALSE))</f>
        <v>19345</v>
      </c>
      <c r="AT6">
        <f>IF(VLOOKUP($A6,Deaths_since_10!$H:$KU,AT$1+2,FALSE)=0,NA(),VLOOKUP($A6,Deaths_since_10!$H:$KU,AT$1+2,FALSE))</f>
        <v>19744</v>
      </c>
      <c r="AU6">
        <f>IF(VLOOKUP($A6,Deaths_since_10!$H:$KU,AU$1+2,FALSE)=0,NA(),VLOOKUP($A6,Deaths_since_10!$H:$KU,AU$1+2,FALSE))</f>
        <v>20292</v>
      </c>
      <c r="AV6">
        <f>IF(VLOOKUP($A6,Deaths_since_10!$H:$KU,AV$1+2,FALSE)=0,NA(),VLOOKUP($A6,Deaths_since_10!$H:$KU,AV$1+2,FALSE))</f>
        <v>20829</v>
      </c>
      <c r="AW6">
        <f>IF(VLOOKUP($A6,Deaths_since_10!$H:$KU,AW$1+2,FALSE)=0,NA(),VLOOKUP($A6,Deaths_since_10!$H:$KU,AW$1+2,FALSE))</f>
        <v>21373</v>
      </c>
      <c r="AX6">
        <f>IF(VLOOKUP($A6,Deaths_since_10!$H:$KU,AX$1+2,FALSE)=0,NA(),VLOOKUP($A6,Deaths_since_10!$H:$KU,AX$1+2,FALSE))</f>
        <v>21889</v>
      </c>
      <c r="AY6">
        <f>IF(VLOOKUP($A6,Deaths_since_10!$H:$KU,AY$1+2,FALSE)=0,NA(),VLOOKUP($A6,Deaths_since_10!$H:$KU,AY$1+2,FALSE))</f>
        <v>22279</v>
      </c>
      <c r="AZ6">
        <f>IF(VLOOKUP($A6,Deaths_since_10!$H:$KU,AZ$1+2,FALSE)=0,NA(),VLOOKUP($A6,Deaths_since_10!$H:$KU,AZ$1+2,FALSE))</f>
        <v>22648</v>
      </c>
      <c r="BA6">
        <f>IF(VLOOKUP($A6,Deaths_since_10!$H:$KU,BA$1+2,FALSE)=0,NA(),VLOOKUP($A6,Deaths_since_10!$H:$KU,BA$1+2,FALSE))</f>
        <v>22890</v>
      </c>
      <c r="BB6">
        <f>IF(VLOOKUP($A6,Deaths_since_10!$H:$KU,BB$1+2,FALSE)=0,NA(),VLOOKUP($A6,Deaths_since_10!$H:$KU,BB$1+2,FALSE))</f>
        <v>23327</v>
      </c>
      <c r="BC6">
        <f>IF(VLOOKUP($A6,Deaths_since_10!$H:$KU,BC$1+2,FALSE)=0,NA(),VLOOKUP($A6,Deaths_since_10!$H:$KU,BC$1+2,FALSE))</f>
        <v>23694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>
        <f>IF(VLOOKUP($A7,Deaths_since_10!$H:$KU,AI$1+2,FALSE)=0,NA(),VLOOKUP($A7,Deaths_since_10!$H:$KU,AI$1+2,FALSE))</f>
        <v>4052</v>
      </c>
      <c r="AJ7">
        <f>IF(VLOOKUP($A7,Deaths_since_10!$H:$KU,AJ$1+2,FALSE)=0,NA(),VLOOKUP($A7,Deaths_since_10!$H:$KU,AJ$1+2,FALSE))</f>
        <v>4352</v>
      </c>
      <c r="AK7">
        <f>IF(VLOOKUP($A7,Deaths_since_10!$H:$KU,AK$1+2,FALSE)=0,NA(),VLOOKUP($A7,Deaths_since_10!$H:$KU,AK$1+2,FALSE))</f>
        <v>4459</v>
      </c>
      <c r="AL7">
        <f>IF(VLOOKUP($A7,Deaths_since_10!$H:$KU,AL$1+2,FALSE)=0,NA(),VLOOKUP($A7,Deaths_since_10!$H:$KU,AL$1+2,FALSE))</f>
        <v>4586</v>
      </c>
      <c r="AM7">
        <f>IF(VLOOKUP($A7,Deaths_since_10!$H:$KU,AM$1+2,FALSE)=0,NA(),VLOOKUP($A7,Deaths_since_10!$H:$KU,AM$1+2,FALSE))</f>
        <v>4862</v>
      </c>
      <c r="AN7">
        <f>IF(VLOOKUP($A7,Deaths_since_10!$H:$KU,AN$1+2,FALSE)=0,NA(),VLOOKUP($A7,Deaths_since_10!$H:$KU,AN$1+2,FALSE))</f>
        <v>5033</v>
      </c>
      <c r="AO7">
        <f>IF(VLOOKUP($A7,Deaths_since_10!$H:$KU,AO$1+2,FALSE)=0,NA(),VLOOKUP($A7,Deaths_since_10!$H:$KU,AO$1+2,FALSE))</f>
        <v>5279</v>
      </c>
      <c r="AP7">
        <f>IF(VLOOKUP($A7,Deaths_since_10!$H:$KU,AP$1+2,FALSE)=0,NA(),VLOOKUP($A7,Deaths_since_10!$H:$KU,AP$1+2,FALSE))</f>
        <v>5575</v>
      </c>
      <c r="AQ7">
        <f>IF(VLOOKUP($A7,Deaths_since_10!$H:$KU,AQ$1+2,FALSE)=0,NA(),VLOOKUP($A7,Deaths_since_10!$H:$KU,AQ$1+2,FALSE))</f>
        <v>5760</v>
      </c>
      <c r="AR7">
        <f>IF(VLOOKUP($A7,Deaths_since_10!$H:$KU,AR$1+2,FALSE)=0,NA(),VLOOKUP($A7,Deaths_since_10!$H:$KU,AR$1+2,FALSE))</f>
        <v>5877</v>
      </c>
      <c r="AS7">
        <f>IF(VLOOKUP($A7,Deaths_since_10!$H:$KU,AS$1+2,FALSE)=0,NA(),VLOOKUP($A7,Deaths_since_10!$H:$KU,AS$1+2,FALSE))</f>
        <v>5976</v>
      </c>
      <c r="AT7">
        <f>IF(VLOOKUP($A7,Deaths_since_10!$H:$KU,AT$1+2,FALSE)=0,NA(),VLOOKUP($A7,Deaths_since_10!$H:$KU,AT$1+2,FALSE))</f>
        <v>6126</v>
      </c>
      <c r="AU7">
        <f>IF(VLOOKUP($A7,Deaths_since_10!$H:$KU,AU$1+2,FALSE)=0,NA(),VLOOKUP($A7,Deaths_since_10!$H:$KU,AU$1+2,FALSE))</f>
        <v>6314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>
        <f>IF(VLOOKUP($A8,Deaths_since_10!$H:$KU,AP$1+2,FALSE)=0,NA(),VLOOKUP($A8,Deaths_since_10!$H:$KU,AP$1+2,FALSE))</f>
        <v>19315</v>
      </c>
      <c r="AQ8">
        <f>IF(VLOOKUP($A8,Deaths_since_10!$H:$KU,AQ$1+2,FALSE)=0,NA(),VLOOKUP($A8,Deaths_since_10!$H:$KU,AQ$1+2,FALSE))</f>
        <v>20002</v>
      </c>
      <c r="AR8">
        <f>IF(VLOOKUP($A8,Deaths_since_10!$H:$KU,AR$1+2,FALSE)=0,NA(),VLOOKUP($A8,Deaths_since_10!$H:$KU,AR$1+2,FALSE))</f>
        <v>20043</v>
      </c>
      <c r="AS8">
        <f>IF(VLOOKUP($A8,Deaths_since_10!$H:$KU,AS$1+2,FALSE)=0,NA(),VLOOKUP($A8,Deaths_since_10!$H:$KU,AS$1+2,FALSE))</f>
        <v>20453</v>
      </c>
      <c r="AT8">
        <f>IF(VLOOKUP($A8,Deaths_since_10!$H:$KU,AT$1+2,FALSE)=0,NA(),VLOOKUP($A8,Deaths_since_10!$H:$KU,AT$1+2,FALSE))</f>
        <v>20852</v>
      </c>
      <c r="AU8">
        <f>IF(VLOOKUP($A8,Deaths_since_10!$H:$KU,AU$1+2,FALSE)=0,NA(),VLOOKUP($A8,Deaths_since_10!$H:$KU,AU$1+2,FALSE))</f>
        <v>21282</v>
      </c>
      <c r="AV8">
        <f>IF(VLOOKUP($A8,Deaths_since_10!$H:$KU,AV$1+2,FALSE)=0,NA(),VLOOKUP($A8,Deaths_since_10!$H:$KU,AV$1+2,FALSE))</f>
        <v>21717</v>
      </c>
      <c r="AW8">
        <f>IF(VLOOKUP($A8,Deaths_since_10!$H:$KU,AW$1+2,FALSE)=0,NA(),VLOOKUP($A8,Deaths_since_10!$H:$KU,AW$1+2,FALSE))</f>
        <v>22157</v>
      </c>
      <c r="AX8">
        <f>IF(VLOOKUP($A8,Deaths_since_10!$H:$KU,AX$1+2,FALSE)=0,NA(),VLOOKUP($A8,Deaths_since_10!$H:$KU,AX$1+2,FALSE))</f>
        <v>22524</v>
      </c>
      <c r="AY8">
        <f>IF(VLOOKUP($A8,Deaths_since_10!$H:$KU,AY$1+2,FALSE)=0,NA(),VLOOKUP($A8,Deaths_since_10!$H:$KU,AY$1+2,FALSE))</f>
        <v>22902</v>
      </c>
      <c r="AZ8">
        <f>IF(VLOOKUP($A8,Deaths_since_10!$H:$KU,AZ$1+2,FALSE)=0,NA(),VLOOKUP($A8,Deaths_since_10!$H:$KU,AZ$1+2,FALSE))</f>
        <v>23190</v>
      </c>
      <c r="BA8">
        <f>IF(VLOOKUP($A8,Deaths_since_10!$H:$KU,BA$1+2,FALSE)=0,NA(),VLOOKUP($A8,Deaths_since_10!$H:$KU,BA$1+2,FALSE))</f>
        <v>23521</v>
      </c>
      <c r="BB8">
        <f>IF(VLOOKUP($A8,Deaths_since_10!$H:$KU,BB$1+2,FALSE)=0,NA(),VLOOKUP($A8,Deaths_since_10!$H:$KU,BB$1+2,FALSE))</f>
        <v>23822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619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>
        <f t="shared" si="302"/>
        <v>6.8219625400392836E-2</v>
      </c>
      <c r="AM14" s="96">
        <f t="shared" si="302"/>
        <v>6.5647877907554886E-2</v>
      </c>
      <c r="AN14" s="96">
        <f t="shared" si="302"/>
        <v>6.4336412711738955E-2</v>
      </c>
      <c r="AO14" s="96">
        <f t="shared" si="302"/>
        <v>5.8213254669662762E-2</v>
      </c>
      <c r="AP14" s="96">
        <f t="shared" si="302"/>
        <v>5.1192046901827881E-2</v>
      </c>
      <c r="AQ14" s="96">
        <f t="shared" si="302"/>
        <v>4.7810109854246718E-2</v>
      </c>
      <c r="AR14" s="96">
        <f t="shared" si="302"/>
        <v>4.4402506673502318E-2</v>
      </c>
      <c r="AS14" s="96">
        <f t="shared" si="302"/>
        <v>3.9285449985838161E-2</v>
      </c>
      <c r="AT14" s="96">
        <f t="shared" si="302"/>
        <v>3.9840318861927404E-2</v>
      </c>
      <c r="AU14" s="96">
        <f t="shared" si="302"/>
        <v>4.2522647313136819E-2</v>
      </c>
      <c r="AV14" s="96">
        <f t="shared" si="302"/>
        <v>3.6543778677463168E-2</v>
      </c>
      <c r="AW14" s="96">
        <f t="shared" si="302"/>
        <v>3.1123549908391057E-2</v>
      </c>
      <c r="AX14" s="96">
        <f t="shared" si="302"/>
        <v>2.9631697288886594E-2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0.1925236126272647</v>
      </c>
      <c r="K15" s="96">
        <f t="shared" ref="K15:K20" si="312">(K3/F3)^(1/5)-1</f>
        <v>0.18466445254224406</v>
      </c>
      <c r="L15" s="96">
        <f t="shared" ref="L15:L20" si="313">(L3/G3)^(1/5)-1</f>
        <v>0.21395073542319598</v>
      </c>
      <c r="M15" s="96">
        <f t="shared" ref="M15:M20" si="314">(M3/H3)^(1/5)-1</f>
        <v>0.2112477010155227</v>
      </c>
      <c r="N15" s="96">
        <f t="shared" ref="N15:N20" si="315">(N3/I3)^(1/5)-1</f>
        <v>0.22423992536427462</v>
      </c>
      <c r="O15" s="96">
        <f t="shared" ref="O15:O20" si="316">(O3/J3)^(1/5)-1</f>
        <v>0.26535841277186956</v>
      </c>
      <c r="P15" s="96">
        <f t="shared" ref="P15:P20" si="317">(P3/K3)^(1/5)-1</f>
        <v>0.27329652433561979</v>
      </c>
      <c r="Q15" s="96">
        <f t="shared" ref="Q15:Q20" si="318">(Q3/L3)^(1/5)-1</f>
        <v>0.34784000511057167</v>
      </c>
      <c r="R15" s="96">
        <f t="shared" ref="R15:R20" si="319">(R3/M3)^(1/5)-1</f>
        <v>0.36741554703428148</v>
      </c>
      <c r="S15" s="96">
        <f t="shared" ref="S15:S20" si="320">(S3/N3)^(1/5)-1</f>
        <v>0.34883061557598527</v>
      </c>
      <c r="T15" s="96">
        <f t="shared" ref="T15:T20" si="321">(T3/O3)^(1/5)-1</f>
        <v>0.34526918728107603</v>
      </c>
      <c r="U15" s="96">
        <f t="shared" ref="U15:U20" si="322">(U3/P3)^(1/5)-1</f>
        <v>0.36809337427637412</v>
      </c>
      <c r="V15" s="96">
        <f t="shared" ref="V15:V20" si="323">(V3/Q3)^(1/5)-1</f>
        <v>0.31331276419934762</v>
      </c>
      <c r="W15" s="96">
        <f t="shared" ref="W15:W20" si="324">(W3/R3)^(1/5)-1</f>
        <v>0.30402552530928695</v>
      </c>
      <c r="X15" s="96">
        <f t="shared" ref="X15:X20" si="325">(X3/S3)^(1/5)-1</f>
        <v>0.31317832091186792</v>
      </c>
      <c r="Y15" s="96">
        <f t="shared" ref="Y15:Y20" si="326">(Y3/T3)^(1/5)-1</f>
        <v>0.31049122739388335</v>
      </c>
      <c r="Z15" s="96">
        <f t="shared" ref="Z15:Z20" si="327">(Z3/U3)^(1/5)-1</f>
        <v>0.28286167462228162</v>
      </c>
      <c r="AA15" s="96">
        <f t="shared" ref="AA15:AA20" si="328">(AA3/V3)^(1/5)-1</f>
        <v>0.27677130880266287</v>
      </c>
      <c r="AB15" s="96">
        <f t="shared" ref="AB15:AB20" si="329">(AB3/W3)^(1/5)-1</f>
        <v>0.26076190260583765</v>
      </c>
      <c r="AC15" s="96">
        <f t="shared" ref="AC15:AC20" si="330">(AC3/X3)^(1/5)-1</f>
        <v>0.25469498111364453</v>
      </c>
      <c r="AD15" s="96">
        <f t="shared" ref="AD15:AD20" si="331">(AD3/Y3)^(1/5)-1</f>
        <v>0.23475954467768956</v>
      </c>
      <c r="AE15" s="96">
        <f t="shared" ref="AE15:AE20" si="332">(AE3/Z3)^(1/5)-1</f>
        <v>0.23734743572520078</v>
      </c>
      <c r="AF15" s="96">
        <f t="shared" ref="AF15:AF20" si="333">(AF3/AA3)^(1/5)-1</f>
        <v>0.22007227024731391</v>
      </c>
      <c r="AG15" s="96">
        <f t="shared" ref="AG15:AG20" si="334">(AG3/AB3)^(1/5)-1</f>
        <v>0.20959981229328428</v>
      </c>
      <c r="AH15" s="96">
        <f t="shared" ref="AH15:AH20" si="335">(AH3/AC3)^(1/5)-1</f>
        <v>0.18185098764213459</v>
      </c>
      <c r="AI15" s="96">
        <f t="shared" ref="AI15:AI20" si="336">(AI3/AD3)^(1/5)-1</f>
        <v>0.16404407790663678</v>
      </c>
      <c r="AJ15" s="96">
        <f t="shared" ref="AJ15:AJ20" si="337">(AJ3/AE3)^(1/5)-1</f>
        <v>0.15371551207770828</v>
      </c>
      <c r="AK15" s="96">
        <f t="shared" ref="AK15:AK20" si="338">(AK3/AF3)^(1/5)-1</f>
        <v>0.14592694559898312</v>
      </c>
      <c r="AL15" s="96">
        <f t="shared" ref="AL15:AL20" si="339">(AL3/AG3)^(1/5)-1</f>
        <v>0.13287106357443657</v>
      </c>
      <c r="AM15" s="96">
        <f t="shared" ref="AM15:AM20" si="340">(AM3/AH3)^(1/5)-1</f>
        <v>0.12533123041490035</v>
      </c>
      <c r="AN15" s="96">
        <f t="shared" ref="AN15:AN20" si="341">(AN3/AI3)^(1/5)-1</f>
        <v>0.11867979127601491</v>
      </c>
      <c r="AO15" s="96">
        <f t="shared" ref="AO15:AO20" si="342">(AO3/AJ3)^(1/5)-1</f>
        <v>0.10008631832338155</v>
      </c>
      <c r="AP15" s="96">
        <f t="shared" ref="AP15:AP20" si="343">(AP3/AK3)^(1/5)-1</f>
        <v>8.8127244456503329E-2</v>
      </c>
      <c r="AQ15" s="96">
        <f t="shared" ref="AQ15:AQ20" si="344">(AQ3/AL3)^(1/5)-1</f>
        <v>8.3610178786046374E-2</v>
      </c>
      <c r="AR15" s="96">
        <f t="shared" ref="AR15:AR20" si="345">(AR3/AM3)^(1/5)-1</f>
        <v>7.9469565649781471E-2</v>
      </c>
      <c r="AS15" s="96">
        <f t="shared" ref="AS15:AS20" si="346">(AS3/AN3)^(1/5)-1</f>
        <v>7.4266323612052654E-2</v>
      </c>
      <c r="AT15" s="96">
        <f t="shared" ref="AT15:AT20" si="347">(AT3/AO3)^(1/5)-1</f>
        <v>7.4777003412358267E-2</v>
      </c>
      <c r="AU15" s="96">
        <f t="shared" ref="AU15:AU20" si="348">(AU3/AP3)^(1/5)-1</f>
        <v>7.3610098818733816E-2</v>
      </c>
      <c r="AV15" s="96">
        <f t="shared" ref="AV15:AV20" si="349">(AV3/AQ3)^(1/5)-1</f>
        <v>6.2332944276624058E-2</v>
      </c>
      <c r="AW15" s="96">
        <f t="shared" ref="AW15:AW20" si="350">(AW3/AR3)^(1/5)-1</f>
        <v>5.4392525319849172E-2</v>
      </c>
      <c r="AX15" s="96">
        <f t="shared" ref="AX15:AX20" si="351">(AX3/AS3)^(1/5)-1</f>
        <v>5.2992136909542964E-2</v>
      </c>
      <c r="AY15" s="96">
        <f t="shared" ref="AY15:AY20" si="352">(AY3/AT3)^(1/5)-1</f>
        <v>4.852259030054995E-2</v>
      </c>
      <c r="AZ15" s="96">
        <f t="shared" ref="AZ15:AZ20" si="353">(AZ3/AU3)^(1/5)-1</f>
        <v>4.5777346150736919E-2</v>
      </c>
      <c r="BA15" s="96">
        <f t="shared" ref="BA15:BA20" si="354">(BA3/AV3)^(1/5)-1</f>
        <v>4.6910278862923205E-2</v>
      </c>
      <c r="BB15" s="96">
        <f t="shared" ref="BB15:BB20" si="355">(BB3/AW3)^(1/5)-1</f>
        <v>4.7325406831471017E-2</v>
      </c>
      <c r="BC15" s="96">
        <f t="shared" ref="BC15:BC20" si="356">(BC3/AX3)^(1/5)-1</f>
        <v>4.0102312334016732E-2</v>
      </c>
      <c r="BD15" s="96">
        <f t="shared" ref="BD15:BD20" si="357">(BD3/AY3)^(1/5)-1</f>
        <v>3.4810308815862667E-2</v>
      </c>
      <c r="BE15" s="96">
        <f t="shared" ref="BE15:BE20" si="358">(BE3/AZ3)^(1/5)-1</f>
        <v>3.2529344411758254E-2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>
        <f t="shared" si="354"/>
        <v>2.633436588383975E-2</v>
      </c>
      <c r="BB16" s="96">
        <f t="shared" si="355"/>
        <v>2.7095763398377715E-2</v>
      </c>
      <c r="BC16" s="96">
        <f t="shared" si="356"/>
        <v>2.5643127228340612E-2</v>
      </c>
      <c r="BD16" s="96">
        <f t="shared" si="357"/>
        <v>2.3487184388415905E-2</v>
      </c>
      <c r="BE16" s="96">
        <f t="shared" si="358"/>
        <v>2.1838668551369622E-2</v>
      </c>
      <c r="BF16" s="96">
        <f t="shared" si="359"/>
        <v>2.1417274371156036E-2</v>
      </c>
      <c r="BG16" s="96">
        <f t="shared" si="360"/>
        <v>1.9777986573655815E-2</v>
      </c>
      <c r="BH16" s="96">
        <f t="shared" si="361"/>
        <v>1.9239291461240038E-2</v>
      </c>
      <c r="BI16" s="96">
        <f t="shared" si="362"/>
        <v>1.8798031639303492E-2</v>
      </c>
      <c r="BJ16" s="96">
        <f t="shared" si="363"/>
        <v>1.8155886156014711E-2</v>
      </c>
      <c r="BK16" s="96">
        <f t="shared" si="364"/>
        <v>1.5695545848362746E-2</v>
      </c>
      <c r="BL16" s="96">
        <f t="shared" si="365"/>
        <v>1.4649181376669373E-2</v>
      </c>
      <c r="BM16" s="96">
        <f t="shared" si="366"/>
        <v>1.3783602963381103E-2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>
        <f t="shared" si="388"/>
        <v>1.7941511830166235E-4</v>
      </c>
      <c r="CJ17" s="96">
        <f t="shared" si="389"/>
        <v>6.7582411498596118E-2</v>
      </c>
      <c r="CK17" s="96">
        <f t="shared" si="390"/>
        <v>6.745471788672508E-2</v>
      </c>
      <c r="CL17" s="96">
        <f t="shared" si="391"/>
        <v>6.745471788672508E-2</v>
      </c>
      <c r="CM17" s="96">
        <f t="shared" si="392"/>
        <v>6.7390905433023729E-2</v>
      </c>
      <c r="CN17" s="96">
        <f t="shared" si="393"/>
        <v>6.7390905433023729E-2</v>
      </c>
      <c r="CO17" s="96">
        <f t="shared" si="394"/>
        <v>0</v>
      </c>
      <c r="CP17" s="96">
        <f t="shared" si="395"/>
        <v>0</v>
      </c>
      <c r="CQ17" s="96">
        <f t="shared" si="396"/>
        <v>0</v>
      </c>
      <c r="CR17" s="96">
        <f t="shared" si="397"/>
        <v>0</v>
      </c>
      <c r="CS17" s="96">
        <f t="shared" si="398"/>
        <v>4.3136916733743647E-5</v>
      </c>
      <c r="CT17" s="96">
        <f t="shared" si="399"/>
        <v>4.3136916733743647E-5</v>
      </c>
      <c r="CU17" s="96">
        <f t="shared" si="400"/>
        <v>4.3136916733743647E-5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0.1719008055617044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0.15123745499740626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>
        <f t="shared" si="344"/>
        <v>5.3108464266758082E-2</v>
      </c>
      <c r="AR18" s="96">
        <f t="shared" si="345"/>
        <v>5.3506947772074431E-2</v>
      </c>
      <c r="AS18" s="96">
        <f t="shared" si="346"/>
        <v>5.2389729739627189E-2</v>
      </c>
      <c r="AT18" s="96">
        <f t="shared" si="347"/>
        <v>4.6265601908014764E-2</v>
      </c>
      <c r="AU18" s="96">
        <f t="shared" si="348"/>
        <v>3.3760423769965353E-2</v>
      </c>
      <c r="AV18" s="96">
        <f t="shared" si="349"/>
        <v>3.0301553726040931E-2</v>
      </c>
      <c r="AW18" s="96">
        <f t="shared" si="350"/>
        <v>2.7048239253197215E-2</v>
      </c>
      <c r="AX18" s="96">
        <f t="shared" si="351"/>
        <v>2.5017871323265606E-2</v>
      </c>
      <c r="AY18" s="96">
        <f t="shared" si="352"/>
        <v>2.4453169032395916E-2</v>
      </c>
      <c r="AZ18" s="96">
        <f t="shared" si="353"/>
        <v>2.2212060261705302E-2</v>
      </c>
      <c r="BA18" s="96">
        <f t="shared" si="354"/>
        <v>1.9049955930974249E-2</v>
      </c>
      <c r="BB18" s="96">
        <f t="shared" si="355"/>
        <v>1.7650571245570568E-2</v>
      </c>
      <c r="BC18" s="96">
        <f t="shared" si="356"/>
        <v>1.597376279310514E-2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>
        <f t="shared" si="336"/>
        <v>8.1709561914512285E-2</v>
      </c>
      <c r="AJ19" s="96">
        <f t="shared" si="337"/>
        <v>7.566957606808189E-2</v>
      </c>
      <c r="AK19" s="96">
        <f t="shared" si="338"/>
        <v>6.9006909105726821E-2</v>
      </c>
      <c r="AL19" s="96">
        <f t="shared" si="339"/>
        <v>6.8420201799889169E-2</v>
      </c>
      <c r="AM19" s="96">
        <f t="shared" si="340"/>
        <v>5.030368508438654E-2</v>
      </c>
      <c r="AN19" s="96">
        <f t="shared" si="341"/>
        <v>4.4314958428695483E-2</v>
      </c>
      <c r="AO19" s="96">
        <f t="shared" si="342"/>
        <v>3.9375690449259482E-2</v>
      </c>
      <c r="AP19" s="96">
        <f t="shared" si="343"/>
        <v>4.5686448566372828E-2</v>
      </c>
      <c r="AQ19" s="96">
        <f t="shared" si="344"/>
        <v>4.6640863304544533E-2</v>
      </c>
      <c r="AR19" s="96">
        <f t="shared" si="345"/>
        <v>3.8647421397490334E-2</v>
      </c>
      <c r="AS19" s="96">
        <f t="shared" si="346"/>
        <v>3.4943715425541422E-2</v>
      </c>
      <c r="AT19" s="96">
        <f t="shared" si="347"/>
        <v>3.0208351210529116E-2</v>
      </c>
      <c r="AU19" s="96">
        <f t="shared" si="348"/>
        <v>2.5207893096592882E-2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>
        <f t="shared" si="343"/>
        <v>3.0684952915456254E-2</v>
      </c>
      <c r="AQ20" s="96">
        <f t="shared" si="344"/>
        <v>3.0536925337561138E-2</v>
      </c>
      <c r="AR20" s="96">
        <f t="shared" si="345"/>
        <v>2.4527259266019508E-2</v>
      </c>
      <c r="AS20" s="96">
        <f t="shared" si="346"/>
        <v>2.5243665006104088E-2</v>
      </c>
      <c r="AT20" s="96">
        <f t="shared" si="347"/>
        <v>2.1936876716192044E-2</v>
      </c>
      <c r="AU20" s="96">
        <f t="shared" si="348"/>
        <v>1.9585252877789783E-2</v>
      </c>
      <c r="AV20" s="96">
        <f t="shared" si="349"/>
        <v>1.6588708741700042E-2</v>
      </c>
      <c r="AW20" s="96">
        <f t="shared" si="350"/>
        <v>2.0257148207268427E-2</v>
      </c>
      <c r="AX20" s="96">
        <f t="shared" si="351"/>
        <v>1.9477628589167573E-2</v>
      </c>
      <c r="AY20" s="96">
        <f t="shared" si="352"/>
        <v>1.8931852553865536E-2</v>
      </c>
      <c r="AZ20" s="96">
        <f t="shared" si="353"/>
        <v>1.7320185906356533E-2</v>
      </c>
      <c r="BA20" s="96">
        <f t="shared" si="354"/>
        <v>1.6087690552611944E-2</v>
      </c>
      <c r="BB20" s="96">
        <f t="shared" si="355"/>
        <v>1.4596716567609969E-2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>
        <f t="shared" si="899"/>
        <v>7.6793738661829813E-2</v>
      </c>
      <c r="AM25" s="96">
        <f t="shared" si="899"/>
        <v>6.9681793793911886E-2</v>
      </c>
      <c r="AN25" s="96">
        <f t="shared" si="899"/>
        <v>6.6067972006562226E-2</v>
      </c>
      <c r="AO25" s="96">
        <f t="shared" si="899"/>
        <v>6.2732515096318872E-2</v>
      </c>
      <c r="AP25" s="96">
        <f t="shared" si="899"/>
        <v>5.791390476107653E-2</v>
      </c>
      <c r="AQ25" s="96">
        <f t="shared" si="899"/>
        <v>5.2405137141912451E-2</v>
      </c>
      <c r="AR25" s="96">
        <f t="shared" si="899"/>
        <v>4.7801554476525641E-2</v>
      </c>
      <c r="AS25" s="96">
        <f t="shared" si="899"/>
        <v>4.3832688837862399E-2</v>
      </c>
      <c r="AT25" s="96">
        <f t="shared" si="899"/>
        <v>4.1176091840422625E-2</v>
      </c>
      <c r="AU25" s="96">
        <f t="shared" si="899"/>
        <v>4.0549472053634128E-2</v>
      </c>
      <c r="AV25" s="96">
        <f t="shared" si="899"/>
        <v>3.963558161750913E-2</v>
      </c>
      <c r="AW25" s="96">
        <f t="shared" si="899"/>
        <v>3.6729991966330346E-2</v>
      </c>
      <c r="AX25" s="96">
        <f t="shared" si="899"/>
        <v>3.2433008624913606E-2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0.1950329816472649</v>
      </c>
      <c r="K26" s="96">
        <f t="shared" si="899"/>
        <v>0.1950329816472649</v>
      </c>
      <c r="L26" s="96">
        <f t="shared" si="899"/>
        <v>0.1970462668642349</v>
      </c>
      <c r="M26" s="96">
        <f t="shared" si="899"/>
        <v>0.20328762966032091</v>
      </c>
      <c r="N26" s="96">
        <f t="shared" si="899"/>
        <v>0.2164794539343311</v>
      </c>
      <c r="O26" s="96">
        <f t="shared" si="899"/>
        <v>0.23361534638388895</v>
      </c>
      <c r="P26" s="96">
        <f t="shared" si="899"/>
        <v>0.25429828749058797</v>
      </c>
      <c r="Q26" s="96">
        <f t="shared" si="899"/>
        <v>0.29549831407268701</v>
      </c>
      <c r="R26" s="96">
        <f t="shared" si="899"/>
        <v>0.32951735882682431</v>
      </c>
      <c r="S26" s="96">
        <f t="shared" si="899"/>
        <v>0.35469538924027949</v>
      </c>
      <c r="T26" s="96">
        <f t="shared" si="899"/>
        <v>0.35383844996378094</v>
      </c>
      <c r="U26" s="96">
        <f t="shared" si="899"/>
        <v>0.35406439237781179</v>
      </c>
      <c r="V26" s="96">
        <f t="shared" si="899"/>
        <v>0.34222510858559924</v>
      </c>
      <c r="W26" s="96">
        <f t="shared" si="899"/>
        <v>0.32847722126166956</v>
      </c>
      <c r="X26" s="96">
        <f t="shared" si="899"/>
        <v>0.31017220347350083</v>
      </c>
      <c r="Y26" s="96">
        <f t="shared" si="899"/>
        <v>0.30923169120501276</v>
      </c>
      <c r="Z26" s="96">
        <f t="shared" si="899"/>
        <v>0.30217707430934432</v>
      </c>
      <c r="AA26" s="96">
        <f t="shared" si="899"/>
        <v>0.29004140360627595</v>
      </c>
      <c r="AB26" s="96">
        <f t="shared" si="899"/>
        <v>0.27346496201026071</v>
      </c>
      <c r="AC26" s="96">
        <f t="shared" si="899"/>
        <v>0.26407606417404833</v>
      </c>
      <c r="AD26" s="96">
        <f t="shared" si="899"/>
        <v>0.25007214279905726</v>
      </c>
      <c r="AE26" s="96">
        <f t="shared" si="899"/>
        <v>0.24226732050551161</v>
      </c>
      <c r="AF26" s="96">
        <f t="shared" si="899"/>
        <v>0.23072641688340143</v>
      </c>
      <c r="AG26" s="96">
        <f t="shared" si="899"/>
        <v>0.222339839421933</v>
      </c>
      <c r="AH26" s="96">
        <f t="shared" si="899"/>
        <v>0.20384102339424426</v>
      </c>
      <c r="AI26" s="96">
        <f t="shared" si="899"/>
        <v>0.18516495928068522</v>
      </c>
      <c r="AJ26" s="96">
        <f t="shared" si="899"/>
        <v>0.16653685920882655</v>
      </c>
      <c r="AK26" s="96">
        <f t="shared" si="899"/>
        <v>0.15456217852777607</v>
      </c>
      <c r="AL26" s="96">
        <f t="shared" si="899"/>
        <v>0.144171173750376</v>
      </c>
      <c r="AM26" s="96">
        <f t="shared" si="899"/>
        <v>0.13470974652944001</v>
      </c>
      <c r="AN26" s="96">
        <f t="shared" si="899"/>
        <v>0.12562736175511727</v>
      </c>
      <c r="AO26" s="96">
        <f t="shared" si="899"/>
        <v>0.11469911333809894</v>
      </c>
      <c r="AP26" s="96">
        <f t="shared" si="899"/>
        <v>0.10229778468529993</v>
      </c>
      <c r="AQ26" s="96">
        <f t="shared" si="899"/>
        <v>9.0607913855310418E-2</v>
      </c>
      <c r="AR26" s="96">
        <f t="shared" si="899"/>
        <v>8.3735662964110391E-2</v>
      </c>
      <c r="AS26" s="96">
        <f t="shared" si="899"/>
        <v>7.9115356015960162E-2</v>
      </c>
      <c r="AT26" s="96">
        <f t="shared" si="899"/>
        <v>7.6170964224730797E-2</v>
      </c>
      <c r="AU26" s="96">
        <f t="shared" si="899"/>
        <v>7.4217808614381583E-2</v>
      </c>
      <c r="AV26" s="96">
        <f t="shared" si="899"/>
        <v>7.0240015502572042E-2</v>
      </c>
      <c r="AW26" s="96">
        <f t="shared" si="899"/>
        <v>6.3445189471735677E-2</v>
      </c>
      <c r="AX26" s="96">
        <f t="shared" si="899"/>
        <v>5.6572535502005396E-2</v>
      </c>
      <c r="AY26" s="96">
        <f t="shared" si="899"/>
        <v>5.1969084176647362E-2</v>
      </c>
      <c r="AZ26" s="96">
        <f t="shared" si="899"/>
        <v>4.9097357786943276E-2</v>
      </c>
      <c r="BA26" s="96">
        <f t="shared" si="899"/>
        <v>4.7070071771403356E-2</v>
      </c>
      <c r="BB26" s="96">
        <f t="shared" si="899"/>
        <v>4.6671010615043716E-2</v>
      </c>
      <c r="BC26" s="96">
        <f t="shared" si="899"/>
        <v>4.4779332676136985E-2</v>
      </c>
      <c r="BD26" s="96">
        <f t="shared" si="899"/>
        <v>4.0746009327116806E-2</v>
      </c>
      <c r="BE26" s="96">
        <f t="shared" si="899"/>
        <v>3.5813988520545882E-2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>
        <f t="shared" si="899"/>
        <v>2.7727107209036816E-2</v>
      </c>
      <c r="BB27" s="96">
        <f t="shared" si="899"/>
        <v>2.7159741456978265E-2</v>
      </c>
      <c r="BC27" s="96">
        <f t="shared" si="899"/>
        <v>2.6357752170186027E-2</v>
      </c>
      <c r="BD27" s="96">
        <f t="shared" si="899"/>
        <v>2.5408691671711409E-2</v>
      </c>
      <c r="BE27" s="96">
        <f t="shared" si="899"/>
        <v>2.3656326722708714E-2</v>
      </c>
      <c r="BF27" s="96">
        <f t="shared" si="899"/>
        <v>2.2247709103647189E-2</v>
      </c>
      <c r="BG27" s="96">
        <f t="shared" si="899"/>
        <v>2.1011309832060492E-2</v>
      </c>
      <c r="BH27" s="96">
        <f t="shared" si="899"/>
        <v>2.0144850802017295E-2</v>
      </c>
      <c r="BI27" s="96">
        <f t="shared" si="899"/>
        <v>1.9271769891399781E-2</v>
      </c>
      <c r="BJ27" s="96">
        <f t="shared" si="899"/>
        <v>1.873106975218608E-2</v>
      </c>
      <c r="BK27" s="96">
        <f t="shared" si="899"/>
        <v>1.7549821214560318E-2</v>
      </c>
      <c r="BL27" s="96">
        <f t="shared" si="899"/>
        <v>1.6166871127015609E-2</v>
      </c>
      <c r="BM27" s="96">
        <f t="shared" si="899"/>
        <v>1.4709443396137742E-2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>
        <f t="shared" si="925"/>
        <v>2.9918988762478449E-4</v>
      </c>
      <c r="CJ28" s="96">
        <f t="shared" si="926"/>
        <v>2.2706950055211655E-2</v>
      </c>
      <c r="CK28" s="96">
        <f t="shared" si="927"/>
        <v>4.507218150120762E-2</v>
      </c>
      <c r="CL28" s="96">
        <f t="shared" si="928"/>
        <v>6.7497282424015426E-2</v>
      </c>
      <c r="CM28" s="96">
        <f t="shared" si="929"/>
        <v>6.7433447068824634E-2</v>
      </c>
      <c r="CN28" s="96">
        <f t="shared" si="930"/>
        <v>6.7412176250924175E-2</v>
      </c>
      <c r="CO28" s="96">
        <f t="shared" si="931"/>
        <v>4.4927270288682486E-2</v>
      </c>
      <c r="CP28" s="96">
        <f t="shared" si="932"/>
        <v>2.2463635144341243E-2</v>
      </c>
      <c r="CQ28" s="96">
        <f t="shared" si="933"/>
        <v>0</v>
      </c>
      <c r="CR28" s="96">
        <f t="shared" si="934"/>
        <v>0</v>
      </c>
      <c r="CS28" s="96">
        <f t="shared" si="935"/>
        <v>1.4378972244581215E-5</v>
      </c>
      <c r="CT28" s="96">
        <f t="shared" si="936"/>
        <v>2.875794448916243E-5</v>
      </c>
      <c r="CU28" s="96">
        <f t="shared" si="937"/>
        <v>4.3136916733743647E-5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0.16937879810608725</v>
      </c>
      <c r="AC29" s="96">
        <f t="shared" si="1139"/>
        <v>0.17131821823495966</v>
      </c>
      <c r="AD29" s="96">
        <f t="shared" si="1139"/>
        <v>0.18568270536969145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0.17756636791319588</v>
      </c>
      <c r="AH29" s="96">
        <f t="shared" si="1139"/>
        <v>0.15683295785555681</v>
      </c>
      <c r="AI29" s="96">
        <f t="shared" si="1139"/>
        <v>0.13270348855289935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>
        <f t="shared" si="1139"/>
        <v>5.2995189346276263E-2</v>
      </c>
      <c r="AR29" s="96">
        <f t="shared" si="1139"/>
        <v>5.3531209907486499E-2</v>
      </c>
      <c r="AS29" s="96">
        <f t="shared" si="1139"/>
        <v>5.3001713926153236E-2</v>
      </c>
      <c r="AT29" s="96">
        <f t="shared" si="1139"/>
        <v>5.0720759806572126E-2</v>
      </c>
      <c r="AU29" s="96">
        <f t="shared" si="1139"/>
        <v>4.4138585139202435E-2</v>
      </c>
      <c r="AV29" s="96">
        <f t="shared" si="1139"/>
        <v>3.6775859801340349E-2</v>
      </c>
      <c r="AW29" s="96">
        <f t="shared" si="1139"/>
        <v>3.0370072249734498E-2</v>
      </c>
      <c r="AX29" s="96">
        <f t="shared" si="1139"/>
        <v>2.7455888100834585E-2</v>
      </c>
      <c r="AY29" s="96">
        <f t="shared" si="1139"/>
        <v>2.5506426536286247E-2</v>
      </c>
      <c r="AZ29" s="96">
        <f t="shared" si="1139"/>
        <v>2.3894366872455608E-2</v>
      </c>
      <c r="BA29" s="96">
        <f t="shared" si="1139"/>
        <v>2.1905061741691823E-2</v>
      </c>
      <c r="BB29" s="96">
        <f t="shared" si="1139"/>
        <v>1.9637529146083372E-2</v>
      </c>
      <c r="BC29" s="96">
        <f t="shared" si="1139"/>
        <v>1.7558096656549987E-2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>
        <f t="shared" si="1139"/>
        <v>6.5109757252433662E-2</v>
      </c>
      <c r="AJ30" s="96">
        <f t="shared" si="1139"/>
        <v>7.4368958982990785E-2</v>
      </c>
      <c r="AK30" s="96">
        <f t="shared" si="1139"/>
        <v>7.5462015696106999E-2</v>
      </c>
      <c r="AL30" s="96">
        <f t="shared" si="1139"/>
        <v>7.1032228991232627E-2</v>
      </c>
      <c r="AM30" s="96">
        <f t="shared" si="1139"/>
        <v>6.2576931996667515E-2</v>
      </c>
      <c r="AN30" s="96">
        <f t="shared" si="1139"/>
        <v>5.43462817709904E-2</v>
      </c>
      <c r="AO30" s="96">
        <f t="shared" si="1139"/>
        <v>4.4664777987447168E-2</v>
      </c>
      <c r="AP30" s="96">
        <f t="shared" si="1139"/>
        <v>4.3125699148109264E-2</v>
      </c>
      <c r="AQ30" s="96">
        <f t="shared" si="1139"/>
        <v>4.3901000773392283E-2</v>
      </c>
      <c r="AR30" s="96">
        <f t="shared" si="1139"/>
        <v>4.3658244422802563E-2</v>
      </c>
      <c r="AS30" s="96">
        <f t="shared" si="1139"/>
        <v>4.007733337585876E-2</v>
      </c>
      <c r="AT30" s="96">
        <f t="shared" si="1139"/>
        <v>3.4599829344520293E-2</v>
      </c>
      <c r="AU30" s="96">
        <f t="shared" si="1139"/>
        <v>3.0119986577554474E-2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>
        <f t="shared" si="1139"/>
        <v>3.1038314898245749E-2</v>
      </c>
      <c r="AQ31" s="96">
        <f t="shared" si="1139"/>
        <v>3.0649000533797599E-2</v>
      </c>
      <c r="AR31" s="96">
        <f t="shared" si="1139"/>
        <v>2.8583045839678967E-2</v>
      </c>
      <c r="AS31" s="96">
        <f t="shared" si="1139"/>
        <v>2.6769283203228245E-2</v>
      </c>
      <c r="AT31" s="96">
        <f t="shared" si="1139"/>
        <v>2.3902600329438545E-2</v>
      </c>
      <c r="AU31" s="96">
        <f t="shared" si="1139"/>
        <v>2.2255264866695306E-2</v>
      </c>
      <c r="AV31" s="96">
        <f t="shared" si="1139"/>
        <v>1.937027944522729E-2</v>
      </c>
      <c r="AW31" s="96">
        <f t="shared" si="1139"/>
        <v>1.8810369942252752E-2</v>
      </c>
      <c r="AX31" s="96">
        <f t="shared" si="1139"/>
        <v>1.8774495179378681E-2</v>
      </c>
      <c r="AY31" s="96">
        <f t="shared" si="1139"/>
        <v>1.9555543116767177E-2</v>
      </c>
      <c r="AZ31" s="96">
        <f t="shared" si="1139"/>
        <v>1.8576555683129881E-2</v>
      </c>
      <c r="BA31" s="96">
        <f t="shared" si="1139"/>
        <v>1.7446576337611337E-2</v>
      </c>
      <c r="BB31" s="96">
        <f t="shared" si="1139"/>
        <v>1.6001531008859482E-2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>
      <selection activeCell="A4" sqref="A4:A200"/>
    </sheetView>
  </sheetViews>
  <sheetFormatPr defaultRowHeight="12" x14ac:dyDescent="0.25"/>
  <cols>
    <col min="1" max="1" width="3.33203125" style="9" bestFit="1" customWidth="1"/>
    <col min="2" max="2" width="1.6640625" style="9" bestFit="1" customWidth="1"/>
    <col min="3" max="3" width="17.33203125" style="9" bestFit="1" customWidth="1"/>
    <col min="4" max="5" width="11.44140625" style="10" bestFit="1" customWidth="1"/>
    <col min="6" max="6" width="10.10937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5" width="4.21875" style="9" bestFit="1" customWidth="1"/>
    <col min="16" max="22" width="5.5546875" style="9" bestFit="1" customWidth="1"/>
    <col min="23" max="29" width="6.33203125" style="9" bestFit="1" customWidth="1"/>
    <col min="30" max="36" width="7.21875" style="9" bestFit="1" customWidth="1"/>
    <col min="37" max="43" width="8.5546875" style="9" bestFit="1" customWidth="1"/>
    <col min="44" max="50" width="9.33203125" style="9" bestFit="1" customWidth="1"/>
    <col min="51" max="56" width="10.109375" style="9" bestFit="1" customWidth="1"/>
    <col min="57" max="60" width="11.44140625" style="9" bestFit="1" customWidth="1"/>
    <col min="61" max="61" width="5.77734375" style="9" bestFit="1" customWidth="1"/>
    <col min="62" max="75" width="6.6640625" style="9" bestFit="1" customWidth="1"/>
    <col min="76" max="79" width="5.77734375" style="9" bestFit="1" customWidth="1"/>
    <col min="80" max="106" width="6.6640625" style="9" bestFit="1" customWidth="1"/>
    <col min="107" max="108" width="2.44140625" style="9" bestFit="1" customWidth="1"/>
    <col min="109" max="307" width="3.33203125" style="9" bestFit="1" customWidth="1"/>
    <col min="308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612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3101914</v>
      </c>
      <c r="E5" s="6">
        <f>IF(COUNTIF(I5:XFD5,"&gt;"&amp;0)=0,,HLOOKUP(COUNTIF(I5:XFD5,"&gt;"&amp;0)-1,I$1:XFD5,A5+1,FALSE))</f>
        <v>3101914</v>
      </c>
      <c r="F5" s="7">
        <f>IF(COUNTIF(I5:XFD5,"&gt;"&amp;0)=0,,HLOOKUP(COUNTIF(I5:XFD5,"&gt;"&amp;0)-MIN($F$1+1,COUNTIF(I5:XFD5,"&gt;"&amp;0)),I$1:XFD5,A5+1,FALSE))</f>
        <v>2695447</v>
      </c>
      <c r="G5" s="8">
        <f>IF(COUNTIF(I5:XFD5,"&gt;"&amp;0)=0,,(E5/F5)^(1/MIN(COUNTIF(I5:XFD5,"&gt;"&amp;0)-1,$F$1)))</f>
        <v>1.0284893317232326</v>
      </c>
      <c r="H5" s="13" t="s">
        <v>596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144482</v>
      </c>
      <c r="BI5" s="9">
        <v>155352</v>
      </c>
      <c r="BJ5" s="9">
        <v>167793</v>
      </c>
      <c r="BK5" s="9">
        <v>180791</v>
      </c>
      <c r="BL5" s="9">
        <v>196245</v>
      </c>
      <c r="BM5" s="9">
        <v>213922</v>
      </c>
      <c r="BN5" s="9">
        <v>242169</v>
      </c>
      <c r="BO5" s="9">
        <v>271161</v>
      </c>
      <c r="BP5" s="9">
        <v>303342</v>
      </c>
      <c r="BQ5" s="9">
        <v>335696</v>
      </c>
      <c r="BR5" s="9">
        <v>376859</v>
      </c>
      <c r="BS5" s="9">
        <v>416530</v>
      </c>
      <c r="BT5" s="9">
        <v>466012</v>
      </c>
      <c r="BU5" s="9">
        <v>527682</v>
      </c>
      <c r="BV5" s="9">
        <v>591247</v>
      </c>
      <c r="BW5" s="9">
        <v>658492</v>
      </c>
      <c r="BX5" s="9">
        <v>717716</v>
      </c>
      <c r="BY5" s="9">
        <v>779782</v>
      </c>
      <c r="BZ5" s="9">
        <v>854679</v>
      </c>
      <c r="CA5" s="9">
        <v>929491</v>
      </c>
      <c r="CB5" s="9">
        <v>1010086</v>
      </c>
      <c r="CC5" s="9">
        <v>1092266</v>
      </c>
      <c r="CD5" s="9">
        <v>1172181</v>
      </c>
      <c r="CE5" s="9">
        <v>1244564</v>
      </c>
      <c r="CF5" s="9">
        <v>1316836</v>
      </c>
      <c r="CG5" s="9">
        <v>1391516</v>
      </c>
      <c r="CH5" s="9">
        <v>1474953</v>
      </c>
      <c r="CI5" s="9">
        <v>1560939</v>
      </c>
      <c r="CJ5" s="9">
        <v>1651010</v>
      </c>
      <c r="CK5" s="9">
        <v>1729651</v>
      </c>
      <c r="CL5" s="9">
        <v>1828308</v>
      </c>
      <c r="CM5" s="9">
        <v>1897892</v>
      </c>
      <c r="CN5" s="9">
        <v>1967704</v>
      </c>
      <c r="CO5" s="9">
        <v>2047026</v>
      </c>
      <c r="CP5" s="9">
        <v>2142975</v>
      </c>
      <c r="CQ5" s="9">
        <v>2230242</v>
      </c>
      <c r="CR5" s="9">
        <v>2307321</v>
      </c>
      <c r="CS5" s="9">
        <v>2390150</v>
      </c>
      <c r="CT5" s="9">
        <v>2460624</v>
      </c>
      <c r="CU5" s="9">
        <v>2537292</v>
      </c>
      <c r="CV5" s="9">
        <v>2612160</v>
      </c>
      <c r="CW5" s="9">
        <v>2695447</v>
      </c>
      <c r="CX5" s="9">
        <v>2798694</v>
      </c>
      <c r="CY5" s="9">
        <v>2884491</v>
      </c>
      <c r="CZ5" s="9">
        <v>2958698</v>
      </c>
      <c r="DA5" s="9">
        <v>3027803</v>
      </c>
      <c r="DB5" s="9">
        <v>3101914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1348402</v>
      </c>
      <c r="E6" s="6">
        <f>IF(COUNTIF(I6:XFD6,"&gt;"&amp;0)=0,,HLOOKUP(COUNTIF(I6:XFD6,"&gt;"&amp;0)-1,I$1:XFD6,A6+1,FALSE))</f>
        <v>1348402</v>
      </c>
      <c r="F6" s="7">
        <f>IF(COUNTIF(I6:XFD6,"&gt;"&amp;0)=0,,HLOOKUP(COUNTIF(I6:XFD6,"&gt;"&amp;0)-MIN($F$1+1,COUNTIF(I6:XFD6,"&gt;"&amp;0)),I$1:XFD6,A6+1,FALSE))</f>
        <v>1234604</v>
      </c>
      <c r="G6" s="8">
        <f t="shared" ref="G6:G69" si="8">IF(COUNTIF(I6:XFD6,"&gt;"&amp;0)=0,,(E6/F6)^(1/MIN(COUNTIF(I6:XFD6,"&gt;"&amp;0)-1,$F$1)))</f>
        <v>1.0177903799759256</v>
      </c>
      <c r="H6" s="13" t="s">
        <v>599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615051</v>
      </c>
      <c r="AZ6" s="9">
        <v>646458</v>
      </c>
      <c r="BA6" s="9">
        <v>676844</v>
      </c>
      <c r="BB6" s="9">
        <v>708670</v>
      </c>
      <c r="BC6" s="9">
        <v>746218</v>
      </c>
      <c r="BD6" s="9">
        <v>783282</v>
      </c>
      <c r="BE6" s="9">
        <v>822878</v>
      </c>
      <c r="BF6" s="9">
        <v>857928</v>
      </c>
      <c r="BG6" s="9">
        <v>913357</v>
      </c>
      <c r="BH6" s="9">
        <v>940718</v>
      </c>
      <c r="BI6" s="9">
        <v>968088</v>
      </c>
      <c r="BJ6" s="9">
        <v>1000380</v>
      </c>
      <c r="BK6" s="9">
        <v>1045100</v>
      </c>
      <c r="BL6" s="9">
        <v>1078250</v>
      </c>
      <c r="BM6" s="9">
        <v>1101282</v>
      </c>
      <c r="BN6" s="9">
        <v>1134793</v>
      </c>
      <c r="BO6" s="9">
        <v>1159553</v>
      </c>
      <c r="BP6" s="9">
        <v>1185192</v>
      </c>
      <c r="BQ6" s="9">
        <v>1207349</v>
      </c>
      <c r="BR6" s="9">
        <v>1234604</v>
      </c>
      <c r="BS6" s="9">
        <v>1263923</v>
      </c>
      <c r="BT6" s="9">
        <v>1287746</v>
      </c>
      <c r="BU6" s="9">
        <v>1307854</v>
      </c>
      <c r="BV6" s="9">
        <v>1328098</v>
      </c>
      <c r="BW6" s="9">
        <v>1348402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1089035</v>
      </c>
      <c r="E7" s="6">
        <f>IF(COUNTIF(I7:XFD7,"&gt;"&amp;0)=0,,HLOOKUP(COUNTIF(I7:XFD7,"&gt;"&amp;0)-1,I$1:XFD7,A7+1,FALSE))</f>
        <v>1089035</v>
      </c>
      <c r="F7" s="7">
        <f>IF(COUNTIF(I7:XFD7,"&gt;"&amp;0)=0,,HLOOKUP(COUNTIF(I7:XFD7,"&gt;"&amp;0)-MIN($F$1+1,COUNTIF(I7:XFD7,"&gt;"&amp;0)),I$1:XFD7,A7+1,FALSE))</f>
        <v>931470</v>
      </c>
      <c r="G7" s="8">
        <f t="shared" si="8"/>
        <v>1.0317502745151728</v>
      </c>
      <c r="H7" s="13" t="s">
        <v>601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2461</v>
      </c>
      <c r="V7" s="9">
        <v>3041</v>
      </c>
      <c r="W7" s="9">
        <v>3889</v>
      </c>
      <c r="X7" s="9">
        <v>5234</v>
      </c>
      <c r="Y7" s="9">
        <v>7120</v>
      </c>
      <c r="Z7" s="9">
        <v>8715</v>
      </c>
      <c r="AA7" s="9">
        <v>14916</v>
      </c>
      <c r="AB7" s="9">
        <v>20678</v>
      </c>
      <c r="AC7" s="9">
        <v>27483</v>
      </c>
      <c r="AD7" s="9">
        <v>35563</v>
      </c>
      <c r="AE7" s="9">
        <v>46863</v>
      </c>
      <c r="AF7" s="9">
        <v>57525</v>
      </c>
      <c r="AG7" s="9">
        <v>70234</v>
      </c>
      <c r="AH7" s="9">
        <v>89352</v>
      </c>
      <c r="AI7" s="9">
        <v>108106</v>
      </c>
      <c r="AJ7" s="9">
        <v>129126</v>
      </c>
      <c r="AK7" s="9">
        <v>149575</v>
      </c>
      <c r="AL7" s="9">
        <v>171855</v>
      </c>
      <c r="AM7" s="9">
        <v>199671</v>
      </c>
      <c r="AN7" s="9">
        <v>225999</v>
      </c>
      <c r="AO7" s="9">
        <v>258418</v>
      </c>
      <c r="AP7" s="9">
        <v>291714</v>
      </c>
      <c r="AQ7" s="9">
        <v>325982</v>
      </c>
      <c r="AR7" s="9">
        <v>357349</v>
      </c>
      <c r="AS7" s="9">
        <v>388197</v>
      </c>
      <c r="AT7" s="9">
        <v>420839</v>
      </c>
      <c r="AU7" s="9">
        <v>454266</v>
      </c>
      <c r="AV7" s="9">
        <v>490539</v>
      </c>
      <c r="AW7" s="9">
        <v>526394</v>
      </c>
      <c r="AX7" s="9">
        <v>558188</v>
      </c>
      <c r="AY7" s="9">
        <v>588861</v>
      </c>
      <c r="AZ7" s="9">
        <v>616147</v>
      </c>
      <c r="BA7" s="9">
        <v>645056</v>
      </c>
      <c r="BB7" s="9">
        <v>675568</v>
      </c>
      <c r="BC7" s="9">
        <v>710119</v>
      </c>
      <c r="BD7" s="9">
        <v>745149</v>
      </c>
      <c r="BE7" s="9">
        <v>780087</v>
      </c>
      <c r="BF7" s="9">
        <v>808867</v>
      </c>
      <c r="BG7" s="9">
        <v>837218</v>
      </c>
      <c r="BH7" s="9">
        <v>867478</v>
      </c>
      <c r="BI7" s="9">
        <v>899506</v>
      </c>
      <c r="BJ7" s="9">
        <v>931470</v>
      </c>
      <c r="BK7" s="9">
        <v>970771</v>
      </c>
      <c r="BL7" s="9">
        <v>1006264</v>
      </c>
      <c r="BM7" s="9">
        <v>1036712</v>
      </c>
      <c r="BN7" s="9">
        <v>1061837</v>
      </c>
      <c r="BO7" s="9">
        <v>1089035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1012582</v>
      </c>
      <c r="E8" s="6">
        <f>IF(COUNTIF(I8:XFD8,"&gt;"&amp;0)=0,,HLOOKUP(COUNTIF(I8:XFD8,"&gt;"&amp;0)-1,I$1:XFD8,A8+1,FALSE))</f>
        <v>1012582</v>
      </c>
      <c r="F8" s="7">
        <f>IF(COUNTIF(I8:XFD8,"&gt;"&amp;0)=0,,HLOOKUP(COUNTIF(I8:XFD8,"&gt;"&amp;0)-MIN($F$1+1,COUNTIF(I8:XFD8,"&gt;"&amp;0)),I$1:XFD8,A8+1,FALSE))</f>
        <v>869170</v>
      </c>
      <c r="G8" s="8">
        <f t="shared" si="8"/>
        <v>1.0310152640455221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43843</v>
      </c>
      <c r="AD8" s="9">
        <v>53736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213242</v>
      </c>
      <c r="AM8" s="9">
        <v>243622</v>
      </c>
      <c r="AN8" s="9">
        <v>275367</v>
      </c>
      <c r="AO8" s="9">
        <v>308650</v>
      </c>
      <c r="AP8" s="9">
        <v>336802</v>
      </c>
      <c r="AQ8" s="9">
        <v>366317</v>
      </c>
      <c r="AR8" s="9">
        <v>397121</v>
      </c>
      <c r="AS8" s="9">
        <v>428654</v>
      </c>
      <c r="AT8" s="9">
        <v>462780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  <c r="BA8" s="9">
        <v>667592</v>
      </c>
      <c r="BB8" s="9">
        <v>699706</v>
      </c>
      <c r="BC8" s="9">
        <v>732197</v>
      </c>
      <c r="BD8" s="9">
        <v>758809</v>
      </c>
      <c r="BE8" s="9">
        <v>784326</v>
      </c>
      <c r="BF8" s="9">
        <v>811865</v>
      </c>
      <c r="BG8" s="9">
        <v>840351</v>
      </c>
      <c r="BH8" s="9">
        <v>869170</v>
      </c>
      <c r="BI8" s="9">
        <v>905358</v>
      </c>
      <c r="BJ8" s="9">
        <v>938154</v>
      </c>
      <c r="BK8" s="9">
        <v>965785</v>
      </c>
      <c r="BL8" s="9">
        <v>988197</v>
      </c>
      <c r="BM8" s="9">
        <v>1012582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Asia</v>
      </c>
      <c r="D9" s="6">
        <f t="shared" si="7"/>
        <v>302151</v>
      </c>
      <c r="E9" s="6">
        <f>IF(COUNTIF(I9:XFD9,"&gt;"&amp;0)=0,,HLOOKUP(COUNTIF(I9:XFD9,"&gt;"&amp;0)-1,I$1:XFD9,A9+1,FALSE))</f>
        <v>302151</v>
      </c>
      <c r="F9" s="7">
        <f>IF(COUNTIF(I9:XFD9,"&gt;"&amp;0)=0,,HLOOKUP(COUNTIF(I9:XFD9,"&gt;"&amp;0)-MIN($F$1+1,COUNTIF(I9:XFD9,"&gt;"&amp;0)),I$1:XFD9,A9+1,FALSE))</f>
        <v>247764</v>
      </c>
      <c r="G9" s="8">
        <f t="shared" si="8"/>
        <v>1.0404882170218621</v>
      </c>
      <c r="H9" s="13" t="s">
        <v>598</v>
      </c>
      <c r="I9" s="9">
        <v>554</v>
      </c>
      <c r="J9" s="9">
        <v>653</v>
      </c>
      <c r="K9" s="9">
        <v>937</v>
      </c>
      <c r="L9" s="9">
        <v>1429</v>
      </c>
      <c r="M9" s="9">
        <v>2105</v>
      </c>
      <c r="N9" s="9">
        <v>2911</v>
      </c>
      <c r="O9" s="9">
        <v>5557</v>
      </c>
      <c r="P9" s="9">
        <v>6138</v>
      </c>
      <c r="Q9" s="9">
        <v>8203</v>
      </c>
      <c r="R9" s="9">
        <v>9886</v>
      </c>
      <c r="S9" s="9">
        <v>11988</v>
      </c>
      <c r="T9" s="9">
        <v>16734</v>
      </c>
      <c r="U9" s="9">
        <v>19823</v>
      </c>
      <c r="V9" s="9">
        <v>23832</v>
      </c>
      <c r="W9" s="9">
        <v>27574</v>
      </c>
      <c r="X9" s="9">
        <v>30732</v>
      </c>
      <c r="Y9" s="9">
        <v>34262</v>
      </c>
      <c r="Z9" s="9">
        <v>36984</v>
      </c>
      <c r="AA9" s="9">
        <v>40009</v>
      </c>
      <c r="AB9" s="9">
        <v>42544</v>
      </c>
      <c r="AC9" s="9">
        <v>44581</v>
      </c>
      <c r="AD9" s="9">
        <v>50200</v>
      </c>
      <c r="AE9" s="9">
        <v>60105</v>
      </c>
      <c r="AF9" s="9">
        <v>66578</v>
      </c>
      <c r="AG9" s="9">
        <v>68655</v>
      </c>
      <c r="AH9" s="9">
        <v>70778</v>
      </c>
      <c r="AI9" s="9">
        <v>72712</v>
      </c>
      <c r="AJ9" s="9">
        <v>74502</v>
      </c>
      <c r="AK9" s="9">
        <v>74924</v>
      </c>
      <c r="AL9" s="9">
        <v>75466</v>
      </c>
      <c r="AM9" s="9">
        <v>76053</v>
      </c>
      <c r="AN9" s="9">
        <v>77750</v>
      </c>
      <c r="AO9" s="9">
        <v>77971</v>
      </c>
      <c r="AP9" s="9">
        <v>78435</v>
      </c>
      <c r="AQ9" s="9">
        <v>79108</v>
      </c>
      <c r="AR9" s="9">
        <v>79831</v>
      </c>
      <c r="AS9" s="9">
        <v>80796</v>
      </c>
      <c r="AT9" s="9">
        <v>81712</v>
      </c>
      <c r="AU9" s="9">
        <v>82985</v>
      </c>
      <c r="AV9" s="9">
        <v>84174</v>
      </c>
      <c r="AW9" s="9">
        <v>85004</v>
      </c>
      <c r="AX9" s="9">
        <v>86010</v>
      </c>
      <c r="AY9" s="9">
        <v>86645</v>
      </c>
      <c r="AZ9" s="9">
        <v>87311</v>
      </c>
      <c r="BA9" s="9">
        <v>88093</v>
      </c>
      <c r="BB9" s="9">
        <v>88691</v>
      </c>
      <c r="BC9" s="9">
        <v>89110</v>
      </c>
      <c r="BD9" s="9">
        <v>89366</v>
      </c>
      <c r="BE9" s="9">
        <v>89578</v>
      </c>
      <c r="BF9" s="9">
        <v>90009</v>
      </c>
      <c r="BG9" s="9">
        <v>90170</v>
      </c>
      <c r="BH9" s="9">
        <v>90559</v>
      </c>
      <c r="BI9" s="9">
        <v>90960</v>
      </c>
      <c r="BJ9" s="9">
        <v>91494</v>
      </c>
      <c r="BK9" s="9">
        <v>91957</v>
      </c>
      <c r="BL9" s="9">
        <v>92557</v>
      </c>
      <c r="BM9" s="9">
        <v>93142</v>
      </c>
      <c r="BN9" s="9">
        <v>93991</v>
      </c>
      <c r="BO9" s="9">
        <v>94711</v>
      </c>
      <c r="BP9" s="9">
        <v>95824</v>
      </c>
      <c r="BQ9" s="9">
        <v>96920</v>
      </c>
      <c r="BR9" s="9">
        <v>97888</v>
      </c>
      <c r="BS9" s="9">
        <v>98851</v>
      </c>
      <c r="BT9" s="9">
        <v>100098</v>
      </c>
      <c r="BU9" s="9">
        <v>101468</v>
      </c>
      <c r="BV9" s="9">
        <v>102919</v>
      </c>
      <c r="BW9" s="9">
        <v>104697</v>
      </c>
      <c r="BX9" s="9">
        <v>106439</v>
      </c>
      <c r="BY9" s="9">
        <v>107938</v>
      </c>
      <c r="BZ9" s="9">
        <v>110182</v>
      </c>
      <c r="CA9" s="9">
        <v>112645</v>
      </c>
      <c r="CB9" s="9">
        <v>115669</v>
      </c>
      <c r="CC9" s="9">
        <v>117911</v>
      </c>
      <c r="CD9" s="9">
        <v>120459</v>
      </c>
      <c r="CE9" s="9">
        <v>122989</v>
      </c>
      <c r="CF9" s="9">
        <v>127434</v>
      </c>
      <c r="CG9" s="9">
        <v>130573</v>
      </c>
      <c r="CH9" s="9">
        <v>134008</v>
      </c>
      <c r="CI9" s="9">
        <v>138294</v>
      </c>
      <c r="CJ9" s="9">
        <v>143006</v>
      </c>
      <c r="CK9" s="9">
        <v>147588</v>
      </c>
      <c r="CL9" s="9">
        <v>152973</v>
      </c>
      <c r="CM9" s="9">
        <v>159309</v>
      </c>
      <c r="CN9" s="9">
        <v>165395</v>
      </c>
      <c r="CO9" s="9">
        <v>172133</v>
      </c>
      <c r="CP9" s="9">
        <v>179757</v>
      </c>
      <c r="CQ9" s="9">
        <v>188230</v>
      </c>
      <c r="CR9" s="9">
        <v>197545</v>
      </c>
      <c r="CS9" s="9">
        <v>208402</v>
      </c>
      <c r="CT9" s="9">
        <v>216322</v>
      </c>
      <c r="CU9" s="9">
        <v>227395</v>
      </c>
      <c r="CV9" s="9">
        <v>236905</v>
      </c>
      <c r="CW9" s="9">
        <v>247764</v>
      </c>
      <c r="CX9" s="9">
        <v>258855</v>
      </c>
      <c r="CY9" s="9">
        <v>269488</v>
      </c>
      <c r="CZ9" s="9">
        <v>280494</v>
      </c>
      <c r="DA9" s="9">
        <v>291557</v>
      </c>
      <c r="DB9" s="9">
        <v>302151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232128</v>
      </c>
      <c r="E10" s="6">
        <f>IF(COUNTIF(I10:XFD10,"&gt;"&amp;0)=0,,HLOOKUP(COUNTIF(I10:XFD10,"&gt;"&amp;0)-1,I$1:XFD10,A10+1,FALSE))</f>
        <v>232128</v>
      </c>
      <c r="F10" s="7">
        <f>IF(COUNTIF(I10:XFD10,"&gt;"&amp;0)=0,,HLOOKUP(COUNTIF(I10:XFD10,"&gt;"&amp;0)-MIN($F$1+1,COUNTIF(I10:XFD10,"&gt;"&amp;0)),I$1:XFD10,A10+1,FALSE))</f>
        <v>213024</v>
      </c>
      <c r="G10" s="8">
        <f t="shared" si="8"/>
        <v>1.0173251915397428</v>
      </c>
      <c r="H10" s="13" t="s">
        <v>60</v>
      </c>
      <c r="I10" s="9">
        <v>120</v>
      </c>
      <c r="J10" s="9">
        <v>165</v>
      </c>
      <c r="K10" s="9">
        <v>222</v>
      </c>
      <c r="L10" s="9">
        <v>259</v>
      </c>
      <c r="M10" s="9">
        <v>400</v>
      </c>
      <c r="N10" s="9">
        <v>500</v>
      </c>
      <c r="O10" s="9">
        <v>673</v>
      </c>
      <c r="P10" s="9">
        <v>1073</v>
      </c>
      <c r="Q10" s="9">
        <v>1695</v>
      </c>
      <c r="R10" s="9">
        <v>2277</v>
      </c>
      <c r="S10" s="9">
        <v>3146</v>
      </c>
      <c r="T10" s="9">
        <v>5232</v>
      </c>
      <c r="U10" s="9">
        <v>6391</v>
      </c>
      <c r="V10" s="9">
        <v>7798</v>
      </c>
      <c r="W10" s="9">
        <v>9942</v>
      </c>
      <c r="X10" s="9">
        <v>11748</v>
      </c>
      <c r="Y10" s="9">
        <v>13910</v>
      </c>
      <c r="Z10" s="9">
        <v>17963</v>
      </c>
      <c r="AA10" s="9">
        <v>20410</v>
      </c>
      <c r="AB10" s="9">
        <v>25374</v>
      </c>
      <c r="AC10" s="9">
        <v>28768</v>
      </c>
      <c r="AD10" s="9">
        <v>35136</v>
      </c>
      <c r="AE10" s="9">
        <v>39885</v>
      </c>
      <c r="AF10" s="9">
        <v>49515</v>
      </c>
      <c r="AG10" s="9">
        <v>57786</v>
      </c>
      <c r="AH10" s="9">
        <v>65719</v>
      </c>
      <c r="AI10" s="9">
        <v>73235</v>
      </c>
      <c r="AJ10" s="9">
        <v>80110</v>
      </c>
      <c r="AK10" s="9">
        <v>87956</v>
      </c>
      <c r="AL10" s="9">
        <v>95923</v>
      </c>
      <c r="AM10" s="9">
        <v>104118</v>
      </c>
      <c r="AN10" s="9">
        <v>112065</v>
      </c>
      <c r="AO10" s="9">
        <v>119199</v>
      </c>
      <c r="AP10" s="9">
        <v>126168</v>
      </c>
      <c r="AQ10" s="9">
        <v>131646</v>
      </c>
      <c r="AR10" s="9">
        <v>136675</v>
      </c>
      <c r="AS10" s="9">
        <v>141942</v>
      </c>
      <c r="AT10" s="9">
        <v>148220</v>
      </c>
      <c r="AU10" s="9">
        <v>153222</v>
      </c>
      <c r="AV10" s="9">
        <v>158273</v>
      </c>
      <c r="AW10" s="9">
        <v>163027</v>
      </c>
      <c r="AX10" s="9">
        <v>166831</v>
      </c>
      <c r="AY10" s="9">
        <v>170099</v>
      </c>
      <c r="AZ10" s="9">
        <v>172541</v>
      </c>
      <c r="BA10" s="9">
        <v>177644</v>
      </c>
      <c r="BB10" s="9">
        <v>184948</v>
      </c>
      <c r="BC10" s="9">
        <v>190839</v>
      </c>
      <c r="BD10" s="9">
        <v>191726</v>
      </c>
      <c r="BE10" s="9">
        <v>198674</v>
      </c>
      <c r="BF10" s="9">
        <v>200210</v>
      </c>
      <c r="BG10" s="9">
        <v>204178</v>
      </c>
      <c r="BH10" s="9">
        <v>208389</v>
      </c>
      <c r="BI10" s="9">
        <v>213024</v>
      </c>
      <c r="BJ10" s="9">
        <v>219764</v>
      </c>
      <c r="BK10" s="9">
        <v>223759</v>
      </c>
      <c r="BL10" s="9">
        <v>226629</v>
      </c>
      <c r="BM10" s="9">
        <v>229422</v>
      </c>
      <c r="BN10" s="9">
        <v>232128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Italy</v>
      </c>
      <c r="D11" s="6">
        <f t="shared" si="7"/>
        <v>201505</v>
      </c>
      <c r="E11" s="6">
        <f>IF(COUNTIF(I11:XFD11,"&gt;"&amp;0)=0,,HLOOKUP(COUNTIF(I11:XFD11,"&gt;"&amp;0)-1,I$1:XFD11,A11+1,FALSE))</f>
        <v>201505</v>
      </c>
      <c r="F11" s="7">
        <f>IF(COUNTIF(I11:XFD11,"&gt;"&amp;0)=0,,HLOOKUP(COUNTIF(I11:XFD11,"&gt;"&amp;0)-MIN($F$1+1,COUNTIF(I11:XFD11,"&gt;"&amp;0)),I$1:XFD11,A11+1,FALSE))</f>
        <v>189973</v>
      </c>
      <c r="G11" s="8">
        <f t="shared" si="8"/>
        <v>1.0118561815112279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BJ11" s="9">
        <v>168941</v>
      </c>
      <c r="BK11" s="9">
        <v>172434</v>
      </c>
      <c r="BL11" s="9">
        <v>175925</v>
      </c>
      <c r="BM11" s="9">
        <v>178972</v>
      </c>
      <c r="BN11" s="9">
        <v>181228</v>
      </c>
      <c r="BO11" s="9">
        <v>183957</v>
      </c>
      <c r="BP11" s="9">
        <v>187327</v>
      </c>
      <c r="BQ11" s="9">
        <v>189973</v>
      </c>
      <c r="BR11" s="9">
        <v>192994</v>
      </c>
      <c r="BS11" s="9">
        <v>195351</v>
      </c>
      <c r="BT11" s="9">
        <v>197675</v>
      </c>
      <c r="BU11" s="9">
        <v>199414</v>
      </c>
      <c r="BV11" s="9">
        <v>201505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169053</v>
      </c>
      <c r="E12" s="6">
        <f>IF(COUNTIF(I12:XFD12,"&gt;"&amp;0)=0,,HLOOKUP(COUNTIF(I12:XFD12,"&gt;"&amp;0)-1,I$1:XFD12,A12+1,FALSE))</f>
        <v>169053</v>
      </c>
      <c r="F12" s="7">
        <f>IF(COUNTIF(I12:XFD12,"&gt;"&amp;0)=0,,HLOOKUP(COUNTIF(I12:XFD12,"&gt;"&amp;0)-MIN($F$1+1,COUNTIF(I12:XFD12,"&gt;"&amp;0)),I$1:XFD12,A12+1,FALSE))</f>
        <v>158303</v>
      </c>
      <c r="G12" s="8">
        <f t="shared" si="8"/>
        <v>1.0132269841920807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69500</v>
      </c>
      <c r="AS12" s="9">
        <v>71412</v>
      </c>
      <c r="AT12" s="9">
        <v>75343</v>
      </c>
      <c r="AU12" s="9">
        <v>79163</v>
      </c>
      <c r="AV12" s="9">
        <v>83057</v>
      </c>
      <c r="AW12" s="9">
        <v>87366</v>
      </c>
      <c r="AX12" s="9">
        <v>91738</v>
      </c>
      <c r="AY12" s="9">
        <v>94863</v>
      </c>
      <c r="AZ12" s="9">
        <v>121712</v>
      </c>
      <c r="BA12" s="9">
        <v>125394</v>
      </c>
      <c r="BB12" s="9">
        <v>130365</v>
      </c>
      <c r="BC12" s="9">
        <v>133585</v>
      </c>
      <c r="BD12" s="9">
        <v>146075</v>
      </c>
      <c r="BE12" s="9">
        <v>148084</v>
      </c>
      <c r="BF12" s="9">
        <v>148086</v>
      </c>
      <c r="BG12" s="9">
        <v>153011</v>
      </c>
      <c r="BH12" s="9">
        <v>155393</v>
      </c>
      <c r="BI12" s="9">
        <v>158168</v>
      </c>
      <c r="BJ12" s="9">
        <v>155980</v>
      </c>
      <c r="BK12" s="9">
        <v>158303</v>
      </c>
      <c r="BL12" s="9">
        <v>159952</v>
      </c>
      <c r="BM12" s="9">
        <v>161644</v>
      </c>
      <c r="BN12" s="9">
        <v>162220</v>
      </c>
      <c r="BO12" s="9">
        <v>165963</v>
      </c>
      <c r="BP12" s="9">
        <v>169053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Middle East</v>
      </c>
      <c r="D13" s="6">
        <f t="shared" si="7"/>
        <v>164994</v>
      </c>
      <c r="E13" s="6">
        <f>IF(COUNTIF(I13:XFD13,"&gt;"&amp;0)=0,,HLOOKUP(COUNTIF(I13:XFD13,"&gt;"&amp;0)-1,I$1:XFD13,A13+1,FALSE))</f>
        <v>164994</v>
      </c>
      <c r="F13" s="7">
        <f>IF(COUNTIF(I13:XFD13,"&gt;"&amp;0)=0,,HLOOKUP(COUNTIF(I13:XFD13,"&gt;"&amp;0)-MIN($F$1+1,COUNTIF(I13:XFD13,"&gt;"&amp;0)),I$1:XFD13,A13+1,FALSE))</f>
        <v>142692</v>
      </c>
      <c r="G13" s="8">
        <f t="shared" si="8"/>
        <v>1.0294700236471317</v>
      </c>
      <c r="H13" s="13" t="s">
        <v>600</v>
      </c>
      <c r="I13" s="9">
        <v>148</v>
      </c>
      <c r="J13" s="9">
        <v>225</v>
      </c>
      <c r="K13" s="9">
        <v>351</v>
      </c>
      <c r="L13" s="9">
        <v>506</v>
      </c>
      <c r="M13" s="9">
        <v>732</v>
      </c>
      <c r="N13" s="9">
        <v>1140</v>
      </c>
      <c r="O13" s="9">
        <v>1687</v>
      </c>
      <c r="P13" s="9">
        <v>2547</v>
      </c>
      <c r="Q13" s="9">
        <v>3146</v>
      </c>
      <c r="R13" s="9">
        <v>3757</v>
      </c>
      <c r="S13" s="9">
        <v>5024</v>
      </c>
      <c r="T13" s="9">
        <v>6164</v>
      </c>
      <c r="U13" s="9">
        <v>6960</v>
      </c>
      <c r="V13" s="9">
        <v>7572</v>
      </c>
      <c r="W13" s="9">
        <v>8550</v>
      </c>
      <c r="X13" s="9">
        <v>9861</v>
      </c>
      <c r="Y13" s="9">
        <v>11000</v>
      </c>
      <c r="Z13" s="9">
        <v>12461</v>
      </c>
      <c r="AA13" s="9">
        <v>13957</v>
      </c>
      <c r="AB13" s="9">
        <v>15351</v>
      </c>
      <c r="AC13" s="9">
        <v>16495</v>
      </c>
      <c r="AD13" s="9">
        <v>17839</v>
      </c>
      <c r="AE13" s="9">
        <v>19209</v>
      </c>
      <c r="AF13" s="9">
        <v>20622</v>
      </c>
      <c r="AG13" s="9">
        <v>22099</v>
      </c>
      <c r="AH13" s="9">
        <v>23391</v>
      </c>
      <c r="AI13" s="9">
        <v>24889</v>
      </c>
      <c r="AJ13" s="9">
        <v>26713</v>
      </c>
      <c r="AK13" s="9">
        <v>29119</v>
      </c>
      <c r="AL13" s="9">
        <v>32804</v>
      </c>
      <c r="AM13" s="9">
        <v>35824</v>
      </c>
      <c r="AN13" s="9">
        <v>39454</v>
      </c>
      <c r="AO13" s="9">
        <v>43425</v>
      </c>
      <c r="AP13" s="9">
        <v>47344</v>
      </c>
      <c r="AQ13" s="9">
        <v>51421</v>
      </c>
      <c r="AR13" s="9">
        <v>55631</v>
      </c>
      <c r="AS13" s="9">
        <v>59872</v>
      </c>
      <c r="AT13" s="9">
        <v>64237</v>
      </c>
      <c r="AU13" s="9">
        <v>68249</v>
      </c>
      <c r="AV13" s="9">
        <v>72067</v>
      </c>
      <c r="AW13" s="9">
        <v>76197</v>
      </c>
      <c r="AX13" s="9">
        <v>79957</v>
      </c>
      <c r="AY13" s="9">
        <v>83419</v>
      </c>
      <c r="AZ13" s="9">
        <v>86468</v>
      </c>
      <c r="BA13" s="9">
        <v>89765</v>
      </c>
      <c r="BB13" s="9">
        <v>93306</v>
      </c>
      <c r="BC13" s="9">
        <v>96882</v>
      </c>
      <c r="BD13" s="9">
        <v>100342</v>
      </c>
      <c r="BE13" s="9">
        <v>104029</v>
      </c>
      <c r="BF13" s="9">
        <v>107501</v>
      </c>
      <c r="BG13" s="9">
        <v>111072</v>
      </c>
      <c r="BH13" s="9">
        <v>114643</v>
      </c>
      <c r="BI13" s="9">
        <v>118513</v>
      </c>
      <c r="BJ13" s="9">
        <v>121952</v>
      </c>
      <c r="BK13" s="9">
        <v>125980</v>
      </c>
      <c r="BL13" s="9">
        <v>129996</v>
      </c>
      <c r="BM13" s="9">
        <v>134023</v>
      </c>
      <c r="BN13" s="9">
        <v>138458</v>
      </c>
      <c r="BO13" s="9">
        <v>142692</v>
      </c>
      <c r="BP13" s="9">
        <v>147278</v>
      </c>
      <c r="BQ13" s="9">
        <v>151855</v>
      </c>
      <c r="BR13" s="9">
        <v>156307</v>
      </c>
      <c r="BS13" s="9">
        <v>160690</v>
      </c>
      <c r="BT13" s="9">
        <v>164994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United Kingdom</v>
      </c>
      <c r="D14" s="6">
        <f t="shared" si="7"/>
        <v>162350</v>
      </c>
      <c r="E14" s="6">
        <f>IF(COUNTIF(I14:XFD14,"&gt;"&amp;0)=0,,HLOOKUP(COUNTIF(I14:XFD14,"&gt;"&amp;0)-1,I$1:XFD14,A14+1,FALSE))</f>
        <v>162350</v>
      </c>
      <c r="F14" s="7">
        <f>IF(COUNTIF(I14:XFD14,"&gt;"&amp;0)=0,,HLOOKUP(COUNTIF(I14:XFD14,"&gt;"&amp;0)-MIN($F$1+1,COUNTIF(I14:XFD14,"&gt;"&amp;0)),I$1:XFD14,A14+1,FALSE))</f>
        <v>139246</v>
      </c>
      <c r="G14" s="8">
        <f t="shared" si="8"/>
        <v>1.0311786507210732</v>
      </c>
      <c r="H14" s="13" t="s">
        <v>349</v>
      </c>
      <c r="I14" s="9">
        <v>116</v>
      </c>
      <c r="J14" s="9">
        <v>164</v>
      </c>
      <c r="K14" s="9">
        <v>207</v>
      </c>
      <c r="L14" s="9">
        <v>274</v>
      </c>
      <c r="M14" s="9">
        <v>322</v>
      </c>
      <c r="N14" s="9">
        <v>384</v>
      </c>
      <c r="O14" s="9">
        <v>459</v>
      </c>
      <c r="P14" s="9">
        <v>590</v>
      </c>
      <c r="Q14" s="9">
        <v>802</v>
      </c>
      <c r="R14" s="9">
        <v>1144</v>
      </c>
      <c r="S14" s="9">
        <v>1355</v>
      </c>
      <c r="T14" s="9">
        <v>1551</v>
      </c>
      <c r="U14" s="9">
        <v>1960</v>
      </c>
      <c r="V14" s="9">
        <v>2642</v>
      </c>
      <c r="W14" s="9">
        <v>3269</v>
      </c>
      <c r="X14" s="9">
        <v>4014</v>
      </c>
      <c r="Y14" s="9">
        <v>5067</v>
      </c>
      <c r="Z14" s="9">
        <v>5745</v>
      </c>
      <c r="AA14" s="9">
        <v>6726</v>
      </c>
      <c r="AB14" s="9">
        <v>8164</v>
      </c>
      <c r="AC14" s="9">
        <v>9640</v>
      </c>
      <c r="AD14" s="9">
        <v>11812</v>
      </c>
      <c r="AE14" s="9">
        <v>14745</v>
      </c>
      <c r="AF14" s="9">
        <v>17312</v>
      </c>
      <c r="AG14" s="9">
        <v>19780</v>
      </c>
      <c r="AH14" s="9">
        <v>22453</v>
      </c>
      <c r="AI14" s="9">
        <v>25481</v>
      </c>
      <c r="AJ14" s="9">
        <v>29865</v>
      </c>
      <c r="AK14" s="9">
        <v>34173</v>
      </c>
      <c r="AL14" s="9">
        <v>38689</v>
      </c>
      <c r="AM14" s="9">
        <v>42477</v>
      </c>
      <c r="AN14" s="9">
        <v>47436</v>
      </c>
      <c r="AO14" s="9">
        <v>52279</v>
      </c>
      <c r="AP14" s="9">
        <v>55949</v>
      </c>
      <c r="AQ14" s="9">
        <v>61474</v>
      </c>
      <c r="AR14" s="9">
        <v>66872</v>
      </c>
      <c r="AS14" s="9">
        <v>73605</v>
      </c>
      <c r="AT14" s="9">
        <v>79874</v>
      </c>
      <c r="AU14" s="9">
        <v>85206</v>
      </c>
      <c r="AV14" s="9">
        <v>89570</v>
      </c>
      <c r="AW14" s="9">
        <v>94845</v>
      </c>
      <c r="AX14" s="9">
        <v>99483</v>
      </c>
      <c r="AY14" s="9">
        <v>104145</v>
      </c>
      <c r="AZ14" s="9">
        <v>109769</v>
      </c>
      <c r="BA14" s="9">
        <v>115314</v>
      </c>
      <c r="BB14" s="9">
        <v>121172</v>
      </c>
      <c r="BC14" s="9">
        <v>125856</v>
      </c>
      <c r="BD14" s="9">
        <v>130172</v>
      </c>
      <c r="BE14" s="9">
        <v>134638</v>
      </c>
      <c r="BF14" s="9">
        <v>139246</v>
      </c>
      <c r="BG14" s="9">
        <v>144640</v>
      </c>
      <c r="BH14" s="9">
        <v>149569</v>
      </c>
      <c r="BI14" s="9">
        <v>154037</v>
      </c>
      <c r="BJ14" s="9">
        <v>158348</v>
      </c>
      <c r="BK14" s="9">
        <v>162350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South America</v>
      </c>
      <c r="D15" s="6">
        <f t="shared" si="7"/>
        <v>161691</v>
      </c>
      <c r="E15" s="6">
        <f>IF(COUNTIF(I15:XFD15,"&gt;"&amp;0)=0,,HLOOKUP(COUNTIF(I15:XFD15,"&gt;"&amp;0)-1,I$1:XFD15,A15+1,FALSE))</f>
        <v>161691</v>
      </c>
      <c r="F15" s="7">
        <f>IF(COUNTIF(I15:XFD15,"&gt;"&amp;0)=0,,HLOOKUP(COUNTIF(I15:XFD15,"&gt;"&amp;0)-MIN($F$1+1,COUNTIF(I15:XFD15,"&gt;"&amp;0)),I$1:XFD15,A15+1,FALSE))</f>
        <v>109111</v>
      </c>
      <c r="G15" s="8">
        <f t="shared" si="8"/>
        <v>1.0818410640560148</v>
      </c>
      <c r="H15" s="13" t="s">
        <v>602</v>
      </c>
      <c r="I15" s="9">
        <v>134</v>
      </c>
      <c r="J15" s="9">
        <v>153</v>
      </c>
      <c r="K15" s="9">
        <v>305</v>
      </c>
      <c r="L15" s="9">
        <v>371</v>
      </c>
      <c r="M15" s="9">
        <v>427</v>
      </c>
      <c r="N15" s="9">
        <v>635</v>
      </c>
      <c r="O15" s="9">
        <v>919</v>
      </c>
      <c r="P15" s="9">
        <v>1133</v>
      </c>
      <c r="Q15" s="9">
        <v>1604</v>
      </c>
      <c r="R15" s="9">
        <v>2266</v>
      </c>
      <c r="S15" s="9">
        <v>2969</v>
      </c>
      <c r="T15" s="9">
        <v>4204</v>
      </c>
      <c r="U15" s="9">
        <v>5055</v>
      </c>
      <c r="V15" s="9">
        <v>5926</v>
      </c>
      <c r="W15" s="9">
        <v>6804</v>
      </c>
      <c r="X15" s="9">
        <v>7992</v>
      </c>
      <c r="Y15" s="9">
        <v>9251</v>
      </c>
      <c r="Z15" s="9">
        <v>10656</v>
      </c>
      <c r="AA15" s="9">
        <v>11838</v>
      </c>
      <c r="AB15" s="9">
        <v>12874</v>
      </c>
      <c r="AC15" s="9">
        <v>15263</v>
      </c>
      <c r="AD15" s="9">
        <v>17825</v>
      </c>
      <c r="AE15" s="9">
        <v>20247</v>
      </c>
      <c r="AF15" s="9">
        <v>22359</v>
      </c>
      <c r="AG15" s="9">
        <v>24713</v>
      </c>
      <c r="AH15" s="9">
        <v>26876</v>
      </c>
      <c r="AI15" s="9">
        <v>28984</v>
      </c>
      <c r="AJ15" s="9">
        <v>31977</v>
      </c>
      <c r="AK15" s="9">
        <v>37183</v>
      </c>
      <c r="AL15" s="9">
        <v>41539</v>
      </c>
      <c r="AM15" s="9">
        <v>47200</v>
      </c>
      <c r="AN15" s="9">
        <v>50167</v>
      </c>
      <c r="AO15" s="9">
        <v>53269</v>
      </c>
      <c r="AP15" s="9">
        <v>57536</v>
      </c>
      <c r="AQ15" s="9">
        <v>60716</v>
      </c>
      <c r="AR15" s="9">
        <v>66242</v>
      </c>
      <c r="AS15" s="9">
        <v>70725</v>
      </c>
      <c r="AT15" s="9">
        <v>76398</v>
      </c>
      <c r="AU15" s="9">
        <v>81699</v>
      </c>
      <c r="AV15" s="9">
        <v>86534</v>
      </c>
      <c r="AW15" s="9">
        <v>91021</v>
      </c>
      <c r="AX15" s="9">
        <v>95858</v>
      </c>
      <c r="AY15" s="9">
        <v>101474</v>
      </c>
      <c r="AZ15" s="9">
        <v>109111</v>
      </c>
      <c r="BA15" s="9">
        <v>126769</v>
      </c>
      <c r="BB15" s="9">
        <v>136996</v>
      </c>
      <c r="BC15" s="9">
        <v>144074</v>
      </c>
      <c r="BD15" s="9">
        <v>151190</v>
      </c>
      <c r="BE15" s="9">
        <v>161691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Germany</v>
      </c>
      <c r="D16" s="6">
        <f t="shared" si="7"/>
        <v>159912</v>
      </c>
      <c r="E16" s="6">
        <f>IF(COUNTIF(I16:XFD16,"&gt;"&amp;0)=0,,HLOOKUP(COUNTIF(I16:XFD16,"&gt;"&amp;0)-1,I$1:XFD16,A16+1,FALSE))</f>
        <v>159912</v>
      </c>
      <c r="F16" s="7">
        <f>IF(COUNTIF(I16:XFD16,"&gt;"&amp;0)=0,,HLOOKUP(COUNTIF(I16:XFD16,"&gt;"&amp;0)-MIN($F$1+1,COUNTIF(I16:XFD16,"&gt;"&amp;0)),I$1:XFD16,A16+1,FALSE))</f>
        <v>153129</v>
      </c>
      <c r="G16" s="8">
        <f t="shared" si="8"/>
        <v>1.0087062731506891</v>
      </c>
      <c r="H16" s="13" t="s">
        <v>53</v>
      </c>
      <c r="I16" s="9">
        <v>130</v>
      </c>
      <c r="J16" s="9">
        <v>159</v>
      </c>
      <c r="K16" s="9">
        <v>196</v>
      </c>
      <c r="L16" s="9">
        <v>262</v>
      </c>
      <c r="M16" s="9">
        <v>482</v>
      </c>
      <c r="N16" s="9">
        <v>670</v>
      </c>
      <c r="O16" s="9">
        <v>799</v>
      </c>
      <c r="P16" s="9">
        <v>1040</v>
      </c>
      <c r="Q16" s="9">
        <v>1176</v>
      </c>
      <c r="R16" s="9">
        <v>1457</v>
      </c>
      <c r="S16" s="9">
        <v>1908</v>
      </c>
      <c r="T16" s="9">
        <v>2745</v>
      </c>
      <c r="U16" s="9">
        <v>3675</v>
      </c>
      <c r="V16" s="9">
        <v>4585</v>
      </c>
      <c r="W16" s="9">
        <v>5795</v>
      </c>
      <c r="X16" s="9">
        <v>7272</v>
      </c>
      <c r="Y16" s="9">
        <v>9257</v>
      </c>
      <c r="Z16" s="9">
        <v>12327</v>
      </c>
      <c r="AA16" s="9">
        <v>15320</v>
      </c>
      <c r="AB16" s="9">
        <v>19848</v>
      </c>
      <c r="AC16" s="9">
        <v>22213</v>
      </c>
      <c r="AD16" s="9">
        <v>24873</v>
      </c>
      <c r="AE16" s="9">
        <v>29056</v>
      </c>
      <c r="AF16" s="9">
        <v>32986</v>
      </c>
      <c r="AG16" s="9">
        <v>37323</v>
      </c>
      <c r="AH16" s="9">
        <v>43938</v>
      </c>
      <c r="AI16" s="9">
        <v>50871</v>
      </c>
      <c r="AJ16" s="9">
        <v>57695</v>
      </c>
      <c r="AK16" s="9">
        <v>62095</v>
      </c>
      <c r="AL16" s="9">
        <v>66885</v>
      </c>
      <c r="AM16" s="9">
        <v>71808</v>
      </c>
      <c r="AN16" s="9">
        <v>77872</v>
      </c>
      <c r="AO16" s="9">
        <v>84794</v>
      </c>
      <c r="AP16" s="9">
        <v>91159</v>
      </c>
      <c r="AQ16" s="9">
        <v>96092</v>
      </c>
      <c r="AR16" s="9">
        <v>100123</v>
      </c>
      <c r="AS16" s="9">
        <v>103374</v>
      </c>
      <c r="AT16" s="9">
        <v>107663</v>
      </c>
      <c r="AU16" s="9">
        <v>113296</v>
      </c>
      <c r="AV16" s="9">
        <v>118181</v>
      </c>
      <c r="AW16" s="9">
        <v>122171</v>
      </c>
      <c r="AX16" s="9">
        <v>124908</v>
      </c>
      <c r="AY16" s="9">
        <v>127854</v>
      </c>
      <c r="AZ16" s="9">
        <v>130072</v>
      </c>
      <c r="BA16" s="9">
        <v>131359</v>
      </c>
      <c r="BB16" s="9">
        <v>134753</v>
      </c>
      <c r="BC16" s="9">
        <v>137698</v>
      </c>
      <c r="BD16" s="9">
        <v>141397</v>
      </c>
      <c r="BE16" s="9">
        <v>143342</v>
      </c>
      <c r="BF16" s="9">
        <v>145184</v>
      </c>
      <c r="BG16" s="9">
        <v>147065</v>
      </c>
      <c r="BH16" s="9">
        <v>148291</v>
      </c>
      <c r="BI16" s="9">
        <v>150648</v>
      </c>
      <c r="BJ16" s="9">
        <v>153129</v>
      </c>
      <c r="BK16" s="9">
        <v>154999</v>
      </c>
      <c r="BL16" s="9">
        <v>156513</v>
      </c>
      <c r="BM16" s="9">
        <v>157770</v>
      </c>
      <c r="BN16" s="9">
        <v>158758</v>
      </c>
      <c r="BO16" s="9">
        <v>159912</v>
      </c>
    </row>
    <row r="17" spans="1:106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Turkey</v>
      </c>
      <c r="D17" s="6">
        <f t="shared" si="7"/>
        <v>114653</v>
      </c>
      <c r="E17" s="6">
        <f>IF(COUNTIF(I17:XFD17,"&gt;"&amp;0)=0,,HLOOKUP(COUNTIF(I17:XFD17,"&gt;"&amp;0)-1,I$1:XFD17,A17+1,FALSE))</f>
        <v>114653</v>
      </c>
      <c r="F17" s="7">
        <f>IF(COUNTIF(I17:XFD17,"&gt;"&amp;0)=0,,HLOOKUP(COUNTIF(I17:XFD17,"&gt;"&amp;0)-MIN($F$1+1,COUNTIF(I17:XFD17,"&gt;"&amp;0)),I$1:XFD17,A17+1,FALSE))</f>
        <v>101790</v>
      </c>
      <c r="G17" s="8">
        <f t="shared" si="8"/>
        <v>1.0240851337797174</v>
      </c>
      <c r="H17" s="13" t="s">
        <v>355</v>
      </c>
      <c r="I17" s="9">
        <v>192</v>
      </c>
      <c r="J17" s="9">
        <v>359</v>
      </c>
      <c r="K17" s="9">
        <v>670</v>
      </c>
      <c r="L17" s="9">
        <v>1236</v>
      </c>
      <c r="M17" s="9">
        <v>1529</v>
      </c>
      <c r="N17" s="9">
        <v>1872</v>
      </c>
      <c r="O17" s="9">
        <v>2433</v>
      </c>
      <c r="P17" s="9">
        <v>3629</v>
      </c>
      <c r="Q17" s="9">
        <v>5698</v>
      </c>
      <c r="R17" s="9">
        <v>7402</v>
      </c>
      <c r="S17" s="9">
        <v>9217</v>
      </c>
      <c r="T17" s="9">
        <v>10827</v>
      </c>
      <c r="U17" s="9">
        <v>13531</v>
      </c>
      <c r="V17" s="9">
        <v>15679</v>
      </c>
      <c r="W17" s="9">
        <v>18135</v>
      </c>
      <c r="X17" s="9">
        <v>20921</v>
      </c>
      <c r="Y17" s="9">
        <v>23934</v>
      </c>
      <c r="Z17" s="9">
        <v>27069</v>
      </c>
      <c r="AA17" s="9">
        <v>30217</v>
      </c>
      <c r="AB17" s="9">
        <v>34109</v>
      </c>
      <c r="AC17" s="9">
        <v>38226</v>
      </c>
      <c r="AD17" s="9">
        <v>42282</v>
      </c>
      <c r="AE17" s="9">
        <v>47029</v>
      </c>
      <c r="AF17" s="9">
        <v>52167</v>
      </c>
      <c r="AG17" s="9">
        <v>56956</v>
      </c>
      <c r="AH17" s="9">
        <v>61049</v>
      </c>
      <c r="AI17" s="9">
        <v>65111</v>
      </c>
      <c r="AJ17" s="9">
        <v>69392</v>
      </c>
      <c r="AK17" s="9">
        <v>74193</v>
      </c>
      <c r="AL17" s="9">
        <v>78546</v>
      </c>
      <c r="AM17" s="9">
        <v>82329</v>
      </c>
      <c r="AN17" s="9">
        <v>86306</v>
      </c>
      <c r="AO17" s="9">
        <v>90980</v>
      </c>
      <c r="AP17" s="9">
        <v>95591</v>
      </c>
      <c r="AQ17" s="9">
        <v>98674</v>
      </c>
      <c r="AR17" s="9">
        <v>101790</v>
      </c>
      <c r="AS17" s="9">
        <v>104912</v>
      </c>
      <c r="AT17" s="9">
        <v>107773</v>
      </c>
      <c r="AU17" s="9">
        <v>110130</v>
      </c>
      <c r="AV17" s="9">
        <v>112261</v>
      </c>
      <c r="AW17" s="9">
        <v>114653</v>
      </c>
    </row>
    <row r="18" spans="1:106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Russia</v>
      </c>
      <c r="D18" s="6">
        <f t="shared" si="7"/>
        <v>93558</v>
      </c>
      <c r="E18" s="6">
        <f>IF(COUNTIF(I18:XFD18,"&gt;"&amp;0)=0,,HLOOKUP(COUNTIF(I18:XFD18,"&gt;"&amp;0)-1,I$1:XFD18,A18+1,FALSE))</f>
        <v>93558</v>
      </c>
      <c r="F18" s="7">
        <f>IF(COUNTIF(I18:XFD18,"&gt;"&amp;0)=0,,HLOOKUP(COUNTIF(I18:XFD18,"&gt;"&amp;0)-MIN($F$1+1,COUNTIF(I18:XFD18,"&gt;"&amp;0)),I$1:XFD18,A18+1,FALSE))</f>
        <v>62773</v>
      </c>
      <c r="G18" s="8">
        <f t="shared" si="8"/>
        <v>1.0830826750472327</v>
      </c>
      <c r="H18" s="13" t="s">
        <v>344</v>
      </c>
      <c r="I18" s="9">
        <v>114</v>
      </c>
      <c r="J18" s="9">
        <v>147</v>
      </c>
      <c r="K18" s="9">
        <v>199</v>
      </c>
      <c r="L18" s="9">
        <v>253</v>
      </c>
      <c r="M18" s="9">
        <v>306</v>
      </c>
      <c r="N18" s="9">
        <v>367</v>
      </c>
      <c r="O18" s="9">
        <v>438</v>
      </c>
      <c r="P18" s="9">
        <v>495</v>
      </c>
      <c r="Q18" s="9">
        <v>658</v>
      </c>
      <c r="R18" s="9">
        <v>840</v>
      </c>
      <c r="S18" s="9">
        <v>1036</v>
      </c>
      <c r="T18" s="9">
        <v>1264</v>
      </c>
      <c r="U18" s="9">
        <v>1534</v>
      </c>
      <c r="V18" s="9">
        <v>1836</v>
      </c>
      <c r="W18" s="9">
        <v>2337</v>
      </c>
      <c r="X18" s="9">
        <v>2777</v>
      </c>
      <c r="Y18" s="9">
        <v>3548</v>
      </c>
      <c r="Z18" s="9">
        <v>4149</v>
      </c>
      <c r="AA18" s="9">
        <v>4731</v>
      </c>
      <c r="AB18" s="9">
        <v>5389</v>
      </c>
      <c r="AC18" s="9">
        <v>6343</v>
      </c>
      <c r="AD18" s="9">
        <v>7497</v>
      </c>
      <c r="AE18" s="9">
        <v>8672</v>
      </c>
      <c r="AF18" s="9">
        <v>10131</v>
      </c>
      <c r="AG18" s="9">
        <v>11917</v>
      </c>
      <c r="AH18" s="9">
        <v>13584</v>
      </c>
      <c r="AI18" s="9">
        <v>15770</v>
      </c>
      <c r="AJ18" s="9">
        <v>18328</v>
      </c>
      <c r="AK18" s="9">
        <v>21102</v>
      </c>
      <c r="AL18" s="9">
        <v>24490</v>
      </c>
      <c r="AM18" s="9">
        <v>27938</v>
      </c>
      <c r="AN18" s="9">
        <v>32008</v>
      </c>
      <c r="AO18" s="9">
        <v>36793</v>
      </c>
      <c r="AP18" s="9">
        <v>42853</v>
      </c>
      <c r="AQ18" s="9">
        <v>47121</v>
      </c>
      <c r="AR18" s="9">
        <v>52763</v>
      </c>
      <c r="AS18" s="9">
        <v>57999</v>
      </c>
      <c r="AT18" s="9">
        <v>62773</v>
      </c>
      <c r="AU18" s="9">
        <v>68622</v>
      </c>
      <c r="AV18" s="9">
        <v>74588</v>
      </c>
      <c r="AW18" s="9">
        <v>80949</v>
      </c>
      <c r="AX18" s="9">
        <v>87147</v>
      </c>
      <c r="AY18" s="9">
        <v>93558</v>
      </c>
    </row>
    <row r="19" spans="1:106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Iran</v>
      </c>
      <c r="D19" s="6">
        <f t="shared" si="7"/>
        <v>92584</v>
      </c>
      <c r="E19" s="6">
        <f>IF(COUNTIF(I19:XFD19,"&gt;"&amp;0)=0,,HLOOKUP(COUNTIF(I19:XFD19,"&gt;"&amp;0)-1,I$1:XFD19,A19+1,FALSE))</f>
        <v>92584</v>
      </c>
      <c r="F19" s="7">
        <f>IF(COUNTIF(I19:XFD19,"&gt;"&amp;0)=0,,HLOOKUP(COUNTIF(I19:XFD19,"&gt;"&amp;0)-MIN($F$1+1,COUNTIF(I19:XFD19,"&gt;"&amp;0)),I$1:XFD19,A19+1,FALSE))</f>
        <v>87026</v>
      </c>
      <c r="G19" s="8">
        <f t="shared" si="8"/>
        <v>1.0124588560700376</v>
      </c>
      <c r="H19" s="13" t="s">
        <v>338</v>
      </c>
      <c r="I19" s="9">
        <v>139</v>
      </c>
      <c r="J19" s="9">
        <v>245</v>
      </c>
      <c r="K19" s="9">
        <v>388</v>
      </c>
      <c r="L19" s="9">
        <v>593</v>
      </c>
      <c r="M19" s="9">
        <v>978</v>
      </c>
      <c r="N19" s="9">
        <v>1501</v>
      </c>
      <c r="O19" s="9">
        <v>2336</v>
      </c>
      <c r="P19" s="9">
        <v>2922</v>
      </c>
      <c r="Q19" s="9">
        <v>3513</v>
      </c>
      <c r="R19" s="9">
        <v>4747</v>
      </c>
      <c r="S19" s="9">
        <v>5823</v>
      </c>
      <c r="T19" s="9">
        <v>6566</v>
      </c>
      <c r="U19" s="9">
        <v>7161</v>
      </c>
      <c r="V19" s="9">
        <v>8042</v>
      </c>
      <c r="W19" s="9">
        <v>9000</v>
      </c>
      <c r="X19" s="9">
        <v>10075</v>
      </c>
      <c r="Y19" s="9">
        <v>11364</v>
      </c>
      <c r="Z19" s="9">
        <v>12729</v>
      </c>
      <c r="AA19" s="9">
        <v>13938</v>
      </c>
      <c r="AB19" s="9">
        <v>14991</v>
      </c>
      <c r="AC19" s="9">
        <v>16169</v>
      </c>
      <c r="AD19" s="9">
        <v>17361</v>
      </c>
      <c r="AE19" s="9">
        <v>18407</v>
      </c>
      <c r="AF19" s="9">
        <v>19644</v>
      </c>
      <c r="AG19" s="9">
        <v>20610</v>
      </c>
      <c r="AH19" s="9">
        <v>21638</v>
      </c>
      <c r="AI19" s="9">
        <v>23049</v>
      </c>
      <c r="AJ19" s="9">
        <v>24811</v>
      </c>
      <c r="AK19" s="9">
        <v>27017</v>
      </c>
      <c r="AL19" s="9">
        <v>29406</v>
      </c>
      <c r="AM19" s="9">
        <v>32332</v>
      </c>
      <c r="AN19" s="9">
        <v>35408</v>
      </c>
      <c r="AO19" s="9">
        <v>38309</v>
      </c>
      <c r="AP19" s="9">
        <v>41495</v>
      </c>
      <c r="AQ19" s="9">
        <v>44605</v>
      </c>
      <c r="AR19" s="9">
        <v>47593</v>
      </c>
      <c r="AS19" s="9">
        <v>50468</v>
      </c>
      <c r="AT19" s="9">
        <v>53183</v>
      </c>
      <c r="AU19" s="9">
        <v>55743</v>
      </c>
      <c r="AV19" s="9">
        <v>58226</v>
      </c>
      <c r="AW19" s="9">
        <v>60500</v>
      </c>
      <c r="AX19" s="9">
        <v>62589</v>
      </c>
      <c r="AY19" s="9">
        <v>64586</v>
      </c>
      <c r="AZ19" s="9">
        <v>66220</v>
      </c>
      <c r="BA19" s="9">
        <v>68192</v>
      </c>
      <c r="BB19" s="9">
        <v>70029</v>
      </c>
      <c r="BC19" s="9">
        <v>71686</v>
      </c>
      <c r="BD19" s="9">
        <v>73303</v>
      </c>
      <c r="BE19" s="9">
        <v>74877</v>
      </c>
      <c r="BF19" s="9">
        <v>76389</v>
      </c>
      <c r="BG19" s="9">
        <v>77995</v>
      </c>
      <c r="BH19" s="9">
        <v>79494</v>
      </c>
      <c r="BI19" s="9">
        <v>80868</v>
      </c>
      <c r="BJ19" s="9">
        <v>82211</v>
      </c>
      <c r="BK19" s="9">
        <v>83505</v>
      </c>
      <c r="BL19" s="9">
        <v>84802</v>
      </c>
      <c r="BM19" s="9">
        <v>85996</v>
      </c>
      <c r="BN19" s="9">
        <v>87026</v>
      </c>
      <c r="BO19" s="9">
        <v>88194</v>
      </c>
      <c r="BP19" s="9">
        <v>89328</v>
      </c>
      <c r="BQ19" s="9">
        <v>90481</v>
      </c>
      <c r="BR19" s="9">
        <v>91472</v>
      </c>
      <c r="BS19" s="9">
        <v>92584</v>
      </c>
    </row>
    <row r="20" spans="1:106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China</v>
      </c>
      <c r="D20" s="6">
        <f t="shared" si="7"/>
        <v>83940</v>
      </c>
      <c r="E20" s="6">
        <f>IF(COUNTIF(I20:XFD20,"&gt;"&amp;0)=0,,HLOOKUP(COUNTIF(I20:XFD20,"&gt;"&amp;0)-1,I$1:XFD20,A20+1,FALSE))</f>
        <v>83940</v>
      </c>
      <c r="F20" s="7">
        <f>IF(COUNTIF(I20:XFD20,"&gt;"&amp;0)=0,,HLOOKUP(COUNTIF(I20:XFD20,"&gt;"&amp;0)-MIN($F$1+1,COUNTIF(I20:XFD20,"&gt;"&amp;0)),I$1:XFD20,A20+1,FALSE))</f>
        <v>83884</v>
      </c>
      <c r="G20" s="8">
        <f t="shared" si="8"/>
        <v>1.0001334820752539</v>
      </c>
      <c r="H20" s="13" t="s">
        <v>337</v>
      </c>
      <c r="I20" s="9">
        <v>548</v>
      </c>
      <c r="J20" s="9">
        <v>643</v>
      </c>
      <c r="K20" s="9">
        <v>920</v>
      </c>
      <c r="L20" s="9">
        <v>1406</v>
      </c>
      <c r="M20" s="9">
        <v>2075</v>
      </c>
      <c r="N20" s="9">
        <v>2877</v>
      </c>
      <c r="O20" s="9">
        <v>5509</v>
      </c>
      <c r="P20" s="9">
        <v>6087</v>
      </c>
      <c r="Q20" s="9">
        <v>8141</v>
      </c>
      <c r="R20" s="9">
        <v>9802</v>
      </c>
      <c r="S20" s="9">
        <v>11891</v>
      </c>
      <c r="T20" s="9">
        <v>16630</v>
      </c>
      <c r="U20" s="9">
        <v>19716</v>
      </c>
      <c r="V20" s="9">
        <v>23707</v>
      </c>
      <c r="W20" s="9">
        <v>27440</v>
      </c>
      <c r="X20" s="9">
        <v>30587</v>
      </c>
      <c r="Y20" s="9">
        <v>34110</v>
      </c>
      <c r="Z20" s="9">
        <v>36814</v>
      </c>
      <c r="AA20" s="9">
        <v>39829</v>
      </c>
      <c r="AB20" s="9">
        <v>42354</v>
      </c>
      <c r="AC20" s="9">
        <v>44386</v>
      </c>
      <c r="AD20" s="9">
        <v>50000</v>
      </c>
      <c r="AE20" s="9">
        <v>59895</v>
      </c>
      <c r="AF20" s="9">
        <v>66358</v>
      </c>
      <c r="AG20" s="9">
        <v>68413</v>
      </c>
      <c r="AH20" s="9">
        <v>70513</v>
      </c>
      <c r="AI20" s="9">
        <v>72434</v>
      </c>
      <c r="AJ20" s="9">
        <v>74211</v>
      </c>
      <c r="AK20" s="9">
        <v>74619</v>
      </c>
      <c r="AL20" s="9">
        <v>75077</v>
      </c>
      <c r="AM20" s="9">
        <v>75550</v>
      </c>
      <c r="AN20" s="9">
        <v>77001</v>
      </c>
      <c r="AO20" s="9">
        <v>77022</v>
      </c>
      <c r="AP20" s="9">
        <v>77241</v>
      </c>
      <c r="AQ20" s="9">
        <v>77754</v>
      </c>
      <c r="AR20" s="9">
        <v>78166</v>
      </c>
      <c r="AS20" s="9">
        <v>78600</v>
      </c>
      <c r="AT20" s="9">
        <v>78928</v>
      </c>
      <c r="AU20" s="9">
        <v>79356</v>
      </c>
      <c r="AV20" s="9">
        <v>79932</v>
      </c>
      <c r="AW20" s="9">
        <v>80136</v>
      </c>
      <c r="AX20" s="9">
        <v>80261</v>
      </c>
      <c r="AY20" s="9">
        <v>80386</v>
      </c>
      <c r="AZ20" s="9">
        <v>80537</v>
      </c>
      <c r="BA20" s="9">
        <v>80690</v>
      </c>
      <c r="BB20" s="9">
        <v>80770</v>
      </c>
      <c r="BC20" s="9">
        <v>80823</v>
      </c>
      <c r="BD20" s="9">
        <v>80860</v>
      </c>
      <c r="BE20" s="9">
        <v>80887</v>
      </c>
      <c r="BF20" s="9">
        <v>80921</v>
      </c>
      <c r="BG20" s="9">
        <v>80932</v>
      </c>
      <c r="BH20" s="9">
        <v>80945</v>
      </c>
      <c r="BI20" s="9">
        <v>80977</v>
      </c>
      <c r="BJ20" s="9">
        <v>81003</v>
      </c>
      <c r="BK20" s="9">
        <v>81033</v>
      </c>
      <c r="BL20" s="9">
        <v>81058</v>
      </c>
      <c r="BM20" s="9">
        <v>81102</v>
      </c>
      <c r="BN20" s="9">
        <v>81156</v>
      </c>
      <c r="BO20" s="9">
        <v>81250</v>
      </c>
      <c r="BP20" s="9">
        <v>81305</v>
      </c>
      <c r="BQ20" s="9">
        <v>81435</v>
      </c>
      <c r="BR20" s="9">
        <v>81498</v>
      </c>
      <c r="BS20" s="9">
        <v>81591</v>
      </c>
      <c r="BT20" s="9">
        <v>81661</v>
      </c>
      <c r="BU20" s="9">
        <v>81782</v>
      </c>
      <c r="BV20" s="9">
        <v>81897</v>
      </c>
      <c r="BW20" s="9">
        <v>81999</v>
      </c>
      <c r="BX20" s="9">
        <v>82122</v>
      </c>
      <c r="BY20" s="9">
        <v>82198</v>
      </c>
      <c r="BZ20" s="9">
        <v>82279</v>
      </c>
      <c r="CA20" s="9">
        <v>82361</v>
      </c>
      <c r="CB20" s="9">
        <v>82432</v>
      </c>
      <c r="CC20" s="9">
        <v>82511</v>
      </c>
      <c r="CD20" s="9">
        <v>82543</v>
      </c>
      <c r="CE20" s="9">
        <v>82602</v>
      </c>
      <c r="CF20" s="9">
        <v>82665</v>
      </c>
      <c r="CG20" s="9">
        <v>82718</v>
      </c>
      <c r="CH20" s="9">
        <v>82809</v>
      </c>
      <c r="CI20" s="9">
        <v>82883</v>
      </c>
      <c r="CJ20" s="9">
        <v>82941</v>
      </c>
      <c r="CK20" s="9">
        <v>83014</v>
      </c>
      <c r="CL20" s="9">
        <v>83134</v>
      </c>
      <c r="CM20" s="9">
        <v>83213</v>
      </c>
      <c r="CN20" s="9">
        <v>83306</v>
      </c>
      <c r="CO20" s="9">
        <v>83356</v>
      </c>
      <c r="CP20" s="9">
        <v>83403</v>
      </c>
      <c r="CQ20" s="9">
        <v>83760</v>
      </c>
      <c r="CR20" s="9">
        <v>83787</v>
      </c>
      <c r="CS20" s="9">
        <v>83805</v>
      </c>
      <c r="CT20" s="9">
        <v>83817</v>
      </c>
      <c r="CU20" s="9">
        <v>83853</v>
      </c>
      <c r="CV20" s="9">
        <v>83868</v>
      </c>
      <c r="CW20" s="9">
        <v>83884</v>
      </c>
      <c r="CX20" s="9">
        <v>83899</v>
      </c>
      <c r="CY20" s="9">
        <v>83909</v>
      </c>
      <c r="CZ20" s="9">
        <v>83912</v>
      </c>
      <c r="DA20" s="9">
        <v>83918</v>
      </c>
      <c r="DB20" s="9">
        <v>83940</v>
      </c>
    </row>
    <row r="21" spans="1:106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73235</v>
      </c>
      <c r="E21" s="6">
        <f>IF(COUNTIF(I21:XFD21,"&gt;"&amp;0)=0,,HLOOKUP(COUNTIF(I21:XFD21,"&gt;"&amp;0)-1,I$1:XFD21,A21+1,FALSE))</f>
        <v>73235</v>
      </c>
      <c r="F21" s="7">
        <f>IF(COUNTIF(I21:XFD21,"&gt;"&amp;0)=0,,HLOOKUP(COUNTIF(I21:XFD21,"&gt;"&amp;0)-MIN($F$1+1,COUNTIF(I21:XFD21,"&gt;"&amp;0)),I$1:XFD21,A21+1,FALSE))</f>
        <v>50036</v>
      </c>
      <c r="G21" s="8">
        <f t="shared" si="8"/>
        <v>1.0791634314658336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1546</v>
      </c>
      <c r="S21" s="9">
        <v>1924</v>
      </c>
      <c r="T21" s="9">
        <v>2247</v>
      </c>
      <c r="U21" s="9">
        <v>2554</v>
      </c>
      <c r="V21" s="9">
        <v>2985</v>
      </c>
      <c r="W21" s="9">
        <v>3417</v>
      </c>
      <c r="X21" s="9">
        <v>3904</v>
      </c>
      <c r="Y21" s="9">
        <v>4256</v>
      </c>
      <c r="Z21" s="9">
        <v>4579</v>
      </c>
      <c r="AA21" s="9">
        <v>5717</v>
      </c>
      <c r="AB21" s="9">
        <v>6836</v>
      </c>
      <c r="AC21" s="9">
        <v>8044</v>
      </c>
      <c r="AD21" s="9">
        <v>9056</v>
      </c>
      <c r="AE21" s="9">
        <v>10360</v>
      </c>
      <c r="AF21" s="9">
        <v>11130</v>
      </c>
      <c r="AG21" s="9">
        <v>12161</v>
      </c>
      <c r="AH21" s="9">
        <v>14034</v>
      </c>
      <c r="AI21" s="9">
        <v>16170</v>
      </c>
      <c r="AJ21" s="9">
        <v>18092</v>
      </c>
      <c r="AK21" s="9">
        <v>19638</v>
      </c>
      <c r="AL21" s="9">
        <v>20727</v>
      </c>
      <c r="AM21" s="9">
        <v>22192</v>
      </c>
      <c r="AN21" s="9">
        <v>23430</v>
      </c>
      <c r="AO21" s="9">
        <v>25262</v>
      </c>
      <c r="AP21" s="9">
        <v>28320</v>
      </c>
      <c r="AQ21" s="9">
        <v>30425</v>
      </c>
      <c r="AR21" s="9">
        <v>33682</v>
      </c>
      <c r="AS21" s="9">
        <v>36658</v>
      </c>
      <c r="AT21" s="9">
        <v>38654</v>
      </c>
      <c r="AU21" s="9">
        <v>40743</v>
      </c>
      <c r="AV21" s="9">
        <v>43079</v>
      </c>
      <c r="AW21" s="9">
        <v>45757</v>
      </c>
      <c r="AX21" s="9">
        <v>50036</v>
      </c>
      <c r="AY21" s="9">
        <v>54043</v>
      </c>
      <c r="AZ21" s="9">
        <v>59324</v>
      </c>
      <c r="BA21" s="9">
        <v>63100</v>
      </c>
      <c r="BB21" s="9">
        <v>67446</v>
      </c>
      <c r="BC21" s="9">
        <v>73235</v>
      </c>
    </row>
    <row r="22" spans="1:106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Canada</v>
      </c>
      <c r="D22" s="6">
        <f t="shared" si="7"/>
        <v>51150</v>
      </c>
      <c r="E22" s="6">
        <f>IF(COUNTIF(I22:XFD22,"&gt;"&amp;0)=0,,HLOOKUP(COUNTIF(I22:XFD22,"&gt;"&amp;0)-1,I$1:XFD22,A22+1,FALSE))</f>
        <v>51150</v>
      </c>
      <c r="F22" s="7">
        <f>IF(COUNTIF(I22:XFD22,"&gt;"&amp;0)=0,,HLOOKUP(COUNTIF(I22:XFD22,"&gt;"&amp;0)-MIN($F$1+1,COUNTIF(I22:XFD22,"&gt;"&amp;0)),I$1:XFD22,A22+1,FALSE))</f>
        <v>43299</v>
      </c>
      <c r="G22" s="8">
        <f t="shared" si="8"/>
        <v>1.0338881421224062</v>
      </c>
      <c r="H22" s="13" t="s">
        <v>45</v>
      </c>
      <c r="I22" s="9">
        <v>108</v>
      </c>
      <c r="J22" s="9">
        <v>117</v>
      </c>
      <c r="K22" s="9">
        <v>193</v>
      </c>
      <c r="L22" s="9">
        <v>198</v>
      </c>
      <c r="M22" s="9">
        <v>252</v>
      </c>
      <c r="N22" s="9">
        <v>415</v>
      </c>
      <c r="O22" s="9">
        <v>478</v>
      </c>
      <c r="P22" s="9">
        <v>657</v>
      </c>
      <c r="Q22" s="9">
        <v>800</v>
      </c>
      <c r="R22" s="9">
        <v>943</v>
      </c>
      <c r="S22" s="9">
        <v>1277</v>
      </c>
      <c r="T22" s="9">
        <v>1469</v>
      </c>
      <c r="U22" s="9">
        <v>2088</v>
      </c>
      <c r="V22" s="9">
        <v>2790</v>
      </c>
      <c r="W22" s="9">
        <v>3251</v>
      </c>
      <c r="X22" s="9">
        <v>4042</v>
      </c>
      <c r="Y22" s="9">
        <v>4682</v>
      </c>
      <c r="Z22" s="9">
        <v>5576</v>
      </c>
      <c r="AA22" s="9">
        <v>6280</v>
      </c>
      <c r="AB22" s="9">
        <v>7398</v>
      </c>
      <c r="AC22" s="9">
        <v>8527</v>
      </c>
      <c r="AD22" s="9">
        <v>9560</v>
      </c>
      <c r="AE22" s="9">
        <v>11284</v>
      </c>
      <c r="AF22" s="9">
        <v>12437</v>
      </c>
      <c r="AG22" s="9">
        <v>12978</v>
      </c>
      <c r="AH22" s="9">
        <v>15756</v>
      </c>
      <c r="AI22" s="9">
        <v>16563</v>
      </c>
      <c r="AJ22" s="9">
        <v>17872</v>
      </c>
      <c r="AK22" s="9">
        <v>19141</v>
      </c>
      <c r="AL22" s="9">
        <v>20654</v>
      </c>
      <c r="AM22" s="9">
        <v>22059</v>
      </c>
      <c r="AN22" s="9">
        <v>23316</v>
      </c>
      <c r="AO22" s="9">
        <v>24299</v>
      </c>
      <c r="AP22" s="9">
        <v>25680</v>
      </c>
      <c r="AQ22" s="9">
        <v>27035</v>
      </c>
      <c r="AR22" s="9">
        <v>28209</v>
      </c>
      <c r="AS22" s="9">
        <v>30809</v>
      </c>
      <c r="AT22" s="9">
        <v>32814</v>
      </c>
      <c r="AU22" s="9">
        <v>34356</v>
      </c>
      <c r="AV22" s="9">
        <v>35633</v>
      </c>
      <c r="AW22" s="9">
        <v>37658</v>
      </c>
      <c r="AX22" s="9">
        <v>39402</v>
      </c>
      <c r="AY22" s="9">
        <v>41663</v>
      </c>
      <c r="AZ22" s="9">
        <v>43299</v>
      </c>
      <c r="BA22" s="9">
        <v>44919</v>
      </c>
      <c r="BB22" s="9">
        <v>46371</v>
      </c>
      <c r="BC22" s="9">
        <v>48033</v>
      </c>
      <c r="BD22" s="9">
        <v>49616</v>
      </c>
      <c r="BE22" s="9">
        <v>51150</v>
      </c>
    </row>
    <row r="23" spans="1:106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Belgium</v>
      </c>
      <c r="D23" s="6">
        <f t="shared" si="7"/>
        <v>47334</v>
      </c>
      <c r="E23" s="6">
        <f>IF(COUNTIF(I23:XFD23,"&gt;"&amp;0)=0,,HLOOKUP(COUNTIF(I23:XFD23,"&gt;"&amp;0)-1,I$1:XFD23,A23+1,FALSE))</f>
        <v>47334</v>
      </c>
      <c r="F23" s="7">
        <f>IF(COUNTIF(I23:XFD23,"&gt;"&amp;0)=0,,HLOOKUP(COUNTIF(I23:XFD23,"&gt;"&amp;0)-MIN($F$1+1,COUNTIF(I23:XFD23,"&gt;"&amp;0)),I$1:XFD23,A23+1,FALSE))</f>
        <v>42797</v>
      </c>
      <c r="G23" s="8">
        <f t="shared" si="8"/>
        <v>1.0203565951970155</v>
      </c>
      <c r="H23" s="13" t="s">
        <v>63</v>
      </c>
      <c r="I23" s="9">
        <v>109</v>
      </c>
      <c r="J23" s="9">
        <v>169</v>
      </c>
      <c r="K23" s="9">
        <v>200</v>
      </c>
      <c r="L23" s="9">
        <v>239</v>
      </c>
      <c r="M23" s="9">
        <v>267</v>
      </c>
      <c r="N23" s="9">
        <v>314</v>
      </c>
      <c r="O23" s="9">
        <v>314</v>
      </c>
      <c r="P23" s="9">
        <v>559</v>
      </c>
      <c r="Q23" s="9">
        <v>689</v>
      </c>
      <c r="R23" s="9">
        <v>886</v>
      </c>
      <c r="S23" s="9">
        <v>1058</v>
      </c>
      <c r="T23" s="9">
        <v>1243</v>
      </c>
      <c r="U23" s="9">
        <v>1486</v>
      </c>
      <c r="V23" s="9">
        <v>1795</v>
      </c>
      <c r="W23" s="9">
        <v>2257</v>
      </c>
      <c r="X23" s="9">
        <v>2815</v>
      </c>
      <c r="Y23" s="9">
        <v>3401</v>
      </c>
      <c r="Z23" s="9">
        <v>3743</v>
      </c>
      <c r="AA23" s="9">
        <v>4269</v>
      </c>
      <c r="AB23" s="9">
        <v>4937</v>
      </c>
      <c r="AC23" s="9">
        <v>6235</v>
      </c>
      <c r="AD23" s="9">
        <v>7284</v>
      </c>
      <c r="AE23" s="9">
        <v>9134</v>
      </c>
      <c r="AF23" s="9">
        <v>10836</v>
      </c>
      <c r="AG23" s="9">
        <v>11899</v>
      </c>
      <c r="AH23" s="9">
        <v>12775</v>
      </c>
      <c r="AI23" s="9">
        <v>13964</v>
      </c>
      <c r="AJ23" s="9">
        <v>15348</v>
      </c>
      <c r="AK23" s="9">
        <v>16770</v>
      </c>
      <c r="AL23" s="9">
        <v>18431</v>
      </c>
      <c r="AM23" s="9">
        <v>19691</v>
      </c>
      <c r="AN23" s="9">
        <v>20814</v>
      </c>
      <c r="AO23" s="9">
        <v>22194</v>
      </c>
      <c r="AP23" s="9">
        <v>23403</v>
      </c>
      <c r="AQ23" s="9">
        <v>24983</v>
      </c>
      <c r="AR23" s="9">
        <v>26667</v>
      </c>
      <c r="AS23" s="9">
        <v>28018</v>
      </c>
      <c r="AT23" s="9">
        <v>29647</v>
      </c>
      <c r="AU23" s="9">
        <v>30589</v>
      </c>
      <c r="AV23" s="9">
        <v>31119</v>
      </c>
      <c r="AW23" s="9">
        <v>33573</v>
      </c>
      <c r="AX23" s="9">
        <v>34809</v>
      </c>
      <c r="AY23" s="9">
        <v>36138</v>
      </c>
      <c r="AZ23" s="9">
        <v>37183</v>
      </c>
      <c r="BA23" s="9">
        <v>38496</v>
      </c>
      <c r="BB23" s="9">
        <v>39983</v>
      </c>
      <c r="BC23" s="9">
        <v>40956</v>
      </c>
      <c r="BD23" s="9">
        <v>41889</v>
      </c>
      <c r="BE23" s="9">
        <v>42797</v>
      </c>
      <c r="BF23" s="9">
        <v>44293</v>
      </c>
      <c r="BG23" s="9">
        <v>45325</v>
      </c>
      <c r="BH23" s="9">
        <v>46134</v>
      </c>
      <c r="BI23" s="9">
        <v>46687</v>
      </c>
      <c r="BJ23" s="9">
        <v>47334</v>
      </c>
    </row>
    <row r="24" spans="1:106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Netherlands</v>
      </c>
      <c r="D24" s="6">
        <f t="shared" si="7"/>
        <v>38612</v>
      </c>
      <c r="E24" s="6">
        <f>IF(COUNTIF(I24:XFD24,"&gt;"&amp;0)=0,,HLOOKUP(COUNTIF(I24:XFD24,"&gt;"&amp;0)-1,I$1:XFD24,A24+1,FALSE))</f>
        <v>38612</v>
      </c>
      <c r="F24" s="7">
        <f>IF(COUNTIF(I24:XFD24,"&gt;"&amp;0)=0,,HLOOKUP(COUNTIF(I24:XFD24,"&gt;"&amp;0)-MIN($F$1+1,COUNTIF(I24:XFD24,"&gt;"&amp;0)),I$1:XFD24,A24+1,FALSE))</f>
        <v>35921</v>
      </c>
      <c r="G24" s="8">
        <f t="shared" si="8"/>
        <v>1.0145530850764848</v>
      </c>
      <c r="H24" s="13" t="s">
        <v>89</v>
      </c>
      <c r="I24" s="9">
        <v>128</v>
      </c>
      <c r="J24" s="9">
        <v>188</v>
      </c>
      <c r="K24" s="9">
        <v>265</v>
      </c>
      <c r="L24" s="9">
        <v>321</v>
      </c>
      <c r="M24" s="9">
        <v>382</v>
      </c>
      <c r="N24" s="9">
        <v>503</v>
      </c>
      <c r="O24" s="9">
        <v>503</v>
      </c>
      <c r="P24" s="9">
        <v>806</v>
      </c>
      <c r="Q24" s="9">
        <v>962</v>
      </c>
      <c r="R24" s="9">
        <v>1138</v>
      </c>
      <c r="S24" s="9">
        <v>1416</v>
      </c>
      <c r="T24" s="9">
        <v>1711</v>
      </c>
      <c r="U24" s="9">
        <v>2058</v>
      </c>
      <c r="V24" s="9">
        <v>2467</v>
      </c>
      <c r="W24" s="9">
        <v>3003</v>
      </c>
      <c r="X24" s="9">
        <v>3640</v>
      </c>
      <c r="Y24" s="9">
        <v>4217</v>
      </c>
      <c r="Z24" s="9">
        <v>4764</v>
      </c>
      <c r="AA24" s="9">
        <v>5580</v>
      </c>
      <c r="AB24" s="9">
        <v>6438</v>
      </c>
      <c r="AC24" s="9">
        <v>7468</v>
      </c>
      <c r="AD24" s="9">
        <v>8647</v>
      </c>
      <c r="AE24" s="9">
        <v>9819</v>
      </c>
      <c r="AF24" s="9">
        <v>10930</v>
      </c>
      <c r="AG24" s="9">
        <v>11817</v>
      </c>
      <c r="AH24" s="9">
        <v>12667</v>
      </c>
      <c r="AI24" s="9">
        <v>13696</v>
      </c>
      <c r="AJ24" s="9">
        <v>14788</v>
      </c>
      <c r="AK24" s="9">
        <v>15821</v>
      </c>
      <c r="AL24" s="9">
        <v>16727</v>
      </c>
      <c r="AM24" s="9">
        <v>17953</v>
      </c>
      <c r="AN24" s="9">
        <v>18926</v>
      </c>
      <c r="AO24" s="9">
        <v>19709</v>
      </c>
      <c r="AP24" s="9">
        <v>20682</v>
      </c>
      <c r="AQ24" s="9">
        <v>21903</v>
      </c>
      <c r="AR24" s="9">
        <v>23249</v>
      </c>
      <c r="AS24" s="9">
        <v>24571</v>
      </c>
      <c r="AT24" s="9">
        <v>25746</v>
      </c>
      <c r="AU24" s="9">
        <v>26710</v>
      </c>
      <c r="AV24" s="9">
        <v>27580</v>
      </c>
      <c r="AW24" s="9">
        <v>28316</v>
      </c>
      <c r="AX24" s="9">
        <v>29383</v>
      </c>
      <c r="AY24" s="9">
        <v>30619</v>
      </c>
      <c r="AZ24" s="9">
        <v>31766</v>
      </c>
      <c r="BA24" s="9">
        <v>32838</v>
      </c>
      <c r="BB24" s="9">
        <v>33588</v>
      </c>
      <c r="BC24" s="9">
        <v>34317</v>
      </c>
      <c r="BD24" s="9">
        <v>35032</v>
      </c>
      <c r="BE24" s="9">
        <v>35921</v>
      </c>
      <c r="BF24" s="9">
        <v>36729</v>
      </c>
      <c r="BG24" s="9">
        <v>37384</v>
      </c>
      <c r="BH24" s="9">
        <v>38040</v>
      </c>
      <c r="BI24" s="9">
        <v>38440</v>
      </c>
      <c r="BJ24" s="9">
        <v>38612</v>
      </c>
    </row>
    <row r="25" spans="1:106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India</v>
      </c>
      <c r="D25" s="6">
        <f t="shared" si="7"/>
        <v>31324</v>
      </c>
      <c r="E25" s="6">
        <f>IF(COUNTIF(I25:XFD25,"&gt;"&amp;0)=0,,HLOOKUP(COUNTIF(I25:XFD25,"&gt;"&amp;0)-1,I$1:XFD25,A25+1,FALSE))</f>
        <v>31324</v>
      </c>
      <c r="F25" s="7">
        <f>IF(COUNTIF(I25:XFD25,"&gt;"&amp;0)=0,,HLOOKUP(COUNTIF(I25:XFD25,"&gt;"&amp;0)-MIN($F$1+1,COUNTIF(I25:XFD25,"&gt;"&amp;0)),I$1:XFD25,A25+1,FALSE))</f>
        <v>23077</v>
      </c>
      <c r="G25" s="8">
        <f t="shared" si="8"/>
        <v>1.0630154411581338</v>
      </c>
      <c r="H25" s="13" t="s">
        <v>57</v>
      </c>
      <c r="I25" s="9">
        <v>102</v>
      </c>
      <c r="J25" s="9">
        <v>113</v>
      </c>
      <c r="K25" s="9">
        <v>119</v>
      </c>
      <c r="L25" s="9">
        <v>142</v>
      </c>
      <c r="M25" s="9">
        <v>156</v>
      </c>
      <c r="N25" s="9">
        <v>194</v>
      </c>
      <c r="O25" s="9">
        <v>244</v>
      </c>
      <c r="P25" s="9">
        <v>330</v>
      </c>
      <c r="Q25" s="9">
        <v>396</v>
      </c>
      <c r="R25" s="9">
        <v>499</v>
      </c>
      <c r="S25" s="9">
        <v>536</v>
      </c>
      <c r="T25" s="9">
        <v>657</v>
      </c>
      <c r="U25" s="9">
        <v>727</v>
      </c>
      <c r="V25" s="9">
        <v>887</v>
      </c>
      <c r="W25" s="9">
        <v>987</v>
      </c>
      <c r="X25" s="9">
        <v>1024</v>
      </c>
      <c r="Y25" s="9">
        <v>1251</v>
      </c>
      <c r="Z25" s="9">
        <v>1397</v>
      </c>
      <c r="AA25" s="9">
        <v>1998</v>
      </c>
      <c r="AB25" s="9">
        <v>2543</v>
      </c>
      <c r="AC25" s="9">
        <v>2567</v>
      </c>
      <c r="AD25" s="9">
        <v>3082</v>
      </c>
      <c r="AE25" s="9">
        <v>3588</v>
      </c>
      <c r="AF25" s="9">
        <v>4778</v>
      </c>
      <c r="AG25" s="9">
        <v>5311</v>
      </c>
      <c r="AH25" s="9">
        <v>5916</v>
      </c>
      <c r="AI25" s="9">
        <v>6725</v>
      </c>
      <c r="AJ25" s="9">
        <v>7598</v>
      </c>
      <c r="AK25" s="9">
        <v>8446</v>
      </c>
      <c r="AL25" s="9">
        <v>9205</v>
      </c>
      <c r="AM25" s="9">
        <v>10453</v>
      </c>
      <c r="AN25" s="9">
        <v>11487</v>
      </c>
      <c r="AO25" s="9">
        <v>12322</v>
      </c>
      <c r="AP25" s="9">
        <v>13430</v>
      </c>
      <c r="AQ25" s="9">
        <v>14352</v>
      </c>
      <c r="AR25" s="9">
        <v>15722</v>
      </c>
      <c r="AS25" s="9">
        <v>17615</v>
      </c>
      <c r="AT25" s="9">
        <v>18539</v>
      </c>
      <c r="AU25" s="9">
        <v>20080</v>
      </c>
      <c r="AV25" s="9">
        <v>21370</v>
      </c>
      <c r="AW25" s="9">
        <v>23077</v>
      </c>
      <c r="AX25" s="9">
        <v>24530</v>
      </c>
      <c r="AY25" s="9">
        <v>26283</v>
      </c>
      <c r="AZ25" s="9">
        <v>27890</v>
      </c>
      <c r="BA25" s="9">
        <v>29451</v>
      </c>
      <c r="BB25" s="9">
        <v>31324</v>
      </c>
    </row>
    <row r="26" spans="1:106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Peru</v>
      </c>
      <c r="D26" s="6">
        <f t="shared" si="7"/>
        <v>31190</v>
      </c>
      <c r="E26" s="6">
        <f>IF(COUNTIF(I26:XFD26,"&gt;"&amp;0)=0,,HLOOKUP(COUNTIF(I26:XFD26,"&gt;"&amp;0)-1,I$1:XFD26,A26+1,FALSE))</f>
        <v>31190</v>
      </c>
      <c r="F26" s="7">
        <f>IF(COUNTIF(I26:XFD26,"&gt;"&amp;0)=0,,HLOOKUP(COUNTIF(I26:XFD26,"&gt;"&amp;0)-MIN($F$1+1,COUNTIF(I26:XFD26,"&gt;"&amp;0)),I$1:XFD26,A26+1,FALSE))</f>
        <v>20914</v>
      </c>
      <c r="G26" s="8">
        <f t="shared" si="8"/>
        <v>1.0832174664297138</v>
      </c>
      <c r="H26" s="13" t="s">
        <v>160</v>
      </c>
      <c r="I26" s="9">
        <v>117</v>
      </c>
      <c r="J26" s="9">
        <v>145</v>
      </c>
      <c r="K26" s="9">
        <v>234</v>
      </c>
      <c r="L26" s="9">
        <v>234</v>
      </c>
      <c r="M26" s="9">
        <v>318</v>
      </c>
      <c r="N26" s="9">
        <v>363</v>
      </c>
      <c r="O26" s="9">
        <v>395</v>
      </c>
      <c r="P26" s="9">
        <v>416</v>
      </c>
      <c r="Q26" s="9">
        <v>480</v>
      </c>
      <c r="R26" s="9">
        <v>580</v>
      </c>
      <c r="S26" s="9">
        <v>635</v>
      </c>
      <c r="T26" s="9">
        <v>671</v>
      </c>
      <c r="U26" s="9">
        <v>852</v>
      </c>
      <c r="V26" s="9">
        <v>950</v>
      </c>
      <c r="W26" s="9">
        <v>1065</v>
      </c>
      <c r="X26" s="9">
        <v>1323</v>
      </c>
      <c r="Y26" s="9">
        <v>1414</v>
      </c>
      <c r="Z26" s="9">
        <v>1595</v>
      </c>
      <c r="AA26" s="9">
        <v>1746</v>
      </c>
      <c r="AB26" s="9">
        <v>2281</v>
      </c>
      <c r="AC26" s="9">
        <v>2561</v>
      </c>
      <c r="AD26" s="9">
        <v>2954</v>
      </c>
      <c r="AE26" s="9">
        <v>4342</v>
      </c>
      <c r="AF26" s="9">
        <v>5256</v>
      </c>
      <c r="AG26" s="9">
        <v>5897</v>
      </c>
      <c r="AH26" s="9">
        <v>6848</v>
      </c>
      <c r="AI26" s="9">
        <v>7519</v>
      </c>
      <c r="AJ26" s="9">
        <v>9784</v>
      </c>
      <c r="AK26" s="9">
        <v>10303</v>
      </c>
      <c r="AL26" s="9">
        <v>11475</v>
      </c>
      <c r="AM26" s="9">
        <v>12491</v>
      </c>
      <c r="AN26" s="9">
        <v>13489</v>
      </c>
      <c r="AO26" s="9">
        <v>14420</v>
      </c>
      <c r="AP26" s="9">
        <v>15628</v>
      </c>
      <c r="AQ26" s="9">
        <v>16325</v>
      </c>
      <c r="AR26" s="9">
        <v>17837</v>
      </c>
      <c r="AS26" s="9">
        <v>19250</v>
      </c>
      <c r="AT26" s="9">
        <v>20914</v>
      </c>
      <c r="AU26" s="9">
        <v>21648</v>
      </c>
      <c r="AV26" s="9">
        <v>25331</v>
      </c>
      <c r="AW26" s="9">
        <v>27517</v>
      </c>
      <c r="AX26" s="9">
        <v>28699</v>
      </c>
      <c r="AY26" s="9">
        <v>31190</v>
      </c>
    </row>
    <row r="27" spans="1:106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Switzerland</v>
      </c>
      <c r="D27" s="6">
        <f t="shared" si="7"/>
        <v>29264</v>
      </c>
      <c r="E27" s="6">
        <f>IF(COUNTIF(I27:XFD27,"&gt;"&amp;0)=0,,HLOOKUP(COUNTIF(I27:XFD27,"&gt;"&amp;0)-1,I$1:XFD27,A27+1,FALSE))</f>
        <v>29264</v>
      </c>
      <c r="F27" s="7">
        <f>IF(COUNTIF(I27:XFD27,"&gt;"&amp;0)=0,,HLOOKUP(COUNTIF(I27:XFD27,"&gt;"&amp;0)-MIN($F$1+1,COUNTIF(I27:XFD27,"&gt;"&amp;0)),I$1:XFD27,A27+1,FALSE))</f>
        <v>28496</v>
      </c>
      <c r="G27" s="8">
        <f t="shared" si="8"/>
        <v>1.0053330433375769</v>
      </c>
      <c r="H27" s="13" t="s">
        <v>77</v>
      </c>
      <c r="I27" s="9">
        <v>114</v>
      </c>
      <c r="J27" s="9">
        <v>214</v>
      </c>
      <c r="K27" s="9">
        <v>268</v>
      </c>
      <c r="L27" s="9">
        <v>337</v>
      </c>
      <c r="M27" s="9">
        <v>374</v>
      </c>
      <c r="N27" s="9">
        <v>491</v>
      </c>
      <c r="O27" s="9">
        <v>652</v>
      </c>
      <c r="P27" s="9">
        <v>652</v>
      </c>
      <c r="Q27" s="9">
        <v>1139</v>
      </c>
      <c r="R27" s="9">
        <v>1359</v>
      </c>
      <c r="S27" s="9">
        <v>2200</v>
      </c>
      <c r="T27" s="9">
        <v>2200</v>
      </c>
      <c r="U27" s="9">
        <v>2700</v>
      </c>
      <c r="V27" s="9">
        <v>3028</v>
      </c>
      <c r="W27" s="9">
        <v>4075</v>
      </c>
      <c r="X27" s="9">
        <v>5294</v>
      </c>
      <c r="Y27" s="9">
        <v>6575</v>
      </c>
      <c r="Z27" s="9">
        <v>7474</v>
      </c>
      <c r="AA27" s="9">
        <v>8795</v>
      </c>
      <c r="AB27" s="9">
        <v>9877</v>
      </c>
      <c r="AC27" s="9">
        <v>10897</v>
      </c>
      <c r="AD27" s="9">
        <v>11811</v>
      </c>
      <c r="AE27" s="9">
        <v>12928</v>
      </c>
      <c r="AF27" s="9">
        <v>14076</v>
      </c>
      <c r="AG27" s="9">
        <v>14829</v>
      </c>
      <c r="AH27" s="9">
        <v>15922</v>
      </c>
      <c r="AI27" s="9">
        <v>16605</v>
      </c>
      <c r="AJ27" s="9">
        <v>17768</v>
      </c>
      <c r="AK27" s="9">
        <v>18827</v>
      </c>
      <c r="AL27" s="9">
        <v>19606</v>
      </c>
      <c r="AM27" s="9">
        <v>20505</v>
      </c>
      <c r="AN27" s="9">
        <v>21100</v>
      </c>
      <c r="AO27" s="9">
        <v>21657</v>
      </c>
      <c r="AP27" s="9">
        <v>22253</v>
      </c>
      <c r="AQ27" s="9">
        <v>23280</v>
      </c>
      <c r="AR27" s="9">
        <v>24051</v>
      </c>
      <c r="AS27" s="9">
        <v>24551</v>
      </c>
      <c r="AT27" s="9">
        <v>25107</v>
      </c>
      <c r="AU27" s="9">
        <v>25415</v>
      </c>
      <c r="AV27" s="9">
        <v>25688</v>
      </c>
      <c r="AW27" s="9">
        <v>25936</v>
      </c>
      <c r="AX27" s="9">
        <v>26336</v>
      </c>
      <c r="AY27" s="9">
        <v>26732</v>
      </c>
      <c r="AZ27" s="9">
        <v>27078</v>
      </c>
      <c r="BA27" s="9">
        <v>27404</v>
      </c>
      <c r="BB27" s="9">
        <v>27740</v>
      </c>
      <c r="BC27" s="9">
        <v>27944</v>
      </c>
      <c r="BD27" s="9">
        <v>28063</v>
      </c>
      <c r="BE27" s="9">
        <v>28268</v>
      </c>
      <c r="BF27" s="9">
        <v>28496</v>
      </c>
      <c r="BG27" s="9">
        <v>28677</v>
      </c>
      <c r="BH27" s="9">
        <v>28894</v>
      </c>
      <c r="BI27" s="9">
        <v>29061</v>
      </c>
      <c r="BJ27" s="9">
        <v>29164</v>
      </c>
      <c r="BK27" s="9">
        <v>29264</v>
      </c>
    </row>
    <row r="28" spans="1:106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Africa</v>
      </c>
      <c r="D28" s="6">
        <f t="shared" si="7"/>
        <v>27423</v>
      </c>
      <c r="E28" s="6">
        <f>IF(COUNTIF(I28:XFD28,"&gt;"&amp;0)=0,,HLOOKUP(COUNTIF(I28:XFD28,"&gt;"&amp;0)-1,I$1:XFD28,A28+1,FALSE))</f>
        <v>27423</v>
      </c>
      <c r="F28" s="7">
        <f>IF(COUNTIF(I28:XFD28,"&gt;"&amp;0)=0,,HLOOKUP(COUNTIF(I28:XFD28,"&gt;"&amp;0)-MIN($F$1+1,COUNTIF(I28:XFD28,"&gt;"&amp;0)),I$1:XFD28,A28+1,FALSE))</f>
        <v>21688</v>
      </c>
      <c r="G28" s="8">
        <f t="shared" si="8"/>
        <v>1.0480429763532295</v>
      </c>
      <c r="H28" s="13" t="s">
        <v>603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  <c r="AM28" s="9">
        <v>10173</v>
      </c>
      <c r="AN28" s="9">
        <v>10728</v>
      </c>
      <c r="AO28" s="9">
        <v>11283</v>
      </c>
      <c r="AP28" s="9">
        <v>11861</v>
      </c>
      <c r="AQ28" s="9">
        <v>12453</v>
      </c>
      <c r="AR28" s="9">
        <v>13167</v>
      </c>
      <c r="AS28" s="9">
        <v>13805</v>
      </c>
      <c r="AT28" s="9">
        <v>14768</v>
      </c>
      <c r="AU28" s="9">
        <v>15771</v>
      </c>
      <c r="AV28" s="9">
        <v>16766</v>
      </c>
      <c r="AW28" s="9">
        <v>17533</v>
      </c>
      <c r="AX28" s="9">
        <v>18451</v>
      </c>
      <c r="AY28" s="9">
        <v>19256</v>
      </c>
      <c r="AZ28" s="9">
        <v>20365</v>
      </c>
      <c r="BA28" s="9">
        <v>21688</v>
      </c>
      <c r="BB28" s="9">
        <v>22960</v>
      </c>
      <c r="BC28" s="9">
        <v>23978</v>
      </c>
      <c r="BD28" s="9">
        <v>25074</v>
      </c>
      <c r="BE28" s="9">
        <v>26238</v>
      </c>
      <c r="BF28" s="9">
        <v>27423</v>
      </c>
    </row>
    <row r="29" spans="1:106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Portugal</v>
      </c>
      <c r="D29" s="6">
        <f t="shared" si="7"/>
        <v>24322</v>
      </c>
      <c r="E29" s="6">
        <f>IF(COUNTIF(I29:XFD29,"&gt;"&amp;0)=0,,HLOOKUP(COUNTIF(I29:XFD29,"&gt;"&amp;0)-1,I$1:XFD29,A29+1,FALSE))</f>
        <v>24322</v>
      </c>
      <c r="F29" s="7">
        <f>IF(COUNTIF(I29:XFD29,"&gt;"&amp;0)=0,,HLOOKUP(COUNTIF(I29:XFD29,"&gt;"&amp;0)-MIN($F$1+1,COUNTIF(I29:XFD29,"&gt;"&amp;0)),I$1:XFD29,A29+1,FALSE))</f>
        <v>22353</v>
      </c>
      <c r="G29" s="8">
        <f t="shared" si="8"/>
        <v>1.017027492929961</v>
      </c>
      <c r="H29" s="13" t="s">
        <v>108</v>
      </c>
      <c r="I29" s="9">
        <v>112</v>
      </c>
      <c r="J29" s="9">
        <v>169</v>
      </c>
      <c r="K29" s="9">
        <v>245</v>
      </c>
      <c r="L29" s="9">
        <v>331</v>
      </c>
      <c r="M29" s="9">
        <v>448</v>
      </c>
      <c r="N29" s="9">
        <v>448</v>
      </c>
      <c r="O29" s="9">
        <v>785</v>
      </c>
      <c r="P29" s="9">
        <v>1020</v>
      </c>
      <c r="Q29" s="9">
        <v>1280</v>
      </c>
      <c r="R29" s="9">
        <v>1600</v>
      </c>
      <c r="S29" s="9">
        <v>2060</v>
      </c>
      <c r="T29" s="9">
        <v>2362</v>
      </c>
      <c r="U29" s="9">
        <v>2995</v>
      </c>
      <c r="V29" s="9">
        <v>3544</v>
      </c>
      <c r="W29" s="9">
        <v>4268</v>
      </c>
      <c r="X29" s="9">
        <v>5170</v>
      </c>
      <c r="Y29" s="9">
        <v>5962</v>
      </c>
      <c r="Z29" s="9">
        <v>6408</v>
      </c>
      <c r="AA29" s="9">
        <v>7443</v>
      </c>
      <c r="AB29" s="9">
        <v>8251</v>
      </c>
      <c r="AC29" s="9">
        <v>9034</v>
      </c>
      <c r="AD29" s="9">
        <v>9886</v>
      </c>
      <c r="AE29" s="9">
        <v>10524</v>
      </c>
      <c r="AF29" s="9">
        <v>11278</v>
      </c>
      <c r="AG29" s="9">
        <v>11730</v>
      </c>
      <c r="AH29" s="9">
        <v>12442</v>
      </c>
      <c r="AI29" s="9">
        <v>13141</v>
      </c>
      <c r="AJ29" s="9">
        <v>13956</v>
      </c>
      <c r="AK29" s="9">
        <v>15472</v>
      </c>
      <c r="AL29" s="9">
        <v>15987</v>
      </c>
      <c r="AM29" s="9">
        <v>16585</v>
      </c>
      <c r="AN29" s="9">
        <v>16934</v>
      </c>
      <c r="AO29" s="9">
        <v>17448</v>
      </c>
      <c r="AP29" s="9">
        <v>18091</v>
      </c>
      <c r="AQ29" s="9">
        <v>18841</v>
      </c>
      <c r="AR29" s="9">
        <v>19022</v>
      </c>
      <c r="AS29" s="9">
        <v>19685</v>
      </c>
      <c r="AT29" s="9">
        <v>20206</v>
      </c>
      <c r="AU29" s="9">
        <v>20863</v>
      </c>
      <c r="AV29" s="9">
        <v>21379</v>
      </c>
      <c r="AW29" s="9">
        <v>21982</v>
      </c>
      <c r="AX29" s="9">
        <v>22353</v>
      </c>
      <c r="AY29" s="9">
        <v>22797</v>
      </c>
      <c r="AZ29" s="9">
        <v>23392</v>
      </c>
      <c r="BA29" s="9">
        <v>23864</v>
      </c>
      <c r="BB29" s="9">
        <v>24027</v>
      </c>
      <c r="BC29" s="9">
        <v>24322</v>
      </c>
    </row>
    <row r="30" spans="1:106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Ecuador</v>
      </c>
      <c r="D30" s="6">
        <f t="shared" si="7"/>
        <v>24258</v>
      </c>
      <c r="E30" s="6">
        <f>IF(COUNTIF(I30:XFD30,"&gt;"&amp;0)=0,,HLOOKUP(COUNTIF(I30:XFD30,"&gt;"&amp;0)-1,I$1:XFD30,A30+1,FALSE))</f>
        <v>24258</v>
      </c>
      <c r="F30" s="7">
        <f>IF(COUNTIF(I30:XFD30,"&gt;"&amp;0)=0,,HLOOKUP(COUNTIF(I30:XFD30,"&gt;"&amp;0)-MIN($F$1+1,COUNTIF(I30:XFD30,"&gt;"&amp;0)),I$1:XFD30,A30+1,FALSE))</f>
        <v>11183</v>
      </c>
      <c r="G30" s="8">
        <f t="shared" si="8"/>
        <v>1.1675065704834089</v>
      </c>
      <c r="H30" s="13" t="s">
        <v>103</v>
      </c>
      <c r="I30" s="9">
        <v>111</v>
      </c>
      <c r="J30" s="9">
        <v>199</v>
      </c>
      <c r="K30" s="9">
        <v>367</v>
      </c>
      <c r="L30" s="9">
        <v>506</v>
      </c>
      <c r="M30" s="9">
        <v>789</v>
      </c>
      <c r="N30" s="9">
        <v>981</v>
      </c>
      <c r="O30" s="9">
        <v>1082</v>
      </c>
      <c r="P30" s="9">
        <v>1173</v>
      </c>
      <c r="Q30" s="9">
        <v>1403</v>
      </c>
      <c r="R30" s="9">
        <v>1595</v>
      </c>
      <c r="S30" s="9">
        <v>1823</v>
      </c>
      <c r="T30" s="9">
        <v>1924</v>
      </c>
      <c r="U30" s="9">
        <v>1962</v>
      </c>
      <c r="V30" s="9">
        <v>2240</v>
      </c>
      <c r="W30" s="9">
        <v>2748</v>
      </c>
      <c r="X30" s="9">
        <v>3163</v>
      </c>
      <c r="Y30" s="9">
        <v>3368</v>
      </c>
      <c r="Z30" s="9">
        <v>3465</v>
      </c>
      <c r="AA30" s="9">
        <v>3646</v>
      </c>
      <c r="AB30" s="9">
        <v>3747</v>
      </c>
      <c r="AC30" s="9">
        <v>3747</v>
      </c>
      <c r="AD30" s="9">
        <v>4450</v>
      </c>
      <c r="AE30" s="9">
        <v>4965</v>
      </c>
      <c r="AF30" s="9">
        <v>7161</v>
      </c>
      <c r="AG30" s="9">
        <v>7257</v>
      </c>
      <c r="AH30" s="9">
        <v>7466</v>
      </c>
      <c r="AI30" s="9">
        <v>7529</v>
      </c>
      <c r="AJ30" s="9">
        <v>7603</v>
      </c>
      <c r="AK30" s="9">
        <v>7858</v>
      </c>
      <c r="AL30" s="9">
        <v>8225</v>
      </c>
      <c r="AM30" s="9">
        <v>8450</v>
      </c>
      <c r="AN30" s="9">
        <v>9022</v>
      </c>
      <c r="AO30" s="9">
        <v>9468</v>
      </c>
      <c r="AP30" s="9">
        <v>10128</v>
      </c>
      <c r="AQ30" s="9">
        <v>10398</v>
      </c>
      <c r="AR30" s="9">
        <v>10850</v>
      </c>
      <c r="AS30" s="9">
        <v>11183</v>
      </c>
      <c r="AT30" s="9">
        <v>22719</v>
      </c>
      <c r="AU30" s="9">
        <v>22719</v>
      </c>
      <c r="AV30" s="9">
        <v>22719</v>
      </c>
      <c r="AW30" s="9">
        <v>23240</v>
      </c>
      <c r="AX30" s="9">
        <v>24258</v>
      </c>
    </row>
    <row r="31" spans="1:106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Saudi Arabia</v>
      </c>
      <c r="D31" s="6">
        <f t="shared" si="7"/>
        <v>20077</v>
      </c>
      <c r="E31" s="6">
        <f>IF(COUNTIF(I31:XFD31,"&gt;"&amp;0)=0,,HLOOKUP(COUNTIF(I31:XFD31,"&gt;"&amp;0)-1,I$1:XFD31,A31+1,FALSE))</f>
        <v>20077</v>
      </c>
      <c r="F31" s="7">
        <f>IF(COUNTIF(I31:XFD31,"&gt;"&amp;0)=0,,HLOOKUP(COUNTIF(I31:XFD31,"&gt;"&amp;0)-MIN($F$1+1,COUNTIF(I31:XFD31,"&gt;"&amp;0)),I$1:XFD31,A31+1,FALSE))</f>
        <v>13930</v>
      </c>
      <c r="G31" s="8">
        <f t="shared" si="8"/>
        <v>1.0758445905092158</v>
      </c>
      <c r="H31" s="13" t="s">
        <v>113</v>
      </c>
      <c r="I31" s="9">
        <v>103</v>
      </c>
      <c r="J31" s="9">
        <v>103</v>
      </c>
      <c r="K31" s="9">
        <v>118</v>
      </c>
      <c r="L31" s="9">
        <v>171</v>
      </c>
      <c r="M31" s="9">
        <v>171</v>
      </c>
      <c r="N31" s="9">
        <v>274</v>
      </c>
      <c r="O31" s="9">
        <v>344</v>
      </c>
      <c r="P31" s="9">
        <v>392</v>
      </c>
      <c r="Q31" s="9">
        <v>511</v>
      </c>
      <c r="R31" s="9">
        <v>562</v>
      </c>
      <c r="S31" s="9">
        <v>767</v>
      </c>
      <c r="T31" s="9">
        <v>900</v>
      </c>
      <c r="U31" s="9">
        <v>1012</v>
      </c>
      <c r="V31" s="9">
        <v>1104</v>
      </c>
      <c r="W31" s="9">
        <v>1203</v>
      </c>
      <c r="X31" s="9">
        <v>1299</v>
      </c>
      <c r="Y31" s="9">
        <v>1453</v>
      </c>
      <c r="Z31" s="9">
        <v>1563</v>
      </c>
      <c r="AA31" s="9">
        <v>1720</v>
      </c>
      <c r="AB31" s="9">
        <v>1885</v>
      </c>
      <c r="AC31" s="9">
        <v>2039</v>
      </c>
      <c r="AD31" s="9">
        <v>2179</v>
      </c>
      <c r="AE31" s="9">
        <v>2402</v>
      </c>
      <c r="AF31" s="9">
        <v>2605</v>
      </c>
      <c r="AG31" s="9">
        <v>2795</v>
      </c>
      <c r="AH31" s="9">
        <v>2932</v>
      </c>
      <c r="AI31" s="9">
        <v>3287</v>
      </c>
      <c r="AJ31" s="9">
        <v>3651</v>
      </c>
      <c r="AK31" s="9">
        <v>4033</v>
      </c>
      <c r="AL31" s="9">
        <v>4462</v>
      </c>
      <c r="AM31" s="9">
        <v>4934</v>
      </c>
      <c r="AN31" s="9">
        <v>5369</v>
      </c>
      <c r="AO31" s="9">
        <v>5862</v>
      </c>
      <c r="AP31" s="9">
        <v>6380</v>
      </c>
      <c r="AQ31" s="9">
        <v>7142</v>
      </c>
      <c r="AR31" s="9">
        <v>8274</v>
      </c>
      <c r="AS31" s="9">
        <v>9362</v>
      </c>
      <c r="AT31" s="9">
        <v>10484</v>
      </c>
      <c r="AU31" s="9">
        <v>11631</v>
      </c>
      <c r="AV31" s="9">
        <v>12772</v>
      </c>
      <c r="AW31" s="9">
        <v>13930</v>
      </c>
      <c r="AX31" s="9">
        <v>15102</v>
      </c>
      <c r="AY31" s="9">
        <v>16299</v>
      </c>
      <c r="AZ31" s="9">
        <v>17522</v>
      </c>
      <c r="BA31" s="9">
        <v>18811</v>
      </c>
      <c r="BB31" s="9">
        <v>20077</v>
      </c>
    </row>
    <row r="32" spans="1:106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Ireland</v>
      </c>
      <c r="D32" s="6">
        <f t="shared" si="7"/>
        <v>19877</v>
      </c>
      <c r="E32" s="6">
        <f>IF(COUNTIF(I32:XFD32,"&gt;"&amp;0)=0,,HLOOKUP(COUNTIF(I32:XFD32,"&gt;"&amp;0)-1,I$1:XFD32,A32+1,FALSE))</f>
        <v>19877</v>
      </c>
      <c r="F32" s="7">
        <f>IF(COUNTIF(I32:XFD32,"&gt;"&amp;0)=0,,HLOOKUP(COUNTIF(I32:XFD32,"&gt;"&amp;0)-MIN($F$1+1,COUNTIF(I32:XFD32,"&gt;"&amp;0)),I$1:XFD32,A32+1,FALSE))</f>
        <v>17607</v>
      </c>
      <c r="G32" s="8">
        <f t="shared" si="8"/>
        <v>1.0245498514731759</v>
      </c>
      <c r="H32" s="13" t="s">
        <v>98</v>
      </c>
      <c r="I32" s="9">
        <v>129</v>
      </c>
      <c r="J32" s="9">
        <v>129</v>
      </c>
      <c r="K32" s="9">
        <v>169</v>
      </c>
      <c r="L32" s="9">
        <v>223</v>
      </c>
      <c r="M32" s="9">
        <v>292</v>
      </c>
      <c r="N32" s="9">
        <v>557</v>
      </c>
      <c r="O32" s="9">
        <v>683</v>
      </c>
      <c r="P32" s="9">
        <v>785</v>
      </c>
      <c r="Q32" s="9">
        <v>906</v>
      </c>
      <c r="R32" s="9">
        <v>1125</v>
      </c>
      <c r="S32" s="9">
        <v>1329</v>
      </c>
      <c r="T32" s="9">
        <v>1564</v>
      </c>
      <c r="U32" s="9">
        <v>1819</v>
      </c>
      <c r="V32" s="9">
        <v>2121</v>
      </c>
      <c r="W32" s="9">
        <v>2415</v>
      </c>
      <c r="X32" s="9">
        <v>2615</v>
      </c>
      <c r="Y32" s="9">
        <v>2910</v>
      </c>
      <c r="Z32" s="9">
        <v>3235</v>
      </c>
      <c r="AA32" s="9">
        <v>3447</v>
      </c>
      <c r="AB32" s="9">
        <v>3849</v>
      </c>
      <c r="AC32" s="9">
        <v>4273</v>
      </c>
      <c r="AD32" s="9">
        <v>4604</v>
      </c>
      <c r="AE32" s="9">
        <v>4994</v>
      </c>
      <c r="AF32" s="9">
        <v>5364</v>
      </c>
      <c r="AG32" s="9">
        <v>5709</v>
      </c>
      <c r="AH32" s="9">
        <v>6074</v>
      </c>
      <c r="AI32" s="9">
        <v>6574</v>
      </c>
      <c r="AJ32" s="9">
        <v>8089</v>
      </c>
      <c r="AK32" s="9">
        <v>8928</v>
      </c>
      <c r="AL32" s="9">
        <v>9655</v>
      </c>
      <c r="AM32" s="9">
        <v>10647</v>
      </c>
      <c r="AN32" s="9">
        <v>11479</v>
      </c>
      <c r="AO32" s="9">
        <v>12547</v>
      </c>
      <c r="AP32" s="9">
        <v>13271</v>
      </c>
      <c r="AQ32" s="9">
        <v>13980</v>
      </c>
      <c r="AR32" s="9">
        <v>14758</v>
      </c>
      <c r="AS32" s="9">
        <v>15251</v>
      </c>
      <c r="AT32" s="9">
        <v>15652</v>
      </c>
      <c r="AU32" s="9">
        <v>16040</v>
      </c>
      <c r="AV32" s="9">
        <v>16671</v>
      </c>
      <c r="AW32" s="9">
        <v>17607</v>
      </c>
      <c r="AX32" s="9">
        <v>18184</v>
      </c>
      <c r="AY32" s="9">
        <v>18561</v>
      </c>
      <c r="AZ32" s="9">
        <v>19262</v>
      </c>
      <c r="BA32" s="9">
        <v>19648</v>
      </c>
      <c r="BB32" s="9">
        <v>19877</v>
      </c>
    </row>
    <row r="33" spans="1:77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Sweden</v>
      </c>
      <c r="D33" s="6">
        <f t="shared" si="7"/>
        <v>19621</v>
      </c>
      <c r="E33" s="6">
        <f>IF(COUNTIF(I33:XFD33,"&gt;"&amp;0)=0,,HLOOKUP(COUNTIF(I33:XFD33,"&gt;"&amp;0)-1,I$1:XFD33,A33+1,FALSE))</f>
        <v>19621</v>
      </c>
      <c r="F33" s="7">
        <f>IF(COUNTIF(I33:XFD33,"&gt;"&amp;0)=0,,HLOOKUP(COUNTIF(I33:XFD33,"&gt;"&amp;0)-MIN($F$1+1,COUNTIF(I33:XFD33,"&gt;"&amp;0)),I$1:XFD33,A33+1,FALSE))</f>
        <v>16755</v>
      </c>
      <c r="G33" s="8">
        <f t="shared" si="8"/>
        <v>1.0320847027606341</v>
      </c>
      <c r="H33" s="13" t="s">
        <v>59</v>
      </c>
      <c r="I33" s="9">
        <v>101</v>
      </c>
      <c r="J33" s="9">
        <v>161</v>
      </c>
      <c r="K33" s="9">
        <v>203</v>
      </c>
      <c r="L33" s="9">
        <v>248</v>
      </c>
      <c r="M33" s="9">
        <v>355</v>
      </c>
      <c r="N33" s="9">
        <v>500</v>
      </c>
      <c r="O33" s="9">
        <v>599</v>
      </c>
      <c r="P33" s="9">
        <v>814</v>
      </c>
      <c r="Q33" s="9">
        <v>961</v>
      </c>
      <c r="R33" s="9">
        <v>1022</v>
      </c>
      <c r="S33" s="9">
        <v>1103</v>
      </c>
      <c r="T33" s="9">
        <v>1190</v>
      </c>
      <c r="U33" s="9">
        <v>1279</v>
      </c>
      <c r="V33" s="9">
        <v>1439</v>
      </c>
      <c r="W33" s="9">
        <v>1639</v>
      </c>
      <c r="X33" s="9">
        <v>1763</v>
      </c>
      <c r="Y33" s="9">
        <v>1934</v>
      </c>
      <c r="Z33" s="9">
        <v>2046</v>
      </c>
      <c r="AA33" s="9">
        <v>2286</v>
      </c>
      <c r="AB33" s="9">
        <v>2526</v>
      </c>
      <c r="AC33" s="9">
        <v>2840</v>
      </c>
      <c r="AD33" s="9">
        <v>3069</v>
      </c>
      <c r="AE33" s="9">
        <v>3447</v>
      </c>
      <c r="AF33" s="9">
        <v>3700</v>
      </c>
      <c r="AG33" s="9">
        <v>4028</v>
      </c>
      <c r="AH33" s="9">
        <v>4435</v>
      </c>
      <c r="AI33" s="9">
        <v>4947</v>
      </c>
      <c r="AJ33" s="9">
        <v>5568</v>
      </c>
      <c r="AK33" s="9">
        <v>6131</v>
      </c>
      <c r="AL33" s="9">
        <v>6443</v>
      </c>
      <c r="AM33" s="9">
        <v>6830</v>
      </c>
      <c r="AN33" s="9">
        <v>7206</v>
      </c>
      <c r="AO33" s="9">
        <v>7693</v>
      </c>
      <c r="AP33" s="9">
        <v>8419</v>
      </c>
      <c r="AQ33" s="9">
        <v>9141</v>
      </c>
      <c r="AR33" s="9">
        <v>9685</v>
      </c>
      <c r="AS33" s="9">
        <v>10151</v>
      </c>
      <c r="AT33" s="9">
        <v>10483</v>
      </c>
      <c r="AU33" s="9">
        <v>10948</v>
      </c>
      <c r="AV33" s="9">
        <v>11445</v>
      </c>
      <c r="AW33" s="9">
        <v>11927</v>
      </c>
      <c r="AX33" s="9">
        <v>12540</v>
      </c>
      <c r="AY33" s="9">
        <v>13216</v>
      </c>
      <c r="AZ33" s="9">
        <v>13822</v>
      </c>
      <c r="BA33" s="9">
        <v>14385</v>
      </c>
      <c r="BB33" s="9">
        <v>14777</v>
      </c>
      <c r="BC33" s="9">
        <v>15322</v>
      </c>
      <c r="BD33" s="9">
        <v>16004</v>
      </c>
      <c r="BE33" s="9">
        <v>16755</v>
      </c>
      <c r="BF33" s="9">
        <v>17567</v>
      </c>
      <c r="BG33" s="9">
        <v>18177</v>
      </c>
      <c r="BH33" s="9">
        <v>18640</v>
      </c>
      <c r="BI33" s="9">
        <v>18926</v>
      </c>
      <c r="BJ33" s="9">
        <v>19621</v>
      </c>
    </row>
    <row r="34" spans="1:77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Mexico</v>
      </c>
      <c r="D34" s="6">
        <f t="shared" si="7"/>
        <v>16752</v>
      </c>
      <c r="E34" s="6">
        <f>IF(COUNTIF(I34:XFD34,"&gt;"&amp;0)=0,,HLOOKUP(COUNTIF(I34:XFD34,"&gt;"&amp;0)-1,I$1:XFD34,A34+1,FALSE))</f>
        <v>16752</v>
      </c>
      <c r="F34" s="7">
        <f>IF(COUNTIF(I34:XFD34,"&gt;"&amp;0)=0,,HLOOKUP(COUNTIF(I34:XFD34,"&gt;"&amp;0)-MIN($F$1+1,COUNTIF(I34:XFD34,"&gt;"&amp;0)),I$1:XFD34,A34+1,FALSE))</f>
        <v>11633</v>
      </c>
      <c r="G34" s="8">
        <f t="shared" si="8"/>
        <v>1.0756599212434581</v>
      </c>
      <c r="H34" s="13" t="s">
        <v>94</v>
      </c>
      <c r="I34" s="9">
        <v>118</v>
      </c>
      <c r="J34" s="9">
        <v>164</v>
      </c>
      <c r="K34" s="9">
        <v>203</v>
      </c>
      <c r="L34" s="9">
        <v>251</v>
      </c>
      <c r="M34" s="9">
        <v>316</v>
      </c>
      <c r="N34" s="9">
        <v>367</v>
      </c>
      <c r="O34" s="9">
        <v>405</v>
      </c>
      <c r="P34" s="9">
        <v>475</v>
      </c>
      <c r="Q34" s="9">
        <v>585</v>
      </c>
      <c r="R34" s="9">
        <v>717</v>
      </c>
      <c r="S34" s="9">
        <v>848</v>
      </c>
      <c r="T34" s="9">
        <v>993</v>
      </c>
      <c r="U34" s="9">
        <v>1094</v>
      </c>
      <c r="V34" s="9">
        <v>1215</v>
      </c>
      <c r="W34" s="9">
        <v>1378</v>
      </c>
      <c r="X34" s="9">
        <v>1510</v>
      </c>
      <c r="Y34" s="9">
        <v>1688</v>
      </c>
      <c r="Z34" s="9">
        <v>1890</v>
      </c>
      <c r="AA34" s="9">
        <v>2143</v>
      </c>
      <c r="AB34" s="9">
        <v>2439</v>
      </c>
      <c r="AC34" s="9">
        <v>2785</v>
      </c>
      <c r="AD34" s="9">
        <v>3181</v>
      </c>
      <c r="AE34" s="9">
        <v>3441</v>
      </c>
      <c r="AF34" s="9">
        <v>3844</v>
      </c>
      <c r="AG34" s="9">
        <v>4219</v>
      </c>
      <c r="AH34" s="9">
        <v>4661</v>
      </c>
      <c r="AI34" s="9">
        <v>5014</v>
      </c>
      <c r="AJ34" s="9">
        <v>5399</v>
      </c>
      <c r="AK34" s="9">
        <v>5847</v>
      </c>
      <c r="AL34" s="9">
        <v>6297</v>
      </c>
      <c r="AM34" s="9">
        <v>6875</v>
      </c>
      <c r="AN34" s="9">
        <v>7497</v>
      </c>
      <c r="AO34" s="9">
        <v>8261</v>
      </c>
      <c r="AP34" s="9">
        <v>8772</v>
      </c>
      <c r="AQ34" s="9">
        <v>9501</v>
      </c>
      <c r="AR34" s="9">
        <v>10544</v>
      </c>
      <c r="AS34" s="9">
        <v>11633</v>
      </c>
      <c r="AT34" s="9">
        <v>12872</v>
      </c>
      <c r="AU34" s="9">
        <v>13842</v>
      </c>
      <c r="AV34" s="9">
        <v>14677</v>
      </c>
      <c r="AW34" s="9">
        <v>15529</v>
      </c>
      <c r="AX34" s="9">
        <v>16752</v>
      </c>
    </row>
    <row r="35" spans="1:77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Israel</v>
      </c>
      <c r="D35" s="6">
        <f t="shared" si="7"/>
        <v>15728</v>
      </c>
      <c r="E35" s="6">
        <f>IF(COUNTIF(I35:XFD35,"&gt;"&amp;0)=0,,HLOOKUP(COUNTIF(I35:XFD35,"&gt;"&amp;0)-1,I$1:XFD35,A35+1,FALSE))</f>
        <v>15728</v>
      </c>
      <c r="F35" s="7">
        <f>IF(COUNTIF(I35:XFD35,"&gt;"&amp;0)=0,,HLOOKUP(COUNTIF(I35:XFD35,"&gt;"&amp;0)-MIN($F$1+1,COUNTIF(I35:XFD35,"&gt;"&amp;0)),I$1:XFD35,A35+1,FALSE))</f>
        <v>14803</v>
      </c>
      <c r="G35" s="8">
        <f t="shared" si="8"/>
        <v>1.0121963158991767</v>
      </c>
      <c r="H35" s="13" t="s">
        <v>79</v>
      </c>
      <c r="I35" s="9">
        <v>100</v>
      </c>
      <c r="J35" s="9">
        <v>126</v>
      </c>
      <c r="K35" s="9">
        <v>155</v>
      </c>
      <c r="L35" s="9">
        <v>213</v>
      </c>
      <c r="M35" s="9">
        <v>218</v>
      </c>
      <c r="N35" s="9">
        <v>250</v>
      </c>
      <c r="O35" s="9">
        <v>304</v>
      </c>
      <c r="P35" s="9">
        <v>427</v>
      </c>
      <c r="Q35" s="9">
        <v>529</v>
      </c>
      <c r="R35" s="9">
        <v>712</v>
      </c>
      <c r="S35" s="9">
        <v>883</v>
      </c>
      <c r="T35" s="9">
        <v>1071</v>
      </c>
      <c r="U35" s="9">
        <v>1238</v>
      </c>
      <c r="V35" s="9">
        <v>2369</v>
      </c>
      <c r="W35" s="9">
        <v>2693</v>
      </c>
      <c r="X35" s="9">
        <v>3035</v>
      </c>
      <c r="Y35" s="9">
        <v>3619</v>
      </c>
      <c r="Z35" s="9">
        <v>4247</v>
      </c>
      <c r="AA35" s="9">
        <v>4695</v>
      </c>
      <c r="AB35" s="9">
        <v>5358</v>
      </c>
      <c r="AC35" s="9">
        <v>6092</v>
      </c>
      <c r="AD35" s="9">
        <v>6857</v>
      </c>
      <c r="AE35" s="9">
        <v>7428</v>
      </c>
      <c r="AF35" s="9">
        <v>7851</v>
      </c>
      <c r="AG35" s="9">
        <v>8430</v>
      </c>
      <c r="AH35" s="9">
        <v>8904</v>
      </c>
      <c r="AI35" s="9">
        <v>9248</v>
      </c>
      <c r="AJ35" s="9">
        <v>9404</v>
      </c>
      <c r="AK35" s="9">
        <v>9968</v>
      </c>
      <c r="AL35" s="9">
        <v>10408</v>
      </c>
      <c r="AM35" s="9">
        <v>10743</v>
      </c>
      <c r="AN35" s="9">
        <v>11145</v>
      </c>
      <c r="AO35" s="9">
        <v>11586</v>
      </c>
      <c r="AP35" s="9">
        <v>12046</v>
      </c>
      <c r="AQ35" s="9">
        <v>12501</v>
      </c>
      <c r="AR35" s="9">
        <v>12758</v>
      </c>
      <c r="AS35" s="9">
        <v>12982</v>
      </c>
      <c r="AT35" s="9">
        <v>13265</v>
      </c>
      <c r="AU35" s="9">
        <v>13491</v>
      </c>
      <c r="AV35" s="9">
        <v>13713</v>
      </c>
      <c r="AW35" s="9">
        <v>13942</v>
      </c>
      <c r="AX35" s="9">
        <v>14498</v>
      </c>
      <c r="AY35" s="9">
        <v>14803</v>
      </c>
      <c r="AZ35" s="9">
        <v>15058</v>
      </c>
      <c r="BA35" s="9">
        <v>15298</v>
      </c>
      <c r="BB35" s="9">
        <v>15443</v>
      </c>
      <c r="BC35" s="9">
        <v>15555</v>
      </c>
      <c r="BD35" s="9">
        <v>15728</v>
      </c>
    </row>
    <row r="36" spans="1:77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Austria</v>
      </c>
      <c r="D36" s="6">
        <f t="shared" si="7"/>
        <v>15357</v>
      </c>
      <c r="E36" s="6">
        <f>IF(COUNTIF(I36:XFD36,"&gt;"&amp;0)=0,,HLOOKUP(COUNTIF(I36:XFD36,"&gt;"&amp;0)-1,I$1:XFD36,A36+1,FALSE))</f>
        <v>15357</v>
      </c>
      <c r="F36" s="7">
        <f>IF(COUNTIF(I36:XFD36,"&gt;"&amp;0)=0,,HLOOKUP(COUNTIF(I36:XFD36,"&gt;"&amp;0)-MIN($F$1+1,COUNTIF(I36:XFD36,"&gt;"&amp;0)),I$1:XFD36,A36+1,FALSE))</f>
        <v>15002</v>
      </c>
      <c r="G36" s="8">
        <f t="shared" si="8"/>
        <v>1.0046885310463276</v>
      </c>
      <c r="H36" s="13" t="s">
        <v>78</v>
      </c>
      <c r="I36" s="9">
        <v>104</v>
      </c>
      <c r="J36" s="9">
        <v>131</v>
      </c>
      <c r="K36" s="9">
        <v>182</v>
      </c>
      <c r="L36" s="9">
        <v>246</v>
      </c>
      <c r="M36" s="9">
        <v>302</v>
      </c>
      <c r="N36" s="9">
        <v>504</v>
      </c>
      <c r="O36" s="9">
        <v>655</v>
      </c>
      <c r="P36" s="9">
        <v>860</v>
      </c>
      <c r="Q36" s="9">
        <v>1018</v>
      </c>
      <c r="R36" s="9">
        <v>1332</v>
      </c>
      <c r="S36" s="9">
        <v>1646</v>
      </c>
      <c r="T36" s="9">
        <v>2013</v>
      </c>
      <c r="U36" s="9">
        <v>2388</v>
      </c>
      <c r="V36" s="9">
        <v>2814</v>
      </c>
      <c r="W36" s="9">
        <v>3582</v>
      </c>
      <c r="X36" s="9">
        <v>4474</v>
      </c>
      <c r="Y36" s="9">
        <v>5283</v>
      </c>
      <c r="Z36" s="9">
        <v>5588</v>
      </c>
      <c r="AA36" s="9">
        <v>6909</v>
      </c>
      <c r="AB36" s="9">
        <v>7657</v>
      </c>
      <c r="AC36" s="9">
        <v>8271</v>
      </c>
      <c r="AD36" s="9">
        <v>8788</v>
      </c>
      <c r="AE36" s="9">
        <v>9618</v>
      </c>
      <c r="AF36" s="9">
        <v>10180</v>
      </c>
      <c r="AG36" s="9">
        <v>10711</v>
      </c>
      <c r="AH36" s="9">
        <v>11129</v>
      </c>
      <c r="AI36" s="9">
        <v>11524</v>
      </c>
      <c r="AJ36" s="9">
        <v>11781</v>
      </c>
      <c r="AK36" s="9">
        <v>12051</v>
      </c>
      <c r="AL36" s="9">
        <v>12297</v>
      </c>
      <c r="AM36" s="9">
        <v>12639</v>
      </c>
      <c r="AN36" s="9">
        <v>12942</v>
      </c>
      <c r="AO36" s="9">
        <v>13244</v>
      </c>
      <c r="AP36" s="9">
        <v>13555</v>
      </c>
      <c r="AQ36" s="9">
        <v>13806</v>
      </c>
      <c r="AR36" s="9">
        <v>13945</v>
      </c>
      <c r="AS36" s="9">
        <v>14041</v>
      </c>
      <c r="AT36" s="9">
        <v>14226</v>
      </c>
      <c r="AU36" s="9">
        <v>14336</v>
      </c>
      <c r="AV36" s="9">
        <v>14476</v>
      </c>
      <c r="AW36" s="9">
        <v>14595</v>
      </c>
      <c r="AX36" s="9">
        <v>14671</v>
      </c>
      <c r="AY36" s="9">
        <v>14749</v>
      </c>
      <c r="AZ36" s="9">
        <v>14795</v>
      </c>
      <c r="BA36" s="9">
        <v>14873</v>
      </c>
      <c r="BB36" s="9">
        <v>14925</v>
      </c>
      <c r="BC36" s="9">
        <v>15002</v>
      </c>
      <c r="BD36" s="9">
        <v>15071</v>
      </c>
      <c r="BE36" s="9">
        <v>15148</v>
      </c>
      <c r="BF36" s="9">
        <v>15225</v>
      </c>
      <c r="BG36" s="9">
        <v>15274</v>
      </c>
      <c r="BH36" s="9">
        <v>15357</v>
      </c>
    </row>
    <row r="37" spans="1:77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Singapore</v>
      </c>
      <c r="D37" s="6">
        <f t="shared" si="7"/>
        <v>14951</v>
      </c>
      <c r="E37" s="6">
        <f>IF(COUNTIF(I37:XFD37,"&gt;"&amp;0)=0,,HLOOKUP(COUNTIF(I37:XFD37,"&gt;"&amp;0)-1,I$1:XFD37,A37+1,FALSE))</f>
        <v>14951</v>
      </c>
      <c r="F37" s="7">
        <f>IF(COUNTIF(I37:XFD37,"&gt;"&amp;0)=0,,HLOOKUP(COUNTIF(I37:XFD37,"&gt;"&amp;0)-MIN($F$1+1,COUNTIF(I37:XFD37,"&gt;"&amp;0)),I$1:XFD37,A37+1,FALSE))</f>
        <v>11178</v>
      </c>
      <c r="G37" s="8">
        <f t="shared" si="8"/>
        <v>1.0598910557809484</v>
      </c>
      <c r="H37" s="13" t="s">
        <v>40</v>
      </c>
      <c r="I37" s="9">
        <v>102</v>
      </c>
      <c r="J37" s="9">
        <v>106</v>
      </c>
      <c r="K37" s="9">
        <v>108</v>
      </c>
      <c r="L37" s="9">
        <v>110</v>
      </c>
      <c r="M37" s="9">
        <v>110</v>
      </c>
      <c r="N37" s="9">
        <v>117</v>
      </c>
      <c r="O37" s="9">
        <v>130</v>
      </c>
      <c r="P37" s="9">
        <v>138</v>
      </c>
      <c r="Q37" s="9">
        <v>150</v>
      </c>
      <c r="R37" s="9">
        <v>150</v>
      </c>
      <c r="S37" s="9">
        <v>160</v>
      </c>
      <c r="T37" s="9">
        <v>178</v>
      </c>
      <c r="U37" s="9">
        <v>178</v>
      </c>
      <c r="V37" s="9">
        <v>200</v>
      </c>
      <c r="W37" s="9">
        <v>212</v>
      </c>
      <c r="X37" s="9">
        <v>226</v>
      </c>
      <c r="Y37" s="9">
        <v>243</v>
      </c>
      <c r="Z37" s="9">
        <v>266</v>
      </c>
      <c r="AA37" s="9">
        <v>313</v>
      </c>
      <c r="AB37" s="9">
        <v>345</v>
      </c>
      <c r="AC37" s="9">
        <v>385</v>
      </c>
      <c r="AD37" s="9">
        <v>432</v>
      </c>
      <c r="AE37" s="9">
        <v>455</v>
      </c>
      <c r="AF37" s="9">
        <v>509</v>
      </c>
      <c r="AG37" s="9">
        <v>558</v>
      </c>
      <c r="AH37" s="9">
        <v>631</v>
      </c>
      <c r="AI37" s="9">
        <v>683</v>
      </c>
      <c r="AJ37" s="9">
        <v>732</v>
      </c>
      <c r="AK37" s="9">
        <v>802</v>
      </c>
      <c r="AL37" s="9">
        <v>844</v>
      </c>
      <c r="AM37" s="9">
        <v>879</v>
      </c>
      <c r="AN37" s="9">
        <v>926</v>
      </c>
      <c r="AO37" s="9">
        <v>1000</v>
      </c>
      <c r="AP37" s="9">
        <v>1049</v>
      </c>
      <c r="AQ37" s="9">
        <v>1114</v>
      </c>
      <c r="AR37" s="9">
        <v>1189</v>
      </c>
      <c r="AS37" s="9">
        <v>1309</v>
      </c>
      <c r="AT37" s="9">
        <v>1375</v>
      </c>
      <c r="AU37" s="9">
        <v>1481</v>
      </c>
      <c r="AV37" s="9">
        <v>1623</v>
      </c>
      <c r="AW37" s="9">
        <v>1910</v>
      </c>
      <c r="AX37" s="9">
        <v>2108</v>
      </c>
      <c r="AY37" s="9">
        <v>2299</v>
      </c>
      <c r="AZ37" s="9">
        <v>2532</v>
      </c>
      <c r="BA37" s="9">
        <v>2918</v>
      </c>
      <c r="BB37" s="9">
        <v>3252</v>
      </c>
      <c r="BC37" s="9">
        <v>3699</v>
      </c>
      <c r="BD37" s="9">
        <v>4427</v>
      </c>
      <c r="BE37" s="9">
        <v>5050</v>
      </c>
      <c r="BF37" s="9">
        <v>5992</v>
      </c>
      <c r="BG37" s="9">
        <v>6588</v>
      </c>
      <c r="BH37" s="9">
        <v>8014</v>
      </c>
      <c r="BI37" s="9">
        <v>9125</v>
      </c>
      <c r="BJ37" s="9">
        <v>10141</v>
      </c>
      <c r="BK37" s="9">
        <v>11178</v>
      </c>
      <c r="BL37" s="9">
        <v>12075</v>
      </c>
      <c r="BM37" s="9">
        <v>12693</v>
      </c>
      <c r="BN37" s="9">
        <v>13624</v>
      </c>
      <c r="BO37" s="9">
        <v>14423</v>
      </c>
      <c r="BP37" s="9">
        <v>14951</v>
      </c>
    </row>
    <row r="38" spans="1:77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Pakistan</v>
      </c>
      <c r="D38" s="6">
        <f t="shared" si="7"/>
        <v>14612</v>
      </c>
      <c r="E38" s="6">
        <f>IF(COUNTIF(I38:XFD38,"&gt;"&amp;0)=0,,HLOOKUP(COUNTIF(I38:XFD38,"&gt;"&amp;0)-1,I$1:XFD38,A38+1,FALSE))</f>
        <v>14612</v>
      </c>
      <c r="F38" s="7">
        <f>IF(COUNTIF(I38:XFD38,"&gt;"&amp;0)=0,,HLOOKUP(COUNTIF(I38:XFD38,"&gt;"&amp;0)-MIN($F$1+1,COUNTIF(I38:XFD38,"&gt;"&amp;0)),I$1:XFD38,A38+1,FALSE))</f>
        <v>11155</v>
      </c>
      <c r="G38" s="8">
        <f t="shared" si="8"/>
        <v>1.0554751621643568</v>
      </c>
      <c r="H38" s="13" t="s">
        <v>80</v>
      </c>
      <c r="I38" s="9">
        <v>136</v>
      </c>
      <c r="J38" s="9">
        <v>236</v>
      </c>
      <c r="K38" s="9">
        <v>299</v>
      </c>
      <c r="L38" s="9">
        <v>454</v>
      </c>
      <c r="M38" s="9">
        <v>501</v>
      </c>
      <c r="N38" s="9">
        <v>730</v>
      </c>
      <c r="O38" s="9">
        <v>776</v>
      </c>
      <c r="P38" s="9">
        <v>875</v>
      </c>
      <c r="Q38" s="9">
        <v>972</v>
      </c>
      <c r="R38" s="9">
        <v>1063</v>
      </c>
      <c r="S38" s="9">
        <v>1201</v>
      </c>
      <c r="T38" s="9">
        <v>1373</v>
      </c>
      <c r="U38" s="9">
        <v>1495</v>
      </c>
      <c r="V38" s="9">
        <v>1597</v>
      </c>
      <c r="W38" s="9">
        <v>1717</v>
      </c>
      <c r="X38" s="9">
        <v>1938</v>
      </c>
      <c r="Y38" s="9">
        <v>2118</v>
      </c>
      <c r="Z38" s="9">
        <v>2421</v>
      </c>
      <c r="AA38" s="9">
        <v>2686</v>
      </c>
      <c r="AB38" s="9">
        <v>2818</v>
      </c>
      <c r="AC38" s="9">
        <v>3157</v>
      </c>
      <c r="AD38" s="9">
        <v>3766</v>
      </c>
      <c r="AE38" s="9">
        <v>4035</v>
      </c>
      <c r="AF38" s="9">
        <v>4263</v>
      </c>
      <c r="AG38" s="9">
        <v>4489</v>
      </c>
      <c r="AH38" s="9">
        <v>4695</v>
      </c>
      <c r="AI38" s="9">
        <v>5011</v>
      </c>
      <c r="AJ38" s="9">
        <v>5230</v>
      </c>
      <c r="AK38" s="9">
        <v>5496</v>
      </c>
      <c r="AL38" s="9">
        <v>5837</v>
      </c>
      <c r="AM38" s="9">
        <v>6383</v>
      </c>
      <c r="AN38" s="9">
        <v>6919</v>
      </c>
      <c r="AO38" s="9">
        <v>7025</v>
      </c>
      <c r="AP38" s="9">
        <v>7638</v>
      </c>
      <c r="AQ38" s="9">
        <v>8348</v>
      </c>
      <c r="AR38" s="9">
        <v>8418</v>
      </c>
      <c r="AS38" s="9">
        <v>9565</v>
      </c>
      <c r="AT38" s="9">
        <v>10076</v>
      </c>
      <c r="AU38" s="9">
        <v>11155</v>
      </c>
      <c r="AV38" s="9">
        <v>11940</v>
      </c>
      <c r="AW38" s="9">
        <v>12723</v>
      </c>
      <c r="AX38" s="9">
        <v>13328</v>
      </c>
      <c r="AY38" s="9">
        <v>13915</v>
      </c>
      <c r="AZ38" s="9">
        <v>14612</v>
      </c>
    </row>
    <row r="39" spans="1:77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Chile</v>
      </c>
      <c r="D39" s="6">
        <f t="shared" si="7"/>
        <v>14365</v>
      </c>
      <c r="E39" s="6">
        <f>IF(COUNTIF(I39:XFD39,"&gt;"&amp;0)=0,,HLOOKUP(COUNTIF(I39:XFD39,"&gt;"&amp;0)-1,I$1:XFD39,A39+1,FALSE))</f>
        <v>14365</v>
      </c>
      <c r="F39" s="7">
        <f>IF(COUNTIF(I39:XFD39,"&gt;"&amp;0)=0,,HLOOKUP(COUNTIF(I39:XFD39,"&gt;"&amp;0)-MIN($F$1+1,COUNTIF(I39:XFD39,"&gt;"&amp;0)),I$1:XFD39,A39+1,FALSE))</f>
        <v>11812</v>
      </c>
      <c r="G39" s="8">
        <f t="shared" si="8"/>
        <v>1.0399116376129156</v>
      </c>
      <c r="H39" s="13" t="s">
        <v>124</v>
      </c>
      <c r="I39" s="9">
        <v>155</v>
      </c>
      <c r="J39" s="9">
        <v>201</v>
      </c>
      <c r="K39" s="9">
        <v>238</v>
      </c>
      <c r="L39" s="9">
        <v>238</v>
      </c>
      <c r="M39" s="9">
        <v>434</v>
      </c>
      <c r="N39" s="9">
        <v>537</v>
      </c>
      <c r="O39" s="9">
        <v>632</v>
      </c>
      <c r="P39" s="9">
        <v>746</v>
      </c>
      <c r="Q39" s="9">
        <v>922</v>
      </c>
      <c r="R39" s="9">
        <v>1142</v>
      </c>
      <c r="S39" s="9">
        <v>1306</v>
      </c>
      <c r="T39" s="9">
        <v>1610</v>
      </c>
      <c r="U39" s="9">
        <v>1909</v>
      </c>
      <c r="V39" s="9">
        <v>2139</v>
      </c>
      <c r="W39" s="9">
        <v>2449</v>
      </c>
      <c r="X39" s="9">
        <v>2738</v>
      </c>
      <c r="Y39" s="9">
        <v>3031</v>
      </c>
      <c r="Z39" s="9">
        <v>3404</v>
      </c>
      <c r="AA39" s="9">
        <v>3737</v>
      </c>
      <c r="AB39" s="9">
        <v>4161</v>
      </c>
      <c r="AC39" s="9">
        <v>4471</v>
      </c>
      <c r="AD39" s="9">
        <v>4815</v>
      </c>
      <c r="AE39" s="9">
        <v>5116</v>
      </c>
      <c r="AF39" s="9">
        <v>5546</v>
      </c>
      <c r="AG39" s="9">
        <v>5972</v>
      </c>
      <c r="AH39" s="9">
        <v>6501</v>
      </c>
      <c r="AI39" s="9">
        <v>6927</v>
      </c>
      <c r="AJ39" s="9">
        <v>7213</v>
      </c>
      <c r="AK39" s="9">
        <v>7525</v>
      </c>
      <c r="AL39" s="9">
        <v>7917</v>
      </c>
      <c r="AM39" s="9">
        <v>8273</v>
      </c>
      <c r="AN39" s="9">
        <v>8807</v>
      </c>
      <c r="AO39" s="9">
        <v>9252</v>
      </c>
      <c r="AP39" s="9">
        <v>9730</v>
      </c>
      <c r="AQ39" s="9">
        <v>10088</v>
      </c>
      <c r="AR39" s="9">
        <v>10507</v>
      </c>
      <c r="AS39" s="9">
        <v>10832</v>
      </c>
      <c r="AT39" s="9">
        <v>11296</v>
      </c>
      <c r="AU39" s="9">
        <v>11812</v>
      </c>
      <c r="AV39" s="9">
        <v>12306</v>
      </c>
      <c r="AW39" s="9">
        <v>12858</v>
      </c>
      <c r="AX39" s="9">
        <v>13331</v>
      </c>
      <c r="AY39" s="9">
        <v>13813</v>
      </c>
      <c r="AZ39" s="9">
        <v>14365</v>
      </c>
    </row>
    <row r="40" spans="1:77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Japan</v>
      </c>
      <c r="D40" s="6">
        <f t="shared" si="7"/>
        <v>14153</v>
      </c>
      <c r="E40" s="6">
        <f>IF(COUNTIF(I40:XFD40,"&gt;"&amp;0)=0,,HLOOKUP(COUNTIF(I40:XFD40,"&gt;"&amp;0)-1,I$1:XFD40,A40+1,FALSE))</f>
        <v>13736</v>
      </c>
      <c r="F40" s="7">
        <f>IF(COUNTIF(I40:XFD40,"&gt;"&amp;0)=0,,HLOOKUP(COUNTIF(I40:XFD40,"&gt;"&amp;0)-MIN($F$1+1,COUNTIF(I40:XFD40,"&gt;"&amp;0)),I$1:XFD40,A40+1,FALSE))</f>
        <v>12368</v>
      </c>
      <c r="G40" s="8">
        <f t="shared" si="8"/>
        <v>1.0212031861130546</v>
      </c>
      <c r="H40" s="13" t="s">
        <v>36</v>
      </c>
      <c r="I40" s="9">
        <v>105</v>
      </c>
      <c r="J40" s="9">
        <v>122</v>
      </c>
      <c r="K40" s="9">
        <v>147</v>
      </c>
      <c r="L40" s="9">
        <v>159</v>
      </c>
      <c r="M40" s="9">
        <v>170</v>
      </c>
      <c r="N40" s="9">
        <v>189</v>
      </c>
      <c r="O40" s="9">
        <v>214</v>
      </c>
      <c r="P40" s="9">
        <v>228</v>
      </c>
      <c r="Q40" s="9">
        <v>241</v>
      </c>
      <c r="R40" s="9">
        <v>256</v>
      </c>
      <c r="S40" s="9">
        <v>274</v>
      </c>
      <c r="T40" s="9">
        <v>293</v>
      </c>
      <c r="U40" s="9">
        <v>331</v>
      </c>
      <c r="V40" s="9">
        <v>360</v>
      </c>
      <c r="W40" s="9">
        <v>420</v>
      </c>
      <c r="X40" s="9">
        <v>461</v>
      </c>
      <c r="Y40" s="9">
        <v>502</v>
      </c>
      <c r="Z40" s="9">
        <v>511</v>
      </c>
      <c r="AA40" s="9">
        <v>581</v>
      </c>
      <c r="AB40" s="9">
        <v>639</v>
      </c>
      <c r="AC40" s="9">
        <v>639</v>
      </c>
      <c r="AD40" s="9">
        <v>701</v>
      </c>
      <c r="AE40" s="9">
        <v>773</v>
      </c>
      <c r="AF40" s="9">
        <v>839</v>
      </c>
      <c r="AG40" s="9">
        <v>839</v>
      </c>
      <c r="AH40" s="9">
        <v>878</v>
      </c>
      <c r="AI40" s="9">
        <v>889</v>
      </c>
      <c r="AJ40" s="9">
        <v>924</v>
      </c>
      <c r="AK40" s="9">
        <v>963</v>
      </c>
      <c r="AL40" s="9">
        <v>1007</v>
      </c>
      <c r="AM40" s="9">
        <v>1101</v>
      </c>
      <c r="AN40" s="9">
        <v>1128</v>
      </c>
      <c r="AO40" s="9">
        <v>1193</v>
      </c>
      <c r="AP40" s="9">
        <v>1307</v>
      </c>
      <c r="AQ40" s="9">
        <v>1387</v>
      </c>
      <c r="AR40" s="9">
        <v>1468</v>
      </c>
      <c r="AS40" s="9">
        <v>1693</v>
      </c>
      <c r="AT40" s="9">
        <v>1866</v>
      </c>
      <c r="AU40" s="9">
        <v>1866</v>
      </c>
      <c r="AV40" s="9">
        <v>1953</v>
      </c>
      <c r="AW40" s="9">
        <v>2178</v>
      </c>
      <c r="AX40" s="9">
        <v>2495</v>
      </c>
      <c r="AY40" s="9">
        <v>2617</v>
      </c>
      <c r="AZ40" s="9">
        <v>3139</v>
      </c>
      <c r="BA40" s="9">
        <v>3139</v>
      </c>
      <c r="BB40" s="9">
        <v>3654</v>
      </c>
      <c r="BC40" s="9">
        <v>3906</v>
      </c>
      <c r="BD40" s="9">
        <v>4257</v>
      </c>
      <c r="BE40" s="9">
        <v>4667</v>
      </c>
      <c r="BF40" s="9">
        <v>5530</v>
      </c>
      <c r="BG40" s="9">
        <v>6005</v>
      </c>
      <c r="BH40" s="9">
        <v>6748</v>
      </c>
      <c r="BI40" s="9">
        <v>7370</v>
      </c>
      <c r="BJ40" s="9">
        <v>7645</v>
      </c>
      <c r="BK40" s="9">
        <v>8100</v>
      </c>
      <c r="BL40" s="9">
        <v>8626</v>
      </c>
      <c r="BM40" s="9">
        <v>9787</v>
      </c>
      <c r="BN40" s="9">
        <v>10296</v>
      </c>
      <c r="BO40" s="9">
        <v>10797</v>
      </c>
      <c r="BP40" s="9">
        <v>10797</v>
      </c>
      <c r="BQ40" s="9">
        <v>11135</v>
      </c>
      <c r="BR40" s="9">
        <v>11512</v>
      </c>
      <c r="BS40" s="9">
        <v>12368</v>
      </c>
      <c r="BT40" s="9">
        <v>12829</v>
      </c>
      <c r="BU40" s="9">
        <v>13231</v>
      </c>
      <c r="BV40" s="9">
        <v>13441</v>
      </c>
      <c r="BW40" s="9">
        <v>14153</v>
      </c>
      <c r="BX40" s="9">
        <v>13736</v>
      </c>
    </row>
    <row r="41" spans="1:77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Poland</v>
      </c>
      <c r="D41" s="6">
        <f t="shared" si="7"/>
        <v>12218</v>
      </c>
      <c r="E41" s="6">
        <f>IF(COUNTIF(I41:XFD41,"&gt;"&amp;0)=0,,HLOOKUP(COUNTIF(I41:XFD41,"&gt;"&amp;0)-1,I$1:XFD41,A41+1,FALSE))</f>
        <v>12218</v>
      </c>
      <c r="F41" s="7">
        <f>IF(COUNTIF(I41:XFD41,"&gt;"&amp;0)=0,,HLOOKUP(COUNTIF(I41:XFD41,"&gt;"&amp;0)-MIN($F$1+1,COUNTIF(I41:XFD41,"&gt;"&amp;0)),I$1:XFD41,A41+1,FALSE))</f>
        <v>10511</v>
      </c>
      <c r="G41" s="8">
        <f t="shared" si="8"/>
        <v>1.0305551001737592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  <c r="V41" s="9">
        <v>1389</v>
      </c>
      <c r="W41" s="9">
        <v>1638</v>
      </c>
      <c r="X41" s="9">
        <v>1862</v>
      </c>
      <c r="Y41" s="9">
        <v>2055</v>
      </c>
      <c r="Z41" s="9">
        <v>2311</v>
      </c>
      <c r="AA41" s="9">
        <v>2554</v>
      </c>
      <c r="AB41" s="9">
        <v>2946</v>
      </c>
      <c r="AC41" s="9">
        <v>3383</v>
      </c>
      <c r="AD41" s="9">
        <v>3627</v>
      </c>
      <c r="AE41" s="9">
        <v>4102</v>
      </c>
      <c r="AF41" s="9">
        <v>4413</v>
      </c>
      <c r="AG41" s="9">
        <v>4848</v>
      </c>
      <c r="AH41" s="9">
        <v>5205</v>
      </c>
      <c r="AI41" s="9">
        <v>5575</v>
      </c>
      <c r="AJ41" s="9">
        <v>5955</v>
      </c>
      <c r="AK41" s="9">
        <v>6356</v>
      </c>
      <c r="AL41" s="9">
        <v>6674</v>
      </c>
      <c r="AM41" s="9">
        <v>6934</v>
      </c>
      <c r="AN41" s="9">
        <v>7202</v>
      </c>
      <c r="AO41" s="9">
        <v>7582</v>
      </c>
      <c r="AP41" s="9">
        <v>7918</v>
      </c>
      <c r="AQ41" s="9">
        <v>8379</v>
      </c>
      <c r="AR41" s="9">
        <v>8742</v>
      </c>
      <c r="AS41" s="9">
        <v>9287</v>
      </c>
      <c r="AT41" s="9">
        <v>9593</v>
      </c>
      <c r="AU41" s="9">
        <v>9856</v>
      </c>
      <c r="AV41" s="9">
        <v>10169</v>
      </c>
      <c r="AW41" s="9">
        <v>10511</v>
      </c>
      <c r="AX41" s="9">
        <v>10892</v>
      </c>
      <c r="AY41" s="9">
        <v>11273</v>
      </c>
      <c r="AZ41" s="9">
        <v>11617</v>
      </c>
      <c r="BA41" s="9">
        <v>11902</v>
      </c>
      <c r="BB41" s="9">
        <v>12218</v>
      </c>
    </row>
    <row r="42" spans="1:77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Belarus</v>
      </c>
      <c r="D42" s="6">
        <f t="shared" si="7"/>
        <v>12208</v>
      </c>
      <c r="E42" s="6">
        <f>IF(COUNTIF(I42:XFD42,"&gt;"&amp;0)=0,,HLOOKUP(COUNTIF(I42:XFD42,"&gt;"&amp;0)-1,I$1:XFD42,A42+1,FALSE))</f>
        <v>12208</v>
      </c>
      <c r="F42" s="7">
        <f>IF(COUNTIF(I42:XFD42,"&gt;"&amp;0)=0,,HLOOKUP(COUNTIF(I42:XFD42,"&gt;"&amp;0)-MIN($F$1+1,COUNTIF(I42:XFD42,"&gt;"&amp;0)),I$1:XFD42,A42+1,FALSE))</f>
        <v>8022</v>
      </c>
      <c r="G42" s="8">
        <f t="shared" si="8"/>
        <v>1.0876079478429592</v>
      </c>
      <c r="H42" s="13" t="s">
        <v>91</v>
      </c>
      <c r="I42" s="9">
        <v>152</v>
      </c>
      <c r="J42" s="9">
        <v>152</v>
      </c>
      <c r="K42" s="9">
        <v>163</v>
      </c>
      <c r="L42" s="9">
        <v>304</v>
      </c>
      <c r="M42" s="9">
        <v>351</v>
      </c>
      <c r="N42" s="9">
        <v>440</v>
      </c>
      <c r="O42" s="9">
        <v>562</v>
      </c>
      <c r="P42" s="9">
        <v>700</v>
      </c>
      <c r="Q42" s="9">
        <v>861</v>
      </c>
      <c r="R42" s="9">
        <v>1066</v>
      </c>
      <c r="S42" s="9">
        <v>1486</v>
      </c>
      <c r="T42" s="9">
        <v>1981</v>
      </c>
      <c r="U42" s="9">
        <v>2226</v>
      </c>
      <c r="V42" s="9">
        <v>2578</v>
      </c>
      <c r="W42" s="9">
        <v>2919</v>
      </c>
      <c r="X42" s="9">
        <v>3281</v>
      </c>
      <c r="Y42" s="9">
        <v>3728</v>
      </c>
      <c r="Z42" s="9">
        <v>4204</v>
      </c>
      <c r="AA42" s="9">
        <v>4779</v>
      </c>
      <c r="AB42" s="9">
        <v>4779</v>
      </c>
      <c r="AC42" s="9">
        <v>4779</v>
      </c>
      <c r="AD42" s="9">
        <v>6264</v>
      </c>
      <c r="AE42" s="9">
        <v>6723</v>
      </c>
      <c r="AF42" s="9">
        <v>7281</v>
      </c>
      <c r="AG42" s="9">
        <v>8022</v>
      </c>
      <c r="AH42" s="9">
        <v>8773</v>
      </c>
      <c r="AI42" s="9">
        <v>9590</v>
      </c>
      <c r="AJ42" s="9">
        <v>10463</v>
      </c>
      <c r="AK42" s="9">
        <v>11289</v>
      </c>
      <c r="AL42" s="9">
        <v>12208</v>
      </c>
    </row>
    <row r="43" spans="1:77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Qatar</v>
      </c>
      <c r="D43" s="6">
        <f t="shared" si="7"/>
        <v>11921</v>
      </c>
      <c r="E43" s="6">
        <f>IF(COUNTIF(I43:XFD43,"&gt;"&amp;0)=0,,HLOOKUP(COUNTIF(I43:XFD43,"&gt;"&amp;0)-1,I$1:XFD43,A43+1,FALSE))</f>
        <v>11921</v>
      </c>
      <c r="F43" s="7">
        <f>IF(COUNTIF(I43:XFD43,"&gt;"&amp;0)=0,,HLOOKUP(COUNTIF(I43:XFD43,"&gt;"&amp;0)-MIN($F$1+1,COUNTIF(I43:XFD43,"&gt;"&amp;0)),I$1:XFD43,A43+1,FALSE))</f>
        <v>7764</v>
      </c>
      <c r="G43" s="8">
        <f t="shared" si="8"/>
        <v>1.0895456528403951</v>
      </c>
      <c r="H43" s="13" t="s">
        <v>101</v>
      </c>
      <c r="I43" s="9">
        <v>262</v>
      </c>
      <c r="J43" s="9">
        <v>262</v>
      </c>
      <c r="K43" s="9">
        <v>320</v>
      </c>
      <c r="L43" s="9">
        <v>337</v>
      </c>
      <c r="M43" s="9">
        <v>401</v>
      </c>
      <c r="N43" s="9">
        <v>439</v>
      </c>
      <c r="O43" s="9">
        <v>439</v>
      </c>
      <c r="P43" s="9">
        <v>452</v>
      </c>
      <c r="Q43" s="9">
        <v>460</v>
      </c>
      <c r="R43" s="9">
        <v>470</v>
      </c>
      <c r="S43" s="9">
        <v>481</v>
      </c>
      <c r="T43" s="9">
        <v>494</v>
      </c>
      <c r="U43" s="9">
        <v>501</v>
      </c>
      <c r="V43" s="9">
        <v>526</v>
      </c>
      <c r="W43" s="9">
        <v>537</v>
      </c>
      <c r="X43" s="9">
        <v>549</v>
      </c>
      <c r="Y43" s="9">
        <v>562</v>
      </c>
      <c r="Z43" s="9">
        <v>590</v>
      </c>
      <c r="AA43" s="9">
        <v>634</v>
      </c>
      <c r="AB43" s="9">
        <v>693</v>
      </c>
      <c r="AC43" s="9">
        <v>781</v>
      </c>
      <c r="AD43" s="9">
        <v>835</v>
      </c>
      <c r="AE43" s="9">
        <v>949</v>
      </c>
      <c r="AF43" s="9">
        <v>1075</v>
      </c>
      <c r="AG43" s="9">
        <v>1325</v>
      </c>
      <c r="AH43" s="9">
        <v>1604</v>
      </c>
      <c r="AI43" s="9">
        <v>1832</v>
      </c>
      <c r="AJ43" s="9">
        <v>2057</v>
      </c>
      <c r="AK43" s="9">
        <v>2210</v>
      </c>
      <c r="AL43" s="9">
        <v>2376</v>
      </c>
      <c r="AM43" s="9">
        <v>2512</v>
      </c>
      <c r="AN43" s="9">
        <v>2728</v>
      </c>
      <c r="AO43" s="9">
        <v>2979</v>
      </c>
      <c r="AP43" s="9">
        <v>3231</v>
      </c>
      <c r="AQ43" s="9">
        <v>3428</v>
      </c>
      <c r="AR43" s="9">
        <v>3711</v>
      </c>
      <c r="AS43" s="9">
        <v>4103</v>
      </c>
      <c r="AT43" s="9">
        <v>4663</v>
      </c>
      <c r="AU43" s="9">
        <v>5008</v>
      </c>
      <c r="AV43" s="9">
        <v>5448</v>
      </c>
      <c r="AW43" s="9">
        <v>6015</v>
      </c>
      <c r="AX43" s="9">
        <v>6533</v>
      </c>
      <c r="AY43" s="9">
        <v>7141</v>
      </c>
      <c r="AZ43" s="9">
        <v>7764</v>
      </c>
      <c r="BA43" s="9">
        <v>8525</v>
      </c>
      <c r="BB43" s="9">
        <v>9358</v>
      </c>
      <c r="BC43" s="9">
        <v>10287</v>
      </c>
      <c r="BD43" s="9">
        <v>11244</v>
      </c>
      <c r="BE43" s="9">
        <v>11921</v>
      </c>
    </row>
    <row r="44" spans="1:77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Romania</v>
      </c>
      <c r="D44" s="6">
        <f t="shared" si="7"/>
        <v>11616</v>
      </c>
      <c r="E44" s="6">
        <f>IF(COUNTIF(I44:XFD44,"&gt;"&amp;0)=0,,HLOOKUP(COUNTIF(I44:XFD44,"&gt;"&amp;0)-1,I$1:XFD44,A44+1,FALSE))</f>
        <v>11616</v>
      </c>
      <c r="F44" s="7">
        <f>IF(COUNTIF(I44:XFD44,"&gt;"&amp;0)=0,,HLOOKUP(COUNTIF(I44:XFD44,"&gt;"&amp;0)-MIN($F$1+1,COUNTIF(I44:XFD44,"&gt;"&amp;0)),I$1:XFD44,A44+1,FALSE))</f>
        <v>10096</v>
      </c>
      <c r="G44" s="8">
        <f t="shared" si="8"/>
        <v>1.0284459026784609</v>
      </c>
      <c r="H44" s="13" t="s">
        <v>86</v>
      </c>
      <c r="I44" s="9">
        <v>123</v>
      </c>
      <c r="J44" s="9">
        <v>131</v>
      </c>
      <c r="K44" s="9">
        <v>158</v>
      </c>
      <c r="L44" s="9">
        <v>184</v>
      </c>
      <c r="M44" s="9">
        <v>260</v>
      </c>
      <c r="N44" s="9">
        <v>277</v>
      </c>
      <c r="O44" s="9">
        <v>308</v>
      </c>
      <c r="P44" s="9">
        <v>367</v>
      </c>
      <c r="Q44" s="9">
        <v>433</v>
      </c>
      <c r="R44" s="9">
        <v>576</v>
      </c>
      <c r="S44" s="9">
        <v>794</v>
      </c>
      <c r="T44" s="9">
        <v>906</v>
      </c>
      <c r="U44" s="9">
        <v>1029</v>
      </c>
      <c r="V44" s="9">
        <v>1292</v>
      </c>
      <c r="W44" s="9">
        <v>1452</v>
      </c>
      <c r="X44" s="9">
        <v>1815</v>
      </c>
      <c r="Y44" s="9">
        <v>2109</v>
      </c>
      <c r="Z44" s="9">
        <v>2245</v>
      </c>
      <c r="AA44" s="9">
        <v>2460</v>
      </c>
      <c r="AB44" s="9">
        <v>2738</v>
      </c>
      <c r="AC44" s="9">
        <v>3183</v>
      </c>
      <c r="AD44" s="9">
        <v>3613</v>
      </c>
      <c r="AE44" s="9">
        <v>3864</v>
      </c>
      <c r="AF44" s="9">
        <v>4057</v>
      </c>
      <c r="AG44" s="9">
        <v>4417</v>
      </c>
      <c r="AH44" s="9">
        <v>4761</v>
      </c>
      <c r="AI44" s="9">
        <v>5202</v>
      </c>
      <c r="AJ44" s="9">
        <v>5467</v>
      </c>
      <c r="AK44" s="9">
        <v>5990</v>
      </c>
      <c r="AL44" s="9">
        <v>6300</v>
      </c>
      <c r="AM44" s="9">
        <v>6633</v>
      </c>
      <c r="AN44" s="9">
        <v>6879</v>
      </c>
      <c r="AO44" s="9">
        <v>7216</v>
      </c>
      <c r="AP44" s="9">
        <v>7707</v>
      </c>
      <c r="AQ44" s="9">
        <v>8067</v>
      </c>
      <c r="AR44" s="9">
        <v>8418</v>
      </c>
      <c r="AS44" s="9">
        <v>8746</v>
      </c>
      <c r="AT44" s="9">
        <v>8936</v>
      </c>
      <c r="AU44" s="9">
        <v>9242</v>
      </c>
      <c r="AV44" s="9">
        <v>9710</v>
      </c>
      <c r="AW44" s="9">
        <v>10096</v>
      </c>
      <c r="AX44" s="9">
        <v>10417</v>
      </c>
      <c r="AY44" s="9">
        <v>10635</v>
      </c>
      <c r="AZ44" s="9">
        <v>11036</v>
      </c>
      <c r="BA44" s="9">
        <v>11339</v>
      </c>
      <c r="BB44" s="9">
        <v>11616</v>
      </c>
    </row>
    <row r="45" spans="1:77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United Arab Emirates</v>
      </c>
      <c r="D45" s="6">
        <f t="shared" si="7"/>
        <v>11380</v>
      </c>
      <c r="E45" s="6">
        <f>IF(COUNTIF(I45:XFD45,"&gt;"&amp;0)=0,,HLOOKUP(COUNTIF(I45:XFD45,"&gt;"&amp;0)-1,I$1:XFD45,A45+1,FALSE))</f>
        <v>11380</v>
      </c>
      <c r="F45" s="7">
        <f>IF(COUNTIF(I45:XFD45,"&gt;"&amp;0)=0,,HLOOKUP(COUNTIF(I45:XFD45,"&gt;"&amp;0)-MIN($F$1+1,COUNTIF(I45:XFD45,"&gt;"&amp;0)),I$1:XFD45,A45+1,FALSE))</f>
        <v>8756</v>
      </c>
      <c r="G45" s="8">
        <f t="shared" si="8"/>
        <v>1.0538220994867671</v>
      </c>
      <c r="H45" s="13" t="s">
        <v>55</v>
      </c>
      <c r="I45" s="9">
        <v>113</v>
      </c>
      <c r="J45" s="9">
        <v>140</v>
      </c>
      <c r="K45" s="9">
        <v>140</v>
      </c>
      <c r="L45" s="9">
        <v>153</v>
      </c>
      <c r="M45" s="9">
        <v>153</v>
      </c>
      <c r="N45" s="9">
        <v>198</v>
      </c>
      <c r="O45" s="9">
        <v>248</v>
      </c>
      <c r="P45" s="9">
        <v>333</v>
      </c>
      <c r="Q45" s="9">
        <v>333</v>
      </c>
      <c r="R45" s="9">
        <v>405</v>
      </c>
      <c r="S45" s="9">
        <v>468</v>
      </c>
      <c r="T45" s="9">
        <v>570</v>
      </c>
      <c r="U45" s="9">
        <v>611</v>
      </c>
      <c r="V45" s="9">
        <v>664</v>
      </c>
      <c r="W45" s="9">
        <v>814</v>
      </c>
      <c r="X45" s="9">
        <v>1024</v>
      </c>
      <c r="Y45" s="9">
        <v>1264</v>
      </c>
      <c r="Z45" s="9">
        <v>1505</v>
      </c>
      <c r="AA45" s="9">
        <v>1799</v>
      </c>
      <c r="AB45" s="9">
        <v>2076</v>
      </c>
      <c r="AC45" s="9">
        <v>2359</v>
      </c>
      <c r="AD45" s="9">
        <v>2659</v>
      </c>
      <c r="AE45" s="9">
        <v>2990</v>
      </c>
      <c r="AF45" s="9">
        <v>3360</v>
      </c>
      <c r="AG45" s="9">
        <v>3736</v>
      </c>
      <c r="AH45" s="9">
        <v>4123</v>
      </c>
      <c r="AI45" s="9">
        <v>4521</v>
      </c>
      <c r="AJ45" s="9">
        <v>4933</v>
      </c>
      <c r="AK45" s="9">
        <v>5365</v>
      </c>
      <c r="AL45" s="9">
        <v>5825</v>
      </c>
      <c r="AM45" s="9">
        <v>6302</v>
      </c>
      <c r="AN45" s="9">
        <v>6302</v>
      </c>
      <c r="AO45" s="9">
        <v>6781</v>
      </c>
      <c r="AP45" s="9">
        <v>7265</v>
      </c>
      <c r="AQ45" s="9">
        <v>7755</v>
      </c>
      <c r="AR45" s="9">
        <v>8238</v>
      </c>
      <c r="AS45" s="9">
        <v>8756</v>
      </c>
      <c r="AT45" s="9">
        <v>9281</v>
      </c>
      <c r="AU45" s="9">
        <v>9813</v>
      </c>
      <c r="AV45" s="9">
        <v>10349</v>
      </c>
      <c r="AW45" s="9">
        <v>10839</v>
      </c>
      <c r="AX45" s="9">
        <v>11380</v>
      </c>
    </row>
    <row r="46" spans="1:77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Korea, South</v>
      </c>
      <c r="D46" s="6">
        <f t="shared" si="7"/>
        <v>10761</v>
      </c>
      <c r="E46" s="6">
        <f>IF(COUNTIF(I46:XFD46,"&gt;"&amp;0)=0,,HLOOKUP(COUNTIF(I46:XFD46,"&gt;"&amp;0)-1,I$1:XFD46,A46+1,FALSE))</f>
        <v>10761</v>
      </c>
      <c r="F46" s="7">
        <f>IF(COUNTIF(I46:XFD46,"&gt;"&amp;0)=0,,HLOOKUP(COUNTIF(I46:XFD46,"&gt;"&amp;0)-MIN($F$1+1,COUNTIF(I46:XFD46,"&gt;"&amp;0)),I$1:XFD46,A46+1,FALSE))</f>
        <v>10708</v>
      </c>
      <c r="G46" s="8">
        <f t="shared" si="8"/>
        <v>1.000987960023334</v>
      </c>
      <c r="H46" s="13" t="s">
        <v>339</v>
      </c>
      <c r="I46" s="9">
        <v>104</v>
      </c>
      <c r="J46" s="9">
        <v>204</v>
      </c>
      <c r="K46" s="9">
        <v>433</v>
      </c>
      <c r="L46" s="9">
        <v>602</v>
      </c>
      <c r="M46" s="9">
        <v>833</v>
      </c>
      <c r="N46" s="9">
        <v>977</v>
      </c>
      <c r="O46" s="9">
        <v>1261</v>
      </c>
      <c r="P46" s="9">
        <v>1766</v>
      </c>
      <c r="Q46" s="9">
        <v>2337</v>
      </c>
      <c r="R46" s="9">
        <v>3150</v>
      </c>
      <c r="S46" s="9">
        <v>3736</v>
      </c>
      <c r="T46" s="9">
        <v>4335</v>
      </c>
      <c r="U46" s="9">
        <v>5186</v>
      </c>
      <c r="V46" s="9">
        <v>5621</v>
      </c>
      <c r="W46" s="9">
        <v>6088</v>
      </c>
      <c r="X46" s="9">
        <v>6593</v>
      </c>
      <c r="Y46" s="9">
        <v>7041</v>
      </c>
      <c r="Z46" s="9">
        <v>7314</v>
      </c>
      <c r="AA46" s="9">
        <v>7478</v>
      </c>
      <c r="AB46" s="9">
        <v>7513</v>
      </c>
      <c r="AC46" s="9">
        <v>7755</v>
      </c>
      <c r="AD46" s="9">
        <v>7869</v>
      </c>
      <c r="AE46" s="9">
        <v>7979</v>
      </c>
      <c r="AF46" s="9">
        <v>8086</v>
      </c>
      <c r="AG46" s="9">
        <v>8162</v>
      </c>
      <c r="AH46" s="9">
        <v>8236</v>
      </c>
      <c r="AI46" s="9">
        <v>8320</v>
      </c>
      <c r="AJ46" s="9">
        <v>8413</v>
      </c>
      <c r="AK46" s="9">
        <v>8565</v>
      </c>
      <c r="AL46" s="9">
        <v>8652</v>
      </c>
      <c r="AM46" s="9">
        <v>8799</v>
      </c>
      <c r="AN46" s="9">
        <v>8961</v>
      </c>
      <c r="AO46" s="9">
        <v>8961</v>
      </c>
      <c r="AP46" s="9">
        <v>9037</v>
      </c>
      <c r="AQ46" s="9">
        <v>9137</v>
      </c>
      <c r="AR46" s="9">
        <v>9241</v>
      </c>
      <c r="AS46" s="9">
        <v>9332</v>
      </c>
      <c r="AT46" s="9">
        <v>9478</v>
      </c>
      <c r="AU46" s="9">
        <v>9583</v>
      </c>
      <c r="AV46" s="9">
        <v>9661</v>
      </c>
      <c r="AW46" s="9">
        <v>9786</v>
      </c>
      <c r="AX46" s="9">
        <v>9887</v>
      </c>
      <c r="AY46" s="9">
        <v>9976</v>
      </c>
      <c r="AZ46" s="9">
        <v>10062</v>
      </c>
      <c r="BA46" s="9">
        <v>10156</v>
      </c>
      <c r="BB46" s="9">
        <v>10237</v>
      </c>
      <c r="BC46" s="9">
        <v>10284</v>
      </c>
      <c r="BD46" s="9">
        <v>10331</v>
      </c>
      <c r="BE46" s="9">
        <v>10384</v>
      </c>
      <c r="BF46" s="9">
        <v>10423</v>
      </c>
      <c r="BG46" s="9">
        <v>10450</v>
      </c>
      <c r="BH46" s="9">
        <v>10480</v>
      </c>
      <c r="BI46" s="9">
        <v>10512</v>
      </c>
      <c r="BJ46" s="9">
        <v>10537</v>
      </c>
      <c r="BK46" s="9">
        <v>10564</v>
      </c>
      <c r="BL46" s="9">
        <v>10591</v>
      </c>
      <c r="BM46" s="9">
        <v>10613</v>
      </c>
      <c r="BN46" s="9">
        <v>10635</v>
      </c>
      <c r="BO46" s="9">
        <v>10653</v>
      </c>
      <c r="BP46" s="9">
        <v>10661</v>
      </c>
      <c r="BQ46" s="9">
        <v>10674</v>
      </c>
      <c r="BR46" s="9">
        <v>10683</v>
      </c>
      <c r="BS46" s="9">
        <v>10694</v>
      </c>
      <c r="BT46" s="9">
        <v>10708</v>
      </c>
      <c r="BU46" s="9">
        <v>10718</v>
      </c>
      <c r="BV46" s="9">
        <v>10728</v>
      </c>
      <c r="BW46" s="9">
        <v>10738</v>
      </c>
      <c r="BX46" s="9">
        <v>10752</v>
      </c>
      <c r="BY46" s="9">
        <v>10761</v>
      </c>
    </row>
    <row r="47" spans="1:77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Indonesia</v>
      </c>
      <c r="D47" s="6">
        <f t="shared" si="7"/>
        <v>9511</v>
      </c>
      <c r="E47" s="6">
        <f>IF(COUNTIF(I47:XFD47,"&gt;"&amp;0)=0,,HLOOKUP(COUNTIF(I47:XFD47,"&gt;"&amp;0)-1,I$1:XFD47,A47+1,FALSE))</f>
        <v>9511</v>
      </c>
      <c r="F47" s="7">
        <f>IF(COUNTIF(I47:XFD47,"&gt;"&amp;0)=0,,HLOOKUP(COUNTIF(I47:XFD47,"&gt;"&amp;0)-MIN($F$1+1,COUNTIF(I47:XFD47,"&gt;"&amp;0)),I$1:XFD47,A47+1,FALSE))</f>
        <v>7775</v>
      </c>
      <c r="G47" s="8">
        <f t="shared" si="8"/>
        <v>1.0411304698910768</v>
      </c>
      <c r="H47" s="13" t="s">
        <v>107</v>
      </c>
      <c r="I47" s="9">
        <v>117</v>
      </c>
      <c r="J47" s="9">
        <v>134</v>
      </c>
      <c r="K47" s="9">
        <v>172</v>
      </c>
      <c r="L47" s="9">
        <v>227</v>
      </c>
      <c r="M47" s="9">
        <v>311</v>
      </c>
      <c r="N47" s="9">
        <v>369</v>
      </c>
      <c r="O47" s="9">
        <v>450</v>
      </c>
      <c r="P47" s="9">
        <v>514</v>
      </c>
      <c r="Q47" s="9">
        <v>579</v>
      </c>
      <c r="R47" s="9">
        <v>686</v>
      </c>
      <c r="S47" s="9">
        <v>790</v>
      </c>
      <c r="T47" s="9">
        <v>893</v>
      </c>
      <c r="U47" s="9">
        <v>1046</v>
      </c>
      <c r="V47" s="9">
        <v>1155</v>
      </c>
      <c r="W47" s="9">
        <v>1285</v>
      </c>
      <c r="X47" s="9">
        <v>1414</v>
      </c>
      <c r="Y47" s="9">
        <v>1528</v>
      </c>
      <c r="Z47" s="9">
        <v>1677</v>
      </c>
      <c r="AA47" s="9">
        <v>1790</v>
      </c>
      <c r="AB47" s="9">
        <v>1986</v>
      </c>
      <c r="AC47" s="9">
        <v>2092</v>
      </c>
      <c r="AD47" s="9">
        <v>2273</v>
      </c>
      <c r="AE47" s="9">
        <v>2491</v>
      </c>
      <c r="AF47" s="9">
        <v>2738</v>
      </c>
      <c r="AG47" s="9">
        <v>2956</v>
      </c>
      <c r="AH47" s="9">
        <v>3293</v>
      </c>
      <c r="AI47" s="9">
        <v>3512</v>
      </c>
      <c r="AJ47" s="9">
        <v>3842</v>
      </c>
      <c r="AK47" s="9">
        <v>4241</v>
      </c>
      <c r="AL47" s="9">
        <v>4557</v>
      </c>
      <c r="AM47" s="9">
        <v>4839</v>
      </c>
      <c r="AN47" s="9">
        <v>5136</v>
      </c>
      <c r="AO47" s="9">
        <v>5516</v>
      </c>
      <c r="AP47" s="9">
        <v>5923</v>
      </c>
      <c r="AQ47" s="9">
        <v>6248</v>
      </c>
      <c r="AR47" s="9">
        <v>6575</v>
      </c>
      <c r="AS47" s="9">
        <v>6760</v>
      </c>
      <c r="AT47" s="9">
        <v>7135</v>
      </c>
      <c r="AU47" s="9">
        <v>7418</v>
      </c>
      <c r="AV47" s="9">
        <v>7775</v>
      </c>
      <c r="AW47" s="9">
        <v>8211</v>
      </c>
      <c r="AX47" s="9">
        <v>8607</v>
      </c>
      <c r="AY47" s="9">
        <v>8882</v>
      </c>
      <c r="AZ47" s="9">
        <v>9096</v>
      </c>
      <c r="BA47" s="9">
        <v>9511</v>
      </c>
    </row>
    <row r="48" spans="1:77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Ukraine</v>
      </c>
      <c r="D48" s="6">
        <f t="shared" si="7"/>
        <v>9410</v>
      </c>
      <c r="E48" s="6">
        <f>IF(COUNTIF(I48:XFD48,"&gt;"&amp;0)=0,,HLOOKUP(COUNTIF(I48:XFD48,"&gt;"&amp;0)-1,I$1:XFD48,A48+1,FALSE))</f>
        <v>9410</v>
      </c>
      <c r="F48" s="7">
        <f>IF(COUNTIF(I48:XFD48,"&gt;"&amp;0)=0,,HLOOKUP(COUNTIF(I48:XFD48,"&gt;"&amp;0)-MIN($F$1+1,COUNTIF(I48:XFD48,"&gt;"&amp;0)),I$1:XFD48,A48+1,FALSE))</f>
        <v>7170</v>
      </c>
      <c r="G48" s="8">
        <f t="shared" si="8"/>
        <v>1.0558788568350519</v>
      </c>
      <c r="H48" s="13" t="s">
        <v>129</v>
      </c>
      <c r="I48" s="9">
        <v>145</v>
      </c>
      <c r="J48" s="9">
        <v>196</v>
      </c>
      <c r="K48" s="9">
        <v>310</v>
      </c>
      <c r="L48" s="9">
        <v>356</v>
      </c>
      <c r="M48" s="9">
        <v>475</v>
      </c>
      <c r="N48" s="9">
        <v>548</v>
      </c>
      <c r="O48" s="9">
        <v>645</v>
      </c>
      <c r="P48" s="9">
        <v>794</v>
      </c>
      <c r="Q48" s="9">
        <v>897</v>
      </c>
      <c r="R48" s="9">
        <v>1072</v>
      </c>
      <c r="S48" s="9">
        <v>1225</v>
      </c>
      <c r="T48" s="9">
        <v>1308</v>
      </c>
      <c r="U48" s="9">
        <v>1319</v>
      </c>
      <c r="V48" s="9">
        <v>1462</v>
      </c>
      <c r="W48" s="9">
        <v>1668</v>
      </c>
      <c r="X48" s="9">
        <v>1892</v>
      </c>
      <c r="Y48" s="9">
        <v>2203</v>
      </c>
      <c r="Z48" s="9">
        <v>2511</v>
      </c>
      <c r="AA48" s="9">
        <v>2777</v>
      </c>
      <c r="AB48" s="9">
        <v>3102</v>
      </c>
      <c r="AC48" s="9">
        <v>3372</v>
      </c>
      <c r="AD48" s="9">
        <v>3764</v>
      </c>
      <c r="AE48" s="9">
        <v>4161</v>
      </c>
      <c r="AF48" s="9">
        <v>4662</v>
      </c>
      <c r="AG48" s="9">
        <v>5106</v>
      </c>
      <c r="AH48" s="9">
        <v>5449</v>
      </c>
      <c r="AI48" s="9">
        <v>5710</v>
      </c>
      <c r="AJ48" s="9">
        <v>6125</v>
      </c>
      <c r="AK48" s="9">
        <v>6592</v>
      </c>
      <c r="AL48" s="9">
        <v>7170</v>
      </c>
      <c r="AM48" s="9">
        <v>7647</v>
      </c>
      <c r="AN48" s="9">
        <v>8125</v>
      </c>
      <c r="AO48" s="9">
        <v>8617</v>
      </c>
      <c r="AP48" s="9">
        <v>9009</v>
      </c>
      <c r="AQ48" s="9">
        <v>9410</v>
      </c>
    </row>
    <row r="49" spans="1:62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Denmark</v>
      </c>
      <c r="D49" s="6">
        <f t="shared" si="7"/>
        <v>9049</v>
      </c>
      <c r="E49" s="6">
        <f>IF(COUNTIF(I49:XFD49,"&gt;"&amp;0)=0,,HLOOKUP(COUNTIF(I49:XFD49,"&gt;"&amp;0)-1,I$1:XFD49,A49+1,FALSE))</f>
        <v>9049</v>
      </c>
      <c r="F49" s="7">
        <f>IF(COUNTIF(I49:XFD49,"&gt;"&amp;0)=0,,HLOOKUP(COUNTIF(I49:XFD49,"&gt;"&amp;0)-MIN($F$1+1,COUNTIF(I49:XFD49,"&gt;"&amp;0)),I$1:XFD49,A49+1,FALSE))</f>
        <v>8271</v>
      </c>
      <c r="G49" s="8">
        <f t="shared" si="8"/>
        <v>1.0181423758336763</v>
      </c>
      <c r="H49" s="13" t="s">
        <v>87</v>
      </c>
      <c r="I49" s="9">
        <v>264</v>
      </c>
      <c r="J49" s="9">
        <v>444</v>
      </c>
      <c r="K49" s="9">
        <v>617</v>
      </c>
      <c r="L49" s="9">
        <v>804</v>
      </c>
      <c r="M49" s="9">
        <v>836</v>
      </c>
      <c r="N49" s="9">
        <v>875</v>
      </c>
      <c r="O49" s="9">
        <v>933</v>
      </c>
      <c r="P49" s="9">
        <v>1025</v>
      </c>
      <c r="Q49" s="9">
        <v>1116</v>
      </c>
      <c r="R49" s="9">
        <v>1225</v>
      </c>
      <c r="S49" s="9">
        <v>1337</v>
      </c>
      <c r="T49" s="9">
        <v>1420</v>
      </c>
      <c r="U49" s="9">
        <v>1514</v>
      </c>
      <c r="V49" s="9">
        <v>1572</v>
      </c>
      <c r="W49" s="9">
        <v>1718</v>
      </c>
      <c r="X49" s="9">
        <v>1862</v>
      </c>
      <c r="Y49" s="9">
        <v>2023</v>
      </c>
      <c r="Z49" s="9">
        <v>2200</v>
      </c>
      <c r="AA49" s="9">
        <v>2366</v>
      </c>
      <c r="AB49" s="9">
        <v>2564</v>
      </c>
      <c r="AC49" s="9">
        <v>2755</v>
      </c>
      <c r="AD49" s="9">
        <v>3039</v>
      </c>
      <c r="AE49" s="9">
        <v>3290</v>
      </c>
      <c r="AF49" s="9">
        <v>3573</v>
      </c>
      <c r="AG49" s="9">
        <v>3946</v>
      </c>
      <c r="AH49" s="9">
        <v>4269</v>
      </c>
      <c r="AI49" s="9">
        <v>4561</v>
      </c>
      <c r="AJ49" s="9">
        <v>4875</v>
      </c>
      <c r="AK49" s="9">
        <v>5266</v>
      </c>
      <c r="AL49" s="9">
        <v>5597</v>
      </c>
      <c r="AM49" s="9">
        <v>5830</v>
      </c>
      <c r="AN49" s="9">
        <v>6014</v>
      </c>
      <c r="AO49" s="9">
        <v>6191</v>
      </c>
      <c r="AP49" s="9">
        <v>6369</v>
      </c>
      <c r="AQ49" s="9">
        <v>6513</v>
      </c>
      <c r="AR49" s="9">
        <v>6706</v>
      </c>
      <c r="AS49" s="9">
        <v>6876</v>
      </c>
      <c r="AT49" s="9">
        <v>7074</v>
      </c>
      <c r="AU49" s="9">
        <v>7268</v>
      </c>
      <c r="AV49" s="9">
        <v>7437</v>
      </c>
      <c r="AW49" s="9">
        <v>7580</v>
      </c>
      <c r="AX49" s="9">
        <v>7711</v>
      </c>
      <c r="AY49" s="9">
        <v>7891</v>
      </c>
      <c r="AZ49" s="9">
        <v>8108</v>
      </c>
      <c r="BA49" s="9">
        <v>8271</v>
      </c>
      <c r="BB49" s="9">
        <v>8408</v>
      </c>
      <c r="BC49" s="9">
        <v>8643</v>
      </c>
      <c r="BD49" s="9">
        <v>8773</v>
      </c>
      <c r="BE49" s="9">
        <v>8896</v>
      </c>
      <c r="BF49" s="9">
        <v>9049</v>
      </c>
    </row>
    <row r="50" spans="1:62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Philippines</v>
      </c>
      <c r="D50" s="6">
        <f t="shared" si="7"/>
        <v>7958</v>
      </c>
      <c r="E50" s="6">
        <f>IF(COUNTIF(I50:XFD50,"&gt;"&amp;0)=0,,HLOOKUP(COUNTIF(I50:XFD50,"&gt;"&amp;0)-1,I$1:XFD50,A50+1,FALSE))</f>
        <v>7958</v>
      </c>
      <c r="F50" s="7">
        <f>IF(COUNTIF(I50:XFD50,"&gt;"&amp;0)=0,,HLOOKUP(COUNTIF(I50:XFD50,"&gt;"&amp;0)-MIN($F$1+1,COUNTIF(I50:XFD50,"&gt;"&amp;0)),I$1:XFD50,A50+1,FALSE))</f>
        <v>6981</v>
      </c>
      <c r="G50" s="8">
        <f t="shared" si="8"/>
        <v>1.0265432682219724</v>
      </c>
      <c r="H50" s="13" t="s">
        <v>56</v>
      </c>
      <c r="I50" s="9">
        <v>111</v>
      </c>
      <c r="J50" s="9">
        <v>140</v>
      </c>
      <c r="K50" s="9">
        <v>142</v>
      </c>
      <c r="L50" s="9">
        <v>187</v>
      </c>
      <c r="M50" s="9">
        <v>202</v>
      </c>
      <c r="N50" s="9">
        <v>217</v>
      </c>
      <c r="O50" s="9">
        <v>230</v>
      </c>
      <c r="P50" s="9">
        <v>307</v>
      </c>
      <c r="Q50" s="9">
        <v>380</v>
      </c>
      <c r="R50" s="9">
        <v>462</v>
      </c>
      <c r="S50" s="9">
        <v>552</v>
      </c>
      <c r="T50" s="9">
        <v>636</v>
      </c>
      <c r="U50" s="9">
        <v>707</v>
      </c>
      <c r="V50" s="9">
        <v>803</v>
      </c>
      <c r="W50" s="9">
        <v>1075</v>
      </c>
      <c r="X50" s="9">
        <v>1418</v>
      </c>
      <c r="Y50" s="9">
        <v>1546</v>
      </c>
      <c r="Z50" s="9">
        <v>2084</v>
      </c>
      <c r="AA50" s="9">
        <v>2311</v>
      </c>
      <c r="AB50" s="9">
        <v>2633</v>
      </c>
      <c r="AC50" s="9">
        <v>3018</v>
      </c>
      <c r="AD50" s="9">
        <v>3094</v>
      </c>
      <c r="AE50" s="9">
        <v>3246</v>
      </c>
      <c r="AF50" s="9">
        <v>3660</v>
      </c>
      <c r="AG50" s="9">
        <v>3764</v>
      </c>
      <c r="AH50" s="9">
        <v>3870</v>
      </c>
      <c r="AI50" s="9">
        <v>4076</v>
      </c>
      <c r="AJ50" s="9">
        <v>4195</v>
      </c>
      <c r="AK50" s="9">
        <v>4428</v>
      </c>
      <c r="AL50" s="9">
        <v>4648</v>
      </c>
      <c r="AM50" s="9">
        <v>4932</v>
      </c>
      <c r="AN50" s="9">
        <v>5223</v>
      </c>
      <c r="AO50" s="9">
        <v>5453</v>
      </c>
      <c r="AP50" s="9">
        <v>5660</v>
      </c>
      <c r="AQ50" s="9">
        <v>5878</v>
      </c>
      <c r="AR50" s="9">
        <v>6087</v>
      </c>
      <c r="AS50" s="9">
        <v>6259</v>
      </c>
      <c r="AT50" s="9">
        <v>6459</v>
      </c>
      <c r="AU50" s="9">
        <v>6599</v>
      </c>
      <c r="AV50" s="9">
        <v>6710</v>
      </c>
      <c r="AW50" s="9">
        <v>6981</v>
      </c>
      <c r="AX50" s="9">
        <v>7192</v>
      </c>
      <c r="AY50" s="9">
        <v>7294</v>
      </c>
      <c r="AZ50" s="9">
        <v>7579</v>
      </c>
      <c r="BA50" s="9">
        <v>7777</v>
      </c>
      <c r="BB50" s="9">
        <v>7958</v>
      </c>
    </row>
    <row r="51" spans="1:62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Norway</v>
      </c>
      <c r="D51" s="6">
        <f t="shared" si="7"/>
        <v>7660</v>
      </c>
      <c r="E51" s="6">
        <f>IF(COUNTIF(I51:XFD51,"&gt;"&amp;0)=0,,HLOOKUP(COUNTIF(I51:XFD51,"&gt;"&amp;0)-1,I$1:XFD51,A51+1,FALSE))</f>
        <v>7660</v>
      </c>
      <c r="F51" s="7">
        <f>IF(COUNTIF(I51:XFD51,"&gt;"&amp;0)=0,,HLOOKUP(COUNTIF(I51:XFD51,"&gt;"&amp;0)-MIN($F$1+1,COUNTIF(I51:XFD51,"&gt;"&amp;0)),I$1:XFD51,A51+1,FALSE))</f>
        <v>7401</v>
      </c>
      <c r="G51" s="8">
        <f t="shared" si="8"/>
        <v>1.0069030887389587</v>
      </c>
      <c r="H51" s="13" t="s">
        <v>85</v>
      </c>
      <c r="I51" s="9">
        <v>108</v>
      </c>
      <c r="J51" s="9">
        <v>147</v>
      </c>
      <c r="K51" s="9">
        <v>176</v>
      </c>
      <c r="L51" s="9">
        <v>205</v>
      </c>
      <c r="M51" s="9">
        <v>400</v>
      </c>
      <c r="N51" s="9">
        <v>598</v>
      </c>
      <c r="O51" s="9">
        <v>702</v>
      </c>
      <c r="P51" s="9">
        <v>996</v>
      </c>
      <c r="Q51" s="9">
        <v>1090</v>
      </c>
      <c r="R51" s="9">
        <v>1221</v>
      </c>
      <c r="S51" s="9">
        <v>1333</v>
      </c>
      <c r="T51" s="9">
        <v>1463</v>
      </c>
      <c r="U51" s="9">
        <v>1550</v>
      </c>
      <c r="V51" s="9">
        <v>1746</v>
      </c>
      <c r="W51" s="9">
        <v>1914</v>
      </c>
      <c r="X51" s="9">
        <v>2118</v>
      </c>
      <c r="Y51" s="9">
        <v>2385</v>
      </c>
      <c r="Z51" s="9">
        <v>2621</v>
      </c>
      <c r="AA51" s="9">
        <v>2863</v>
      </c>
      <c r="AB51" s="9">
        <v>3084</v>
      </c>
      <c r="AC51" s="9">
        <v>3369</v>
      </c>
      <c r="AD51" s="9">
        <v>3755</v>
      </c>
      <c r="AE51" s="9">
        <v>4015</v>
      </c>
      <c r="AF51" s="9">
        <v>4284</v>
      </c>
      <c r="AG51" s="9">
        <v>4445</v>
      </c>
      <c r="AH51" s="9">
        <v>4641</v>
      </c>
      <c r="AI51" s="9">
        <v>4863</v>
      </c>
      <c r="AJ51" s="9">
        <v>5147</v>
      </c>
      <c r="AK51" s="9">
        <v>5370</v>
      </c>
      <c r="AL51" s="9">
        <v>5550</v>
      </c>
      <c r="AM51" s="9">
        <v>5687</v>
      </c>
      <c r="AN51" s="9">
        <v>5865</v>
      </c>
      <c r="AO51" s="9">
        <v>6086</v>
      </c>
      <c r="AP51" s="9">
        <v>6086</v>
      </c>
      <c r="AQ51" s="9">
        <v>6211</v>
      </c>
      <c r="AR51" s="9">
        <v>6314</v>
      </c>
      <c r="AS51" s="9">
        <v>6409</v>
      </c>
      <c r="AT51" s="9">
        <v>6525</v>
      </c>
      <c r="AU51" s="9">
        <v>6603</v>
      </c>
      <c r="AV51" s="9">
        <v>6623</v>
      </c>
      <c r="AW51" s="9">
        <v>6740</v>
      </c>
      <c r="AX51" s="9">
        <v>6896</v>
      </c>
      <c r="AY51" s="9">
        <v>6937</v>
      </c>
      <c r="AZ51" s="9">
        <v>7036</v>
      </c>
      <c r="BA51" s="9">
        <v>7078</v>
      </c>
      <c r="BB51" s="9">
        <v>7156</v>
      </c>
      <c r="BC51" s="9">
        <v>7191</v>
      </c>
      <c r="BD51" s="9">
        <v>7338</v>
      </c>
      <c r="BE51" s="9">
        <v>7401</v>
      </c>
      <c r="BF51" s="9">
        <v>7463</v>
      </c>
      <c r="BG51" s="9">
        <v>7499</v>
      </c>
      <c r="BH51" s="9">
        <v>7527</v>
      </c>
      <c r="BI51" s="9">
        <v>7599</v>
      </c>
      <c r="BJ51" s="9">
        <v>7660</v>
      </c>
    </row>
    <row r="52" spans="1:62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Czechia</v>
      </c>
      <c r="D52" s="6">
        <f t="shared" si="7"/>
        <v>7504</v>
      </c>
      <c r="E52" s="6">
        <f>IF(COUNTIF(I52:XFD52,"&gt;"&amp;0)=0,,HLOOKUP(COUNTIF(I52:XFD52,"&gt;"&amp;0)-1,I$1:XFD52,A52+1,FALSE))</f>
        <v>7504</v>
      </c>
      <c r="F52" s="7">
        <f>IF(COUNTIF(I52:XFD52,"&gt;"&amp;0)=0,,HLOOKUP(COUNTIF(I52:XFD52,"&gt;"&amp;0)-MIN($F$1+1,COUNTIF(I52:XFD52,"&gt;"&amp;0)),I$1:XFD52,A52+1,FALSE))</f>
        <v>7187</v>
      </c>
      <c r="G52" s="8">
        <f t="shared" si="8"/>
        <v>1.0086698418993276</v>
      </c>
      <c r="H52" s="13" t="s">
        <v>341</v>
      </c>
      <c r="I52" s="9">
        <v>141</v>
      </c>
      <c r="J52" s="9">
        <v>189</v>
      </c>
      <c r="K52" s="9">
        <v>253</v>
      </c>
      <c r="L52" s="9">
        <v>298</v>
      </c>
      <c r="M52" s="9">
        <v>396</v>
      </c>
      <c r="N52" s="9">
        <v>464</v>
      </c>
      <c r="O52" s="9">
        <v>694</v>
      </c>
      <c r="P52" s="9">
        <v>833</v>
      </c>
      <c r="Q52" s="9">
        <v>995</v>
      </c>
      <c r="R52" s="9">
        <v>1120</v>
      </c>
      <c r="S52" s="9">
        <v>1236</v>
      </c>
      <c r="T52" s="9">
        <v>1394</v>
      </c>
      <c r="U52" s="9">
        <v>1654</v>
      </c>
      <c r="V52" s="9">
        <v>1925</v>
      </c>
      <c r="W52" s="9">
        <v>2279</v>
      </c>
      <c r="X52" s="9">
        <v>2631</v>
      </c>
      <c r="Y52" s="9">
        <v>2817</v>
      </c>
      <c r="Z52" s="9">
        <v>3001</v>
      </c>
      <c r="AA52" s="9">
        <v>3308</v>
      </c>
      <c r="AB52" s="9">
        <v>3508</v>
      </c>
      <c r="AC52" s="9">
        <v>3858</v>
      </c>
      <c r="AD52" s="9">
        <v>4091</v>
      </c>
      <c r="AE52" s="9">
        <v>4472</v>
      </c>
      <c r="AF52" s="9">
        <v>4587</v>
      </c>
      <c r="AG52" s="9">
        <v>4822</v>
      </c>
      <c r="AH52" s="9">
        <v>5017</v>
      </c>
      <c r="AI52" s="9">
        <v>5312</v>
      </c>
      <c r="AJ52" s="9">
        <v>5569</v>
      </c>
      <c r="AK52" s="9">
        <v>5732</v>
      </c>
      <c r="AL52" s="9">
        <v>5831</v>
      </c>
      <c r="AM52" s="9">
        <v>5991</v>
      </c>
      <c r="AN52" s="9">
        <v>6059</v>
      </c>
      <c r="AO52" s="9">
        <v>6111</v>
      </c>
      <c r="AP52" s="9">
        <v>6216</v>
      </c>
      <c r="AQ52" s="9">
        <v>6433</v>
      </c>
      <c r="AR52" s="9">
        <v>6549</v>
      </c>
      <c r="AS52" s="9">
        <v>6606</v>
      </c>
      <c r="AT52" s="9">
        <v>6746</v>
      </c>
      <c r="AU52" s="9">
        <v>6900</v>
      </c>
      <c r="AV52" s="9">
        <v>7033</v>
      </c>
      <c r="AW52" s="9">
        <v>7132</v>
      </c>
      <c r="AX52" s="9">
        <v>7187</v>
      </c>
      <c r="AY52" s="9">
        <v>7273</v>
      </c>
      <c r="AZ52" s="9">
        <v>7352</v>
      </c>
      <c r="BA52" s="9">
        <v>7404</v>
      </c>
      <c r="BB52" s="9">
        <v>7445</v>
      </c>
      <c r="BC52" s="9">
        <v>7504</v>
      </c>
    </row>
    <row r="53" spans="1:62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Australia</v>
      </c>
      <c r="D53" s="6">
        <f t="shared" si="7"/>
        <v>6744</v>
      </c>
      <c r="E53" s="6">
        <f>IF(COUNTIF(I53:XFD53,"&gt;"&amp;0)=0,,HLOOKUP(COUNTIF(I53:XFD53,"&gt;"&amp;0)-1,I$1:XFD53,A53+1,FALSE))</f>
        <v>6744</v>
      </c>
      <c r="F53" s="7">
        <f>IF(COUNTIF(I53:XFD53,"&gt;"&amp;0)=0,,HLOOKUP(COUNTIF(I53:XFD53,"&gt;"&amp;0)-MIN($F$1+1,COUNTIF(I53:XFD53,"&gt;"&amp;0)),I$1:XFD53,A53+1,FALSE))</f>
        <v>6662</v>
      </c>
      <c r="G53" s="8">
        <f t="shared" si="8"/>
        <v>1.0024496917893382</v>
      </c>
      <c r="H53" s="13" t="s">
        <v>48</v>
      </c>
      <c r="I53" s="9">
        <v>107</v>
      </c>
      <c r="J53" s="9">
        <v>128</v>
      </c>
      <c r="K53" s="9">
        <v>128</v>
      </c>
      <c r="L53" s="9">
        <v>200</v>
      </c>
      <c r="M53" s="9">
        <v>250</v>
      </c>
      <c r="N53" s="9">
        <v>297</v>
      </c>
      <c r="O53" s="9">
        <v>377</v>
      </c>
      <c r="P53" s="9">
        <v>452</v>
      </c>
      <c r="Q53" s="9">
        <v>568</v>
      </c>
      <c r="R53" s="9">
        <v>681</v>
      </c>
      <c r="S53" s="9">
        <v>791</v>
      </c>
      <c r="T53" s="9">
        <v>1071</v>
      </c>
      <c r="U53" s="9">
        <v>1549</v>
      </c>
      <c r="V53" s="9">
        <v>1682</v>
      </c>
      <c r="W53" s="9">
        <v>2044</v>
      </c>
      <c r="X53" s="9">
        <v>2364</v>
      </c>
      <c r="Y53" s="9">
        <v>2810</v>
      </c>
      <c r="Z53" s="9">
        <v>3143</v>
      </c>
      <c r="AA53" s="9">
        <v>3640</v>
      </c>
      <c r="AB53" s="9">
        <v>3984</v>
      </c>
      <c r="AC53" s="9">
        <v>4361</v>
      </c>
      <c r="AD53" s="9">
        <v>4559</v>
      </c>
      <c r="AE53" s="9">
        <v>4862</v>
      </c>
      <c r="AF53" s="9">
        <v>5116</v>
      </c>
      <c r="AG53" s="9">
        <v>5330</v>
      </c>
      <c r="AH53" s="9">
        <v>5550</v>
      </c>
      <c r="AI53" s="9">
        <v>5687</v>
      </c>
      <c r="AJ53" s="9">
        <v>5797</v>
      </c>
      <c r="AK53" s="9">
        <v>5895</v>
      </c>
      <c r="AL53" s="9">
        <v>6010</v>
      </c>
      <c r="AM53" s="9">
        <v>6108</v>
      </c>
      <c r="AN53" s="9">
        <v>6215</v>
      </c>
      <c r="AO53" s="9">
        <v>6303</v>
      </c>
      <c r="AP53" s="9">
        <v>6315</v>
      </c>
      <c r="AQ53" s="9">
        <v>6351</v>
      </c>
      <c r="AR53" s="9">
        <v>6415</v>
      </c>
      <c r="AS53" s="9">
        <v>6440</v>
      </c>
      <c r="AT53" s="9">
        <v>6462</v>
      </c>
      <c r="AU53" s="9">
        <v>6522</v>
      </c>
      <c r="AV53" s="9">
        <v>6568</v>
      </c>
      <c r="AW53" s="9">
        <v>6610</v>
      </c>
      <c r="AX53" s="9">
        <v>6623</v>
      </c>
      <c r="AY53" s="9">
        <v>6645</v>
      </c>
      <c r="AZ53" s="9">
        <v>6652</v>
      </c>
      <c r="BA53" s="9">
        <v>6662</v>
      </c>
      <c r="BB53" s="9">
        <v>6677</v>
      </c>
      <c r="BC53" s="9">
        <v>6694</v>
      </c>
      <c r="BD53" s="9">
        <v>6714</v>
      </c>
      <c r="BE53" s="9">
        <v>6721</v>
      </c>
      <c r="BF53" s="9">
        <v>6744</v>
      </c>
    </row>
    <row r="54" spans="1:62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Serbia</v>
      </c>
      <c r="D54" s="6">
        <f t="shared" si="7"/>
        <v>6630</v>
      </c>
      <c r="E54" s="6">
        <f>IF(COUNTIF(I54:XFD54,"&gt;"&amp;0)=0,,HLOOKUP(COUNTIF(I54:XFD54,"&gt;"&amp;0)-1,I$1:XFD54,A54+1,FALSE))</f>
        <v>6630</v>
      </c>
      <c r="F54" s="7">
        <f>IF(COUNTIF(I54:XFD54,"&gt;"&amp;0)=0,,HLOOKUP(COUNTIF(I54:XFD54,"&gt;"&amp;0)-MIN($F$1+1,COUNTIF(I54:XFD54,"&gt;"&amp;0)),I$1:XFD54,A54+1,FALSE))</f>
        <v>6630</v>
      </c>
      <c r="G54" s="8">
        <f t="shared" si="8"/>
        <v>1</v>
      </c>
      <c r="H54" s="13" t="s">
        <v>161</v>
      </c>
      <c r="I54" s="9">
        <v>103</v>
      </c>
      <c r="J54" s="9">
        <v>135</v>
      </c>
      <c r="K54" s="9">
        <v>171</v>
      </c>
      <c r="L54" s="9">
        <v>222</v>
      </c>
      <c r="M54" s="9">
        <v>249</v>
      </c>
      <c r="N54" s="9">
        <v>303</v>
      </c>
      <c r="O54" s="9">
        <v>384</v>
      </c>
      <c r="P54" s="9">
        <v>384</v>
      </c>
      <c r="Q54" s="9">
        <v>457</v>
      </c>
      <c r="R54" s="9">
        <v>659</v>
      </c>
      <c r="S54" s="9">
        <v>741</v>
      </c>
      <c r="T54" s="9">
        <v>785</v>
      </c>
      <c r="U54" s="9">
        <v>900</v>
      </c>
      <c r="V54" s="9">
        <v>1060</v>
      </c>
      <c r="W54" s="9">
        <v>1171</v>
      </c>
      <c r="X54" s="9">
        <v>1476</v>
      </c>
      <c r="Y54" s="9">
        <v>1624</v>
      </c>
      <c r="Z54" s="9">
        <v>1908</v>
      </c>
      <c r="AA54" s="9">
        <v>2200</v>
      </c>
      <c r="AB54" s="9">
        <v>2447</v>
      </c>
      <c r="AC54" s="9">
        <v>2666</v>
      </c>
      <c r="AD54" s="9">
        <v>2867</v>
      </c>
      <c r="AE54" s="9">
        <v>3105</v>
      </c>
      <c r="AF54" s="9">
        <v>3380</v>
      </c>
      <c r="AG54" s="9">
        <v>3630</v>
      </c>
      <c r="AH54" s="9">
        <v>4054</v>
      </c>
      <c r="AI54" s="9">
        <v>4465</v>
      </c>
      <c r="AJ54" s="9">
        <v>4873</v>
      </c>
      <c r="AK54" s="9">
        <v>5318</v>
      </c>
      <c r="AL54" s="9">
        <v>5690</v>
      </c>
      <c r="AM54" s="9">
        <v>5994</v>
      </c>
      <c r="AN54" s="9">
        <v>6318</v>
      </c>
      <c r="AO54" s="9">
        <v>6630</v>
      </c>
      <c r="AP54" s="9">
        <v>6630</v>
      </c>
      <c r="AQ54" s="9">
        <v>6630</v>
      </c>
      <c r="AR54" s="9">
        <v>6630</v>
      </c>
      <c r="AS54" s="9">
        <v>6630</v>
      </c>
      <c r="AT54" s="9">
        <v>6630</v>
      </c>
      <c r="AU54" s="9">
        <v>6630</v>
      </c>
      <c r="AV54" s="9">
        <v>6630</v>
      </c>
      <c r="AW54" s="9">
        <v>6630</v>
      </c>
    </row>
    <row r="55" spans="1:62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Bangladesh</v>
      </c>
      <c r="D55" s="6">
        <f t="shared" si="7"/>
        <v>6462</v>
      </c>
      <c r="E55" s="6">
        <f>IF(COUNTIF(I55:XFD55,"&gt;"&amp;0)=0,,HLOOKUP(COUNTIF(I55:XFD55,"&gt;"&amp;0)-1,I$1:XFD55,A55+1,FALSE))</f>
        <v>6462</v>
      </c>
      <c r="F55" s="7">
        <f>IF(COUNTIF(I55:XFD55,"&gt;"&amp;0)=0,,HLOOKUP(COUNTIF(I55:XFD55,"&gt;"&amp;0)-MIN($F$1+1,COUNTIF(I55:XFD55,"&gt;"&amp;0)),I$1:XFD55,A55+1,FALSE))</f>
        <v>4186</v>
      </c>
      <c r="G55" s="8">
        <f t="shared" si="8"/>
        <v>1.090720676293905</v>
      </c>
      <c r="H55" s="13" t="s">
        <v>202</v>
      </c>
      <c r="I55" s="9">
        <v>123</v>
      </c>
      <c r="J55" s="9">
        <v>164</v>
      </c>
      <c r="K55" s="9">
        <v>218</v>
      </c>
      <c r="L55" s="9">
        <v>330</v>
      </c>
      <c r="M55" s="9">
        <v>424</v>
      </c>
      <c r="N55" s="9">
        <v>482</v>
      </c>
      <c r="O55" s="9">
        <v>621</v>
      </c>
      <c r="P55" s="9">
        <v>803</v>
      </c>
      <c r="Q55" s="9">
        <v>1012</v>
      </c>
      <c r="R55" s="9">
        <v>1231</v>
      </c>
      <c r="S55" s="9">
        <v>1572</v>
      </c>
      <c r="T55" s="9">
        <v>1838</v>
      </c>
      <c r="U55" s="9">
        <v>2144</v>
      </c>
      <c r="V55" s="9">
        <v>2456</v>
      </c>
      <c r="W55" s="9">
        <v>2948</v>
      </c>
      <c r="X55" s="9">
        <v>3382</v>
      </c>
      <c r="Y55" s="9">
        <v>3772</v>
      </c>
      <c r="Z55" s="9">
        <v>4186</v>
      </c>
      <c r="AA55" s="9">
        <v>4689</v>
      </c>
      <c r="AB55" s="9">
        <v>4998</v>
      </c>
      <c r="AC55" s="9">
        <v>5416</v>
      </c>
      <c r="AD55" s="9">
        <v>5913</v>
      </c>
      <c r="AE55" s="9">
        <v>6462</v>
      </c>
    </row>
    <row r="56" spans="1:62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Dominican Republic</v>
      </c>
      <c r="D56" s="6">
        <f t="shared" si="7"/>
        <v>6416</v>
      </c>
      <c r="E56" s="6">
        <f>IF(COUNTIF(I56:XFD56,"&gt;"&amp;0)=0,,HLOOKUP(COUNTIF(I56:XFD56,"&gt;"&amp;0)-1,I$1:XFD56,A56+1,FALSE))</f>
        <v>6416</v>
      </c>
      <c r="F56" s="7">
        <f>IF(COUNTIF(I56:XFD56,"&gt;"&amp;0)=0,,HLOOKUP(COUNTIF(I56:XFD56,"&gt;"&amp;0)-MIN($F$1+1,COUNTIF(I56:XFD56,"&gt;"&amp;0)),I$1:XFD56,A56+1,FALSE))</f>
        <v>5543</v>
      </c>
      <c r="G56" s="8">
        <f t="shared" si="8"/>
        <v>1.0296838362512466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  <c r="Q56" s="9">
        <v>859</v>
      </c>
      <c r="R56" s="9">
        <v>901</v>
      </c>
      <c r="S56" s="9">
        <v>1109</v>
      </c>
      <c r="T56" s="9">
        <v>1284</v>
      </c>
      <c r="U56" s="9">
        <v>1380</v>
      </c>
      <c r="V56" s="9">
        <v>1488</v>
      </c>
      <c r="W56" s="9">
        <v>1488</v>
      </c>
      <c r="X56" s="9">
        <v>1745</v>
      </c>
      <c r="Y56" s="9">
        <v>1828</v>
      </c>
      <c r="Z56" s="9">
        <v>1956</v>
      </c>
      <c r="AA56" s="9">
        <v>2111</v>
      </c>
      <c r="AB56" s="9">
        <v>2349</v>
      </c>
      <c r="AC56" s="9">
        <v>2620</v>
      </c>
      <c r="AD56" s="9">
        <v>2759</v>
      </c>
      <c r="AE56" s="9">
        <v>2967</v>
      </c>
      <c r="AF56" s="9">
        <v>3167</v>
      </c>
      <c r="AG56" s="9">
        <v>3286</v>
      </c>
      <c r="AH56" s="9">
        <v>3614</v>
      </c>
      <c r="AI56" s="9">
        <v>3755</v>
      </c>
      <c r="AJ56" s="9">
        <v>4126</v>
      </c>
      <c r="AK56" s="9">
        <v>4335</v>
      </c>
      <c r="AL56" s="9">
        <v>4680</v>
      </c>
      <c r="AM56" s="9">
        <v>4964</v>
      </c>
      <c r="AN56" s="9">
        <v>5044</v>
      </c>
      <c r="AO56" s="9">
        <v>5300</v>
      </c>
      <c r="AP56" s="9">
        <v>5543</v>
      </c>
      <c r="AQ56" s="9">
        <v>5749</v>
      </c>
      <c r="AR56" s="9">
        <v>5926</v>
      </c>
      <c r="AS56" s="9">
        <v>6135</v>
      </c>
      <c r="AT56" s="9">
        <v>6293</v>
      </c>
      <c r="AU56" s="9">
        <v>6416</v>
      </c>
    </row>
    <row r="57" spans="1:62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6021</v>
      </c>
      <c r="E57" s="6">
        <f>IF(COUNTIF(I57:XFD57,"&gt;"&amp;0)=0,,HLOOKUP(COUNTIF(I57:XFD57,"&gt;"&amp;0)-1,I$1:XFD57,A57+1,FALSE))</f>
        <v>6021</v>
      </c>
      <c r="F57" s="7">
        <f>IF(COUNTIF(I57:XFD57,"&gt;"&amp;0)=0,,HLOOKUP(COUNTIF(I57:XFD57,"&gt;"&amp;0)-MIN($F$1+1,COUNTIF(I57:XFD57,"&gt;"&amp;0)),I$1:XFD57,A57+1,FALSE))</f>
        <v>5166</v>
      </c>
      <c r="G57" s="8">
        <f t="shared" si="8"/>
        <v>1.0311048866212922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  <c r="Y57" s="9">
        <v>1673</v>
      </c>
      <c r="Z57" s="9">
        <v>1801</v>
      </c>
      <c r="AA57" s="9">
        <v>1988</v>
      </c>
      <c r="AB57" s="9">
        <v>2100</v>
      </c>
      <c r="AC57" s="9">
        <v>2249</v>
      </c>
      <c r="AD57" s="9">
        <v>2528</v>
      </c>
      <c r="AE57" s="9">
        <v>2752</v>
      </c>
      <c r="AF57" s="9">
        <v>2974</v>
      </c>
      <c r="AG57" s="9">
        <v>3234</v>
      </c>
      <c r="AH57" s="9">
        <v>3400</v>
      </c>
      <c r="AI57" s="9">
        <v>3472</v>
      </c>
      <c r="AJ57" s="9">
        <v>3574</v>
      </c>
      <c r="AK57" s="9">
        <v>3751</v>
      </c>
      <c r="AL57" s="9">
        <v>4016</v>
      </c>
      <c r="AM57" s="9">
        <v>4210</v>
      </c>
      <c r="AN57" s="9">
        <v>4273</v>
      </c>
      <c r="AO57" s="9">
        <v>4467</v>
      </c>
      <c r="AP57" s="9">
        <v>4658</v>
      </c>
      <c r="AQ57" s="9">
        <v>4821</v>
      </c>
      <c r="AR57" s="9">
        <v>5166</v>
      </c>
      <c r="AS57" s="9">
        <v>5338</v>
      </c>
      <c r="AT57" s="9">
        <v>5538</v>
      </c>
      <c r="AU57" s="9">
        <v>5779</v>
      </c>
      <c r="AV57" s="9">
        <v>6021</v>
      </c>
      <c r="AW57" s="9">
        <v>6021</v>
      </c>
    </row>
    <row r="58" spans="1:62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Colombia</v>
      </c>
      <c r="D58" s="6">
        <f t="shared" si="7"/>
        <v>5949</v>
      </c>
      <c r="E58" s="6">
        <f>IF(COUNTIF(I58:XFD58,"&gt;"&amp;0)=0,,HLOOKUP(COUNTIF(I58:XFD58,"&gt;"&amp;0)-1,I$1:XFD58,A58+1,FALSE))</f>
        <v>5949</v>
      </c>
      <c r="F58" s="7">
        <f>IF(COUNTIF(I58:XFD58,"&gt;"&amp;0)=0,,HLOOKUP(COUNTIF(I58:XFD58,"&gt;"&amp;0)-MIN($F$1+1,COUNTIF(I58:XFD58,"&gt;"&amp;0)),I$1:XFD58,A58+1,FALSE))</f>
        <v>4561</v>
      </c>
      <c r="G58" s="8">
        <f t="shared" si="8"/>
        <v>1.0545733189374888</v>
      </c>
      <c r="H58" s="13" t="s">
        <v>158</v>
      </c>
      <c r="I58" s="9">
        <v>102</v>
      </c>
      <c r="J58" s="9">
        <v>128</v>
      </c>
      <c r="K58" s="9">
        <v>196</v>
      </c>
      <c r="L58" s="9">
        <v>231</v>
      </c>
      <c r="M58" s="9">
        <v>277</v>
      </c>
      <c r="N58" s="9">
        <v>378</v>
      </c>
      <c r="O58" s="9">
        <v>470</v>
      </c>
      <c r="P58" s="9">
        <v>491</v>
      </c>
      <c r="Q58" s="9">
        <v>539</v>
      </c>
      <c r="R58" s="9">
        <v>608</v>
      </c>
      <c r="S58" s="9">
        <v>702</v>
      </c>
      <c r="T58" s="9">
        <v>798</v>
      </c>
      <c r="U58" s="9">
        <v>906</v>
      </c>
      <c r="V58" s="9">
        <v>1065</v>
      </c>
      <c r="W58" s="9">
        <v>1161</v>
      </c>
      <c r="X58" s="9">
        <v>1267</v>
      </c>
      <c r="Y58" s="9">
        <v>1406</v>
      </c>
      <c r="Z58" s="9">
        <v>1485</v>
      </c>
      <c r="AA58" s="9">
        <v>1579</v>
      </c>
      <c r="AB58" s="9">
        <v>1780</v>
      </c>
      <c r="AC58" s="9">
        <v>2054</v>
      </c>
      <c r="AD58" s="9">
        <v>2223</v>
      </c>
      <c r="AE58" s="9">
        <v>2473</v>
      </c>
      <c r="AF58" s="9">
        <v>2709</v>
      </c>
      <c r="AG58" s="9">
        <v>2776</v>
      </c>
      <c r="AH58" s="9">
        <v>2852</v>
      </c>
      <c r="AI58" s="9">
        <v>2979</v>
      </c>
      <c r="AJ58" s="9">
        <v>3105</v>
      </c>
      <c r="AK58" s="9">
        <v>3233</v>
      </c>
      <c r="AL58" s="9">
        <v>3439</v>
      </c>
      <c r="AM58" s="9">
        <v>3439</v>
      </c>
      <c r="AN58" s="9">
        <v>3792</v>
      </c>
      <c r="AO58" s="9">
        <v>3977</v>
      </c>
      <c r="AP58" s="9">
        <v>4149</v>
      </c>
      <c r="AQ58" s="9">
        <v>4356</v>
      </c>
      <c r="AR58" s="9">
        <v>4561</v>
      </c>
      <c r="AS58" s="9">
        <v>4881</v>
      </c>
      <c r="AT58" s="9">
        <v>5142</v>
      </c>
      <c r="AU58" s="9">
        <v>5379</v>
      </c>
      <c r="AV58" s="9">
        <v>5597</v>
      </c>
      <c r="AW58" s="9">
        <v>5949</v>
      </c>
    </row>
    <row r="59" spans="1:62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Malaysia</v>
      </c>
      <c r="D59" s="6">
        <f t="shared" si="7"/>
        <v>5851</v>
      </c>
      <c r="E59" s="6">
        <f>IF(COUNTIF(I59:XFD59,"&gt;"&amp;0)=0,,HLOOKUP(COUNTIF(I59:XFD59,"&gt;"&amp;0)-1,I$1:XFD59,A59+1,FALSE))</f>
        <v>5851</v>
      </c>
      <c r="F59" s="7">
        <f>IF(COUNTIF(I59:XFD59,"&gt;"&amp;0)=0,,HLOOKUP(COUNTIF(I59:XFD59,"&gt;"&amp;0)-MIN($F$1+1,COUNTIF(I59:XFD59,"&gt;"&amp;0)),I$1:XFD59,A59+1,FALSE))</f>
        <v>5603</v>
      </c>
      <c r="G59" s="8">
        <f t="shared" si="8"/>
        <v>1.0086997080479037</v>
      </c>
      <c r="H59" s="13" t="s">
        <v>43</v>
      </c>
      <c r="I59" s="9">
        <v>117</v>
      </c>
      <c r="J59" s="9">
        <v>129</v>
      </c>
      <c r="K59" s="9">
        <v>149</v>
      </c>
      <c r="L59" s="9">
        <v>149</v>
      </c>
      <c r="M59" s="9">
        <v>197</v>
      </c>
      <c r="N59" s="9">
        <v>238</v>
      </c>
      <c r="O59" s="9">
        <v>428</v>
      </c>
      <c r="P59" s="9">
        <v>566</v>
      </c>
      <c r="Q59" s="9">
        <v>673</v>
      </c>
      <c r="R59" s="9">
        <v>790</v>
      </c>
      <c r="S59" s="9">
        <v>900</v>
      </c>
      <c r="T59" s="9">
        <v>1030</v>
      </c>
      <c r="U59" s="9">
        <v>1183</v>
      </c>
      <c r="V59" s="9">
        <v>1306</v>
      </c>
      <c r="W59" s="9">
        <v>1518</v>
      </c>
      <c r="X59" s="9">
        <v>1624</v>
      </c>
      <c r="Y59" s="9">
        <v>1796</v>
      </c>
      <c r="Z59" s="9">
        <v>2031</v>
      </c>
      <c r="AA59" s="9">
        <v>2161</v>
      </c>
      <c r="AB59" s="9">
        <v>2320</v>
      </c>
      <c r="AC59" s="9">
        <v>2470</v>
      </c>
      <c r="AD59" s="9">
        <v>2626</v>
      </c>
      <c r="AE59" s="9">
        <v>2766</v>
      </c>
      <c r="AF59" s="9">
        <v>2908</v>
      </c>
      <c r="AG59" s="9">
        <v>3116</v>
      </c>
      <c r="AH59" s="9">
        <v>3333</v>
      </c>
      <c r="AI59" s="9">
        <v>3483</v>
      </c>
      <c r="AJ59" s="9">
        <v>3662</v>
      </c>
      <c r="AK59" s="9">
        <v>3793</v>
      </c>
      <c r="AL59" s="9">
        <v>3963</v>
      </c>
      <c r="AM59" s="9">
        <v>4119</v>
      </c>
      <c r="AN59" s="9">
        <v>4228</v>
      </c>
      <c r="AO59" s="9">
        <v>4346</v>
      </c>
      <c r="AP59" s="9">
        <v>4530</v>
      </c>
      <c r="AQ59" s="9">
        <v>4683</v>
      </c>
      <c r="AR59" s="9">
        <v>4817</v>
      </c>
      <c r="AS59" s="9">
        <v>4987</v>
      </c>
      <c r="AT59" s="9">
        <v>5072</v>
      </c>
      <c r="AU59" s="9">
        <v>5182</v>
      </c>
      <c r="AV59" s="9">
        <v>5251</v>
      </c>
      <c r="AW59" s="9">
        <v>5305</v>
      </c>
      <c r="AX59" s="9">
        <v>5389</v>
      </c>
      <c r="AY59" s="9">
        <v>5425</v>
      </c>
      <c r="AZ59" s="9">
        <v>5482</v>
      </c>
      <c r="BA59" s="9">
        <v>5532</v>
      </c>
      <c r="BB59" s="9">
        <v>5603</v>
      </c>
      <c r="BC59" s="9">
        <v>5691</v>
      </c>
      <c r="BD59" s="9">
        <v>5742</v>
      </c>
      <c r="BE59" s="9">
        <v>5780</v>
      </c>
      <c r="BF59" s="9">
        <v>5820</v>
      </c>
      <c r="BG59" s="9">
        <v>5851</v>
      </c>
    </row>
    <row r="60" spans="1:62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Egypt</v>
      </c>
      <c r="D60" s="6">
        <f t="shared" si="7"/>
        <v>5042</v>
      </c>
      <c r="E60" s="6">
        <f>IF(COUNTIF(I60:XFD60,"&gt;"&amp;0)=0,,HLOOKUP(COUNTIF(I60:XFD60,"&gt;"&amp;0)-1,I$1:XFD60,A60+1,FALSE))</f>
        <v>5042</v>
      </c>
      <c r="F60" s="7">
        <f>IF(COUNTIF(I60:XFD60,"&gt;"&amp;0)=0,,HLOOKUP(COUNTIF(I60:XFD60,"&gt;"&amp;0)-MIN($F$1+1,COUNTIF(I60:XFD60,"&gt;"&amp;0)),I$1:XFD60,A60+1,FALSE))</f>
        <v>3891</v>
      </c>
      <c r="G60" s="8">
        <f t="shared" si="8"/>
        <v>1.0531938686167253</v>
      </c>
      <c r="H60" s="13" t="s">
        <v>65</v>
      </c>
      <c r="I60" s="9">
        <v>109</v>
      </c>
      <c r="J60" s="9">
        <v>110</v>
      </c>
      <c r="K60" s="9">
        <v>150</v>
      </c>
      <c r="L60" s="9">
        <v>196</v>
      </c>
      <c r="M60" s="9">
        <v>196</v>
      </c>
      <c r="N60" s="9">
        <v>256</v>
      </c>
      <c r="O60" s="9">
        <v>285</v>
      </c>
      <c r="P60" s="9">
        <v>294</v>
      </c>
      <c r="Q60" s="9">
        <v>327</v>
      </c>
      <c r="R60" s="9">
        <v>366</v>
      </c>
      <c r="S60" s="9">
        <v>402</v>
      </c>
      <c r="T60" s="9">
        <v>456</v>
      </c>
      <c r="U60" s="9">
        <v>495</v>
      </c>
      <c r="V60" s="9">
        <v>536</v>
      </c>
      <c r="W60" s="9">
        <v>576</v>
      </c>
      <c r="X60" s="9">
        <v>609</v>
      </c>
      <c r="Y60" s="9">
        <v>656</v>
      </c>
      <c r="Z60" s="9">
        <v>710</v>
      </c>
      <c r="AA60" s="9">
        <v>779</v>
      </c>
      <c r="AB60" s="9">
        <v>865</v>
      </c>
      <c r="AC60" s="9">
        <v>985</v>
      </c>
      <c r="AD60" s="9">
        <v>1070</v>
      </c>
      <c r="AE60" s="9">
        <v>1173</v>
      </c>
      <c r="AF60" s="9">
        <v>1322</v>
      </c>
      <c r="AG60" s="9">
        <v>1450</v>
      </c>
      <c r="AH60" s="9">
        <v>1560</v>
      </c>
      <c r="AI60" s="9">
        <v>1699</v>
      </c>
      <c r="AJ60" s="9">
        <v>1794</v>
      </c>
      <c r="AK60" s="9">
        <v>1939</v>
      </c>
      <c r="AL60" s="9">
        <v>2065</v>
      </c>
      <c r="AM60" s="9">
        <v>2190</v>
      </c>
      <c r="AN60" s="9">
        <v>2350</v>
      </c>
      <c r="AO60" s="9">
        <v>2505</v>
      </c>
      <c r="AP60" s="9">
        <v>2673</v>
      </c>
      <c r="AQ60" s="9">
        <v>2844</v>
      </c>
      <c r="AR60" s="9">
        <v>3032</v>
      </c>
      <c r="AS60" s="9">
        <v>3144</v>
      </c>
      <c r="AT60" s="9">
        <v>3333</v>
      </c>
      <c r="AU60" s="9">
        <v>3490</v>
      </c>
      <c r="AV60" s="9">
        <v>3659</v>
      </c>
      <c r="AW60" s="9">
        <v>3891</v>
      </c>
      <c r="AX60" s="9">
        <v>4092</v>
      </c>
      <c r="AY60" s="9">
        <v>4319</v>
      </c>
      <c r="AZ60" s="9">
        <v>4534</v>
      </c>
      <c r="BA60" s="9">
        <v>4782</v>
      </c>
      <c r="BB60" s="9">
        <v>5042</v>
      </c>
    </row>
    <row r="61" spans="1:62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South Africa</v>
      </c>
      <c r="D61" s="6">
        <f t="shared" si="7"/>
        <v>4996</v>
      </c>
      <c r="E61" s="6">
        <f>IF(COUNTIF(I61:XFD61,"&gt;"&amp;0)=0,,HLOOKUP(COUNTIF(I61:XFD61,"&gt;"&amp;0)-1,I$1:XFD61,A61+1,FALSE))</f>
        <v>4996</v>
      </c>
      <c r="F61" s="7">
        <f>IF(COUNTIF(I61:XFD61,"&gt;"&amp;0)=0,,HLOOKUP(COUNTIF(I61:XFD61,"&gt;"&amp;0)-MIN($F$1+1,COUNTIF(I61:XFD61,"&gt;"&amp;0)),I$1:XFD61,A61+1,FALSE))</f>
        <v>3953</v>
      </c>
      <c r="G61" s="8">
        <f t="shared" si="8"/>
        <v>1.04794652788827</v>
      </c>
      <c r="H61" s="13" t="s">
        <v>145</v>
      </c>
      <c r="I61" s="9">
        <v>116</v>
      </c>
      <c r="J61" s="9">
        <v>150</v>
      </c>
      <c r="K61" s="9">
        <v>202</v>
      </c>
      <c r="L61" s="9">
        <v>240</v>
      </c>
      <c r="M61" s="9">
        <v>274</v>
      </c>
      <c r="N61" s="9">
        <v>402</v>
      </c>
      <c r="O61" s="9">
        <v>554</v>
      </c>
      <c r="P61" s="9">
        <v>709</v>
      </c>
      <c r="Q61" s="9">
        <v>927</v>
      </c>
      <c r="R61" s="9">
        <v>1170</v>
      </c>
      <c r="S61" s="9">
        <v>1187</v>
      </c>
      <c r="T61" s="9">
        <v>1280</v>
      </c>
      <c r="U61" s="9">
        <v>1326</v>
      </c>
      <c r="V61" s="9">
        <v>1353</v>
      </c>
      <c r="W61" s="9">
        <v>1380</v>
      </c>
      <c r="X61" s="9">
        <v>1462</v>
      </c>
      <c r="Y61" s="9">
        <v>1505</v>
      </c>
      <c r="Z61" s="9">
        <v>1585</v>
      </c>
      <c r="AA61" s="9">
        <v>1655</v>
      </c>
      <c r="AB61" s="9">
        <v>1686</v>
      </c>
      <c r="AC61" s="9">
        <v>1749</v>
      </c>
      <c r="AD61" s="9">
        <v>1845</v>
      </c>
      <c r="AE61" s="9">
        <v>1934</v>
      </c>
      <c r="AF61" s="9">
        <v>2003</v>
      </c>
      <c r="AG61" s="9">
        <v>2028</v>
      </c>
      <c r="AH61" s="9">
        <v>2173</v>
      </c>
      <c r="AI61" s="9">
        <v>2272</v>
      </c>
      <c r="AJ61" s="9">
        <v>2415</v>
      </c>
      <c r="AK61" s="9">
        <v>2506</v>
      </c>
      <c r="AL61" s="9">
        <v>2605</v>
      </c>
      <c r="AM61" s="9">
        <v>2783</v>
      </c>
      <c r="AN61" s="9">
        <v>3034</v>
      </c>
      <c r="AO61" s="9">
        <v>3158</v>
      </c>
      <c r="AP61" s="9">
        <v>3300</v>
      </c>
      <c r="AQ61" s="9">
        <v>3465</v>
      </c>
      <c r="AR61" s="9">
        <v>3635</v>
      </c>
      <c r="AS61" s="9">
        <v>3953</v>
      </c>
      <c r="AT61" s="9">
        <v>4220</v>
      </c>
      <c r="AU61" s="9">
        <v>4361</v>
      </c>
      <c r="AV61" s="9">
        <v>4546</v>
      </c>
      <c r="AW61" s="9">
        <v>4793</v>
      </c>
      <c r="AX61" s="9">
        <v>4996</v>
      </c>
    </row>
    <row r="62" spans="1:62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Finland</v>
      </c>
      <c r="D62" s="6">
        <f t="shared" si="7"/>
        <v>4740</v>
      </c>
      <c r="E62" s="6">
        <f>IF(COUNTIF(I62:XFD62,"&gt;"&amp;0)=0,,HLOOKUP(COUNTIF(I62:XFD62,"&gt;"&amp;0)-1,I$1:XFD62,A62+1,FALSE))</f>
        <v>4740</v>
      </c>
      <c r="F62" s="7">
        <f>IF(COUNTIF(I62:XFD62,"&gt;"&amp;0)=0,,HLOOKUP(COUNTIF(I62:XFD62,"&gt;"&amp;0)-MIN($F$1+1,COUNTIF(I62:XFD62,"&gt;"&amp;0)),I$1:XFD62,A62+1,FALSE))</f>
        <v>4284</v>
      </c>
      <c r="G62" s="8">
        <f t="shared" si="8"/>
        <v>1.0204360098766669</v>
      </c>
      <c r="H62" s="13" t="s">
        <v>54</v>
      </c>
      <c r="I62" s="9">
        <v>155</v>
      </c>
      <c r="J62" s="9">
        <v>225</v>
      </c>
      <c r="K62" s="9">
        <v>244</v>
      </c>
      <c r="L62" s="9">
        <v>277</v>
      </c>
      <c r="M62" s="9">
        <v>321</v>
      </c>
      <c r="N62" s="9">
        <v>336</v>
      </c>
      <c r="O62" s="9">
        <v>400</v>
      </c>
      <c r="P62" s="9">
        <v>450</v>
      </c>
      <c r="Q62" s="9">
        <v>523</v>
      </c>
      <c r="R62" s="9">
        <v>626</v>
      </c>
      <c r="S62" s="9">
        <v>700</v>
      </c>
      <c r="T62" s="9">
        <v>792</v>
      </c>
      <c r="U62" s="9">
        <v>880</v>
      </c>
      <c r="V62" s="9">
        <v>958</v>
      </c>
      <c r="W62" s="9">
        <v>1041</v>
      </c>
      <c r="X62" s="9">
        <v>1167</v>
      </c>
      <c r="Y62" s="9">
        <v>1240</v>
      </c>
      <c r="Z62" s="9">
        <v>1352</v>
      </c>
      <c r="AA62" s="9">
        <v>1418</v>
      </c>
      <c r="AB62" s="9">
        <v>1446</v>
      </c>
      <c r="AC62" s="9">
        <v>1518</v>
      </c>
      <c r="AD62" s="9">
        <v>1615</v>
      </c>
      <c r="AE62" s="9">
        <v>1882</v>
      </c>
      <c r="AF62" s="9">
        <v>1927</v>
      </c>
      <c r="AG62" s="9">
        <v>2176</v>
      </c>
      <c r="AH62" s="9">
        <v>2308</v>
      </c>
      <c r="AI62" s="9">
        <v>2487</v>
      </c>
      <c r="AJ62" s="9">
        <v>2605</v>
      </c>
      <c r="AK62" s="9">
        <v>2769</v>
      </c>
      <c r="AL62" s="9">
        <v>2905</v>
      </c>
      <c r="AM62" s="9">
        <v>2974</v>
      </c>
      <c r="AN62" s="9">
        <v>3064</v>
      </c>
      <c r="AO62" s="9">
        <v>3161</v>
      </c>
      <c r="AP62" s="9">
        <v>3237</v>
      </c>
      <c r="AQ62" s="9">
        <v>3369</v>
      </c>
      <c r="AR62" s="9">
        <v>3489</v>
      </c>
      <c r="AS62" s="9">
        <v>3681</v>
      </c>
      <c r="AT62" s="9">
        <v>3783</v>
      </c>
      <c r="AU62" s="9">
        <v>3868</v>
      </c>
      <c r="AV62" s="9">
        <v>4014</v>
      </c>
      <c r="AW62" s="9">
        <v>4129</v>
      </c>
      <c r="AX62" s="9">
        <v>4284</v>
      </c>
      <c r="AY62" s="9">
        <v>4395</v>
      </c>
      <c r="AZ62" s="9">
        <v>4475</v>
      </c>
      <c r="BA62" s="9">
        <v>4576</v>
      </c>
      <c r="BB62" s="9">
        <v>4695</v>
      </c>
      <c r="BC62" s="9">
        <v>4740</v>
      </c>
    </row>
    <row r="63" spans="1:62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Morocco</v>
      </c>
      <c r="D63" s="6">
        <f t="shared" si="7"/>
        <v>4252</v>
      </c>
      <c r="E63" s="6">
        <f>IF(COUNTIF(I63:XFD63,"&gt;"&amp;0)=0,,HLOOKUP(COUNTIF(I63:XFD63,"&gt;"&amp;0)-1,I$1:XFD63,A63+1,FALSE))</f>
        <v>4252</v>
      </c>
      <c r="F63" s="7">
        <f>IF(COUNTIF(I63:XFD63,"&gt;"&amp;0)=0,,HLOOKUP(COUNTIF(I63:XFD63,"&gt;"&amp;0)-MIN($F$1+1,COUNTIF(I63:XFD63,"&gt;"&amp;0)),I$1:XFD63,A63+1,FALSE))</f>
        <v>3568</v>
      </c>
      <c r="G63" s="8">
        <f t="shared" si="8"/>
        <v>1.0356992983545963</v>
      </c>
      <c r="H63" s="13" t="s">
        <v>112</v>
      </c>
      <c r="I63" s="9">
        <v>115</v>
      </c>
      <c r="J63" s="9">
        <v>143</v>
      </c>
      <c r="K63" s="9">
        <v>170</v>
      </c>
      <c r="L63" s="9">
        <v>225</v>
      </c>
      <c r="M63" s="9">
        <v>275</v>
      </c>
      <c r="N63" s="9">
        <v>345</v>
      </c>
      <c r="O63" s="9">
        <v>402</v>
      </c>
      <c r="P63" s="9">
        <v>479</v>
      </c>
      <c r="Q63" s="9">
        <v>556</v>
      </c>
      <c r="R63" s="9">
        <v>617</v>
      </c>
      <c r="S63" s="9">
        <v>654</v>
      </c>
      <c r="T63" s="9">
        <v>708</v>
      </c>
      <c r="U63" s="9">
        <v>791</v>
      </c>
      <c r="V63" s="9">
        <v>919</v>
      </c>
      <c r="W63" s="9">
        <v>1021</v>
      </c>
      <c r="X63" s="9">
        <v>1120</v>
      </c>
      <c r="Y63" s="9">
        <v>1184</v>
      </c>
      <c r="Z63" s="9">
        <v>1275</v>
      </c>
      <c r="AA63" s="9">
        <v>1374</v>
      </c>
      <c r="AB63" s="9">
        <v>1448</v>
      </c>
      <c r="AC63" s="9">
        <v>1545</v>
      </c>
      <c r="AD63" s="9">
        <v>1661</v>
      </c>
      <c r="AE63" s="9">
        <v>1763</v>
      </c>
      <c r="AF63" s="9">
        <v>1888</v>
      </c>
      <c r="AG63" s="9">
        <v>2024</v>
      </c>
      <c r="AH63" s="9">
        <v>2283</v>
      </c>
      <c r="AI63" s="9">
        <v>2564</v>
      </c>
      <c r="AJ63" s="9">
        <v>2685</v>
      </c>
      <c r="AK63" s="9">
        <v>2855</v>
      </c>
      <c r="AL63" s="9">
        <v>3046</v>
      </c>
      <c r="AM63" s="9">
        <v>3209</v>
      </c>
      <c r="AN63" s="9">
        <v>3446</v>
      </c>
      <c r="AO63" s="9">
        <v>3568</v>
      </c>
      <c r="AP63" s="9">
        <v>3758</v>
      </c>
      <c r="AQ63" s="9">
        <v>3897</v>
      </c>
      <c r="AR63" s="9">
        <v>4065</v>
      </c>
      <c r="AS63" s="9">
        <v>4120</v>
      </c>
      <c r="AT63" s="9">
        <v>4252</v>
      </c>
    </row>
    <row r="64" spans="1:62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Argentina</v>
      </c>
      <c r="D64" s="6">
        <f t="shared" si="7"/>
        <v>4127</v>
      </c>
      <c r="E64" s="6">
        <f>IF(COUNTIF(I64:XFD64,"&gt;"&amp;0)=0,,HLOOKUP(COUNTIF(I64:XFD64,"&gt;"&amp;0)-1,I$1:XFD64,A64+1,FALSE))</f>
        <v>4127</v>
      </c>
      <c r="F64" s="7">
        <f>IF(COUNTIF(I64:XFD64,"&gt;"&amp;0)=0,,HLOOKUP(COUNTIF(I64:XFD64,"&gt;"&amp;0)-MIN($F$1+1,COUNTIF(I64:XFD64,"&gt;"&amp;0)),I$1:XFD64,A64+1,FALSE))</f>
        <v>3435</v>
      </c>
      <c r="G64" s="8">
        <f t="shared" si="8"/>
        <v>1.0373887775547095</v>
      </c>
      <c r="H64" s="13" t="s">
        <v>123</v>
      </c>
      <c r="I64" s="9">
        <v>128</v>
      </c>
      <c r="J64" s="9">
        <v>158</v>
      </c>
      <c r="K64" s="9">
        <v>266</v>
      </c>
      <c r="L64" s="9">
        <v>301</v>
      </c>
      <c r="M64" s="9">
        <v>387</v>
      </c>
      <c r="N64" s="9">
        <v>387</v>
      </c>
      <c r="O64" s="9">
        <v>502</v>
      </c>
      <c r="P64" s="9">
        <v>589</v>
      </c>
      <c r="Q64" s="9">
        <v>690</v>
      </c>
      <c r="R64" s="9">
        <v>745</v>
      </c>
      <c r="S64" s="9">
        <v>820</v>
      </c>
      <c r="T64" s="9">
        <v>1054</v>
      </c>
      <c r="U64" s="9">
        <v>1054</v>
      </c>
      <c r="V64" s="9">
        <v>1133</v>
      </c>
      <c r="W64" s="9">
        <v>1265</v>
      </c>
      <c r="X64" s="9">
        <v>1451</v>
      </c>
      <c r="Y64" s="9">
        <v>1451</v>
      </c>
      <c r="Z64" s="9">
        <v>1554</v>
      </c>
      <c r="AA64" s="9">
        <v>1628</v>
      </c>
      <c r="AB64" s="9">
        <v>1715</v>
      </c>
      <c r="AC64" s="9">
        <v>1795</v>
      </c>
      <c r="AD64" s="9">
        <v>1975</v>
      </c>
      <c r="AE64" s="9">
        <v>1975</v>
      </c>
      <c r="AF64" s="9">
        <v>2142</v>
      </c>
      <c r="AG64" s="9">
        <v>2208</v>
      </c>
      <c r="AH64" s="9">
        <v>2277</v>
      </c>
      <c r="AI64" s="9">
        <v>2443</v>
      </c>
      <c r="AJ64" s="9">
        <v>2571</v>
      </c>
      <c r="AK64" s="9">
        <v>2669</v>
      </c>
      <c r="AL64" s="9">
        <v>2758</v>
      </c>
      <c r="AM64" s="9">
        <v>2839</v>
      </c>
      <c r="AN64" s="9">
        <v>2941</v>
      </c>
      <c r="AO64" s="9">
        <v>3031</v>
      </c>
      <c r="AP64" s="9">
        <v>3144</v>
      </c>
      <c r="AQ64" s="9">
        <v>3435</v>
      </c>
      <c r="AR64" s="9">
        <v>3607</v>
      </c>
      <c r="AS64" s="9">
        <v>3780</v>
      </c>
      <c r="AT64" s="9">
        <v>3892</v>
      </c>
      <c r="AU64" s="9">
        <v>4003</v>
      </c>
      <c r="AV64" s="9">
        <v>4127</v>
      </c>
    </row>
    <row r="65" spans="1:58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Luxembourg</v>
      </c>
      <c r="D65" s="6">
        <f t="shared" si="7"/>
        <v>3741</v>
      </c>
      <c r="E65" s="6">
        <f>IF(COUNTIF(I65:XFD65,"&gt;"&amp;0)=0,,HLOOKUP(COUNTIF(I65:XFD65,"&gt;"&amp;0)-1,I$1:XFD65,A65+1,FALSE))</f>
        <v>3741</v>
      </c>
      <c r="F65" s="7">
        <f>IF(COUNTIF(I65:XFD65,"&gt;"&amp;0)=0,,HLOOKUP(COUNTIF(I65:XFD65,"&gt;"&amp;0)-MIN($F$1+1,COUNTIF(I65:XFD65,"&gt;"&amp;0)),I$1:XFD65,A65+1,FALSE))</f>
        <v>3665</v>
      </c>
      <c r="G65" s="8">
        <f t="shared" si="8"/>
        <v>1.0041133607461339</v>
      </c>
      <c r="H65" s="13" t="s">
        <v>99</v>
      </c>
      <c r="I65" s="9">
        <v>140</v>
      </c>
      <c r="J65" s="9">
        <v>203</v>
      </c>
      <c r="K65" s="9">
        <v>335</v>
      </c>
      <c r="L65" s="9">
        <v>484</v>
      </c>
      <c r="M65" s="9">
        <v>670</v>
      </c>
      <c r="N65" s="9">
        <v>798</v>
      </c>
      <c r="O65" s="9">
        <v>875</v>
      </c>
      <c r="P65" s="9">
        <v>1099</v>
      </c>
      <c r="Q65" s="9">
        <v>1333</v>
      </c>
      <c r="R65" s="9">
        <v>1453</v>
      </c>
      <c r="S65" s="9">
        <v>1605</v>
      </c>
      <c r="T65" s="9">
        <v>1831</v>
      </c>
      <c r="U65" s="9">
        <v>1950</v>
      </c>
      <c r="V65" s="9">
        <v>1988</v>
      </c>
      <c r="W65" s="9">
        <v>2178</v>
      </c>
      <c r="X65" s="9">
        <v>2319</v>
      </c>
      <c r="Y65" s="9">
        <v>2487</v>
      </c>
      <c r="Z65" s="9">
        <v>2612</v>
      </c>
      <c r="AA65" s="9">
        <v>2729</v>
      </c>
      <c r="AB65" s="9">
        <v>2804</v>
      </c>
      <c r="AC65" s="9">
        <v>2843</v>
      </c>
      <c r="AD65" s="9">
        <v>2970</v>
      </c>
      <c r="AE65" s="9">
        <v>3034</v>
      </c>
      <c r="AF65" s="9">
        <v>3115</v>
      </c>
      <c r="AG65" s="9">
        <v>3223</v>
      </c>
      <c r="AH65" s="9">
        <v>3270</v>
      </c>
      <c r="AI65" s="9">
        <v>3281</v>
      </c>
      <c r="AJ65" s="9">
        <v>3292</v>
      </c>
      <c r="AK65" s="9">
        <v>3307</v>
      </c>
      <c r="AL65" s="9">
        <v>3373</v>
      </c>
      <c r="AM65" s="9">
        <v>3444</v>
      </c>
      <c r="AN65" s="9">
        <v>3480</v>
      </c>
      <c r="AO65" s="9">
        <v>3537</v>
      </c>
      <c r="AP65" s="9">
        <v>3550</v>
      </c>
      <c r="AQ65" s="9">
        <v>3558</v>
      </c>
      <c r="AR65" s="9">
        <v>3618</v>
      </c>
      <c r="AS65" s="9">
        <v>3654</v>
      </c>
      <c r="AT65" s="9">
        <v>3665</v>
      </c>
      <c r="AU65" s="9">
        <v>3695</v>
      </c>
      <c r="AV65" s="9">
        <v>3711</v>
      </c>
      <c r="AW65" s="9">
        <v>3723</v>
      </c>
      <c r="AX65" s="9">
        <v>3729</v>
      </c>
      <c r="AY65" s="9">
        <v>3741</v>
      </c>
    </row>
    <row r="66" spans="1:58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Algeria</v>
      </c>
      <c r="D66" s="6">
        <f t="shared" si="7"/>
        <v>3649</v>
      </c>
      <c r="E66" s="6">
        <f>IF(COUNTIF(I66:XFD66,"&gt;"&amp;0)=0,,HLOOKUP(COUNTIF(I66:XFD66,"&gt;"&amp;0)-1,I$1:XFD66,A66+1,FALSE))</f>
        <v>3649</v>
      </c>
      <c r="F66" s="7">
        <f>IF(COUNTIF(I66:XFD66,"&gt;"&amp;0)=0,,HLOOKUP(COUNTIF(I66:XFD66,"&gt;"&amp;0)-MIN($F$1+1,COUNTIF(I66:XFD66,"&gt;"&amp;0)),I$1:XFD66,A66+1,FALSE))</f>
        <v>3007</v>
      </c>
      <c r="G66" s="8">
        <f t="shared" si="8"/>
        <v>1.0394607308991639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  <c r="T66" s="9">
        <v>847</v>
      </c>
      <c r="U66" s="9">
        <v>986</v>
      </c>
      <c r="V66" s="9">
        <v>1171</v>
      </c>
      <c r="W66" s="9">
        <v>1251</v>
      </c>
      <c r="X66" s="9">
        <v>1320</v>
      </c>
      <c r="Y66" s="9">
        <v>1423</v>
      </c>
      <c r="Z66" s="9">
        <v>1468</v>
      </c>
      <c r="AA66" s="9">
        <v>1572</v>
      </c>
      <c r="AB66" s="9">
        <v>1666</v>
      </c>
      <c r="AC66" s="9">
        <v>1761</v>
      </c>
      <c r="AD66" s="9">
        <v>1825</v>
      </c>
      <c r="AE66" s="9">
        <v>1914</v>
      </c>
      <c r="AF66" s="9">
        <v>1983</v>
      </c>
      <c r="AG66" s="9">
        <v>2070</v>
      </c>
      <c r="AH66" s="9">
        <v>2160</v>
      </c>
      <c r="AI66" s="9">
        <v>2268</v>
      </c>
      <c r="AJ66" s="9">
        <v>2418</v>
      </c>
      <c r="AK66" s="9">
        <v>2534</v>
      </c>
      <c r="AL66" s="9">
        <v>2629</v>
      </c>
      <c r="AM66" s="9">
        <v>2718</v>
      </c>
      <c r="AN66" s="9">
        <v>2811</v>
      </c>
      <c r="AO66" s="9">
        <v>2910</v>
      </c>
      <c r="AP66" s="9">
        <v>3007</v>
      </c>
      <c r="AQ66" s="9">
        <v>3127</v>
      </c>
      <c r="AR66" s="9">
        <v>3256</v>
      </c>
      <c r="AS66" s="9">
        <v>3382</v>
      </c>
      <c r="AT66" s="9">
        <v>3517</v>
      </c>
      <c r="AU66" s="9">
        <v>3649</v>
      </c>
    </row>
    <row r="67" spans="1:58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Moldova</v>
      </c>
      <c r="D67" s="6">
        <f t="shared" si="7"/>
        <v>3638</v>
      </c>
      <c r="E67" s="6">
        <f>IF(COUNTIF(I67:XFD67,"&gt;"&amp;0)=0,,HLOOKUP(COUNTIF(I67:XFD67,"&gt;"&amp;0)-1,I$1:XFD67,A67+1,FALSE))</f>
        <v>3638</v>
      </c>
      <c r="F67" s="7">
        <f>IF(COUNTIF(I67:XFD67,"&gt;"&amp;0)=0,,HLOOKUP(COUNTIF(I67:XFD67,"&gt;"&amp;0)-MIN($F$1+1,COUNTIF(I67:XFD67,"&gt;"&amp;0)),I$1:XFD67,A67+1,FALSE))</f>
        <v>2926</v>
      </c>
      <c r="G67" s="8">
        <f t="shared" si="8"/>
        <v>1.0445221995011114</v>
      </c>
      <c r="H67" s="13" t="s">
        <v>345</v>
      </c>
      <c r="I67" s="9">
        <v>109</v>
      </c>
      <c r="J67" s="9">
        <v>125</v>
      </c>
      <c r="K67" s="9">
        <v>149</v>
      </c>
      <c r="L67" s="9">
        <v>177</v>
      </c>
      <c r="M67" s="9">
        <v>199</v>
      </c>
      <c r="N67" s="9">
        <v>231</v>
      </c>
      <c r="O67" s="9">
        <v>263</v>
      </c>
      <c r="P67" s="9">
        <v>298</v>
      </c>
      <c r="Q67" s="9">
        <v>353</v>
      </c>
      <c r="R67" s="9">
        <v>423</v>
      </c>
      <c r="S67" s="9">
        <v>505</v>
      </c>
      <c r="T67" s="9">
        <v>591</v>
      </c>
      <c r="U67" s="9">
        <v>752</v>
      </c>
      <c r="V67" s="9">
        <v>864</v>
      </c>
      <c r="W67" s="9">
        <v>965</v>
      </c>
      <c r="X67" s="9">
        <v>1056</v>
      </c>
      <c r="Y67" s="9">
        <v>1174</v>
      </c>
      <c r="Z67" s="9">
        <v>1289</v>
      </c>
      <c r="AA67" s="9">
        <v>1438</v>
      </c>
      <c r="AB67" s="9">
        <v>1560</v>
      </c>
      <c r="AC67" s="9">
        <v>1662</v>
      </c>
      <c r="AD67" s="9">
        <v>1712</v>
      </c>
      <c r="AE67" s="9">
        <v>1934</v>
      </c>
      <c r="AF67" s="9">
        <v>2049</v>
      </c>
      <c r="AG67" s="9">
        <v>2154</v>
      </c>
      <c r="AH67" s="9">
        <v>2264</v>
      </c>
      <c r="AI67" s="9">
        <v>2378</v>
      </c>
      <c r="AJ67" s="9">
        <v>2472</v>
      </c>
      <c r="AK67" s="9">
        <v>2548</v>
      </c>
      <c r="AL67" s="9">
        <v>2614</v>
      </c>
      <c r="AM67" s="9">
        <v>2778</v>
      </c>
      <c r="AN67" s="9">
        <v>2926</v>
      </c>
      <c r="AO67" s="9">
        <v>3110</v>
      </c>
      <c r="AP67" s="9">
        <v>3304</v>
      </c>
      <c r="AQ67" s="9">
        <v>3408</v>
      </c>
      <c r="AR67" s="9">
        <v>3481</v>
      </c>
      <c r="AS67" s="9">
        <v>3638</v>
      </c>
    </row>
    <row r="68" spans="1:58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Kuwait</v>
      </c>
      <c r="D68" s="6">
        <f t="shared" si="7"/>
        <v>3440</v>
      </c>
      <c r="E68" s="6">
        <f>IF(COUNTIF(I68:XFD68,"&gt;"&amp;0)=0,,HLOOKUP(COUNTIF(I68:XFD68,"&gt;"&amp;0)-1,I$1:XFD68,A68+1,FALSE))</f>
        <v>3440</v>
      </c>
      <c r="F68" s="7">
        <f>IF(COUNTIF(I68:XFD68,"&gt;"&amp;0)=0,,HLOOKUP(COUNTIF(I68:XFD68,"&gt;"&amp;0)-MIN($F$1+1,COUNTIF(I68:XFD68,"&gt;"&amp;0)),I$1:XFD68,A68+1,FALSE))</f>
        <v>2399</v>
      </c>
      <c r="G68" s="8">
        <f t="shared" si="8"/>
        <v>1.0747455087487496</v>
      </c>
      <c r="H68" s="13" t="s">
        <v>74</v>
      </c>
      <c r="I68" s="9">
        <v>104</v>
      </c>
      <c r="J68" s="9">
        <v>112</v>
      </c>
      <c r="K68" s="9">
        <v>123</v>
      </c>
      <c r="L68" s="9">
        <v>130</v>
      </c>
      <c r="M68" s="9">
        <v>142</v>
      </c>
      <c r="N68" s="9">
        <v>148</v>
      </c>
      <c r="O68" s="9">
        <v>159</v>
      </c>
      <c r="P68" s="9">
        <v>176</v>
      </c>
      <c r="Q68" s="9">
        <v>188</v>
      </c>
      <c r="R68" s="9">
        <v>189</v>
      </c>
      <c r="S68" s="9">
        <v>191</v>
      </c>
      <c r="T68" s="9">
        <v>195</v>
      </c>
      <c r="U68" s="9">
        <v>208</v>
      </c>
      <c r="V68" s="9">
        <v>225</v>
      </c>
      <c r="W68" s="9">
        <v>235</v>
      </c>
      <c r="X68" s="9">
        <v>255</v>
      </c>
      <c r="Y68" s="9">
        <v>266</v>
      </c>
      <c r="Z68" s="9">
        <v>289</v>
      </c>
      <c r="AA68" s="9">
        <v>317</v>
      </c>
      <c r="AB68" s="9">
        <v>342</v>
      </c>
      <c r="AC68" s="9">
        <v>417</v>
      </c>
      <c r="AD68" s="9">
        <v>479</v>
      </c>
      <c r="AE68" s="9">
        <v>556</v>
      </c>
      <c r="AF68" s="9">
        <v>665</v>
      </c>
      <c r="AG68" s="9">
        <v>743</v>
      </c>
      <c r="AH68" s="9">
        <v>855</v>
      </c>
      <c r="AI68" s="9">
        <v>910</v>
      </c>
      <c r="AJ68" s="9">
        <v>993</v>
      </c>
      <c r="AK68" s="9">
        <v>1154</v>
      </c>
      <c r="AL68" s="9">
        <v>1234</v>
      </c>
      <c r="AM68" s="9">
        <v>1300</v>
      </c>
      <c r="AN68" s="9">
        <v>1355</v>
      </c>
      <c r="AO68" s="9">
        <v>1405</v>
      </c>
      <c r="AP68" s="9">
        <v>1524</v>
      </c>
      <c r="AQ68" s="9">
        <v>1658</v>
      </c>
      <c r="AR68" s="9">
        <v>1751</v>
      </c>
      <c r="AS68" s="9">
        <v>1915</v>
      </c>
      <c r="AT68" s="9">
        <v>1995</v>
      </c>
      <c r="AU68" s="9">
        <v>2080</v>
      </c>
      <c r="AV68" s="9">
        <v>2248</v>
      </c>
      <c r="AW68" s="9">
        <v>2399</v>
      </c>
      <c r="AX68" s="9">
        <v>2614</v>
      </c>
      <c r="AY68" s="9">
        <v>2892</v>
      </c>
      <c r="AZ68" s="9">
        <v>3075</v>
      </c>
      <c r="BA68" s="9">
        <v>3288</v>
      </c>
      <c r="BB68" s="9">
        <v>3440</v>
      </c>
    </row>
    <row r="69" spans="1:58" x14ac:dyDescent="0.25">
      <c r="A69" s="9">
        <f t="shared" ref="A69:A132" si="9">A68+1</f>
        <v>68</v>
      </c>
      <c r="B69" s="9">
        <f t="array" ref="B69">IF(C69="",0,IF(OR(C69=Country_Comparison!$S$19:$S$38),1,0))</f>
        <v>0</v>
      </c>
      <c r="C69" s="9" t="str">
        <f t="shared" si="6"/>
        <v>Kazakhstan</v>
      </c>
      <c r="D69" s="6">
        <f t="shared" si="7"/>
        <v>3027</v>
      </c>
      <c r="E69" s="6">
        <f>IF(COUNTIF(I69:XFD69,"&gt;"&amp;0)=0,,HLOOKUP(COUNTIF(I69:XFD69,"&gt;"&amp;0)-1,I$1:XFD69,A69+1,FALSE))</f>
        <v>3027</v>
      </c>
      <c r="F69" s="7">
        <f>IF(COUNTIF(I69:XFD69,"&gt;"&amp;0)=0,,HLOOKUP(COUNTIF(I69:XFD69,"&gt;"&amp;0)-MIN($F$1+1,COUNTIF(I69:XFD69,"&gt;"&amp;0)),I$1:XFD69,A69+1,FALSE))</f>
        <v>2289</v>
      </c>
      <c r="G69" s="8">
        <f t="shared" si="8"/>
        <v>1.0574828325527272</v>
      </c>
      <c r="H69" s="13" t="s">
        <v>413</v>
      </c>
      <c r="I69" s="9">
        <v>111</v>
      </c>
      <c r="J69" s="9">
        <v>150</v>
      </c>
      <c r="K69" s="9">
        <v>228</v>
      </c>
      <c r="L69" s="9">
        <v>284</v>
      </c>
      <c r="M69" s="9">
        <v>302</v>
      </c>
      <c r="N69" s="9">
        <v>343</v>
      </c>
      <c r="O69" s="9">
        <v>380</v>
      </c>
      <c r="P69" s="9">
        <v>435</v>
      </c>
      <c r="Q69" s="9">
        <v>464</v>
      </c>
      <c r="R69" s="9">
        <v>531</v>
      </c>
      <c r="S69" s="9">
        <v>584</v>
      </c>
      <c r="T69" s="9">
        <v>662</v>
      </c>
      <c r="U69" s="9">
        <v>697</v>
      </c>
      <c r="V69" s="9">
        <v>727</v>
      </c>
      <c r="W69" s="9">
        <v>781</v>
      </c>
      <c r="X69" s="9">
        <v>812</v>
      </c>
      <c r="Y69" s="9">
        <v>865</v>
      </c>
      <c r="Z69" s="9">
        <v>951</v>
      </c>
      <c r="AA69" s="9">
        <v>1091</v>
      </c>
      <c r="AB69" s="9">
        <v>1232</v>
      </c>
      <c r="AC69" s="9">
        <v>1295</v>
      </c>
      <c r="AD69" s="9">
        <v>1402</v>
      </c>
      <c r="AE69" s="9">
        <v>1546</v>
      </c>
      <c r="AF69" s="9">
        <v>1615</v>
      </c>
      <c r="AG69" s="9">
        <v>1676</v>
      </c>
      <c r="AH69" s="9">
        <v>1852</v>
      </c>
      <c r="AI69" s="9">
        <v>1995</v>
      </c>
      <c r="AJ69" s="9">
        <v>2135</v>
      </c>
      <c r="AK69" s="9">
        <v>2289</v>
      </c>
      <c r="AL69" s="9">
        <v>2482</v>
      </c>
      <c r="AM69" s="9">
        <v>2601</v>
      </c>
      <c r="AN69" s="9">
        <v>2717</v>
      </c>
      <c r="AO69" s="9">
        <v>2835</v>
      </c>
      <c r="AP69" s="9">
        <v>3027</v>
      </c>
    </row>
    <row r="70" spans="1:58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Thailand</v>
      </c>
      <c r="D70" s="6">
        <f t="shared" ref="D70:D133" si="11">MAX(I70:KU70)</f>
        <v>2938</v>
      </c>
      <c r="E70" s="6">
        <f>IF(COUNTIF(I70:XFD70,"&gt;"&amp;0)=0,,HLOOKUP(COUNTIF(I70:XFD70,"&gt;"&amp;0)-1,I$1:XFD70,A70+1,FALSE))</f>
        <v>2938</v>
      </c>
      <c r="F70" s="7">
        <f>IF(COUNTIF(I70:XFD70,"&gt;"&amp;0)=0,,HLOOKUP(COUNTIF(I70:XFD70,"&gt;"&amp;0)-MIN($F$1+1,COUNTIF(I70:XFD70,"&gt;"&amp;0)),I$1:XFD70,A70+1,FALSE))</f>
        <v>2839</v>
      </c>
      <c r="G70" s="8">
        <f t="shared" ref="G70:G133" si="12">IF(COUNTIF(I70:XFD70,"&gt;"&amp;0)=0,,(E70/F70)^(1/MIN(COUNTIF(I70:XFD70,"&gt;"&amp;0)-1,$F$1)))</f>
        <v>1.0068789923710673</v>
      </c>
      <c r="H70" s="13" t="s">
        <v>35</v>
      </c>
      <c r="I70" s="9">
        <v>114</v>
      </c>
      <c r="J70" s="9">
        <v>147</v>
      </c>
      <c r="K70" s="9">
        <v>177</v>
      </c>
      <c r="L70" s="9">
        <v>212</v>
      </c>
      <c r="M70" s="9">
        <v>272</v>
      </c>
      <c r="N70" s="9">
        <v>322</v>
      </c>
      <c r="O70" s="9">
        <v>411</v>
      </c>
      <c r="P70" s="9">
        <v>599</v>
      </c>
      <c r="Q70" s="9">
        <v>721</v>
      </c>
      <c r="R70" s="9">
        <v>827</v>
      </c>
      <c r="S70" s="9">
        <v>934</v>
      </c>
      <c r="T70" s="9">
        <v>1045</v>
      </c>
      <c r="U70" s="9">
        <v>1136</v>
      </c>
      <c r="V70" s="9">
        <v>1245</v>
      </c>
      <c r="W70" s="9">
        <v>1388</v>
      </c>
      <c r="X70" s="9">
        <v>1524</v>
      </c>
      <c r="Y70" s="9">
        <v>1651</v>
      </c>
      <c r="Z70" s="9">
        <v>1771</v>
      </c>
      <c r="AA70" s="9">
        <v>1875</v>
      </c>
      <c r="AB70" s="9">
        <v>1978</v>
      </c>
      <c r="AC70" s="9">
        <v>2067</v>
      </c>
      <c r="AD70" s="9">
        <v>2169</v>
      </c>
      <c r="AE70" s="9">
        <v>2220</v>
      </c>
      <c r="AF70" s="9">
        <v>2258</v>
      </c>
      <c r="AG70" s="9">
        <v>2369</v>
      </c>
      <c r="AH70" s="9">
        <v>2423</v>
      </c>
      <c r="AI70" s="9">
        <v>2473</v>
      </c>
      <c r="AJ70" s="9">
        <v>2518</v>
      </c>
      <c r="AK70" s="9">
        <v>2551</v>
      </c>
      <c r="AL70" s="9">
        <v>2579</v>
      </c>
      <c r="AM70" s="9">
        <v>2613</v>
      </c>
      <c r="AN70" s="9">
        <v>2643</v>
      </c>
      <c r="AO70" s="9">
        <v>2672</v>
      </c>
      <c r="AP70" s="9">
        <v>2700</v>
      </c>
      <c r="AQ70" s="9">
        <v>2733</v>
      </c>
      <c r="AR70" s="9">
        <v>2765</v>
      </c>
      <c r="AS70" s="9">
        <v>2792</v>
      </c>
      <c r="AT70" s="9">
        <v>2811</v>
      </c>
      <c r="AU70" s="9">
        <v>2826</v>
      </c>
      <c r="AV70" s="9">
        <v>2839</v>
      </c>
      <c r="AW70" s="9">
        <v>2907</v>
      </c>
      <c r="AX70" s="9">
        <v>2907</v>
      </c>
      <c r="AY70" s="9">
        <v>2922</v>
      </c>
      <c r="AZ70" s="9">
        <v>2931</v>
      </c>
      <c r="BA70" s="9">
        <v>2938</v>
      </c>
    </row>
    <row r="71" spans="1:58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Bahrain</v>
      </c>
      <c r="D71" s="6">
        <f t="shared" si="11"/>
        <v>2811</v>
      </c>
      <c r="E71" s="6">
        <f>IF(COUNTIF(I71:XFD71,"&gt;"&amp;0)=0,,HLOOKUP(COUNTIF(I71:XFD71,"&gt;"&amp;0)-1,I$1:XFD71,A71+1,FALSE))</f>
        <v>2811</v>
      </c>
      <c r="F71" s="7">
        <f>IF(COUNTIF(I71:XFD71,"&gt;"&amp;0)=0,,HLOOKUP(COUNTIF(I71:XFD71,"&gt;"&amp;0)-MIN($F$1+1,COUNTIF(I71:XFD71,"&gt;"&amp;0)),I$1:XFD71,A71+1,FALSE))</f>
        <v>2217</v>
      </c>
      <c r="G71" s="8">
        <f t="shared" si="12"/>
        <v>1.0486221583074076</v>
      </c>
      <c r="H71" s="13" t="s">
        <v>73</v>
      </c>
      <c r="I71" s="9">
        <v>110</v>
      </c>
      <c r="J71" s="9">
        <v>195</v>
      </c>
      <c r="K71" s="9">
        <v>195</v>
      </c>
      <c r="L71" s="9">
        <v>195</v>
      </c>
      <c r="M71" s="9">
        <v>210</v>
      </c>
      <c r="N71" s="9">
        <v>214</v>
      </c>
      <c r="O71" s="9">
        <v>214</v>
      </c>
      <c r="P71" s="9">
        <v>228</v>
      </c>
      <c r="Q71" s="9">
        <v>256</v>
      </c>
      <c r="R71" s="9">
        <v>278</v>
      </c>
      <c r="S71" s="9">
        <v>285</v>
      </c>
      <c r="T71" s="9">
        <v>305</v>
      </c>
      <c r="U71" s="9">
        <v>334</v>
      </c>
      <c r="V71" s="9">
        <v>377</v>
      </c>
      <c r="W71" s="9">
        <v>392</v>
      </c>
      <c r="X71" s="9">
        <v>419</v>
      </c>
      <c r="Y71" s="9">
        <v>458</v>
      </c>
      <c r="Z71" s="9">
        <v>466</v>
      </c>
      <c r="AA71" s="9">
        <v>476</v>
      </c>
      <c r="AB71" s="9">
        <v>499</v>
      </c>
      <c r="AC71" s="9">
        <v>515</v>
      </c>
      <c r="AD71" s="9">
        <v>567</v>
      </c>
      <c r="AE71" s="9">
        <v>569</v>
      </c>
      <c r="AF71" s="9">
        <v>643</v>
      </c>
      <c r="AG71" s="9">
        <v>672</v>
      </c>
      <c r="AH71" s="9">
        <v>688</v>
      </c>
      <c r="AI71" s="9">
        <v>700</v>
      </c>
      <c r="AJ71" s="9">
        <v>756</v>
      </c>
      <c r="AK71" s="9">
        <v>811</v>
      </c>
      <c r="AL71" s="9">
        <v>823</v>
      </c>
      <c r="AM71" s="9">
        <v>887</v>
      </c>
      <c r="AN71" s="9">
        <v>925</v>
      </c>
      <c r="AO71" s="9">
        <v>1040</v>
      </c>
      <c r="AP71" s="9">
        <v>1136</v>
      </c>
      <c r="AQ71" s="9">
        <v>1361</v>
      </c>
      <c r="AR71" s="9">
        <v>1528</v>
      </c>
      <c r="AS71" s="9">
        <v>1671</v>
      </c>
      <c r="AT71" s="9">
        <v>1700</v>
      </c>
      <c r="AU71" s="9">
        <v>1740</v>
      </c>
      <c r="AV71" s="9">
        <v>1773</v>
      </c>
      <c r="AW71" s="9">
        <v>1881</v>
      </c>
      <c r="AX71" s="9">
        <v>1907</v>
      </c>
      <c r="AY71" s="9">
        <v>1973</v>
      </c>
      <c r="AZ71" s="9">
        <v>2027</v>
      </c>
      <c r="BA71" s="9">
        <v>2217</v>
      </c>
      <c r="BB71" s="9">
        <v>2518</v>
      </c>
      <c r="BC71" s="9">
        <v>2588</v>
      </c>
      <c r="BD71" s="9">
        <v>2647</v>
      </c>
      <c r="BE71" s="9">
        <v>2723</v>
      </c>
      <c r="BF71" s="9">
        <v>2811</v>
      </c>
    </row>
    <row r="72" spans="1:58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Hungary</v>
      </c>
      <c r="D72" s="6">
        <f t="shared" si="11"/>
        <v>2649</v>
      </c>
      <c r="E72" s="6">
        <f>IF(COUNTIF(I72:XFD72,"&gt;"&amp;0)=0,,HLOOKUP(COUNTIF(I72:XFD72,"&gt;"&amp;0)-1,I$1:XFD72,A72+1,FALSE))</f>
        <v>2649</v>
      </c>
      <c r="F72" s="7">
        <f>IF(COUNTIF(I72:XFD72,"&gt;"&amp;0)=0,,HLOOKUP(COUNTIF(I72:XFD72,"&gt;"&amp;0)-MIN($F$1+1,COUNTIF(I72:XFD72,"&gt;"&amp;0)),I$1:XFD72,A72+1,FALSE))</f>
        <v>2284</v>
      </c>
      <c r="G72" s="8">
        <f t="shared" si="12"/>
        <v>1.0300947452587568</v>
      </c>
      <c r="H72" s="13" t="s">
        <v>132</v>
      </c>
      <c r="I72" s="9">
        <v>103</v>
      </c>
      <c r="J72" s="9">
        <v>131</v>
      </c>
      <c r="K72" s="9">
        <v>167</v>
      </c>
      <c r="L72" s="9">
        <v>187</v>
      </c>
      <c r="M72" s="9">
        <v>226</v>
      </c>
      <c r="N72" s="9">
        <v>261</v>
      </c>
      <c r="O72" s="9">
        <v>300</v>
      </c>
      <c r="P72" s="9">
        <v>343</v>
      </c>
      <c r="Q72" s="9">
        <v>408</v>
      </c>
      <c r="R72" s="9">
        <v>447</v>
      </c>
      <c r="S72" s="9">
        <v>492</v>
      </c>
      <c r="T72" s="9">
        <v>525</v>
      </c>
      <c r="U72" s="9">
        <v>585</v>
      </c>
      <c r="V72" s="9">
        <v>623</v>
      </c>
      <c r="W72" s="9">
        <v>678</v>
      </c>
      <c r="X72" s="9">
        <v>733</v>
      </c>
      <c r="Y72" s="9">
        <v>744</v>
      </c>
      <c r="Z72" s="9">
        <v>817</v>
      </c>
      <c r="AA72" s="9">
        <v>895</v>
      </c>
      <c r="AB72" s="9">
        <v>980</v>
      </c>
      <c r="AC72" s="9">
        <v>1190</v>
      </c>
      <c r="AD72" s="9">
        <v>1310</v>
      </c>
      <c r="AE72" s="9">
        <v>1410</v>
      </c>
      <c r="AF72" s="9">
        <v>1458</v>
      </c>
      <c r="AG72" s="9">
        <v>1512</v>
      </c>
      <c r="AH72" s="9">
        <v>1579</v>
      </c>
      <c r="AI72" s="9">
        <v>1652</v>
      </c>
      <c r="AJ72" s="9">
        <v>1763</v>
      </c>
      <c r="AK72" s="9">
        <v>1834</v>
      </c>
      <c r="AL72" s="9">
        <v>1916</v>
      </c>
      <c r="AM72" s="9">
        <v>1984</v>
      </c>
      <c r="AN72" s="9">
        <v>2098</v>
      </c>
      <c r="AO72" s="9">
        <v>2168</v>
      </c>
      <c r="AP72" s="9">
        <v>2284</v>
      </c>
      <c r="AQ72" s="9">
        <v>2443</v>
      </c>
      <c r="AR72" s="9">
        <v>2443</v>
      </c>
      <c r="AS72" s="9">
        <v>2500</v>
      </c>
      <c r="AT72" s="9">
        <v>2583</v>
      </c>
      <c r="AU72" s="9">
        <v>2649</v>
      </c>
    </row>
    <row r="73" spans="1:58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Greece</v>
      </c>
      <c r="D73" s="6">
        <f t="shared" si="11"/>
        <v>2566</v>
      </c>
      <c r="E73" s="6">
        <f>IF(COUNTIF(I73:XFD73,"&gt;"&amp;0)=0,,HLOOKUP(COUNTIF(I73:XFD73,"&gt;"&amp;0)-1,I$1:XFD73,A73+1,FALSE))</f>
        <v>2566</v>
      </c>
      <c r="F73" s="7">
        <f>IF(COUNTIF(I73:XFD73,"&gt;"&amp;0)=0,,HLOOKUP(COUNTIF(I73:XFD73,"&gt;"&amp;0)-MIN($F$1+1,COUNTIF(I73:XFD73,"&gt;"&amp;0)),I$1:XFD73,A73+1,FALSE))</f>
        <v>2463</v>
      </c>
      <c r="G73" s="8">
        <f t="shared" si="12"/>
        <v>1.0082272890612325</v>
      </c>
      <c r="H73" s="13" t="s">
        <v>83</v>
      </c>
      <c r="I73" s="9">
        <v>190</v>
      </c>
      <c r="J73" s="9">
        <v>228</v>
      </c>
      <c r="K73" s="9">
        <v>331</v>
      </c>
      <c r="L73" s="9">
        <v>331</v>
      </c>
      <c r="M73" s="9">
        <v>387</v>
      </c>
      <c r="N73" s="9">
        <v>418</v>
      </c>
      <c r="O73" s="9">
        <v>418</v>
      </c>
      <c r="P73" s="9">
        <v>495</v>
      </c>
      <c r="Q73" s="9">
        <v>530</v>
      </c>
      <c r="R73" s="9">
        <v>624</v>
      </c>
      <c r="S73" s="9">
        <v>695</v>
      </c>
      <c r="T73" s="9">
        <v>743</v>
      </c>
      <c r="U73" s="9">
        <v>821</v>
      </c>
      <c r="V73" s="9">
        <v>892</v>
      </c>
      <c r="W73" s="9">
        <v>966</v>
      </c>
      <c r="X73" s="9">
        <v>1061</v>
      </c>
      <c r="Y73" s="9">
        <v>1156</v>
      </c>
      <c r="Z73" s="9">
        <v>1212</v>
      </c>
      <c r="AA73" s="9">
        <v>1314</v>
      </c>
      <c r="AB73" s="9">
        <v>1415</v>
      </c>
      <c r="AC73" s="9">
        <v>1544</v>
      </c>
      <c r="AD73" s="9">
        <v>1613</v>
      </c>
      <c r="AE73" s="9">
        <v>1673</v>
      </c>
      <c r="AF73" s="9">
        <v>1735</v>
      </c>
      <c r="AG73" s="9">
        <v>1755</v>
      </c>
      <c r="AH73" s="9">
        <v>1832</v>
      </c>
      <c r="AI73" s="9">
        <v>1884</v>
      </c>
      <c r="AJ73" s="9">
        <v>1955</v>
      </c>
      <c r="AK73" s="9">
        <v>2011</v>
      </c>
      <c r="AL73" s="9">
        <v>2081</v>
      </c>
      <c r="AM73" s="9">
        <v>2114</v>
      </c>
      <c r="AN73" s="9">
        <v>2145</v>
      </c>
      <c r="AO73" s="9">
        <v>2170</v>
      </c>
      <c r="AP73" s="9">
        <v>2192</v>
      </c>
      <c r="AQ73" s="9">
        <v>2207</v>
      </c>
      <c r="AR73" s="9">
        <v>2224</v>
      </c>
      <c r="AS73" s="9">
        <v>2235</v>
      </c>
      <c r="AT73" s="9">
        <v>2235</v>
      </c>
      <c r="AU73" s="9">
        <v>2245</v>
      </c>
      <c r="AV73" s="9">
        <v>2401</v>
      </c>
      <c r="AW73" s="9">
        <v>2408</v>
      </c>
      <c r="AX73" s="9">
        <v>2463</v>
      </c>
      <c r="AY73" s="9">
        <v>2490</v>
      </c>
      <c r="AZ73" s="9">
        <v>2506</v>
      </c>
      <c r="BA73" s="9">
        <v>2517</v>
      </c>
      <c r="BB73" s="9">
        <v>2534</v>
      </c>
      <c r="BC73" s="9">
        <v>2566</v>
      </c>
    </row>
    <row r="74" spans="1:58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Oman</v>
      </c>
      <c r="D74" s="6">
        <f t="shared" si="11"/>
        <v>2131</v>
      </c>
      <c r="E74" s="6">
        <f>IF(COUNTIF(I74:XFD74,"&gt;"&amp;0)=0,,HLOOKUP(COUNTIF(I74:XFD74,"&gt;"&amp;0)-1,I$1:XFD74,A74+1,FALSE))</f>
        <v>2131</v>
      </c>
      <c r="F74" s="7">
        <f>IF(COUNTIF(I74:XFD74,"&gt;"&amp;0)=0,,HLOOKUP(COUNTIF(I74:XFD74,"&gt;"&amp;0)-MIN($F$1+1,COUNTIF(I74:XFD74,"&gt;"&amp;0)),I$1:XFD74,A74+1,FALSE))</f>
        <v>1716</v>
      </c>
      <c r="G74" s="8">
        <f t="shared" si="12"/>
        <v>1.0442710376880699</v>
      </c>
      <c r="H74" s="13" t="s">
        <v>71</v>
      </c>
      <c r="I74" s="9">
        <v>109</v>
      </c>
      <c r="J74" s="9">
        <v>131</v>
      </c>
      <c r="K74" s="9">
        <v>152</v>
      </c>
      <c r="L74" s="9">
        <v>167</v>
      </c>
      <c r="M74" s="9">
        <v>179</v>
      </c>
      <c r="N74" s="9">
        <v>192</v>
      </c>
      <c r="O74" s="9">
        <v>210</v>
      </c>
      <c r="P74" s="9">
        <v>231</v>
      </c>
      <c r="Q74" s="9">
        <v>252</v>
      </c>
      <c r="R74" s="9">
        <v>277</v>
      </c>
      <c r="S74" s="9">
        <v>298</v>
      </c>
      <c r="T74" s="9">
        <v>331</v>
      </c>
      <c r="U74" s="9">
        <v>371</v>
      </c>
      <c r="V74" s="9">
        <v>419</v>
      </c>
      <c r="W74" s="9">
        <v>457</v>
      </c>
      <c r="X74" s="9">
        <v>484</v>
      </c>
      <c r="Y74" s="9">
        <v>546</v>
      </c>
      <c r="Z74" s="9">
        <v>599</v>
      </c>
      <c r="AA74" s="9">
        <v>727</v>
      </c>
      <c r="AB74" s="9">
        <v>813</v>
      </c>
      <c r="AC74" s="9">
        <v>910</v>
      </c>
      <c r="AD74" s="9">
        <v>1019</v>
      </c>
      <c r="AE74" s="9">
        <v>1069</v>
      </c>
      <c r="AF74" s="9">
        <v>1180</v>
      </c>
      <c r="AG74" s="9">
        <v>1266</v>
      </c>
      <c r="AH74" s="9">
        <v>1410</v>
      </c>
      <c r="AI74" s="9">
        <v>1508</v>
      </c>
      <c r="AJ74" s="9">
        <v>1614</v>
      </c>
      <c r="AK74" s="9">
        <v>1716</v>
      </c>
      <c r="AL74" s="9">
        <v>1790</v>
      </c>
      <c r="AM74" s="9">
        <v>1905</v>
      </c>
      <c r="AN74" s="9">
        <v>1998</v>
      </c>
      <c r="AO74" s="9">
        <v>2049</v>
      </c>
      <c r="AP74" s="9">
        <v>2131</v>
      </c>
    </row>
    <row r="75" spans="1:58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Croatia</v>
      </c>
      <c r="D75" s="6">
        <f t="shared" si="11"/>
        <v>2047</v>
      </c>
      <c r="E75" s="6">
        <f>IF(COUNTIF(I75:XFD75,"&gt;"&amp;0)=0,,HLOOKUP(COUNTIF(I75:XFD75,"&gt;"&amp;0)-1,I$1:XFD75,A75+1,FALSE))</f>
        <v>2047</v>
      </c>
      <c r="F75" s="7">
        <f>IF(COUNTIF(I75:XFD75,"&gt;"&amp;0)=0,,HLOOKUP(COUNTIF(I75:XFD75,"&gt;"&amp;0)-MIN($F$1+1,COUNTIF(I75:XFD75,"&gt;"&amp;0)),I$1:XFD75,A75+1,FALSE))</f>
        <v>1981</v>
      </c>
      <c r="G75" s="8">
        <f t="shared" si="12"/>
        <v>1.0065762369029747</v>
      </c>
      <c r="H75" s="13" t="s">
        <v>76</v>
      </c>
      <c r="I75" s="9">
        <v>105</v>
      </c>
      <c r="J75" s="9">
        <v>128</v>
      </c>
      <c r="K75" s="9">
        <v>206</v>
      </c>
      <c r="L75" s="9">
        <v>254</v>
      </c>
      <c r="M75" s="9">
        <v>315</v>
      </c>
      <c r="N75" s="9">
        <v>382</v>
      </c>
      <c r="O75" s="9">
        <v>442</v>
      </c>
      <c r="P75" s="9">
        <v>495</v>
      </c>
      <c r="Q75" s="9">
        <v>586</v>
      </c>
      <c r="R75" s="9">
        <v>657</v>
      </c>
      <c r="S75" s="9">
        <v>713</v>
      </c>
      <c r="T75" s="9">
        <v>790</v>
      </c>
      <c r="U75" s="9">
        <v>867</v>
      </c>
      <c r="V75" s="9">
        <v>963</v>
      </c>
      <c r="W75" s="9">
        <v>1011</v>
      </c>
      <c r="X75" s="9">
        <v>1079</v>
      </c>
      <c r="Y75" s="9">
        <v>1126</v>
      </c>
      <c r="Z75" s="9">
        <v>1182</v>
      </c>
      <c r="AA75" s="9">
        <v>1222</v>
      </c>
      <c r="AB75" s="9">
        <v>1282</v>
      </c>
      <c r="AC75" s="9">
        <v>1343</v>
      </c>
      <c r="AD75" s="9">
        <v>1407</v>
      </c>
      <c r="AE75" s="9">
        <v>1495</v>
      </c>
      <c r="AF75" s="9">
        <v>1534</v>
      </c>
      <c r="AG75" s="9">
        <v>1600</v>
      </c>
      <c r="AH75" s="9">
        <v>1650</v>
      </c>
      <c r="AI75" s="9">
        <v>1704</v>
      </c>
      <c r="AJ75" s="9">
        <v>1741</v>
      </c>
      <c r="AK75" s="9">
        <v>1791</v>
      </c>
      <c r="AL75" s="9">
        <v>1814</v>
      </c>
      <c r="AM75" s="9">
        <v>1832</v>
      </c>
      <c r="AN75" s="9">
        <v>1871</v>
      </c>
      <c r="AO75" s="9">
        <v>1881</v>
      </c>
      <c r="AP75" s="9">
        <v>1908</v>
      </c>
      <c r="AQ75" s="9">
        <v>1950</v>
      </c>
      <c r="AR75" s="9">
        <v>1981</v>
      </c>
      <c r="AS75" s="9">
        <v>2009</v>
      </c>
      <c r="AT75" s="9">
        <v>2016</v>
      </c>
      <c r="AU75" s="9">
        <v>2030</v>
      </c>
      <c r="AV75" s="9">
        <v>2039</v>
      </c>
      <c r="AW75" s="9">
        <v>2047</v>
      </c>
    </row>
    <row r="76" spans="1:58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Iraq</v>
      </c>
      <c r="D76" s="6">
        <f t="shared" si="11"/>
        <v>1928</v>
      </c>
      <c r="E76" s="6">
        <f>IF(COUNTIF(I76:XFD76,"&gt;"&amp;0)=0,,HLOOKUP(COUNTIF(I76:XFD76,"&gt;"&amp;0)-1,I$1:XFD76,A76+1,FALSE))</f>
        <v>1928</v>
      </c>
      <c r="F76" s="7">
        <f>IF(COUNTIF(I76:XFD76,"&gt;"&amp;0)=0,,HLOOKUP(COUNTIF(I76:XFD76,"&gt;"&amp;0)-MIN($F$1+1,COUNTIF(I76:XFD76,"&gt;"&amp;0)),I$1:XFD76,A76+1,FALSE))</f>
        <v>1677</v>
      </c>
      <c r="G76" s="8">
        <f t="shared" si="12"/>
        <v>1.0282880609062441</v>
      </c>
      <c r="H76" s="13" t="s">
        <v>70</v>
      </c>
      <c r="I76" s="9">
        <v>101</v>
      </c>
      <c r="J76" s="9">
        <v>110</v>
      </c>
      <c r="K76" s="9">
        <v>116</v>
      </c>
      <c r="L76" s="9">
        <v>124</v>
      </c>
      <c r="M76" s="9">
        <v>154</v>
      </c>
      <c r="N76" s="9">
        <v>164</v>
      </c>
      <c r="O76" s="9">
        <v>192</v>
      </c>
      <c r="P76" s="9">
        <v>208</v>
      </c>
      <c r="Q76" s="9">
        <v>214</v>
      </c>
      <c r="R76" s="9">
        <v>233</v>
      </c>
      <c r="S76" s="9">
        <v>266</v>
      </c>
      <c r="T76" s="9">
        <v>316</v>
      </c>
      <c r="U76" s="9">
        <v>346</v>
      </c>
      <c r="V76" s="9">
        <v>382</v>
      </c>
      <c r="W76" s="9">
        <v>458</v>
      </c>
      <c r="X76" s="9">
        <v>506</v>
      </c>
      <c r="Y76" s="9">
        <v>547</v>
      </c>
      <c r="Z76" s="9">
        <v>630</v>
      </c>
      <c r="AA76" s="9">
        <v>694</v>
      </c>
      <c r="AB76" s="9">
        <v>728</v>
      </c>
      <c r="AC76" s="9">
        <v>772</v>
      </c>
      <c r="AD76" s="9">
        <v>820</v>
      </c>
      <c r="AE76" s="9">
        <v>878</v>
      </c>
      <c r="AF76" s="9">
        <v>961</v>
      </c>
      <c r="AG76" s="9">
        <v>1031</v>
      </c>
      <c r="AH76" s="9">
        <v>1122</v>
      </c>
      <c r="AI76" s="9">
        <v>1202</v>
      </c>
      <c r="AJ76" s="9">
        <v>1232</v>
      </c>
      <c r="AK76" s="9">
        <v>1279</v>
      </c>
      <c r="AL76" s="9">
        <v>1318</v>
      </c>
      <c r="AM76" s="9">
        <v>1352</v>
      </c>
      <c r="AN76" s="9">
        <v>1378</v>
      </c>
      <c r="AO76" s="9">
        <v>1400</v>
      </c>
      <c r="AP76" s="9">
        <v>1415</v>
      </c>
      <c r="AQ76" s="9">
        <v>1434</v>
      </c>
      <c r="AR76" s="9">
        <v>1482</v>
      </c>
      <c r="AS76" s="9">
        <v>1513</v>
      </c>
      <c r="AT76" s="9">
        <v>1539</v>
      </c>
      <c r="AU76" s="9">
        <v>1574</v>
      </c>
      <c r="AV76" s="9">
        <v>1602</v>
      </c>
      <c r="AW76" s="9">
        <v>1631</v>
      </c>
      <c r="AX76" s="9">
        <v>1677</v>
      </c>
      <c r="AY76" s="9">
        <v>1708</v>
      </c>
      <c r="AZ76" s="9">
        <v>1763</v>
      </c>
      <c r="BA76" s="9">
        <v>1820</v>
      </c>
      <c r="BB76" s="9">
        <v>1847</v>
      </c>
      <c r="BC76" s="9">
        <v>1928</v>
      </c>
    </row>
    <row r="77" spans="1:58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Armenia</v>
      </c>
      <c r="D77" s="6">
        <f t="shared" si="11"/>
        <v>1867</v>
      </c>
      <c r="E77" s="6">
        <f>IF(COUNTIF(I77:XFD77,"&gt;"&amp;0)=0,,HLOOKUP(COUNTIF(I77:XFD77,"&gt;"&amp;0)-1,I$1:XFD77,A77+1,FALSE))</f>
        <v>1867</v>
      </c>
      <c r="F77" s="7">
        <f>IF(COUNTIF(I77:XFD77,"&gt;"&amp;0)=0,,HLOOKUP(COUNTIF(I77:XFD77,"&gt;"&amp;0)-MIN($F$1+1,COUNTIF(I77:XFD77,"&gt;"&amp;0)),I$1:XFD77,A77+1,FALSE))</f>
        <v>1523</v>
      </c>
      <c r="G77" s="8">
        <f t="shared" si="12"/>
        <v>1.041571008151968</v>
      </c>
      <c r="H77" s="13" t="s">
        <v>105</v>
      </c>
      <c r="I77" s="9">
        <v>115</v>
      </c>
      <c r="J77" s="9">
        <v>136</v>
      </c>
      <c r="K77" s="9">
        <v>160</v>
      </c>
      <c r="L77" s="9">
        <v>194</v>
      </c>
      <c r="M77" s="9">
        <v>235</v>
      </c>
      <c r="N77" s="9">
        <v>249</v>
      </c>
      <c r="O77" s="9">
        <v>265</v>
      </c>
      <c r="P77" s="9">
        <v>290</v>
      </c>
      <c r="Q77" s="9">
        <v>329</v>
      </c>
      <c r="R77" s="9">
        <v>407</v>
      </c>
      <c r="S77" s="9">
        <v>424</v>
      </c>
      <c r="T77" s="9">
        <v>482</v>
      </c>
      <c r="U77" s="9">
        <v>532</v>
      </c>
      <c r="V77" s="9">
        <v>571</v>
      </c>
      <c r="W77" s="9">
        <v>663</v>
      </c>
      <c r="X77" s="9">
        <v>736</v>
      </c>
      <c r="Y77" s="9">
        <v>770</v>
      </c>
      <c r="Z77" s="9">
        <v>822</v>
      </c>
      <c r="AA77" s="9">
        <v>833</v>
      </c>
      <c r="AB77" s="9">
        <v>853</v>
      </c>
      <c r="AC77" s="9">
        <v>881</v>
      </c>
      <c r="AD77" s="9">
        <v>921</v>
      </c>
      <c r="AE77" s="9">
        <v>937</v>
      </c>
      <c r="AF77" s="9">
        <v>967</v>
      </c>
      <c r="AG77" s="9">
        <v>1013</v>
      </c>
      <c r="AH77" s="9">
        <v>1039</v>
      </c>
      <c r="AI77" s="9">
        <v>1067</v>
      </c>
      <c r="AJ77" s="9">
        <v>1111</v>
      </c>
      <c r="AK77" s="9">
        <v>1159</v>
      </c>
      <c r="AL77" s="9">
        <v>1201</v>
      </c>
      <c r="AM77" s="9">
        <v>1248</v>
      </c>
      <c r="AN77" s="9">
        <v>1291</v>
      </c>
      <c r="AO77" s="9">
        <v>1339</v>
      </c>
      <c r="AP77" s="9">
        <v>1401</v>
      </c>
      <c r="AQ77" s="9">
        <v>1473</v>
      </c>
      <c r="AR77" s="9">
        <v>1523</v>
      </c>
      <c r="AS77" s="9">
        <v>1596</v>
      </c>
      <c r="AT77" s="9">
        <v>1677</v>
      </c>
      <c r="AU77" s="9">
        <v>1746</v>
      </c>
      <c r="AV77" s="9">
        <v>1808</v>
      </c>
      <c r="AW77" s="9">
        <v>1867</v>
      </c>
    </row>
    <row r="78" spans="1:58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Afghanistan</v>
      </c>
      <c r="D78" s="6">
        <f t="shared" si="11"/>
        <v>1828</v>
      </c>
      <c r="E78" s="6">
        <f>IF(COUNTIF(I78:XFD78,"&gt;"&amp;0)=0,,HLOOKUP(COUNTIF(I78:XFD78,"&gt;"&amp;0)-1,I$1:XFD78,A78+1,FALSE))</f>
        <v>1828</v>
      </c>
      <c r="F78" s="7">
        <f>IF(COUNTIF(I78:XFD78,"&gt;"&amp;0)=0,,HLOOKUP(COUNTIF(I78:XFD78,"&gt;"&amp;0)-MIN($F$1+1,COUNTIF(I78:XFD78,"&gt;"&amp;0)),I$1:XFD78,A78+1,FALSE))</f>
        <v>1279</v>
      </c>
      <c r="G78" s="8">
        <f t="shared" si="12"/>
        <v>1.0740416655645872</v>
      </c>
      <c r="H78" s="13" t="s">
        <v>72</v>
      </c>
      <c r="I78" s="9">
        <v>110</v>
      </c>
      <c r="J78" s="9">
        <v>110</v>
      </c>
      <c r="K78" s="9">
        <v>120</v>
      </c>
      <c r="L78" s="9">
        <v>170</v>
      </c>
      <c r="M78" s="9">
        <v>174</v>
      </c>
      <c r="N78" s="9">
        <v>237</v>
      </c>
      <c r="O78" s="9">
        <v>273</v>
      </c>
      <c r="P78" s="9">
        <v>281</v>
      </c>
      <c r="Q78" s="9">
        <v>299</v>
      </c>
      <c r="R78" s="9">
        <v>349</v>
      </c>
      <c r="S78" s="9">
        <v>367</v>
      </c>
      <c r="T78" s="9">
        <v>423</v>
      </c>
      <c r="U78" s="9">
        <v>444</v>
      </c>
      <c r="V78" s="9">
        <v>484</v>
      </c>
      <c r="W78" s="9">
        <v>521</v>
      </c>
      <c r="X78" s="9">
        <v>555</v>
      </c>
      <c r="Y78" s="9">
        <v>607</v>
      </c>
      <c r="Z78" s="9">
        <v>665</v>
      </c>
      <c r="AA78" s="9">
        <v>714</v>
      </c>
      <c r="AB78" s="9">
        <v>784</v>
      </c>
      <c r="AC78" s="9">
        <v>840</v>
      </c>
      <c r="AD78" s="9">
        <v>906</v>
      </c>
      <c r="AE78" s="9">
        <v>933</v>
      </c>
      <c r="AF78" s="9">
        <v>996</v>
      </c>
      <c r="AG78" s="9">
        <v>1026</v>
      </c>
      <c r="AH78" s="9">
        <v>1092</v>
      </c>
      <c r="AI78" s="9">
        <v>1176</v>
      </c>
      <c r="AJ78" s="9">
        <v>1279</v>
      </c>
      <c r="AK78" s="9">
        <v>1351</v>
      </c>
      <c r="AL78" s="9">
        <v>1463</v>
      </c>
      <c r="AM78" s="9">
        <v>1531</v>
      </c>
      <c r="AN78" s="9">
        <v>1703</v>
      </c>
      <c r="AO78" s="9">
        <v>1828</v>
      </c>
    </row>
    <row r="79" spans="1:58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Iceland</v>
      </c>
      <c r="D79" s="6">
        <f t="shared" si="11"/>
        <v>1795</v>
      </c>
      <c r="E79" s="6">
        <f>IF(COUNTIF(I79:XFD79,"&gt;"&amp;0)=0,,HLOOKUP(COUNTIF(I79:XFD79,"&gt;"&amp;0)-1,I$1:XFD79,A79+1,FALSE))</f>
        <v>1795</v>
      </c>
      <c r="F79" s="7">
        <f>IF(COUNTIF(I79:XFD79,"&gt;"&amp;0)=0,,HLOOKUP(COUNTIF(I79:XFD79,"&gt;"&amp;0)-MIN($F$1+1,COUNTIF(I79:XFD79,"&gt;"&amp;0)),I$1:XFD79,A79+1,FALSE))</f>
        <v>1789</v>
      </c>
      <c r="G79" s="8">
        <f t="shared" si="12"/>
        <v>1.0006698677439845</v>
      </c>
      <c r="H79" s="13" t="s">
        <v>92</v>
      </c>
      <c r="I79" s="9">
        <v>103</v>
      </c>
      <c r="J79" s="9">
        <v>134</v>
      </c>
      <c r="K79" s="9">
        <v>156</v>
      </c>
      <c r="L79" s="9">
        <v>171</v>
      </c>
      <c r="M79" s="9">
        <v>180</v>
      </c>
      <c r="N79" s="9">
        <v>220</v>
      </c>
      <c r="O79" s="9">
        <v>250</v>
      </c>
      <c r="P79" s="9">
        <v>330</v>
      </c>
      <c r="Q79" s="9">
        <v>409</v>
      </c>
      <c r="R79" s="9">
        <v>473</v>
      </c>
      <c r="S79" s="9">
        <v>568</v>
      </c>
      <c r="T79" s="9">
        <v>588</v>
      </c>
      <c r="U79" s="9">
        <v>648</v>
      </c>
      <c r="V79" s="9">
        <v>737</v>
      </c>
      <c r="W79" s="9">
        <v>802</v>
      </c>
      <c r="X79" s="9">
        <v>890</v>
      </c>
      <c r="Y79" s="9">
        <v>963</v>
      </c>
      <c r="Z79" s="9">
        <v>1020</v>
      </c>
      <c r="AA79" s="9">
        <v>1086</v>
      </c>
      <c r="AB79" s="9">
        <v>1135</v>
      </c>
      <c r="AC79" s="9">
        <v>1220</v>
      </c>
      <c r="AD79" s="9">
        <v>1319</v>
      </c>
      <c r="AE79" s="9">
        <v>1364</v>
      </c>
      <c r="AF79" s="9">
        <v>1417</v>
      </c>
      <c r="AG79" s="9">
        <v>1486</v>
      </c>
      <c r="AH79" s="9">
        <v>1562</v>
      </c>
      <c r="AI79" s="9">
        <v>1586</v>
      </c>
      <c r="AJ79" s="9">
        <v>1616</v>
      </c>
      <c r="AK79" s="9">
        <v>1648</v>
      </c>
      <c r="AL79" s="9">
        <v>1675</v>
      </c>
      <c r="AM79" s="9">
        <v>1689</v>
      </c>
      <c r="AN79" s="9">
        <v>1701</v>
      </c>
      <c r="AO79" s="9">
        <v>1711</v>
      </c>
      <c r="AP79" s="9">
        <v>1720</v>
      </c>
      <c r="AQ79" s="9">
        <v>1727</v>
      </c>
      <c r="AR79" s="9">
        <v>1739</v>
      </c>
      <c r="AS79" s="9">
        <v>1754</v>
      </c>
      <c r="AT79" s="9">
        <v>1760</v>
      </c>
      <c r="AU79" s="9">
        <v>1771</v>
      </c>
      <c r="AV79" s="9">
        <v>1773</v>
      </c>
      <c r="AW79" s="9">
        <v>1778</v>
      </c>
      <c r="AX79" s="9">
        <v>1785</v>
      </c>
      <c r="AY79" s="9">
        <v>1789</v>
      </c>
      <c r="AZ79" s="9">
        <v>1789</v>
      </c>
      <c r="BA79" s="9">
        <v>1790</v>
      </c>
      <c r="BB79" s="9">
        <v>1792</v>
      </c>
      <c r="BC79" s="9">
        <v>1792</v>
      </c>
      <c r="BD79" s="9">
        <v>1795</v>
      </c>
    </row>
    <row r="80" spans="1:58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Azerbaijan</v>
      </c>
      <c r="D80" s="6">
        <f t="shared" si="11"/>
        <v>1717</v>
      </c>
      <c r="E80" s="6">
        <f>IF(COUNTIF(I80:XFD80,"&gt;"&amp;0)=0,,HLOOKUP(COUNTIF(I80:XFD80,"&gt;"&amp;0)-1,I$1:XFD80,A80+1,FALSE))</f>
        <v>1717</v>
      </c>
      <c r="F80" s="7">
        <f>IF(COUNTIF(I80:XFD80,"&gt;"&amp;0)=0,,HLOOKUP(COUNTIF(I80:XFD80,"&gt;"&amp;0)-MIN($F$1+1,COUNTIF(I80:XFD80,"&gt;"&amp;0)),I$1:XFD80,A80+1,FALSE))</f>
        <v>1548</v>
      </c>
      <c r="G80" s="8">
        <f t="shared" si="12"/>
        <v>1.0209391728445329</v>
      </c>
      <c r="H80" s="13" t="s">
        <v>104</v>
      </c>
      <c r="I80" s="9">
        <v>122</v>
      </c>
      <c r="J80" s="9">
        <v>165</v>
      </c>
      <c r="K80" s="9">
        <v>182</v>
      </c>
      <c r="L80" s="9">
        <v>209</v>
      </c>
      <c r="M80" s="9">
        <v>273</v>
      </c>
      <c r="N80" s="9">
        <v>298</v>
      </c>
      <c r="O80" s="9">
        <v>359</v>
      </c>
      <c r="P80" s="9">
        <v>400</v>
      </c>
      <c r="Q80" s="9">
        <v>443</v>
      </c>
      <c r="R80" s="9">
        <v>521</v>
      </c>
      <c r="S80" s="9">
        <v>584</v>
      </c>
      <c r="T80" s="9">
        <v>641</v>
      </c>
      <c r="U80" s="9">
        <v>717</v>
      </c>
      <c r="V80" s="9">
        <v>822</v>
      </c>
      <c r="W80" s="9">
        <v>926</v>
      </c>
      <c r="X80" s="9">
        <v>991</v>
      </c>
      <c r="Y80" s="9">
        <v>1058</v>
      </c>
      <c r="Z80" s="9">
        <v>1098</v>
      </c>
      <c r="AA80" s="9">
        <v>1148</v>
      </c>
      <c r="AB80" s="9">
        <v>1197</v>
      </c>
      <c r="AC80" s="9">
        <v>1253</v>
      </c>
      <c r="AD80" s="9">
        <v>1283</v>
      </c>
      <c r="AE80" s="9">
        <v>1340</v>
      </c>
      <c r="AF80" s="9">
        <v>1373</v>
      </c>
      <c r="AG80" s="9">
        <v>1398</v>
      </c>
      <c r="AH80" s="9">
        <v>1436</v>
      </c>
      <c r="AI80" s="9">
        <v>1480</v>
      </c>
      <c r="AJ80" s="9">
        <v>1518</v>
      </c>
      <c r="AK80" s="9">
        <v>1548</v>
      </c>
      <c r="AL80" s="9">
        <v>1592</v>
      </c>
      <c r="AM80" s="9">
        <v>1617</v>
      </c>
      <c r="AN80" s="9">
        <v>1645</v>
      </c>
      <c r="AO80" s="9">
        <v>1678</v>
      </c>
      <c r="AP80" s="9">
        <v>1717</v>
      </c>
    </row>
    <row r="81" spans="1:55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Cameroon</v>
      </c>
      <c r="D81" s="6">
        <f t="shared" si="11"/>
        <v>1705</v>
      </c>
      <c r="E81" s="6">
        <f>IF(COUNTIF(I81:XFD81,"&gt;"&amp;0)=0,,HLOOKUP(COUNTIF(I81:XFD81,"&gt;"&amp;0)-1,I$1:XFD81,A81+1,FALSE))</f>
        <v>1705</v>
      </c>
      <c r="F81" s="7">
        <f>IF(COUNTIF(I81:XFD81,"&gt;"&amp;0)=0,,HLOOKUP(COUNTIF(I81:XFD81,"&gt;"&amp;0)-MIN($F$1+1,COUNTIF(I81:XFD81,"&gt;"&amp;0)),I$1:XFD81,A81+1,FALSE))</f>
        <v>1334</v>
      </c>
      <c r="G81" s="8">
        <f t="shared" si="12"/>
        <v>1.0503008349907403</v>
      </c>
      <c r="H81" s="13" t="s">
        <v>157</v>
      </c>
      <c r="I81" s="9">
        <v>139</v>
      </c>
      <c r="J81" s="9">
        <v>139</v>
      </c>
      <c r="K81" s="9">
        <v>193</v>
      </c>
      <c r="L81" s="9">
        <v>233</v>
      </c>
      <c r="M81" s="9">
        <v>306</v>
      </c>
      <c r="N81" s="9">
        <v>509</v>
      </c>
      <c r="O81" s="9">
        <v>555</v>
      </c>
      <c r="P81" s="9">
        <v>650</v>
      </c>
      <c r="Q81" s="9">
        <v>658</v>
      </c>
      <c r="R81" s="9">
        <v>658</v>
      </c>
      <c r="S81" s="9">
        <v>730</v>
      </c>
      <c r="T81" s="9">
        <v>730</v>
      </c>
      <c r="U81" s="9">
        <v>820</v>
      </c>
      <c r="V81" s="9">
        <v>820</v>
      </c>
      <c r="W81" s="9">
        <v>820</v>
      </c>
      <c r="X81" s="9">
        <v>820</v>
      </c>
      <c r="Y81" s="9">
        <v>848</v>
      </c>
      <c r="Z81" s="9">
        <v>848</v>
      </c>
      <c r="AA81" s="9">
        <v>996</v>
      </c>
      <c r="AB81" s="9">
        <v>996</v>
      </c>
      <c r="AC81" s="9">
        <v>1017</v>
      </c>
      <c r="AD81" s="9">
        <v>1017</v>
      </c>
      <c r="AE81" s="9">
        <v>1163</v>
      </c>
      <c r="AF81" s="9">
        <v>1163</v>
      </c>
      <c r="AG81" s="9">
        <v>1163</v>
      </c>
      <c r="AH81" s="9">
        <v>1334</v>
      </c>
      <c r="AI81" s="9">
        <v>1430</v>
      </c>
      <c r="AJ81" s="9">
        <v>1518</v>
      </c>
      <c r="AK81" s="9">
        <v>1621</v>
      </c>
      <c r="AL81" s="9">
        <v>1705</v>
      </c>
      <c r="AM81" s="9">
        <v>1705</v>
      </c>
    </row>
    <row r="82" spans="1:55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Estonia</v>
      </c>
      <c r="D82" s="6">
        <f t="shared" si="11"/>
        <v>1660</v>
      </c>
      <c r="E82" s="6">
        <f>IF(COUNTIF(I82:XFD82,"&gt;"&amp;0)=0,,HLOOKUP(COUNTIF(I82:XFD82,"&gt;"&amp;0)-1,I$1:XFD82,A82+1,FALSE))</f>
        <v>1660</v>
      </c>
      <c r="F82" s="7">
        <f>IF(COUNTIF(I82:XFD82,"&gt;"&amp;0)=0,,HLOOKUP(COUNTIF(I82:XFD82,"&gt;"&amp;0)-MIN($F$1+1,COUNTIF(I82:XFD82,"&gt;"&amp;0)),I$1:XFD82,A82+1,FALSE))</f>
        <v>1592</v>
      </c>
      <c r="G82" s="8">
        <f t="shared" si="12"/>
        <v>1.0084003899056238</v>
      </c>
      <c r="H82" s="13" t="s">
        <v>88</v>
      </c>
      <c r="I82" s="9">
        <v>115</v>
      </c>
      <c r="J82" s="9">
        <v>171</v>
      </c>
      <c r="K82" s="9">
        <v>205</v>
      </c>
      <c r="L82" s="9">
        <v>225</v>
      </c>
      <c r="M82" s="9">
        <v>258</v>
      </c>
      <c r="N82" s="9">
        <v>267</v>
      </c>
      <c r="O82" s="9">
        <v>283</v>
      </c>
      <c r="P82" s="9">
        <v>306</v>
      </c>
      <c r="Q82" s="9">
        <v>326</v>
      </c>
      <c r="R82" s="9">
        <v>352</v>
      </c>
      <c r="S82" s="9">
        <v>369</v>
      </c>
      <c r="T82" s="9">
        <v>404</v>
      </c>
      <c r="U82" s="9">
        <v>538</v>
      </c>
      <c r="V82" s="9">
        <v>575</v>
      </c>
      <c r="W82" s="9">
        <v>645</v>
      </c>
      <c r="X82" s="9">
        <v>679</v>
      </c>
      <c r="Y82" s="9">
        <v>715</v>
      </c>
      <c r="Z82" s="9">
        <v>745</v>
      </c>
      <c r="AA82" s="9">
        <v>779</v>
      </c>
      <c r="AB82" s="9">
        <v>858</v>
      </c>
      <c r="AC82" s="9">
        <v>961</v>
      </c>
      <c r="AD82" s="9">
        <v>1039</v>
      </c>
      <c r="AE82" s="9">
        <v>1097</v>
      </c>
      <c r="AF82" s="9">
        <v>1108</v>
      </c>
      <c r="AG82" s="9">
        <v>1149</v>
      </c>
      <c r="AH82" s="9">
        <v>1185</v>
      </c>
      <c r="AI82" s="9">
        <v>1207</v>
      </c>
      <c r="AJ82" s="9">
        <v>1258</v>
      </c>
      <c r="AK82" s="9">
        <v>1304</v>
      </c>
      <c r="AL82" s="9">
        <v>1309</v>
      </c>
      <c r="AM82" s="9">
        <v>1332</v>
      </c>
      <c r="AN82" s="9">
        <v>1373</v>
      </c>
      <c r="AO82" s="9">
        <v>1400</v>
      </c>
      <c r="AP82" s="9">
        <v>1434</v>
      </c>
      <c r="AQ82" s="9">
        <v>1459</v>
      </c>
      <c r="AR82" s="9">
        <v>1512</v>
      </c>
      <c r="AS82" s="9">
        <v>1528</v>
      </c>
      <c r="AT82" s="9">
        <v>1535</v>
      </c>
      <c r="AU82" s="9">
        <v>1552</v>
      </c>
      <c r="AV82" s="9">
        <v>1559</v>
      </c>
      <c r="AW82" s="9">
        <v>1592</v>
      </c>
      <c r="AX82" s="9">
        <v>1605</v>
      </c>
      <c r="AY82" s="9">
        <v>1635</v>
      </c>
      <c r="AZ82" s="9">
        <v>1643</v>
      </c>
      <c r="BA82" s="9">
        <v>1647</v>
      </c>
      <c r="BB82" s="9">
        <v>1660</v>
      </c>
    </row>
    <row r="83" spans="1:55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Bosnia and Herzegovina</v>
      </c>
      <c r="D83" s="6">
        <f t="shared" si="11"/>
        <v>1585</v>
      </c>
      <c r="E83" s="6">
        <f>IF(COUNTIF(I83:XFD83,"&gt;"&amp;0)=0,,HLOOKUP(COUNTIF(I83:XFD83,"&gt;"&amp;0)-1,I$1:XFD83,A83+1,FALSE))</f>
        <v>1585</v>
      </c>
      <c r="F83" s="7">
        <f>IF(COUNTIF(I83:XFD83,"&gt;"&amp;0)=0,,HLOOKUP(COUNTIF(I83:XFD83,"&gt;"&amp;0)-MIN($F$1+1,COUNTIF(I83:XFD83,"&gt;"&amp;0)),I$1:XFD83,A83+1,FALSE))</f>
        <v>1413</v>
      </c>
      <c r="G83" s="8">
        <f t="shared" si="12"/>
        <v>1.0232397924516976</v>
      </c>
      <c r="H83" s="13" t="s">
        <v>140</v>
      </c>
      <c r="I83" s="9">
        <v>126</v>
      </c>
      <c r="J83" s="9">
        <v>136</v>
      </c>
      <c r="K83" s="9">
        <v>166</v>
      </c>
      <c r="L83" s="9">
        <v>176</v>
      </c>
      <c r="M83" s="9">
        <v>191</v>
      </c>
      <c r="N83" s="9">
        <v>237</v>
      </c>
      <c r="O83" s="9">
        <v>258</v>
      </c>
      <c r="P83" s="9">
        <v>323</v>
      </c>
      <c r="Q83" s="9">
        <v>368</v>
      </c>
      <c r="R83" s="9">
        <v>420</v>
      </c>
      <c r="S83" s="9">
        <v>459</v>
      </c>
      <c r="T83" s="9">
        <v>533</v>
      </c>
      <c r="U83" s="9">
        <v>579</v>
      </c>
      <c r="V83" s="9">
        <v>624</v>
      </c>
      <c r="W83" s="9">
        <v>654</v>
      </c>
      <c r="X83" s="9">
        <v>674</v>
      </c>
      <c r="Y83" s="9">
        <v>764</v>
      </c>
      <c r="Z83" s="9">
        <v>804</v>
      </c>
      <c r="AA83" s="9">
        <v>858</v>
      </c>
      <c r="AB83" s="9">
        <v>901</v>
      </c>
      <c r="AC83" s="9">
        <v>946</v>
      </c>
      <c r="AD83" s="9">
        <v>1009</v>
      </c>
      <c r="AE83" s="9">
        <v>1037</v>
      </c>
      <c r="AF83" s="9">
        <v>1083</v>
      </c>
      <c r="AG83" s="9">
        <v>1110</v>
      </c>
      <c r="AH83" s="9">
        <v>1167</v>
      </c>
      <c r="AI83" s="9">
        <v>1214</v>
      </c>
      <c r="AJ83" s="9">
        <v>1268</v>
      </c>
      <c r="AK83" s="9">
        <v>1285</v>
      </c>
      <c r="AL83" s="9">
        <v>1309</v>
      </c>
      <c r="AM83" s="9">
        <v>1342</v>
      </c>
      <c r="AN83" s="9">
        <v>1368</v>
      </c>
      <c r="AO83" s="9">
        <v>1413</v>
      </c>
      <c r="AP83" s="9">
        <v>1421</v>
      </c>
      <c r="AQ83" s="9">
        <v>1486</v>
      </c>
      <c r="AR83" s="9">
        <v>1516</v>
      </c>
      <c r="AS83" s="9">
        <v>1565</v>
      </c>
      <c r="AT83" s="9">
        <v>1585</v>
      </c>
    </row>
    <row r="84" spans="1:55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Nigeria</v>
      </c>
      <c r="D84" s="6">
        <f t="shared" si="11"/>
        <v>1532</v>
      </c>
      <c r="E84" s="6">
        <f>IF(COUNTIF(I84:XFD84,"&gt;"&amp;0)=0,,HLOOKUP(COUNTIF(I84:XFD84,"&gt;"&amp;0)-1,I$1:XFD84,A84+1,FALSE))</f>
        <v>1532</v>
      </c>
      <c r="F84" s="7">
        <f>IF(COUNTIF(I84:XFD84,"&gt;"&amp;0)=0,,HLOOKUP(COUNTIF(I84:XFD84,"&gt;"&amp;0)-MIN($F$1+1,COUNTIF(I84:XFD84,"&gt;"&amp;0)),I$1:XFD84,A84+1,FALSE))</f>
        <v>981</v>
      </c>
      <c r="G84" s="8">
        <f t="shared" si="12"/>
        <v>1.0932461373754356</v>
      </c>
      <c r="H84" s="13" t="s">
        <v>96</v>
      </c>
      <c r="I84" s="9">
        <v>111</v>
      </c>
      <c r="J84" s="9">
        <v>131</v>
      </c>
      <c r="K84" s="9">
        <v>135</v>
      </c>
      <c r="L84" s="9">
        <v>174</v>
      </c>
      <c r="M84" s="9">
        <v>184</v>
      </c>
      <c r="N84" s="9">
        <v>210</v>
      </c>
      <c r="O84" s="9">
        <v>214</v>
      </c>
      <c r="P84" s="9">
        <v>232</v>
      </c>
      <c r="Q84" s="9">
        <v>238</v>
      </c>
      <c r="R84" s="9">
        <v>254</v>
      </c>
      <c r="S84" s="9">
        <v>276</v>
      </c>
      <c r="T84" s="9">
        <v>288</v>
      </c>
      <c r="U84" s="9">
        <v>305</v>
      </c>
      <c r="V84" s="9">
        <v>318</v>
      </c>
      <c r="W84" s="9">
        <v>323</v>
      </c>
      <c r="X84" s="9">
        <v>343</v>
      </c>
      <c r="Y84" s="9">
        <v>373</v>
      </c>
      <c r="Z84" s="9">
        <v>407</v>
      </c>
      <c r="AA84" s="9">
        <v>442</v>
      </c>
      <c r="AB84" s="9">
        <v>493</v>
      </c>
      <c r="AC84" s="9">
        <v>542</v>
      </c>
      <c r="AD84" s="9">
        <v>627</v>
      </c>
      <c r="AE84" s="9">
        <v>665</v>
      </c>
      <c r="AF84" s="9">
        <v>665</v>
      </c>
      <c r="AG84" s="9">
        <v>873</v>
      </c>
      <c r="AH84" s="9">
        <v>981</v>
      </c>
      <c r="AI84" s="9">
        <v>1095</v>
      </c>
      <c r="AJ84" s="9">
        <v>1182</v>
      </c>
      <c r="AK84" s="9">
        <v>1273</v>
      </c>
      <c r="AL84" s="9">
        <v>1337</v>
      </c>
      <c r="AM84" s="9">
        <v>1532</v>
      </c>
    </row>
    <row r="85" spans="1:55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New Zealand</v>
      </c>
      <c r="D85" s="6">
        <f t="shared" si="11"/>
        <v>1474</v>
      </c>
      <c r="E85" s="6">
        <f>IF(COUNTIF(I85:XFD85,"&gt;"&amp;0)=0,,HLOOKUP(COUNTIF(I85:XFD85,"&gt;"&amp;0)-1,I$1:XFD85,A85+1,FALSE))</f>
        <v>1474</v>
      </c>
      <c r="F85" s="7">
        <f>IF(COUNTIF(I85:XFD85,"&gt;"&amp;0)=0,,HLOOKUP(COUNTIF(I85:XFD85,"&gt;"&amp;0)-MIN($F$1+1,COUNTIF(I85:XFD85,"&gt;"&amp;0)),I$1:XFD85,A85+1,FALSE))</f>
        <v>1456</v>
      </c>
      <c r="G85" s="8">
        <f t="shared" si="12"/>
        <v>1.0024603906039593</v>
      </c>
      <c r="H85" s="13" t="s">
        <v>95</v>
      </c>
      <c r="I85" s="9">
        <v>102</v>
      </c>
      <c r="J85" s="9">
        <v>102</v>
      </c>
      <c r="K85" s="9">
        <v>155</v>
      </c>
      <c r="L85" s="9">
        <v>205</v>
      </c>
      <c r="M85" s="9">
        <v>283</v>
      </c>
      <c r="N85" s="9">
        <v>368</v>
      </c>
      <c r="O85" s="9">
        <v>451</v>
      </c>
      <c r="P85" s="9">
        <v>514</v>
      </c>
      <c r="Q85" s="9">
        <v>589</v>
      </c>
      <c r="R85" s="9">
        <v>647</v>
      </c>
      <c r="S85" s="9">
        <v>708</v>
      </c>
      <c r="T85" s="9">
        <v>797</v>
      </c>
      <c r="U85" s="9">
        <v>868</v>
      </c>
      <c r="V85" s="9">
        <v>950</v>
      </c>
      <c r="W85" s="9">
        <v>1039</v>
      </c>
      <c r="X85" s="9">
        <v>1106</v>
      </c>
      <c r="Y85" s="9">
        <v>1160</v>
      </c>
      <c r="Z85" s="9">
        <v>1210</v>
      </c>
      <c r="AA85" s="9">
        <v>1239</v>
      </c>
      <c r="AB85" s="9">
        <v>1283</v>
      </c>
      <c r="AC85" s="9">
        <v>1312</v>
      </c>
      <c r="AD85" s="9">
        <v>1330</v>
      </c>
      <c r="AE85" s="9">
        <v>1349</v>
      </c>
      <c r="AF85" s="9">
        <v>1366</v>
      </c>
      <c r="AG85" s="9">
        <v>1386</v>
      </c>
      <c r="AH85" s="9">
        <v>1401</v>
      </c>
      <c r="AI85" s="9">
        <v>1409</v>
      </c>
      <c r="AJ85" s="9">
        <v>1422</v>
      </c>
      <c r="AK85" s="9">
        <v>1431</v>
      </c>
      <c r="AL85" s="9">
        <v>1440</v>
      </c>
      <c r="AM85" s="9">
        <v>1445</v>
      </c>
      <c r="AN85" s="9">
        <v>1451</v>
      </c>
      <c r="AO85" s="9">
        <v>1456</v>
      </c>
      <c r="AP85" s="9">
        <v>1461</v>
      </c>
      <c r="AQ85" s="9">
        <v>1470</v>
      </c>
      <c r="AR85" s="9">
        <v>1469</v>
      </c>
      <c r="AS85" s="9">
        <v>1472</v>
      </c>
      <c r="AT85" s="9">
        <v>1474</v>
      </c>
    </row>
    <row r="86" spans="1:55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Lithuania</v>
      </c>
      <c r="D86" s="6">
        <f t="shared" si="11"/>
        <v>1449</v>
      </c>
      <c r="E86" s="6">
        <f>IF(COUNTIF(I86:XFD86,"&gt;"&amp;0)=0,,HLOOKUP(COUNTIF(I86:XFD86,"&gt;"&amp;0)-1,I$1:XFD86,A86+1,FALSE))</f>
        <v>1344</v>
      </c>
      <c r="F86" s="7">
        <f>IF(COUNTIF(I86:XFD86,"&gt;"&amp;0)=0,,HLOOKUP(COUNTIF(I86:XFD86,"&gt;"&amp;0)-MIN($F$1+1,COUNTIF(I86:XFD86,"&gt;"&amp;0)),I$1:XFD86,A86+1,FALSE))</f>
        <v>1398</v>
      </c>
      <c r="G86" s="8">
        <f t="shared" si="12"/>
        <v>0.99215247354092351</v>
      </c>
      <c r="H86" s="13" t="s">
        <v>93</v>
      </c>
      <c r="I86" s="9">
        <v>143</v>
      </c>
      <c r="J86" s="9">
        <v>179</v>
      </c>
      <c r="K86" s="9">
        <v>209</v>
      </c>
      <c r="L86" s="9">
        <v>274</v>
      </c>
      <c r="M86" s="9">
        <v>299</v>
      </c>
      <c r="N86" s="9">
        <v>358</v>
      </c>
      <c r="O86" s="9">
        <v>394</v>
      </c>
      <c r="P86" s="9">
        <v>460</v>
      </c>
      <c r="Q86" s="9">
        <v>491</v>
      </c>
      <c r="R86" s="9">
        <v>537</v>
      </c>
      <c r="S86" s="9">
        <v>581</v>
      </c>
      <c r="T86" s="9">
        <v>649</v>
      </c>
      <c r="U86" s="9">
        <v>696</v>
      </c>
      <c r="V86" s="9">
        <v>771</v>
      </c>
      <c r="W86" s="9">
        <v>811</v>
      </c>
      <c r="X86" s="9">
        <v>843</v>
      </c>
      <c r="Y86" s="9">
        <v>880</v>
      </c>
      <c r="Z86" s="9">
        <v>912</v>
      </c>
      <c r="AA86" s="9">
        <v>955</v>
      </c>
      <c r="AB86" s="9">
        <v>999</v>
      </c>
      <c r="AC86" s="9">
        <v>1026</v>
      </c>
      <c r="AD86" s="9">
        <v>1053</v>
      </c>
      <c r="AE86" s="9">
        <v>1062</v>
      </c>
      <c r="AF86" s="9">
        <v>1070</v>
      </c>
      <c r="AG86" s="9">
        <v>1091</v>
      </c>
      <c r="AH86" s="9">
        <v>1128</v>
      </c>
      <c r="AI86" s="9">
        <v>1149</v>
      </c>
      <c r="AJ86" s="9">
        <v>1239</v>
      </c>
      <c r="AK86" s="9">
        <v>1298</v>
      </c>
      <c r="AL86" s="9">
        <v>1326</v>
      </c>
      <c r="AM86" s="9">
        <v>1350</v>
      </c>
      <c r="AN86" s="9">
        <v>1370</v>
      </c>
      <c r="AO86" s="9">
        <v>1398</v>
      </c>
      <c r="AP86" s="9">
        <v>1410</v>
      </c>
      <c r="AQ86" s="9">
        <v>1426</v>
      </c>
      <c r="AR86" s="9">
        <v>1438</v>
      </c>
      <c r="AS86" s="9">
        <v>1449</v>
      </c>
      <c r="AT86" s="9">
        <v>1344</v>
      </c>
    </row>
    <row r="87" spans="1:55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Cuba</v>
      </c>
      <c r="D87" s="6">
        <f t="shared" si="11"/>
        <v>1437</v>
      </c>
      <c r="E87" s="6">
        <f>IF(COUNTIF(I87:XFD87,"&gt;"&amp;0)=0,,HLOOKUP(COUNTIF(I87:XFD87,"&gt;"&amp;0)-1,I$1:XFD87,A87+1,FALSE))</f>
        <v>1437</v>
      </c>
      <c r="F87" s="7">
        <f>IF(COUNTIF(I87:XFD87,"&gt;"&amp;0)=0,,HLOOKUP(COUNTIF(I87:XFD87,"&gt;"&amp;0)-MIN($F$1+1,COUNTIF(I87:XFD87,"&gt;"&amp;0)),I$1:XFD87,A87+1,FALSE))</f>
        <v>1235</v>
      </c>
      <c r="G87" s="8">
        <f t="shared" si="12"/>
        <v>1.0307609618768601</v>
      </c>
      <c r="H87" s="13" t="s">
        <v>410</v>
      </c>
      <c r="I87" s="9">
        <v>119</v>
      </c>
      <c r="J87" s="9">
        <v>139</v>
      </c>
      <c r="K87" s="9">
        <v>170</v>
      </c>
      <c r="L87" s="9">
        <v>186</v>
      </c>
      <c r="M87" s="9">
        <v>212</v>
      </c>
      <c r="N87" s="9">
        <v>233</v>
      </c>
      <c r="O87" s="9">
        <v>269</v>
      </c>
      <c r="P87" s="9">
        <v>288</v>
      </c>
      <c r="Q87" s="9">
        <v>320</v>
      </c>
      <c r="R87" s="9">
        <v>350</v>
      </c>
      <c r="S87" s="9">
        <v>396</v>
      </c>
      <c r="T87" s="9">
        <v>457</v>
      </c>
      <c r="U87" s="9">
        <v>515</v>
      </c>
      <c r="V87" s="9">
        <v>564</v>
      </c>
      <c r="W87" s="9">
        <v>620</v>
      </c>
      <c r="X87" s="9">
        <v>669</v>
      </c>
      <c r="Y87" s="9">
        <v>726</v>
      </c>
      <c r="Z87" s="9">
        <v>766</v>
      </c>
      <c r="AA87" s="9">
        <v>814</v>
      </c>
      <c r="AB87" s="9">
        <v>862</v>
      </c>
      <c r="AC87" s="9">
        <v>923</v>
      </c>
      <c r="AD87" s="9">
        <v>986</v>
      </c>
      <c r="AE87" s="9">
        <v>1035</v>
      </c>
      <c r="AF87" s="9">
        <v>1087</v>
      </c>
      <c r="AG87" s="9">
        <v>1137</v>
      </c>
      <c r="AH87" s="9">
        <v>1189</v>
      </c>
      <c r="AI87" s="9">
        <v>1235</v>
      </c>
      <c r="AJ87" s="9">
        <v>1285</v>
      </c>
      <c r="AK87" s="9">
        <v>1337</v>
      </c>
      <c r="AL87" s="9">
        <v>1369</v>
      </c>
      <c r="AM87" s="9">
        <v>1389</v>
      </c>
      <c r="AN87" s="9">
        <v>1437</v>
      </c>
    </row>
    <row r="88" spans="1:55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North Macedonia</v>
      </c>
      <c r="D88" s="6">
        <f t="shared" si="11"/>
        <v>1421</v>
      </c>
      <c r="E88" s="6">
        <f>IF(COUNTIF(I88:XFD88,"&gt;"&amp;0)=0,,HLOOKUP(COUNTIF(I88:XFD88,"&gt;"&amp;0)-1,I$1:XFD88,A88+1,FALSE))</f>
        <v>1421</v>
      </c>
      <c r="F88" s="7">
        <f>IF(COUNTIF(I88:XFD88,"&gt;"&amp;0)=0,,HLOOKUP(COUNTIF(I88:XFD88,"&gt;"&amp;0)-MIN($F$1+1,COUNTIF(I88:XFD88,"&gt;"&amp;0)),I$1:XFD88,A88+1,FALSE))</f>
        <v>1300</v>
      </c>
      <c r="G88" s="8">
        <f t="shared" si="12"/>
        <v>1.0179586688186379</v>
      </c>
      <c r="H88" s="13" t="s">
        <v>84</v>
      </c>
      <c r="I88" s="9">
        <v>115</v>
      </c>
      <c r="J88" s="9">
        <v>136</v>
      </c>
      <c r="K88" s="9">
        <v>148</v>
      </c>
      <c r="L88" s="9">
        <v>177</v>
      </c>
      <c r="M88" s="9">
        <v>201</v>
      </c>
      <c r="N88" s="9">
        <v>219</v>
      </c>
      <c r="O88" s="9">
        <v>241</v>
      </c>
      <c r="P88" s="9">
        <v>259</v>
      </c>
      <c r="Q88" s="9">
        <v>285</v>
      </c>
      <c r="R88" s="9">
        <v>329</v>
      </c>
      <c r="S88" s="9">
        <v>354</v>
      </c>
      <c r="T88" s="9">
        <v>384</v>
      </c>
      <c r="U88" s="9">
        <v>430</v>
      </c>
      <c r="V88" s="9">
        <v>483</v>
      </c>
      <c r="W88" s="9">
        <v>555</v>
      </c>
      <c r="X88" s="9">
        <v>570</v>
      </c>
      <c r="Y88" s="9">
        <v>599</v>
      </c>
      <c r="Z88" s="9">
        <v>617</v>
      </c>
      <c r="AA88" s="9">
        <v>663</v>
      </c>
      <c r="AB88" s="9">
        <v>711</v>
      </c>
      <c r="AC88" s="9">
        <v>760</v>
      </c>
      <c r="AD88" s="9">
        <v>828</v>
      </c>
      <c r="AE88" s="9">
        <v>854</v>
      </c>
      <c r="AF88" s="9">
        <v>908</v>
      </c>
      <c r="AG88" s="9">
        <v>974</v>
      </c>
      <c r="AH88" s="9">
        <v>1081</v>
      </c>
      <c r="AI88" s="9">
        <v>1117</v>
      </c>
      <c r="AJ88" s="9">
        <v>1170</v>
      </c>
      <c r="AK88" s="9">
        <v>1207</v>
      </c>
      <c r="AL88" s="9">
        <v>1225</v>
      </c>
      <c r="AM88" s="9">
        <v>1231</v>
      </c>
      <c r="AN88" s="9">
        <v>1259</v>
      </c>
      <c r="AO88" s="9">
        <v>1300</v>
      </c>
      <c r="AP88" s="9">
        <v>1326</v>
      </c>
      <c r="AQ88" s="9">
        <v>1367</v>
      </c>
      <c r="AR88" s="9">
        <v>1386</v>
      </c>
      <c r="AS88" s="9">
        <v>1399</v>
      </c>
      <c r="AT88" s="9">
        <v>1421</v>
      </c>
    </row>
    <row r="89" spans="1:55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>Slovenia</v>
      </c>
      <c r="D89" s="6">
        <f t="shared" si="11"/>
        <v>1408</v>
      </c>
      <c r="E89" s="6">
        <f>IF(COUNTIF(I89:XFD89,"&gt;"&amp;0)=0,,HLOOKUP(COUNTIF(I89:XFD89,"&gt;"&amp;0)-1,I$1:XFD89,A89+1,FALSE))</f>
        <v>1408</v>
      </c>
      <c r="F89" s="7">
        <f>IF(COUNTIF(I89:XFD89,"&gt;"&amp;0)=0,,HLOOKUP(COUNTIF(I89:XFD89,"&gt;"&amp;0)-MIN($F$1+1,COUNTIF(I89:XFD89,"&gt;"&amp;0)),I$1:XFD89,A89+1,FALSE))</f>
        <v>1366</v>
      </c>
      <c r="G89" s="8">
        <f t="shared" si="12"/>
        <v>1.0060750782071624</v>
      </c>
      <c r="H89" s="13" t="s">
        <v>141</v>
      </c>
      <c r="I89" s="9">
        <v>141</v>
      </c>
      <c r="J89" s="9">
        <v>181</v>
      </c>
      <c r="K89" s="9">
        <v>219</v>
      </c>
      <c r="L89" s="9">
        <v>253</v>
      </c>
      <c r="M89" s="9">
        <v>275</v>
      </c>
      <c r="N89" s="9">
        <v>275</v>
      </c>
      <c r="O89" s="9">
        <v>286</v>
      </c>
      <c r="P89" s="9">
        <v>341</v>
      </c>
      <c r="Q89" s="9">
        <v>383</v>
      </c>
      <c r="R89" s="9">
        <v>414</v>
      </c>
      <c r="S89" s="9">
        <v>442</v>
      </c>
      <c r="T89" s="9">
        <v>480</v>
      </c>
      <c r="U89" s="9">
        <v>528</v>
      </c>
      <c r="V89" s="9">
        <v>562</v>
      </c>
      <c r="W89" s="9">
        <v>632</v>
      </c>
      <c r="X89" s="9">
        <v>684</v>
      </c>
      <c r="Y89" s="9">
        <v>730</v>
      </c>
      <c r="Z89" s="9">
        <v>756</v>
      </c>
      <c r="AA89" s="9">
        <v>802</v>
      </c>
      <c r="AB89" s="9">
        <v>841</v>
      </c>
      <c r="AC89" s="9">
        <v>897</v>
      </c>
      <c r="AD89" s="9">
        <v>934</v>
      </c>
      <c r="AE89" s="9">
        <v>977</v>
      </c>
      <c r="AF89" s="9">
        <v>997</v>
      </c>
      <c r="AG89" s="9">
        <v>1021</v>
      </c>
      <c r="AH89" s="9">
        <v>1059</v>
      </c>
      <c r="AI89" s="9">
        <v>1091</v>
      </c>
      <c r="AJ89" s="9">
        <v>1124</v>
      </c>
      <c r="AK89" s="9">
        <v>1160</v>
      </c>
      <c r="AL89" s="9">
        <v>1188</v>
      </c>
      <c r="AM89" s="9">
        <v>1205</v>
      </c>
      <c r="AN89" s="9">
        <v>1212</v>
      </c>
      <c r="AO89" s="9">
        <v>1220</v>
      </c>
      <c r="AP89" s="9">
        <v>1248</v>
      </c>
      <c r="AQ89" s="9">
        <v>1268</v>
      </c>
      <c r="AR89" s="9">
        <v>1304</v>
      </c>
      <c r="AS89" s="9">
        <v>1317</v>
      </c>
      <c r="AT89" s="9">
        <v>1330</v>
      </c>
      <c r="AU89" s="9">
        <v>1335</v>
      </c>
      <c r="AV89" s="9">
        <v>1344</v>
      </c>
      <c r="AW89" s="9">
        <v>1353</v>
      </c>
      <c r="AX89" s="9">
        <v>1366</v>
      </c>
      <c r="AY89" s="9">
        <v>1373</v>
      </c>
      <c r="AZ89" s="9">
        <v>1388</v>
      </c>
      <c r="BA89" s="9">
        <v>1396</v>
      </c>
      <c r="BB89" s="9">
        <v>1402</v>
      </c>
      <c r="BC89" s="9">
        <v>1408</v>
      </c>
    </row>
    <row r="90" spans="1:55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>Bulgaria</v>
      </c>
      <c r="D90" s="6">
        <f t="shared" si="11"/>
        <v>1399</v>
      </c>
      <c r="E90" s="6">
        <f>IF(COUNTIF(I90:XFD90,"&gt;"&amp;0)=0,,HLOOKUP(COUNTIF(I90:XFD90,"&gt;"&amp;0)-1,I$1:XFD90,A90+1,FALSE))</f>
        <v>1399</v>
      </c>
      <c r="F90" s="7">
        <f>IF(COUNTIF(I90:XFD90,"&gt;"&amp;0)=0,,HLOOKUP(COUNTIF(I90:XFD90,"&gt;"&amp;0)-MIN($F$1+1,COUNTIF(I90:XFD90,"&gt;"&amp;0)),I$1:XFD90,A90+1,FALSE))</f>
        <v>1097</v>
      </c>
      <c r="G90" s="8">
        <f t="shared" si="12"/>
        <v>1.0498378281690068</v>
      </c>
      <c r="H90" s="13" t="s">
        <v>199</v>
      </c>
      <c r="I90" s="9">
        <v>127</v>
      </c>
      <c r="J90" s="9">
        <v>163</v>
      </c>
      <c r="K90" s="9">
        <v>187</v>
      </c>
      <c r="L90" s="9">
        <v>201</v>
      </c>
      <c r="M90" s="9">
        <v>218</v>
      </c>
      <c r="N90" s="9">
        <v>242</v>
      </c>
      <c r="O90" s="9">
        <v>264</v>
      </c>
      <c r="P90" s="9">
        <v>293</v>
      </c>
      <c r="Q90" s="9">
        <v>331</v>
      </c>
      <c r="R90" s="9">
        <v>346</v>
      </c>
      <c r="S90" s="9">
        <v>359</v>
      </c>
      <c r="T90" s="9">
        <v>399</v>
      </c>
      <c r="U90" s="9">
        <v>422</v>
      </c>
      <c r="V90" s="9">
        <v>457</v>
      </c>
      <c r="W90" s="9">
        <v>485</v>
      </c>
      <c r="X90" s="9">
        <v>503</v>
      </c>
      <c r="Y90" s="9">
        <v>531</v>
      </c>
      <c r="Z90" s="9">
        <v>549</v>
      </c>
      <c r="AA90" s="9">
        <v>577</v>
      </c>
      <c r="AB90" s="9">
        <v>593</v>
      </c>
      <c r="AC90" s="9">
        <v>618</v>
      </c>
      <c r="AD90" s="9">
        <v>635</v>
      </c>
      <c r="AE90" s="9">
        <v>661</v>
      </c>
      <c r="AF90" s="9">
        <v>675</v>
      </c>
      <c r="AG90" s="9">
        <v>685</v>
      </c>
      <c r="AH90" s="9">
        <v>713</v>
      </c>
      <c r="AI90" s="9">
        <v>747</v>
      </c>
      <c r="AJ90" s="9">
        <v>800</v>
      </c>
      <c r="AK90" s="9">
        <v>846</v>
      </c>
      <c r="AL90" s="9">
        <v>878</v>
      </c>
      <c r="AM90" s="9">
        <v>894</v>
      </c>
      <c r="AN90" s="9">
        <v>929</v>
      </c>
      <c r="AO90" s="9">
        <v>975</v>
      </c>
      <c r="AP90" s="9">
        <v>1024</v>
      </c>
      <c r="AQ90" s="9">
        <v>1097</v>
      </c>
      <c r="AR90" s="9">
        <v>1234</v>
      </c>
      <c r="AS90" s="9">
        <v>1247</v>
      </c>
      <c r="AT90" s="9">
        <v>1300</v>
      </c>
      <c r="AU90" s="9">
        <v>1363</v>
      </c>
      <c r="AV90" s="9">
        <v>1399</v>
      </c>
    </row>
    <row r="91" spans="1:55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>Slovakia</v>
      </c>
      <c r="D91" s="6">
        <f t="shared" si="11"/>
        <v>1384</v>
      </c>
      <c r="E91" s="6">
        <f>IF(COUNTIF(I91:XFD91,"&gt;"&amp;0)=0,,HLOOKUP(COUNTIF(I91:XFD91,"&gt;"&amp;0)-1,I$1:XFD91,A91+1,FALSE))</f>
        <v>1384</v>
      </c>
      <c r="F91" s="7">
        <f>IF(COUNTIF(I91:XFD91,"&gt;"&amp;0)=0,,HLOOKUP(COUNTIF(I91:XFD91,"&gt;"&amp;0)-MIN($F$1+1,COUNTIF(I91:XFD91,"&gt;"&amp;0)),I$1:XFD91,A91+1,FALSE))</f>
        <v>1325</v>
      </c>
      <c r="G91" s="8">
        <f t="shared" si="12"/>
        <v>1.0087511489158989</v>
      </c>
      <c r="H91" s="13" t="s">
        <v>162</v>
      </c>
      <c r="I91" s="9">
        <v>105</v>
      </c>
      <c r="J91" s="9">
        <v>123</v>
      </c>
      <c r="K91" s="9">
        <v>137</v>
      </c>
      <c r="L91" s="9">
        <v>178</v>
      </c>
      <c r="M91" s="9">
        <v>185</v>
      </c>
      <c r="N91" s="9">
        <v>186</v>
      </c>
      <c r="O91" s="9">
        <v>204</v>
      </c>
      <c r="P91" s="9">
        <v>216</v>
      </c>
      <c r="Q91" s="9">
        <v>226</v>
      </c>
      <c r="R91" s="9">
        <v>269</v>
      </c>
      <c r="S91" s="9">
        <v>292</v>
      </c>
      <c r="T91" s="9">
        <v>314</v>
      </c>
      <c r="U91" s="9">
        <v>336</v>
      </c>
      <c r="V91" s="9">
        <v>363</v>
      </c>
      <c r="W91" s="9">
        <v>400</v>
      </c>
      <c r="X91" s="9">
        <v>426</v>
      </c>
      <c r="Y91" s="9">
        <v>450</v>
      </c>
      <c r="Z91" s="9">
        <v>471</v>
      </c>
      <c r="AA91" s="9">
        <v>485</v>
      </c>
      <c r="AB91" s="9">
        <v>534</v>
      </c>
      <c r="AC91" s="9">
        <v>581</v>
      </c>
      <c r="AD91" s="9">
        <v>682</v>
      </c>
      <c r="AE91" s="9">
        <v>701</v>
      </c>
      <c r="AF91" s="9">
        <v>715</v>
      </c>
      <c r="AG91" s="9">
        <v>728</v>
      </c>
      <c r="AH91" s="9">
        <v>742</v>
      </c>
      <c r="AI91" s="9">
        <v>769</v>
      </c>
      <c r="AJ91" s="9">
        <v>835</v>
      </c>
      <c r="AK91" s="9">
        <v>863</v>
      </c>
      <c r="AL91" s="9">
        <v>977</v>
      </c>
      <c r="AM91" s="9">
        <v>1049</v>
      </c>
      <c r="AN91" s="9">
        <v>1089</v>
      </c>
      <c r="AO91" s="9">
        <v>1161</v>
      </c>
      <c r="AP91" s="9">
        <v>1173</v>
      </c>
      <c r="AQ91" s="9">
        <v>1199</v>
      </c>
      <c r="AR91" s="9">
        <v>1244</v>
      </c>
      <c r="AS91" s="9">
        <v>1325</v>
      </c>
      <c r="AT91" s="9">
        <v>1360</v>
      </c>
      <c r="AU91" s="9">
        <v>1373</v>
      </c>
      <c r="AV91" s="9">
        <v>1379</v>
      </c>
      <c r="AW91" s="9">
        <v>1381</v>
      </c>
      <c r="AX91" s="9">
        <v>1384</v>
      </c>
    </row>
    <row r="92" spans="1:55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>Guinea</v>
      </c>
      <c r="D92" s="6">
        <f t="shared" si="11"/>
        <v>1240</v>
      </c>
      <c r="E92" s="6">
        <f>IF(COUNTIF(I92:XFD92,"&gt;"&amp;0)=0,,HLOOKUP(COUNTIF(I92:XFD92,"&gt;"&amp;0)-1,I$1:XFD92,A92+1,FALSE))</f>
        <v>1240</v>
      </c>
      <c r="F92" s="7">
        <f>IF(COUNTIF(I92:XFD92,"&gt;"&amp;0)=0,,HLOOKUP(COUNTIF(I92:XFD92,"&gt;"&amp;0)-MIN($F$1+1,COUNTIF(I92:XFD92,"&gt;"&amp;0)),I$1:XFD92,A92+1,FALSE))</f>
        <v>862</v>
      </c>
      <c r="G92" s="8">
        <f t="shared" si="12"/>
        <v>1.0754318239159049</v>
      </c>
      <c r="H92" s="13" t="s">
        <v>421</v>
      </c>
      <c r="I92" s="9">
        <v>111</v>
      </c>
      <c r="J92" s="9">
        <v>121</v>
      </c>
      <c r="K92" s="9">
        <v>128</v>
      </c>
      <c r="L92" s="9">
        <v>144</v>
      </c>
      <c r="M92" s="9">
        <v>164</v>
      </c>
      <c r="N92" s="9">
        <v>194</v>
      </c>
      <c r="O92" s="9">
        <v>212</v>
      </c>
      <c r="P92" s="9">
        <v>250</v>
      </c>
      <c r="Q92" s="9">
        <v>250</v>
      </c>
      <c r="R92" s="9">
        <v>319</v>
      </c>
      <c r="S92" s="9">
        <v>363</v>
      </c>
      <c r="T92" s="9">
        <v>404</v>
      </c>
      <c r="U92" s="9">
        <v>438</v>
      </c>
      <c r="V92" s="9">
        <v>477</v>
      </c>
      <c r="W92" s="9">
        <v>518</v>
      </c>
      <c r="X92" s="9">
        <v>579</v>
      </c>
      <c r="Y92" s="9">
        <v>622</v>
      </c>
      <c r="Z92" s="9">
        <v>688</v>
      </c>
      <c r="AA92" s="9">
        <v>761</v>
      </c>
      <c r="AB92" s="9">
        <v>862</v>
      </c>
      <c r="AC92" s="9">
        <v>954</v>
      </c>
      <c r="AD92" s="9">
        <v>996</v>
      </c>
      <c r="AE92" s="9">
        <v>996</v>
      </c>
      <c r="AF92" s="9">
        <v>1163</v>
      </c>
      <c r="AG92" s="9">
        <v>1240</v>
      </c>
    </row>
    <row r="93" spans="1:55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>Cote d'Ivoire</v>
      </c>
      <c r="D93" s="6">
        <f t="shared" si="11"/>
        <v>1183</v>
      </c>
      <c r="E93" s="6">
        <f>IF(COUNTIF(I93:XFD93,"&gt;"&amp;0)=0,,HLOOKUP(COUNTIF(I93:XFD93,"&gt;"&amp;0)-1,I$1:XFD93,A93+1,FALSE))</f>
        <v>1183</v>
      </c>
      <c r="F93" s="7">
        <f>IF(COUNTIF(I93:XFD93,"&gt;"&amp;0)=0,,HLOOKUP(COUNTIF(I93:XFD93,"&gt;"&amp;0)-MIN($F$1+1,COUNTIF(I93:XFD93,"&gt;"&amp;0)),I$1:XFD93,A93+1,FALSE))</f>
        <v>1004</v>
      </c>
      <c r="G93" s="8">
        <f t="shared" si="12"/>
        <v>1.0333565731810934</v>
      </c>
      <c r="H93" s="13" t="s">
        <v>352</v>
      </c>
      <c r="I93" s="9">
        <v>101</v>
      </c>
      <c r="J93" s="9">
        <v>101</v>
      </c>
      <c r="K93" s="9">
        <v>165</v>
      </c>
      <c r="L93" s="9">
        <v>168</v>
      </c>
      <c r="M93" s="9">
        <v>179</v>
      </c>
      <c r="N93" s="9">
        <v>190</v>
      </c>
      <c r="O93" s="9">
        <v>194</v>
      </c>
      <c r="P93" s="9">
        <v>218</v>
      </c>
      <c r="Q93" s="9">
        <v>245</v>
      </c>
      <c r="R93" s="9">
        <v>261</v>
      </c>
      <c r="S93" s="9">
        <v>323</v>
      </c>
      <c r="T93" s="9">
        <v>349</v>
      </c>
      <c r="U93" s="9">
        <v>384</v>
      </c>
      <c r="V93" s="9">
        <v>444</v>
      </c>
      <c r="W93" s="9">
        <v>444</v>
      </c>
      <c r="X93" s="9">
        <v>533</v>
      </c>
      <c r="Y93" s="9">
        <v>574</v>
      </c>
      <c r="Z93" s="9">
        <v>626</v>
      </c>
      <c r="AA93" s="9">
        <v>638</v>
      </c>
      <c r="AB93" s="9">
        <v>638</v>
      </c>
      <c r="AC93" s="9">
        <v>654</v>
      </c>
      <c r="AD93" s="9">
        <v>688</v>
      </c>
      <c r="AE93" s="9">
        <v>801</v>
      </c>
      <c r="AF93" s="9">
        <v>847</v>
      </c>
      <c r="AG93" s="9">
        <v>847</v>
      </c>
      <c r="AH93" s="9">
        <v>916</v>
      </c>
      <c r="AI93" s="9">
        <v>952</v>
      </c>
      <c r="AJ93" s="9">
        <v>1004</v>
      </c>
      <c r="AK93" s="9">
        <v>1077</v>
      </c>
      <c r="AL93" s="9">
        <v>1077</v>
      </c>
      <c r="AM93" s="9">
        <v>1150</v>
      </c>
      <c r="AN93" s="9">
        <v>1164</v>
      </c>
      <c r="AO93" s="9">
        <v>1183</v>
      </c>
    </row>
    <row r="94" spans="1:55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>Bolivia</v>
      </c>
      <c r="D94" s="6">
        <f t="shared" si="11"/>
        <v>1014</v>
      </c>
      <c r="E94" s="6">
        <f>IF(COUNTIF(I94:XFD94,"&gt;"&amp;0)=0,,HLOOKUP(COUNTIF(I94:XFD94,"&gt;"&amp;0)-1,I$1:XFD94,A94+1,FALSE))</f>
        <v>1014</v>
      </c>
      <c r="F94" s="7">
        <f>IF(COUNTIF(I94:XFD94,"&gt;"&amp;0)=0,,HLOOKUP(COUNTIF(I94:XFD94,"&gt;"&amp;0)-MIN($F$1+1,COUNTIF(I94:XFD94,"&gt;"&amp;0)),I$1:XFD94,A94+1,FALSE))</f>
        <v>703</v>
      </c>
      <c r="G94" s="8">
        <f t="shared" si="12"/>
        <v>1.0760105413315013</v>
      </c>
      <c r="H94" s="13" t="s">
        <v>346</v>
      </c>
      <c r="I94" s="9">
        <v>107</v>
      </c>
      <c r="J94" s="9">
        <v>115</v>
      </c>
      <c r="K94" s="9">
        <v>123</v>
      </c>
      <c r="L94" s="9">
        <v>132</v>
      </c>
      <c r="M94" s="9">
        <v>139</v>
      </c>
      <c r="N94" s="9">
        <v>157</v>
      </c>
      <c r="O94" s="9">
        <v>183</v>
      </c>
      <c r="P94" s="9">
        <v>194</v>
      </c>
      <c r="Q94" s="9">
        <v>210</v>
      </c>
      <c r="R94" s="9">
        <v>264</v>
      </c>
      <c r="S94" s="9">
        <v>268</v>
      </c>
      <c r="T94" s="9">
        <v>275</v>
      </c>
      <c r="U94" s="9">
        <v>300</v>
      </c>
      <c r="V94" s="9">
        <v>330</v>
      </c>
      <c r="W94" s="9">
        <v>354</v>
      </c>
      <c r="X94" s="9">
        <v>397</v>
      </c>
      <c r="Y94" s="9">
        <v>441</v>
      </c>
      <c r="Z94" s="9">
        <v>465</v>
      </c>
      <c r="AA94" s="9">
        <v>493</v>
      </c>
      <c r="AB94" s="9">
        <v>520</v>
      </c>
      <c r="AC94" s="9">
        <v>564</v>
      </c>
      <c r="AD94" s="9">
        <v>598</v>
      </c>
      <c r="AE94" s="9">
        <v>609</v>
      </c>
      <c r="AF94" s="9">
        <v>703</v>
      </c>
      <c r="AG94" s="9">
        <v>807</v>
      </c>
      <c r="AH94" s="9">
        <v>866</v>
      </c>
      <c r="AI94" s="9">
        <v>950</v>
      </c>
      <c r="AJ94" s="9">
        <v>1014</v>
      </c>
      <c r="AK94" s="9">
        <v>1014</v>
      </c>
    </row>
    <row r="95" spans="1:55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>Tunisia</v>
      </c>
      <c r="D95" s="6">
        <f t="shared" si="11"/>
        <v>975</v>
      </c>
      <c r="E95" s="6">
        <f>IF(COUNTIF(I95:XFD95,"&gt;"&amp;0)=0,,HLOOKUP(COUNTIF(I95:XFD95,"&gt;"&amp;0)-1,I$1:XFD95,A95+1,FALSE))</f>
        <v>975</v>
      </c>
      <c r="F95" s="7">
        <f>IF(COUNTIF(I95:XFD95,"&gt;"&amp;0)=0,,HLOOKUP(COUNTIF(I95:XFD95,"&gt;"&amp;0)-MIN($F$1+1,COUNTIF(I95:XFD95,"&gt;"&amp;0)),I$1:XFD95,A95+1,FALSE))</f>
        <v>918</v>
      </c>
      <c r="G95" s="8">
        <f t="shared" si="12"/>
        <v>1.0121208857721895</v>
      </c>
      <c r="H95" s="13" t="s">
        <v>138</v>
      </c>
      <c r="I95" s="9">
        <v>114</v>
      </c>
      <c r="J95" s="9">
        <v>173</v>
      </c>
      <c r="K95" s="9">
        <v>197</v>
      </c>
      <c r="L95" s="9">
        <v>227</v>
      </c>
      <c r="M95" s="9">
        <v>278</v>
      </c>
      <c r="N95" s="9">
        <v>312</v>
      </c>
      <c r="O95" s="9">
        <v>312</v>
      </c>
      <c r="P95" s="9">
        <v>394</v>
      </c>
      <c r="Q95" s="9">
        <v>423</v>
      </c>
      <c r="R95" s="9">
        <v>455</v>
      </c>
      <c r="S95" s="9">
        <v>495</v>
      </c>
      <c r="T95" s="9">
        <v>553</v>
      </c>
      <c r="U95" s="9">
        <v>574</v>
      </c>
      <c r="V95" s="9">
        <v>596</v>
      </c>
      <c r="W95" s="9">
        <v>623</v>
      </c>
      <c r="X95" s="9">
        <v>628</v>
      </c>
      <c r="Y95" s="9">
        <v>643</v>
      </c>
      <c r="Z95" s="9">
        <v>671</v>
      </c>
      <c r="AA95" s="9">
        <v>685</v>
      </c>
      <c r="AB95" s="9">
        <v>707</v>
      </c>
      <c r="AC95" s="9">
        <v>726</v>
      </c>
      <c r="AD95" s="9">
        <v>747</v>
      </c>
      <c r="AE95" s="9">
        <v>780</v>
      </c>
      <c r="AF95" s="9">
        <v>822</v>
      </c>
      <c r="AG95" s="9">
        <v>864</v>
      </c>
      <c r="AH95" s="9">
        <v>864</v>
      </c>
      <c r="AI95" s="9">
        <v>879</v>
      </c>
      <c r="AJ95" s="9">
        <v>884</v>
      </c>
      <c r="AK95" s="9">
        <v>884</v>
      </c>
      <c r="AL95" s="9">
        <v>909</v>
      </c>
      <c r="AM95" s="9">
        <v>918</v>
      </c>
      <c r="AN95" s="9">
        <v>922</v>
      </c>
      <c r="AO95" s="9">
        <v>939</v>
      </c>
      <c r="AP95" s="9">
        <v>949</v>
      </c>
      <c r="AQ95" s="9">
        <v>967</v>
      </c>
      <c r="AR95" s="9">
        <v>975</v>
      </c>
    </row>
    <row r="96" spans="1:55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>Cyprus</v>
      </c>
      <c r="D96" s="6">
        <f t="shared" si="11"/>
        <v>837</v>
      </c>
      <c r="E96" s="6">
        <f>IF(COUNTIF(I96:XFD96,"&gt;"&amp;0)=0,,HLOOKUP(COUNTIF(I96:XFD96,"&gt;"&amp;0)-1,I$1:XFD96,A96+1,FALSE))</f>
        <v>837</v>
      </c>
      <c r="F96" s="7">
        <f>IF(COUNTIF(I96:XFD96,"&gt;"&amp;0)=0,,HLOOKUP(COUNTIF(I96:XFD96,"&gt;"&amp;0)-MIN($F$1+1,COUNTIF(I96:XFD96,"&gt;"&amp;0)),I$1:XFD96,A96+1,FALSE))</f>
        <v>795</v>
      </c>
      <c r="G96" s="8">
        <f t="shared" si="12"/>
        <v>1.0103495814016352</v>
      </c>
      <c r="H96" s="13" t="s">
        <v>231</v>
      </c>
      <c r="I96" s="9">
        <v>116</v>
      </c>
      <c r="J96" s="9">
        <v>124</v>
      </c>
      <c r="K96" s="9">
        <v>132</v>
      </c>
      <c r="L96" s="9">
        <v>146</v>
      </c>
      <c r="M96" s="9">
        <v>162</v>
      </c>
      <c r="N96" s="9">
        <v>179</v>
      </c>
      <c r="O96" s="9">
        <v>214</v>
      </c>
      <c r="P96" s="9">
        <v>230</v>
      </c>
      <c r="Q96" s="9">
        <v>262</v>
      </c>
      <c r="R96" s="9">
        <v>320</v>
      </c>
      <c r="S96" s="9">
        <v>356</v>
      </c>
      <c r="T96" s="9">
        <v>396</v>
      </c>
      <c r="U96" s="9">
        <v>426</v>
      </c>
      <c r="V96" s="9">
        <v>446</v>
      </c>
      <c r="W96" s="9">
        <v>465</v>
      </c>
      <c r="X96" s="9">
        <v>494</v>
      </c>
      <c r="Y96" s="9">
        <v>526</v>
      </c>
      <c r="Z96" s="9">
        <v>564</v>
      </c>
      <c r="AA96" s="9">
        <v>595</v>
      </c>
      <c r="AB96" s="9">
        <v>616</v>
      </c>
      <c r="AC96" s="9">
        <v>633</v>
      </c>
      <c r="AD96" s="9">
        <v>662</v>
      </c>
      <c r="AE96" s="9">
        <v>695</v>
      </c>
      <c r="AF96" s="9">
        <v>715</v>
      </c>
      <c r="AG96" s="9">
        <v>735</v>
      </c>
      <c r="AH96" s="9">
        <v>750</v>
      </c>
      <c r="AI96" s="9">
        <v>761</v>
      </c>
      <c r="AJ96" s="9">
        <v>767</v>
      </c>
      <c r="AK96" s="9">
        <v>772</v>
      </c>
      <c r="AL96" s="9">
        <v>784</v>
      </c>
      <c r="AM96" s="9">
        <v>790</v>
      </c>
      <c r="AN96" s="9">
        <v>795</v>
      </c>
      <c r="AO96" s="9">
        <v>804</v>
      </c>
      <c r="AP96" s="9">
        <v>810</v>
      </c>
      <c r="AQ96" s="9">
        <v>817</v>
      </c>
      <c r="AR96" s="9">
        <v>822</v>
      </c>
      <c r="AS96" s="9">
        <v>837</v>
      </c>
    </row>
    <row r="97" spans="1:53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>Latvia</v>
      </c>
      <c r="D97" s="6">
        <f t="shared" si="11"/>
        <v>836</v>
      </c>
      <c r="E97" s="6">
        <f>IF(COUNTIF(I97:XFD97,"&gt;"&amp;0)=0,,HLOOKUP(COUNTIF(I97:XFD97,"&gt;"&amp;0)-1,I$1:XFD97,A97+1,FALSE))</f>
        <v>836</v>
      </c>
      <c r="F97" s="7">
        <f>IF(COUNTIF(I97:XFD97,"&gt;"&amp;0)=0,,HLOOKUP(COUNTIF(I97:XFD97,"&gt;"&amp;0)-MIN($F$1+1,COUNTIF(I97:XFD97,"&gt;"&amp;0)),I$1:XFD97,A97+1,FALSE))</f>
        <v>778</v>
      </c>
      <c r="G97" s="8">
        <f t="shared" si="12"/>
        <v>1.014484313412521</v>
      </c>
      <c r="H97" s="13" t="s">
        <v>111</v>
      </c>
      <c r="I97" s="9">
        <v>111</v>
      </c>
      <c r="J97" s="9">
        <v>124</v>
      </c>
      <c r="K97" s="9">
        <v>139</v>
      </c>
      <c r="L97" s="9">
        <v>180</v>
      </c>
      <c r="M97" s="9">
        <v>197</v>
      </c>
      <c r="N97" s="9">
        <v>221</v>
      </c>
      <c r="O97" s="9">
        <v>244</v>
      </c>
      <c r="P97" s="9">
        <v>280</v>
      </c>
      <c r="Q97" s="9">
        <v>305</v>
      </c>
      <c r="R97" s="9">
        <v>347</v>
      </c>
      <c r="S97" s="9">
        <v>376</v>
      </c>
      <c r="T97" s="9">
        <v>398</v>
      </c>
      <c r="U97" s="9">
        <v>446</v>
      </c>
      <c r="V97" s="9">
        <v>458</v>
      </c>
      <c r="W97" s="9">
        <v>493</v>
      </c>
      <c r="X97" s="9">
        <v>509</v>
      </c>
      <c r="Y97" s="9">
        <v>533</v>
      </c>
      <c r="Z97" s="9">
        <v>542</v>
      </c>
      <c r="AA97" s="9">
        <v>548</v>
      </c>
      <c r="AB97" s="9">
        <v>577</v>
      </c>
      <c r="AC97" s="9">
        <v>589</v>
      </c>
      <c r="AD97" s="9">
        <v>612</v>
      </c>
      <c r="AE97" s="9">
        <v>630</v>
      </c>
      <c r="AF97" s="9">
        <v>651</v>
      </c>
      <c r="AG97" s="9">
        <v>655</v>
      </c>
      <c r="AH97" s="9">
        <v>657</v>
      </c>
      <c r="AI97" s="9">
        <v>666</v>
      </c>
      <c r="AJ97" s="9">
        <v>675</v>
      </c>
      <c r="AK97" s="9">
        <v>682</v>
      </c>
      <c r="AL97" s="9">
        <v>712</v>
      </c>
      <c r="AM97" s="9">
        <v>727</v>
      </c>
      <c r="AN97" s="9">
        <v>739</v>
      </c>
      <c r="AO97" s="9">
        <v>748</v>
      </c>
      <c r="AP97" s="9">
        <v>761</v>
      </c>
      <c r="AQ97" s="9">
        <v>778</v>
      </c>
      <c r="AR97" s="9">
        <v>784</v>
      </c>
      <c r="AS97" s="9">
        <v>804</v>
      </c>
      <c r="AT97" s="9">
        <v>812</v>
      </c>
      <c r="AU97" s="9">
        <v>818</v>
      </c>
      <c r="AV97" s="9">
        <v>836</v>
      </c>
    </row>
    <row r="98" spans="1:53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>Senegal</v>
      </c>
      <c r="D98" s="6">
        <f t="shared" si="11"/>
        <v>823</v>
      </c>
      <c r="E98" s="6">
        <f>IF(COUNTIF(I98:XFD98,"&gt;"&amp;0)=0,,HLOOKUP(COUNTIF(I98:XFD98,"&gt;"&amp;0)-1,I$1:XFD98,A98+1,FALSE))</f>
        <v>823</v>
      </c>
      <c r="F98" s="7">
        <f>IF(COUNTIF(I98:XFD98,"&gt;"&amp;0)=0,,HLOOKUP(COUNTIF(I98:XFD98,"&gt;"&amp;0)-MIN($F$1+1,COUNTIF(I98:XFD98,"&gt;"&amp;0)),I$1:XFD98,A98+1,FALSE))</f>
        <v>479</v>
      </c>
      <c r="G98" s="8">
        <f t="shared" si="12"/>
        <v>1.114327540913767</v>
      </c>
      <c r="H98" s="13" t="s">
        <v>114</v>
      </c>
      <c r="I98" s="9">
        <v>105</v>
      </c>
      <c r="J98" s="9">
        <v>119</v>
      </c>
      <c r="K98" s="9">
        <v>130</v>
      </c>
      <c r="L98" s="9">
        <v>142</v>
      </c>
      <c r="M98" s="9">
        <v>162</v>
      </c>
      <c r="N98" s="9">
        <v>175</v>
      </c>
      <c r="O98" s="9">
        <v>190</v>
      </c>
      <c r="P98" s="9">
        <v>195</v>
      </c>
      <c r="Q98" s="9">
        <v>207</v>
      </c>
      <c r="R98" s="9">
        <v>219</v>
      </c>
      <c r="S98" s="9">
        <v>222</v>
      </c>
      <c r="T98" s="9">
        <v>226</v>
      </c>
      <c r="U98" s="9">
        <v>237</v>
      </c>
      <c r="V98" s="9">
        <v>244</v>
      </c>
      <c r="W98" s="9">
        <v>250</v>
      </c>
      <c r="X98" s="9">
        <v>265</v>
      </c>
      <c r="Y98" s="9">
        <v>278</v>
      </c>
      <c r="Z98" s="9">
        <v>280</v>
      </c>
      <c r="AA98" s="9">
        <v>291</v>
      </c>
      <c r="AB98" s="9">
        <v>299</v>
      </c>
      <c r="AC98" s="9">
        <v>314</v>
      </c>
      <c r="AD98" s="9">
        <v>335</v>
      </c>
      <c r="AE98" s="9">
        <v>342</v>
      </c>
      <c r="AF98" s="9">
        <v>350</v>
      </c>
      <c r="AG98" s="9">
        <v>367</v>
      </c>
      <c r="AH98" s="9">
        <v>377</v>
      </c>
      <c r="AI98" s="9">
        <v>412</v>
      </c>
      <c r="AJ98" s="9">
        <v>442</v>
      </c>
      <c r="AK98" s="9">
        <v>479</v>
      </c>
      <c r="AL98" s="9">
        <v>545</v>
      </c>
      <c r="AM98" s="9">
        <v>614</v>
      </c>
      <c r="AN98" s="9">
        <v>671</v>
      </c>
      <c r="AO98" s="9">
        <v>736</v>
      </c>
      <c r="AP98" s="9">
        <v>823</v>
      </c>
    </row>
    <row r="99" spans="1:53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>Albania</v>
      </c>
      <c r="D99" s="6">
        <f t="shared" si="11"/>
        <v>750</v>
      </c>
      <c r="E99" s="6">
        <f>IF(COUNTIF(I99:XFD99,"&gt;"&amp;0)=0,,HLOOKUP(COUNTIF(I99:XFD99,"&gt;"&amp;0)-1,I$1:XFD99,A99+1,FALSE))</f>
        <v>750</v>
      </c>
      <c r="F99" s="7">
        <f>IF(COUNTIF(I99:XFD99,"&gt;"&amp;0)=0,,HLOOKUP(COUNTIF(I99:XFD99,"&gt;"&amp;0)-MIN($F$1+1,COUNTIF(I99:XFD99,"&gt;"&amp;0)),I$1:XFD99,A99+1,FALSE))</f>
        <v>663</v>
      </c>
      <c r="G99" s="8">
        <f t="shared" si="12"/>
        <v>1.0249662070025596</v>
      </c>
      <c r="H99" s="13" t="s">
        <v>230</v>
      </c>
      <c r="I99" s="9">
        <v>104</v>
      </c>
      <c r="J99" s="9">
        <v>123</v>
      </c>
      <c r="K99" s="9">
        <v>146</v>
      </c>
      <c r="L99" s="9">
        <v>174</v>
      </c>
      <c r="M99" s="9">
        <v>186</v>
      </c>
      <c r="N99" s="9">
        <v>197</v>
      </c>
      <c r="O99" s="9">
        <v>212</v>
      </c>
      <c r="P99" s="9">
        <v>223</v>
      </c>
      <c r="Q99" s="9">
        <v>243</v>
      </c>
      <c r="R99" s="9">
        <v>259</v>
      </c>
      <c r="S99" s="9">
        <v>277</v>
      </c>
      <c r="T99" s="9">
        <v>304</v>
      </c>
      <c r="U99" s="9">
        <v>333</v>
      </c>
      <c r="V99" s="9">
        <v>361</v>
      </c>
      <c r="W99" s="9">
        <v>377</v>
      </c>
      <c r="X99" s="9">
        <v>383</v>
      </c>
      <c r="Y99" s="9">
        <v>400</v>
      </c>
      <c r="Z99" s="9">
        <v>409</v>
      </c>
      <c r="AA99" s="9">
        <v>416</v>
      </c>
      <c r="AB99" s="9">
        <v>433</v>
      </c>
      <c r="AC99" s="9">
        <v>446</v>
      </c>
      <c r="AD99" s="9">
        <v>467</v>
      </c>
      <c r="AE99" s="9">
        <v>475</v>
      </c>
      <c r="AF99" s="9">
        <v>494</v>
      </c>
      <c r="AG99" s="9">
        <v>518</v>
      </c>
      <c r="AH99" s="9">
        <v>539</v>
      </c>
      <c r="AI99" s="9">
        <v>548</v>
      </c>
      <c r="AJ99" s="9">
        <v>562</v>
      </c>
      <c r="AK99" s="9">
        <v>584</v>
      </c>
      <c r="AL99" s="9">
        <v>609</v>
      </c>
      <c r="AM99" s="9">
        <v>634</v>
      </c>
      <c r="AN99" s="9">
        <v>663</v>
      </c>
      <c r="AO99" s="9">
        <v>678</v>
      </c>
      <c r="AP99" s="9">
        <v>712</v>
      </c>
      <c r="AQ99" s="9">
        <v>726</v>
      </c>
      <c r="AR99" s="9">
        <v>736</v>
      </c>
      <c r="AS99" s="9">
        <v>750</v>
      </c>
    </row>
    <row r="100" spans="1:53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>Andorra</v>
      </c>
      <c r="D100" s="6">
        <f t="shared" si="11"/>
        <v>743</v>
      </c>
      <c r="E100" s="6">
        <f>IF(COUNTIF(I100:XFD100,"&gt;"&amp;0)=0,,HLOOKUP(COUNTIF(I100:XFD100,"&gt;"&amp;0)-1,I$1:XFD100,A100+1,FALSE))</f>
        <v>743</v>
      </c>
      <c r="F100" s="7">
        <f>IF(COUNTIF(I100:XFD100,"&gt;"&amp;0)=0,,HLOOKUP(COUNTIF(I100:XFD100,"&gt;"&amp;0)-MIN($F$1+1,COUNTIF(I100:XFD100,"&gt;"&amp;0)),I$1:XFD100,A100+1,FALSE))</f>
        <v>723</v>
      </c>
      <c r="G100" s="8">
        <f t="shared" si="12"/>
        <v>1.0054722830517966</v>
      </c>
      <c r="H100" s="13" t="s">
        <v>109</v>
      </c>
      <c r="I100" s="9">
        <v>113</v>
      </c>
      <c r="J100" s="9">
        <v>133</v>
      </c>
      <c r="K100" s="9">
        <v>164</v>
      </c>
      <c r="L100" s="9">
        <v>188</v>
      </c>
      <c r="M100" s="9">
        <v>224</v>
      </c>
      <c r="N100" s="9">
        <v>267</v>
      </c>
      <c r="O100" s="9">
        <v>308</v>
      </c>
      <c r="P100" s="9">
        <v>334</v>
      </c>
      <c r="Q100" s="9">
        <v>370</v>
      </c>
      <c r="R100" s="9">
        <v>376</v>
      </c>
      <c r="S100" s="9">
        <v>390</v>
      </c>
      <c r="T100" s="9">
        <v>428</v>
      </c>
      <c r="U100" s="9">
        <v>439</v>
      </c>
      <c r="V100" s="9">
        <v>466</v>
      </c>
      <c r="W100" s="9">
        <v>501</v>
      </c>
      <c r="X100" s="9">
        <v>525</v>
      </c>
      <c r="Y100" s="9">
        <v>545</v>
      </c>
      <c r="Z100" s="9">
        <v>564</v>
      </c>
      <c r="AA100" s="9">
        <v>583</v>
      </c>
      <c r="AB100" s="9">
        <v>601</v>
      </c>
      <c r="AC100" s="9">
        <v>601</v>
      </c>
      <c r="AD100" s="9">
        <v>638</v>
      </c>
      <c r="AE100" s="9">
        <v>646</v>
      </c>
      <c r="AF100" s="9">
        <v>659</v>
      </c>
      <c r="AG100" s="9">
        <v>673</v>
      </c>
      <c r="AH100" s="9">
        <v>673</v>
      </c>
      <c r="AI100" s="9">
        <v>696</v>
      </c>
      <c r="AJ100" s="9">
        <v>704</v>
      </c>
      <c r="AK100" s="9">
        <v>713</v>
      </c>
      <c r="AL100" s="9">
        <v>717</v>
      </c>
      <c r="AM100" s="9">
        <v>717</v>
      </c>
      <c r="AN100" s="9">
        <v>723</v>
      </c>
      <c r="AO100" s="9">
        <v>723</v>
      </c>
      <c r="AP100" s="9">
        <v>731</v>
      </c>
      <c r="AQ100" s="9">
        <v>738</v>
      </c>
      <c r="AR100" s="9">
        <v>738</v>
      </c>
      <c r="AS100" s="9">
        <v>743</v>
      </c>
      <c r="AT100" s="9">
        <v>743</v>
      </c>
    </row>
    <row r="101" spans="1:53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>Lebanon</v>
      </c>
      <c r="D101" s="6">
        <f t="shared" si="11"/>
        <v>717</v>
      </c>
      <c r="E101" s="6">
        <f>IF(COUNTIF(I101:XFD101,"&gt;"&amp;0)=0,,HLOOKUP(COUNTIF(I101:XFD101,"&gt;"&amp;0)-1,I$1:XFD101,A101+1,FALSE))</f>
        <v>717</v>
      </c>
      <c r="F101" s="7">
        <f>IF(COUNTIF(I101:XFD101,"&gt;"&amp;0)=0,,HLOOKUP(COUNTIF(I101:XFD101,"&gt;"&amp;0)-MIN($F$1+1,COUNTIF(I101:XFD101,"&gt;"&amp;0)),I$1:XFD101,A101+1,FALSE))</f>
        <v>688</v>
      </c>
      <c r="G101" s="8">
        <f t="shared" si="12"/>
        <v>1.0082915868970863</v>
      </c>
      <c r="H101" s="13" t="s">
        <v>67</v>
      </c>
      <c r="I101" s="9">
        <v>110</v>
      </c>
      <c r="J101" s="9">
        <v>110</v>
      </c>
      <c r="K101" s="9">
        <v>120</v>
      </c>
      <c r="L101" s="9">
        <v>133</v>
      </c>
      <c r="M101" s="9">
        <v>157</v>
      </c>
      <c r="N101" s="9">
        <v>163</v>
      </c>
      <c r="O101" s="9">
        <v>187</v>
      </c>
      <c r="P101" s="9">
        <v>248</v>
      </c>
      <c r="Q101" s="9">
        <v>267</v>
      </c>
      <c r="R101" s="9">
        <v>318</v>
      </c>
      <c r="S101" s="9">
        <v>333</v>
      </c>
      <c r="T101" s="9">
        <v>368</v>
      </c>
      <c r="U101" s="9">
        <v>391</v>
      </c>
      <c r="V101" s="9">
        <v>412</v>
      </c>
      <c r="W101" s="9">
        <v>438</v>
      </c>
      <c r="X101" s="9">
        <v>446</v>
      </c>
      <c r="Y101" s="9">
        <v>470</v>
      </c>
      <c r="Z101" s="9">
        <v>479</v>
      </c>
      <c r="AA101" s="9">
        <v>494</v>
      </c>
      <c r="AB101" s="9">
        <v>508</v>
      </c>
      <c r="AC101" s="9">
        <v>520</v>
      </c>
      <c r="AD101" s="9">
        <v>527</v>
      </c>
      <c r="AE101" s="9">
        <v>541</v>
      </c>
      <c r="AF101" s="9">
        <v>548</v>
      </c>
      <c r="AG101" s="9">
        <v>576</v>
      </c>
      <c r="AH101" s="9">
        <v>582</v>
      </c>
      <c r="AI101" s="9">
        <v>609</v>
      </c>
      <c r="AJ101" s="9">
        <v>619</v>
      </c>
      <c r="AK101" s="9">
        <v>630</v>
      </c>
      <c r="AL101" s="9">
        <v>632</v>
      </c>
      <c r="AM101" s="9">
        <v>641</v>
      </c>
      <c r="AN101" s="9">
        <v>658</v>
      </c>
      <c r="AO101" s="9">
        <v>663</v>
      </c>
      <c r="AP101" s="9">
        <v>668</v>
      </c>
      <c r="AQ101" s="9">
        <v>672</v>
      </c>
      <c r="AR101" s="9">
        <v>673</v>
      </c>
      <c r="AS101" s="9">
        <v>677</v>
      </c>
      <c r="AT101" s="9">
        <v>677</v>
      </c>
      <c r="AU101" s="9">
        <v>682</v>
      </c>
      <c r="AV101" s="9">
        <v>688</v>
      </c>
      <c r="AW101" s="9">
        <v>696</v>
      </c>
      <c r="AX101" s="9">
        <v>704</v>
      </c>
      <c r="AY101" s="9">
        <v>707</v>
      </c>
      <c r="AZ101" s="9">
        <v>710</v>
      </c>
      <c r="BA101" s="9">
        <v>717</v>
      </c>
    </row>
    <row r="102" spans="1:53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>Costa Rica</v>
      </c>
      <c r="D102" s="6">
        <f t="shared" si="11"/>
        <v>705</v>
      </c>
      <c r="E102" s="6">
        <f>IF(COUNTIF(I102:XFD102,"&gt;"&amp;0)=0,,HLOOKUP(COUNTIF(I102:XFD102,"&gt;"&amp;0)-1,I$1:XFD102,A102+1,FALSE))</f>
        <v>705</v>
      </c>
      <c r="F102" s="7">
        <f>IF(COUNTIF(I102:XFD102,"&gt;"&amp;0)=0,,HLOOKUP(COUNTIF(I102:XFD102,"&gt;"&amp;0)-MIN($F$1+1,COUNTIF(I102:XFD102,"&gt;"&amp;0)),I$1:XFD102,A102+1,FALSE))</f>
        <v>686</v>
      </c>
      <c r="G102" s="8">
        <f t="shared" si="12"/>
        <v>1.005478990082538</v>
      </c>
      <c r="H102" s="13" t="s">
        <v>159</v>
      </c>
      <c r="I102" s="9">
        <v>117</v>
      </c>
      <c r="J102" s="9">
        <v>134</v>
      </c>
      <c r="K102" s="9">
        <v>158</v>
      </c>
      <c r="L102" s="9">
        <v>177</v>
      </c>
      <c r="M102" s="9">
        <v>201</v>
      </c>
      <c r="N102" s="9">
        <v>231</v>
      </c>
      <c r="O102" s="9">
        <v>263</v>
      </c>
      <c r="P102" s="9">
        <v>295</v>
      </c>
      <c r="Q102" s="9">
        <v>314</v>
      </c>
      <c r="R102" s="9">
        <v>330</v>
      </c>
      <c r="S102" s="9">
        <v>347</v>
      </c>
      <c r="T102" s="9">
        <v>375</v>
      </c>
      <c r="U102" s="9">
        <v>396</v>
      </c>
      <c r="V102" s="9">
        <v>416</v>
      </c>
      <c r="W102" s="9">
        <v>435</v>
      </c>
      <c r="X102" s="9">
        <v>454</v>
      </c>
      <c r="Y102" s="9">
        <v>467</v>
      </c>
      <c r="Z102" s="9">
        <v>483</v>
      </c>
      <c r="AA102" s="9">
        <v>502</v>
      </c>
      <c r="AB102" s="9">
        <v>539</v>
      </c>
      <c r="AC102" s="9">
        <v>558</v>
      </c>
      <c r="AD102" s="9">
        <v>577</v>
      </c>
      <c r="AE102" s="9">
        <v>595</v>
      </c>
      <c r="AF102" s="9">
        <v>612</v>
      </c>
      <c r="AG102" s="9">
        <v>618</v>
      </c>
      <c r="AH102" s="9">
        <v>626</v>
      </c>
      <c r="AI102" s="9">
        <v>642</v>
      </c>
      <c r="AJ102" s="9">
        <v>649</v>
      </c>
      <c r="AK102" s="9">
        <v>655</v>
      </c>
      <c r="AL102" s="9">
        <v>660</v>
      </c>
      <c r="AM102" s="9">
        <v>662</v>
      </c>
      <c r="AN102" s="9">
        <v>669</v>
      </c>
      <c r="AO102" s="9">
        <v>681</v>
      </c>
      <c r="AP102" s="9">
        <v>686</v>
      </c>
      <c r="AQ102" s="9">
        <v>687</v>
      </c>
      <c r="AR102" s="9">
        <v>693</v>
      </c>
      <c r="AS102" s="9">
        <v>695</v>
      </c>
      <c r="AT102" s="9">
        <v>697</v>
      </c>
      <c r="AU102" s="9">
        <v>705</v>
      </c>
    </row>
    <row r="103" spans="1:53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>Honduras</v>
      </c>
      <c r="D103" s="6">
        <f t="shared" si="11"/>
        <v>702</v>
      </c>
      <c r="E103" s="6">
        <f>IF(COUNTIF(I103:XFD103,"&gt;"&amp;0)=0,,HLOOKUP(COUNTIF(I103:XFD103,"&gt;"&amp;0)-1,I$1:XFD103,A103+1,FALSE))</f>
        <v>702</v>
      </c>
      <c r="F103" s="7">
        <f>IF(COUNTIF(I103:XFD103,"&gt;"&amp;0)=0,,HLOOKUP(COUNTIF(I103:XFD103,"&gt;"&amp;0)-MIN($F$1+1,COUNTIF(I103:XFD103,"&gt;"&amp;0)),I$1:XFD103,A103+1,FALSE))</f>
        <v>519</v>
      </c>
      <c r="G103" s="8">
        <f t="shared" si="12"/>
        <v>1.0622676379145419</v>
      </c>
      <c r="H103" s="13" t="s">
        <v>348</v>
      </c>
      <c r="I103" s="9">
        <v>110</v>
      </c>
      <c r="J103" s="9">
        <v>139</v>
      </c>
      <c r="K103" s="9">
        <v>141</v>
      </c>
      <c r="L103" s="9">
        <v>172</v>
      </c>
      <c r="M103" s="9">
        <v>219</v>
      </c>
      <c r="N103" s="9">
        <v>222</v>
      </c>
      <c r="O103" s="9">
        <v>264</v>
      </c>
      <c r="P103" s="9">
        <v>268</v>
      </c>
      <c r="Q103" s="9">
        <v>298</v>
      </c>
      <c r="R103" s="9">
        <v>305</v>
      </c>
      <c r="S103" s="9">
        <v>312</v>
      </c>
      <c r="T103" s="9">
        <v>343</v>
      </c>
      <c r="U103" s="9">
        <v>382</v>
      </c>
      <c r="V103" s="9">
        <v>392</v>
      </c>
      <c r="W103" s="9">
        <v>393</v>
      </c>
      <c r="X103" s="9">
        <v>397</v>
      </c>
      <c r="Y103" s="9">
        <v>407</v>
      </c>
      <c r="Z103" s="9">
        <v>419</v>
      </c>
      <c r="AA103" s="9">
        <v>426</v>
      </c>
      <c r="AB103" s="9">
        <v>442</v>
      </c>
      <c r="AC103" s="9">
        <v>457</v>
      </c>
      <c r="AD103" s="9">
        <v>472</v>
      </c>
      <c r="AE103" s="9">
        <v>477</v>
      </c>
      <c r="AF103" s="9">
        <v>494</v>
      </c>
      <c r="AG103" s="9">
        <v>510</v>
      </c>
      <c r="AH103" s="9">
        <v>519</v>
      </c>
      <c r="AI103" s="9">
        <v>591</v>
      </c>
      <c r="AJ103" s="9">
        <v>627</v>
      </c>
      <c r="AK103" s="9">
        <v>627</v>
      </c>
      <c r="AL103" s="9">
        <v>661</v>
      </c>
      <c r="AM103" s="9">
        <v>702</v>
      </c>
    </row>
    <row r="104" spans="1:53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>Burkina Faso</v>
      </c>
      <c r="D104" s="6">
        <f t="shared" si="11"/>
        <v>638</v>
      </c>
      <c r="E104" s="6">
        <f>IF(COUNTIF(I104:XFD104,"&gt;"&amp;0)=0,,HLOOKUP(COUNTIF(I104:XFD104,"&gt;"&amp;0)-1,I$1:XFD104,A104+1,FALSE))</f>
        <v>638</v>
      </c>
      <c r="F104" s="7">
        <f>IF(COUNTIF(I104:XFD104,"&gt;"&amp;0)=0,,HLOOKUP(COUNTIF(I104:XFD104,"&gt;"&amp;0)-MIN($F$1+1,COUNTIF(I104:XFD104,"&gt;"&amp;0)),I$1:XFD104,A104+1,FALSE))</f>
        <v>616</v>
      </c>
      <c r="G104" s="8">
        <f t="shared" si="12"/>
        <v>1.0070429496933102</v>
      </c>
      <c r="H104" s="13" t="s">
        <v>279</v>
      </c>
      <c r="I104" s="9">
        <v>114</v>
      </c>
      <c r="J104" s="9">
        <v>146</v>
      </c>
      <c r="K104" s="9">
        <v>152</v>
      </c>
      <c r="L104" s="9">
        <v>180</v>
      </c>
      <c r="M104" s="9">
        <v>207</v>
      </c>
      <c r="N104" s="9">
        <v>222</v>
      </c>
      <c r="O104" s="9">
        <v>246</v>
      </c>
      <c r="P104" s="9">
        <v>261</v>
      </c>
      <c r="Q104" s="9">
        <v>282</v>
      </c>
      <c r="R104" s="9">
        <v>288</v>
      </c>
      <c r="S104" s="9">
        <v>302</v>
      </c>
      <c r="T104" s="9">
        <v>318</v>
      </c>
      <c r="U104" s="9">
        <v>345</v>
      </c>
      <c r="V104" s="9">
        <v>364</v>
      </c>
      <c r="W104" s="9">
        <v>384</v>
      </c>
      <c r="X104" s="9">
        <v>414</v>
      </c>
      <c r="Y104" s="9">
        <v>443</v>
      </c>
      <c r="Z104" s="9">
        <v>443</v>
      </c>
      <c r="AA104" s="9">
        <v>484</v>
      </c>
      <c r="AB104" s="9">
        <v>497</v>
      </c>
      <c r="AC104" s="9">
        <v>497</v>
      </c>
      <c r="AD104" s="9">
        <v>528</v>
      </c>
      <c r="AE104" s="9">
        <v>542</v>
      </c>
      <c r="AF104" s="9">
        <v>546</v>
      </c>
      <c r="AG104" s="9">
        <v>557</v>
      </c>
      <c r="AH104" s="9">
        <v>565</v>
      </c>
      <c r="AI104" s="9">
        <v>576</v>
      </c>
      <c r="AJ104" s="9">
        <v>581</v>
      </c>
      <c r="AK104" s="9">
        <v>600</v>
      </c>
      <c r="AL104" s="9">
        <v>609</v>
      </c>
      <c r="AM104" s="9">
        <v>616</v>
      </c>
      <c r="AN104" s="9">
        <v>629</v>
      </c>
      <c r="AO104" s="9">
        <v>629</v>
      </c>
      <c r="AP104" s="9">
        <v>632</v>
      </c>
      <c r="AQ104" s="9">
        <v>635</v>
      </c>
      <c r="AR104" s="9">
        <v>638</v>
      </c>
    </row>
    <row r="105" spans="1:53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>Sri Lanka</v>
      </c>
      <c r="D105" s="6">
        <f t="shared" si="11"/>
        <v>619</v>
      </c>
      <c r="E105" s="6">
        <f>IF(COUNTIF(I105:XFD105,"&gt;"&amp;0)=0,,HLOOKUP(COUNTIF(I105:XFD105,"&gt;"&amp;0)-1,I$1:XFD105,A105+1,FALSE))</f>
        <v>619</v>
      </c>
      <c r="F105" s="7">
        <f>IF(COUNTIF(I105:XFD105,"&gt;"&amp;0)=0,,HLOOKUP(COUNTIF(I105:XFD105,"&gt;"&amp;0)-MIN($F$1+1,COUNTIF(I105:XFD105,"&gt;"&amp;0)),I$1:XFD105,A105+1,FALSE))</f>
        <v>368</v>
      </c>
      <c r="G105" s="8">
        <f t="shared" si="12"/>
        <v>1.1096054114044012</v>
      </c>
      <c r="H105" s="13" t="s">
        <v>52</v>
      </c>
      <c r="I105" s="9">
        <v>102</v>
      </c>
      <c r="J105" s="9">
        <v>102</v>
      </c>
      <c r="K105" s="9">
        <v>106</v>
      </c>
      <c r="L105" s="9">
        <v>106</v>
      </c>
      <c r="M105" s="9">
        <v>113</v>
      </c>
      <c r="N105" s="9">
        <v>117</v>
      </c>
      <c r="O105" s="9">
        <v>122</v>
      </c>
      <c r="P105" s="9">
        <v>143</v>
      </c>
      <c r="Q105" s="9">
        <v>146</v>
      </c>
      <c r="R105" s="9">
        <v>151</v>
      </c>
      <c r="S105" s="9">
        <v>159</v>
      </c>
      <c r="T105" s="9">
        <v>166</v>
      </c>
      <c r="U105" s="9">
        <v>176</v>
      </c>
      <c r="V105" s="9">
        <v>178</v>
      </c>
      <c r="W105" s="9">
        <v>185</v>
      </c>
      <c r="X105" s="9">
        <v>189</v>
      </c>
      <c r="Y105" s="9">
        <v>190</v>
      </c>
      <c r="Z105" s="9">
        <v>190</v>
      </c>
      <c r="AA105" s="9">
        <v>198</v>
      </c>
      <c r="AB105" s="9">
        <v>210</v>
      </c>
      <c r="AC105" s="9">
        <v>217</v>
      </c>
      <c r="AD105" s="9">
        <v>233</v>
      </c>
      <c r="AE105" s="9">
        <v>238</v>
      </c>
      <c r="AF105" s="9">
        <v>238</v>
      </c>
      <c r="AG105" s="9">
        <v>244</v>
      </c>
      <c r="AH105" s="9">
        <v>254</v>
      </c>
      <c r="AI105" s="9">
        <v>271</v>
      </c>
      <c r="AJ105" s="9">
        <v>304</v>
      </c>
      <c r="AK105" s="9">
        <v>310</v>
      </c>
      <c r="AL105" s="9">
        <v>330</v>
      </c>
      <c r="AM105" s="9">
        <v>368</v>
      </c>
      <c r="AN105" s="9">
        <v>420</v>
      </c>
      <c r="AO105" s="9">
        <v>460</v>
      </c>
      <c r="AP105" s="9">
        <v>523</v>
      </c>
      <c r="AQ105" s="9">
        <v>588</v>
      </c>
      <c r="AR105" s="9">
        <v>619</v>
      </c>
    </row>
    <row r="106" spans="1:53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>San Marino</v>
      </c>
      <c r="D106" s="6">
        <f t="shared" si="11"/>
        <v>553</v>
      </c>
      <c r="E106" s="6">
        <f>IF(COUNTIF(I106:XFD106,"&gt;"&amp;0)=0,,HLOOKUP(COUNTIF(I106:XFD106,"&gt;"&amp;0)-1,I$1:XFD106,A106+1,FALSE))</f>
        <v>553</v>
      </c>
      <c r="F106" s="7">
        <f>IF(COUNTIF(I106:XFD106,"&gt;"&amp;0)=0,,HLOOKUP(COUNTIF(I106:XFD106,"&gt;"&amp;0)-MIN($F$1+1,COUNTIF(I106:XFD106,"&gt;"&amp;0)),I$1:XFD106,A106+1,FALSE))</f>
        <v>501</v>
      </c>
      <c r="G106" s="8">
        <f t="shared" si="12"/>
        <v>1.0199467092392995</v>
      </c>
      <c r="H106" s="13" t="s">
        <v>90</v>
      </c>
      <c r="I106" s="9">
        <v>101</v>
      </c>
      <c r="J106" s="9">
        <v>109</v>
      </c>
      <c r="K106" s="9">
        <v>109</v>
      </c>
      <c r="L106" s="9">
        <v>119</v>
      </c>
      <c r="M106" s="9">
        <v>119</v>
      </c>
      <c r="N106" s="9">
        <v>144</v>
      </c>
      <c r="O106" s="9">
        <v>144</v>
      </c>
      <c r="P106" s="9">
        <v>175</v>
      </c>
      <c r="Q106" s="9">
        <v>187</v>
      </c>
      <c r="R106" s="9">
        <v>187</v>
      </c>
      <c r="S106" s="9">
        <v>208</v>
      </c>
      <c r="T106" s="9">
        <v>208</v>
      </c>
      <c r="U106" s="9">
        <v>223</v>
      </c>
      <c r="V106" s="9">
        <v>224</v>
      </c>
      <c r="W106" s="9">
        <v>224</v>
      </c>
      <c r="X106" s="9">
        <v>230</v>
      </c>
      <c r="Y106" s="9">
        <v>236</v>
      </c>
      <c r="Z106" s="9">
        <v>236</v>
      </c>
      <c r="AA106" s="9">
        <v>245</v>
      </c>
      <c r="AB106" s="9">
        <v>245</v>
      </c>
      <c r="AC106" s="9">
        <v>259</v>
      </c>
      <c r="AD106" s="9">
        <v>266</v>
      </c>
      <c r="AE106" s="9">
        <v>266</v>
      </c>
      <c r="AF106" s="9">
        <v>279</v>
      </c>
      <c r="AG106" s="9">
        <v>279</v>
      </c>
      <c r="AH106" s="9">
        <v>333</v>
      </c>
      <c r="AI106" s="9">
        <v>344</v>
      </c>
      <c r="AJ106" s="9">
        <v>356</v>
      </c>
      <c r="AK106" s="9">
        <v>356</v>
      </c>
      <c r="AL106" s="9">
        <v>356</v>
      </c>
      <c r="AM106" s="9">
        <v>371</v>
      </c>
      <c r="AN106" s="9">
        <v>372</v>
      </c>
      <c r="AO106" s="9">
        <v>426</v>
      </c>
      <c r="AP106" s="9">
        <v>435</v>
      </c>
      <c r="AQ106" s="9">
        <v>455</v>
      </c>
      <c r="AR106" s="9">
        <v>461</v>
      </c>
      <c r="AS106" s="9">
        <v>462</v>
      </c>
      <c r="AT106" s="9">
        <v>476</v>
      </c>
      <c r="AU106" s="9">
        <v>488</v>
      </c>
      <c r="AV106" s="9">
        <v>501</v>
      </c>
      <c r="AW106" s="9">
        <v>513</v>
      </c>
      <c r="AX106" s="9">
        <v>513</v>
      </c>
      <c r="AY106" s="9">
        <v>538</v>
      </c>
      <c r="AZ106" s="9">
        <v>538</v>
      </c>
      <c r="BA106" s="9">
        <v>553</v>
      </c>
    </row>
    <row r="107" spans="1:53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>Georgia</v>
      </c>
      <c r="D107" s="6">
        <f t="shared" si="11"/>
        <v>511</v>
      </c>
      <c r="E107" s="6">
        <f>IF(COUNTIF(I107:XFD107,"&gt;"&amp;0)=0,,HLOOKUP(COUNTIF(I107:XFD107,"&gt;"&amp;0)-1,I$1:XFD107,A107+1,FALSE))</f>
        <v>511</v>
      </c>
      <c r="F107" s="7">
        <f>IF(COUNTIF(I107:XFD107,"&gt;"&amp;0)=0,,HLOOKUP(COUNTIF(I107:XFD107,"&gt;"&amp;0)-MIN($F$1+1,COUNTIF(I107:XFD107,"&gt;"&amp;0)),I$1:XFD107,A107+1,FALSE))</f>
        <v>425</v>
      </c>
      <c r="G107" s="8">
        <f t="shared" si="12"/>
        <v>1.0375436912205709</v>
      </c>
      <c r="H107" s="13" t="s">
        <v>82</v>
      </c>
      <c r="I107" s="9">
        <v>103</v>
      </c>
      <c r="J107" s="9">
        <v>110</v>
      </c>
      <c r="K107" s="9">
        <v>117</v>
      </c>
      <c r="L107" s="9">
        <v>134</v>
      </c>
      <c r="M107" s="9">
        <v>155</v>
      </c>
      <c r="N107" s="9">
        <v>162</v>
      </c>
      <c r="O107" s="9">
        <v>174</v>
      </c>
      <c r="P107" s="9">
        <v>188</v>
      </c>
      <c r="Q107" s="9">
        <v>196</v>
      </c>
      <c r="R107" s="9">
        <v>211</v>
      </c>
      <c r="S107" s="9">
        <v>218</v>
      </c>
      <c r="T107" s="9">
        <v>234</v>
      </c>
      <c r="U107" s="9">
        <v>242</v>
      </c>
      <c r="V107" s="9">
        <v>257</v>
      </c>
      <c r="W107" s="9">
        <v>272</v>
      </c>
      <c r="X107" s="9">
        <v>300</v>
      </c>
      <c r="Y107" s="9">
        <v>306</v>
      </c>
      <c r="Z107" s="9">
        <v>348</v>
      </c>
      <c r="AA107" s="9">
        <v>370</v>
      </c>
      <c r="AB107" s="9">
        <v>388</v>
      </c>
      <c r="AC107" s="9">
        <v>394</v>
      </c>
      <c r="AD107" s="9">
        <v>402</v>
      </c>
      <c r="AE107" s="9">
        <v>408</v>
      </c>
      <c r="AF107" s="9">
        <v>416</v>
      </c>
      <c r="AG107" s="9">
        <v>425</v>
      </c>
      <c r="AH107" s="9">
        <v>444</v>
      </c>
      <c r="AI107" s="9">
        <v>456</v>
      </c>
      <c r="AJ107" s="9">
        <v>486</v>
      </c>
      <c r="AK107" s="9">
        <v>497</v>
      </c>
      <c r="AL107" s="9">
        <v>511</v>
      </c>
    </row>
    <row r="108" spans="1:53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>Congo (Kinshasa)</v>
      </c>
      <c r="D108" s="6">
        <f t="shared" si="11"/>
        <v>471</v>
      </c>
      <c r="E108" s="6">
        <f>IF(COUNTIF(I108:XFD108,"&gt;"&amp;0)=0,,HLOOKUP(COUNTIF(I108:XFD108,"&gt;"&amp;0)-1,I$1:XFD108,A108+1,FALSE))</f>
        <v>471</v>
      </c>
      <c r="F108" s="7">
        <f>IF(COUNTIF(I108:XFD108,"&gt;"&amp;0)=0,,HLOOKUP(COUNTIF(I108:XFD108,"&gt;"&amp;0)-MIN($F$1+1,COUNTIF(I108:XFD108,"&gt;"&amp;0)),I$1:XFD108,A108+1,FALSE))</f>
        <v>377</v>
      </c>
      <c r="G108" s="8">
        <f t="shared" si="12"/>
        <v>1.0455285858528518</v>
      </c>
      <c r="H108" s="13" t="s">
        <v>351</v>
      </c>
      <c r="I108" s="9">
        <v>109</v>
      </c>
      <c r="J108" s="9">
        <v>134</v>
      </c>
      <c r="K108" s="9">
        <v>134</v>
      </c>
      <c r="L108" s="9">
        <v>154</v>
      </c>
      <c r="M108" s="9">
        <v>154</v>
      </c>
      <c r="N108" s="9">
        <v>161</v>
      </c>
      <c r="O108" s="9">
        <v>180</v>
      </c>
      <c r="P108" s="9">
        <v>180</v>
      </c>
      <c r="Q108" s="9">
        <v>180</v>
      </c>
      <c r="R108" s="9">
        <v>215</v>
      </c>
      <c r="S108" s="9">
        <v>223</v>
      </c>
      <c r="T108" s="9">
        <v>234</v>
      </c>
      <c r="U108" s="9">
        <v>235</v>
      </c>
      <c r="V108" s="9">
        <v>241</v>
      </c>
      <c r="W108" s="9">
        <v>254</v>
      </c>
      <c r="X108" s="9">
        <v>267</v>
      </c>
      <c r="Y108" s="9">
        <v>287</v>
      </c>
      <c r="Z108" s="9">
        <v>307</v>
      </c>
      <c r="AA108" s="9">
        <v>327</v>
      </c>
      <c r="AB108" s="9">
        <v>332</v>
      </c>
      <c r="AC108" s="9">
        <v>350</v>
      </c>
      <c r="AD108" s="9">
        <v>359</v>
      </c>
      <c r="AE108" s="9">
        <v>377</v>
      </c>
      <c r="AF108" s="9">
        <v>394</v>
      </c>
      <c r="AG108" s="9">
        <v>416</v>
      </c>
      <c r="AH108" s="9">
        <v>442</v>
      </c>
      <c r="AI108" s="9">
        <v>459</v>
      </c>
      <c r="AJ108" s="9">
        <v>471</v>
      </c>
    </row>
    <row r="109" spans="1:53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>Malta</v>
      </c>
      <c r="D109" s="6">
        <f t="shared" si="11"/>
        <v>458</v>
      </c>
      <c r="E109" s="6">
        <f>IF(COUNTIF(I109:XFD109,"&gt;"&amp;0)=0,,HLOOKUP(COUNTIF(I109:XFD109,"&gt;"&amp;0)-1,I$1:XFD109,A109+1,FALSE))</f>
        <v>458</v>
      </c>
      <c r="F109" s="7">
        <f>IF(COUNTIF(I109:XFD109,"&gt;"&amp;0)=0,,HLOOKUP(COUNTIF(I109:XFD109,"&gt;"&amp;0)-MIN($F$1+1,COUNTIF(I109:XFD109,"&gt;"&amp;0)),I$1:XFD109,A109+1,FALSE))</f>
        <v>445</v>
      </c>
      <c r="G109" s="8">
        <f t="shared" si="12"/>
        <v>1.0057755951966227</v>
      </c>
      <c r="H109" s="13" t="s">
        <v>177</v>
      </c>
      <c r="I109" s="9">
        <v>107</v>
      </c>
      <c r="J109" s="9">
        <v>110</v>
      </c>
      <c r="K109" s="9">
        <v>129</v>
      </c>
      <c r="L109" s="9">
        <v>134</v>
      </c>
      <c r="M109" s="9">
        <v>139</v>
      </c>
      <c r="N109" s="9">
        <v>149</v>
      </c>
      <c r="O109" s="9">
        <v>151</v>
      </c>
      <c r="P109" s="9">
        <v>156</v>
      </c>
      <c r="Q109" s="9">
        <v>169</v>
      </c>
      <c r="R109" s="9">
        <v>188</v>
      </c>
      <c r="S109" s="9">
        <v>196</v>
      </c>
      <c r="T109" s="9">
        <v>202</v>
      </c>
      <c r="U109" s="9">
        <v>213</v>
      </c>
      <c r="V109" s="9">
        <v>227</v>
      </c>
      <c r="W109" s="9">
        <v>241</v>
      </c>
      <c r="X109" s="9">
        <v>293</v>
      </c>
      <c r="Y109" s="9">
        <v>299</v>
      </c>
      <c r="Z109" s="9">
        <v>337</v>
      </c>
      <c r="AA109" s="9">
        <v>350</v>
      </c>
      <c r="AB109" s="9">
        <v>370</v>
      </c>
      <c r="AC109" s="9">
        <v>378</v>
      </c>
      <c r="AD109" s="9">
        <v>384</v>
      </c>
      <c r="AE109" s="9">
        <v>393</v>
      </c>
      <c r="AF109" s="9">
        <v>399</v>
      </c>
      <c r="AG109" s="9">
        <v>412</v>
      </c>
      <c r="AH109" s="9">
        <v>422</v>
      </c>
      <c r="AI109" s="9">
        <v>426</v>
      </c>
      <c r="AJ109" s="9">
        <v>427</v>
      </c>
      <c r="AK109" s="9">
        <v>431</v>
      </c>
      <c r="AL109" s="9">
        <v>443</v>
      </c>
      <c r="AM109" s="9">
        <v>444</v>
      </c>
      <c r="AN109" s="9">
        <v>445</v>
      </c>
      <c r="AO109" s="9">
        <v>447</v>
      </c>
      <c r="AP109" s="9">
        <v>448</v>
      </c>
      <c r="AQ109" s="9">
        <v>448</v>
      </c>
      <c r="AR109" s="9">
        <v>450</v>
      </c>
      <c r="AS109" s="9">
        <v>458</v>
      </c>
    </row>
    <row r="110" spans="1:53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>Jordan</v>
      </c>
      <c r="D110" s="6">
        <f t="shared" si="11"/>
        <v>449</v>
      </c>
      <c r="E110" s="6">
        <f>IF(COUNTIF(I110:XFD110,"&gt;"&amp;0)=0,,HLOOKUP(COUNTIF(I110:XFD110,"&gt;"&amp;0)-1,I$1:XFD110,A110+1,FALSE))</f>
        <v>449</v>
      </c>
      <c r="F110" s="7">
        <f>IF(COUNTIF(I110:XFD110,"&gt;"&amp;0)=0,,HLOOKUP(COUNTIF(I110:XFD110,"&gt;"&amp;0)-MIN($F$1+1,COUNTIF(I110:XFD110,"&gt;"&amp;0)),I$1:XFD110,A110+1,FALSE))</f>
        <v>437</v>
      </c>
      <c r="G110" s="8">
        <f t="shared" si="12"/>
        <v>1.0054326421006416</v>
      </c>
      <c r="H110" s="13" t="s">
        <v>125</v>
      </c>
      <c r="I110" s="9">
        <v>112</v>
      </c>
      <c r="J110" s="9">
        <v>127</v>
      </c>
      <c r="K110" s="9">
        <v>154</v>
      </c>
      <c r="L110" s="9">
        <v>172</v>
      </c>
      <c r="M110" s="9">
        <v>212</v>
      </c>
      <c r="N110" s="9">
        <v>235</v>
      </c>
      <c r="O110" s="9">
        <v>246</v>
      </c>
      <c r="P110" s="9">
        <v>259</v>
      </c>
      <c r="Q110" s="9">
        <v>268</v>
      </c>
      <c r="R110" s="9">
        <v>274</v>
      </c>
      <c r="S110" s="9">
        <v>278</v>
      </c>
      <c r="T110" s="9">
        <v>299</v>
      </c>
      <c r="U110" s="9">
        <v>310</v>
      </c>
      <c r="V110" s="9">
        <v>323</v>
      </c>
      <c r="W110" s="9">
        <v>345</v>
      </c>
      <c r="X110" s="9">
        <v>349</v>
      </c>
      <c r="Y110" s="9">
        <v>353</v>
      </c>
      <c r="Z110" s="9">
        <v>358</v>
      </c>
      <c r="AA110" s="9">
        <v>372</v>
      </c>
      <c r="AB110" s="9">
        <v>372</v>
      </c>
      <c r="AC110" s="9">
        <v>381</v>
      </c>
      <c r="AD110" s="9">
        <v>389</v>
      </c>
      <c r="AE110" s="9">
        <v>391</v>
      </c>
      <c r="AF110" s="9">
        <v>397</v>
      </c>
      <c r="AG110" s="9">
        <v>401</v>
      </c>
      <c r="AH110" s="9">
        <v>402</v>
      </c>
      <c r="AI110" s="9">
        <v>407</v>
      </c>
      <c r="AJ110" s="9">
        <v>413</v>
      </c>
      <c r="AK110" s="9">
        <v>417</v>
      </c>
      <c r="AL110" s="9">
        <v>425</v>
      </c>
      <c r="AM110" s="9">
        <v>428</v>
      </c>
      <c r="AN110" s="9">
        <v>435</v>
      </c>
      <c r="AO110" s="9">
        <v>437</v>
      </c>
      <c r="AP110" s="9">
        <v>441</v>
      </c>
      <c r="AQ110" s="9">
        <v>444</v>
      </c>
      <c r="AR110" s="9">
        <v>447</v>
      </c>
      <c r="AS110" s="9">
        <v>449</v>
      </c>
      <c r="AT110" s="9">
        <v>449</v>
      </c>
    </row>
    <row r="111" spans="1:53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>Taiwan*</v>
      </c>
      <c r="D111" s="6">
        <f t="shared" si="11"/>
        <v>429</v>
      </c>
      <c r="E111" s="6">
        <f>IF(COUNTIF(I111:XFD111,"&gt;"&amp;0)=0,,HLOOKUP(COUNTIF(I111:XFD111,"&gt;"&amp;0)-1,I$1:XFD111,A111+1,FALSE))</f>
        <v>429</v>
      </c>
      <c r="F111" s="7">
        <f>IF(COUNTIF(I111:XFD111,"&gt;"&amp;0)=0,,HLOOKUP(COUNTIF(I111:XFD111,"&gt;"&amp;0)-MIN($F$1+1,COUNTIF(I111:XFD111,"&gt;"&amp;0)),I$1:XFD111,A111+1,FALSE))</f>
        <v>427</v>
      </c>
      <c r="G111" s="8">
        <f t="shared" si="12"/>
        <v>1.0009350179969141</v>
      </c>
      <c r="H111" s="13" t="s">
        <v>342</v>
      </c>
      <c r="I111" s="9">
        <v>100</v>
      </c>
      <c r="J111" s="9">
        <v>108</v>
      </c>
      <c r="K111" s="9">
        <v>135</v>
      </c>
      <c r="L111" s="9">
        <v>153</v>
      </c>
      <c r="M111" s="9">
        <v>169</v>
      </c>
      <c r="N111" s="9">
        <v>195</v>
      </c>
      <c r="O111" s="9">
        <v>215</v>
      </c>
      <c r="P111" s="9">
        <v>235</v>
      </c>
      <c r="Q111" s="9">
        <v>252</v>
      </c>
      <c r="R111" s="9">
        <v>267</v>
      </c>
      <c r="S111" s="9">
        <v>283</v>
      </c>
      <c r="T111" s="9">
        <v>298</v>
      </c>
      <c r="U111" s="9">
        <v>306</v>
      </c>
      <c r="V111" s="9">
        <v>322</v>
      </c>
      <c r="W111" s="9">
        <v>329</v>
      </c>
      <c r="X111" s="9">
        <v>339</v>
      </c>
      <c r="Y111" s="9">
        <v>348</v>
      </c>
      <c r="Z111" s="9">
        <v>355</v>
      </c>
      <c r="AA111" s="9">
        <v>363</v>
      </c>
      <c r="AB111" s="9">
        <v>373</v>
      </c>
      <c r="AC111" s="9">
        <v>376</v>
      </c>
      <c r="AD111" s="9">
        <v>379</v>
      </c>
      <c r="AE111" s="9">
        <v>380</v>
      </c>
      <c r="AF111" s="9">
        <v>382</v>
      </c>
      <c r="AG111" s="9">
        <v>385</v>
      </c>
      <c r="AH111" s="9">
        <v>388</v>
      </c>
      <c r="AI111" s="9">
        <v>393</v>
      </c>
      <c r="AJ111" s="9">
        <v>393</v>
      </c>
      <c r="AK111" s="9">
        <v>395</v>
      </c>
      <c r="AL111" s="9">
        <v>395</v>
      </c>
      <c r="AM111" s="9">
        <v>395</v>
      </c>
      <c r="AN111" s="9">
        <v>398</v>
      </c>
      <c r="AO111" s="9">
        <v>420</v>
      </c>
      <c r="AP111" s="9">
        <v>422</v>
      </c>
      <c r="AQ111" s="9">
        <v>425</v>
      </c>
      <c r="AR111" s="9">
        <v>426</v>
      </c>
      <c r="AS111" s="9">
        <v>427</v>
      </c>
      <c r="AT111" s="9">
        <v>428</v>
      </c>
      <c r="AU111" s="9">
        <v>429</v>
      </c>
      <c r="AV111" s="9">
        <v>429</v>
      </c>
      <c r="AW111" s="9">
        <v>429</v>
      </c>
      <c r="AX111" s="9">
        <v>429</v>
      </c>
    </row>
    <row r="112" spans="1:53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>Kenya</v>
      </c>
      <c r="D112" s="6">
        <f t="shared" si="11"/>
        <v>374</v>
      </c>
      <c r="E112" s="6">
        <f>IF(COUNTIF(I112:XFD112,"&gt;"&amp;0)=0,,HLOOKUP(COUNTIF(I112:XFD112,"&gt;"&amp;0)-1,I$1:XFD112,A112+1,FALSE))</f>
        <v>374</v>
      </c>
      <c r="F112" s="7">
        <f>IF(COUNTIF(I112:XFD112,"&gt;"&amp;0)=0,,HLOOKUP(COUNTIF(I112:XFD112,"&gt;"&amp;0)-MIN($F$1+1,COUNTIF(I112:XFD112,"&gt;"&amp;0)),I$1:XFD112,A112+1,FALSE))</f>
        <v>320</v>
      </c>
      <c r="G112" s="8">
        <f t="shared" si="12"/>
        <v>1.0316783687791671</v>
      </c>
      <c r="H112" s="13" t="s">
        <v>423</v>
      </c>
      <c r="I112" s="9">
        <v>110</v>
      </c>
      <c r="J112" s="9">
        <v>122</v>
      </c>
      <c r="K112" s="9">
        <v>126</v>
      </c>
      <c r="L112" s="9">
        <v>142</v>
      </c>
      <c r="M112" s="9">
        <v>158</v>
      </c>
      <c r="N112" s="9">
        <v>172</v>
      </c>
      <c r="O112" s="9">
        <v>179</v>
      </c>
      <c r="P112" s="9">
        <v>184</v>
      </c>
      <c r="Q112" s="9">
        <v>189</v>
      </c>
      <c r="R112" s="9">
        <v>191</v>
      </c>
      <c r="S112" s="9">
        <v>197</v>
      </c>
      <c r="T112" s="9">
        <v>208</v>
      </c>
      <c r="U112" s="9">
        <v>216</v>
      </c>
      <c r="V112" s="9">
        <v>225</v>
      </c>
      <c r="W112" s="9">
        <v>234</v>
      </c>
      <c r="X112" s="9">
        <v>246</v>
      </c>
      <c r="Y112" s="9">
        <v>262</v>
      </c>
      <c r="Z112" s="9">
        <v>270</v>
      </c>
      <c r="AA112" s="9">
        <v>281</v>
      </c>
      <c r="AB112" s="9">
        <v>296</v>
      </c>
      <c r="AC112" s="9">
        <v>303</v>
      </c>
      <c r="AD112" s="9">
        <v>320</v>
      </c>
      <c r="AE112" s="9">
        <v>336</v>
      </c>
      <c r="AF112" s="9">
        <v>343</v>
      </c>
      <c r="AG112" s="9">
        <v>355</v>
      </c>
      <c r="AH112" s="9">
        <v>363</v>
      </c>
      <c r="AI112" s="9">
        <v>374</v>
      </c>
    </row>
    <row r="113" spans="1:46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>Jamaica</v>
      </c>
      <c r="D113" s="6">
        <f t="shared" si="11"/>
        <v>364</v>
      </c>
      <c r="E113" s="6">
        <f>IF(COUNTIF(I113:XFD113,"&gt;"&amp;0)=0,,HLOOKUP(COUNTIF(I113:XFD113,"&gt;"&amp;0)-1,I$1:XFD113,A113+1,FALSE))</f>
        <v>364</v>
      </c>
      <c r="F113" s="7">
        <f>IF(COUNTIF(I113:XFD113,"&gt;"&amp;0)=0,,HLOOKUP(COUNTIF(I113:XFD113,"&gt;"&amp;0)-MIN($F$1+1,COUNTIF(I113:XFD113,"&gt;"&amp;0)),I$1:XFD113,A113+1,FALSE))</f>
        <v>257</v>
      </c>
      <c r="G113" s="8">
        <f t="shared" si="12"/>
        <v>1.0720959417535088</v>
      </c>
      <c r="H113" s="13" t="s">
        <v>353</v>
      </c>
      <c r="I113" s="9">
        <v>125</v>
      </c>
      <c r="J113" s="9">
        <v>143</v>
      </c>
      <c r="K113" s="9">
        <v>143</v>
      </c>
      <c r="L113" s="9">
        <v>163</v>
      </c>
      <c r="M113" s="9">
        <v>173</v>
      </c>
      <c r="N113" s="9">
        <v>223</v>
      </c>
      <c r="O113" s="9">
        <v>223</v>
      </c>
      <c r="P113" s="9">
        <v>233</v>
      </c>
      <c r="Q113" s="9">
        <v>257</v>
      </c>
      <c r="R113" s="9">
        <v>288</v>
      </c>
      <c r="S113" s="9">
        <v>305</v>
      </c>
      <c r="T113" s="9">
        <v>350</v>
      </c>
      <c r="U113" s="9">
        <v>364</v>
      </c>
      <c r="V113" s="9">
        <v>364</v>
      </c>
    </row>
    <row r="114" spans="1:46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>Sudan</v>
      </c>
      <c r="D114" s="6">
        <f t="shared" si="11"/>
        <v>318</v>
      </c>
      <c r="E114" s="6">
        <f>IF(COUNTIF(I114:XFD114,"&gt;"&amp;0)=0,,HLOOKUP(COUNTIF(I114:XFD114,"&gt;"&amp;0)-1,I$1:XFD114,A114+1,FALSE))</f>
        <v>318</v>
      </c>
      <c r="F114" s="7">
        <f>IF(COUNTIF(I114:XFD114,"&gt;"&amp;0)=0,,HLOOKUP(COUNTIF(I114:XFD114,"&gt;"&amp;0)-MIN($F$1+1,COUNTIF(I114:XFD114,"&gt;"&amp;0)),I$1:XFD114,A114+1,FALSE))</f>
        <v>174</v>
      </c>
      <c r="G114" s="8">
        <f t="shared" si="12"/>
        <v>1.1281726689971672</v>
      </c>
      <c r="H114" s="13" t="s">
        <v>420</v>
      </c>
      <c r="I114" s="9">
        <v>107</v>
      </c>
      <c r="J114" s="9">
        <v>107</v>
      </c>
      <c r="K114" s="9">
        <v>140</v>
      </c>
      <c r="L114" s="9">
        <v>174</v>
      </c>
      <c r="M114" s="9">
        <v>174</v>
      </c>
      <c r="N114" s="9">
        <v>213</v>
      </c>
      <c r="O114" s="9">
        <v>237</v>
      </c>
      <c r="P114" s="9">
        <v>275</v>
      </c>
      <c r="Q114" s="9">
        <v>318</v>
      </c>
    </row>
    <row r="115" spans="1:46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>Vietnam</v>
      </c>
      <c r="D115" s="6">
        <f t="shared" si="11"/>
        <v>270</v>
      </c>
      <c r="E115" s="6">
        <f>IF(COUNTIF(I115:XFD115,"&gt;"&amp;0)=0,,HLOOKUP(COUNTIF(I115:XFD115,"&gt;"&amp;0)-1,I$1:XFD115,A115+1,FALSE))</f>
        <v>270</v>
      </c>
      <c r="F115" s="7">
        <f>IF(COUNTIF(I115:XFD115,"&gt;"&amp;0)=0,,HLOOKUP(COUNTIF(I115:XFD115,"&gt;"&amp;0)-MIN($F$1+1,COUNTIF(I115:XFD115,"&gt;"&amp;0)),I$1:XFD115,A115+1,FALSE))</f>
        <v>268</v>
      </c>
      <c r="G115" s="8">
        <f t="shared" si="12"/>
        <v>1.0014881018238062</v>
      </c>
      <c r="H115" s="13" t="s">
        <v>343</v>
      </c>
      <c r="I115" s="9">
        <v>113</v>
      </c>
      <c r="J115" s="9">
        <v>123</v>
      </c>
      <c r="K115" s="9">
        <v>134</v>
      </c>
      <c r="L115" s="9">
        <v>141</v>
      </c>
      <c r="M115" s="9">
        <v>153</v>
      </c>
      <c r="N115" s="9">
        <v>163</v>
      </c>
      <c r="O115" s="9">
        <v>174</v>
      </c>
      <c r="P115" s="9">
        <v>188</v>
      </c>
      <c r="Q115" s="9">
        <v>203</v>
      </c>
      <c r="R115" s="9">
        <v>212</v>
      </c>
      <c r="S115" s="9">
        <v>218</v>
      </c>
      <c r="T115" s="9">
        <v>233</v>
      </c>
      <c r="U115" s="9">
        <v>237</v>
      </c>
      <c r="V115" s="9">
        <v>240</v>
      </c>
      <c r="W115" s="9">
        <v>241</v>
      </c>
      <c r="X115" s="9">
        <v>245</v>
      </c>
      <c r="Y115" s="9">
        <v>249</v>
      </c>
      <c r="Z115" s="9">
        <v>251</v>
      </c>
      <c r="AA115" s="9">
        <v>255</v>
      </c>
      <c r="AB115" s="9">
        <v>257</v>
      </c>
      <c r="AC115" s="9">
        <v>258</v>
      </c>
      <c r="AD115" s="9">
        <v>262</v>
      </c>
      <c r="AE115" s="9">
        <v>265</v>
      </c>
      <c r="AF115" s="9">
        <v>266</v>
      </c>
      <c r="AG115" s="9">
        <v>267</v>
      </c>
      <c r="AH115" s="9">
        <v>268</v>
      </c>
      <c r="AI115" s="9">
        <v>268</v>
      </c>
      <c r="AJ115" s="9">
        <v>268</v>
      </c>
      <c r="AK115" s="9">
        <v>268</v>
      </c>
      <c r="AL115" s="9">
        <v>268</v>
      </c>
      <c r="AM115" s="9">
        <v>268</v>
      </c>
      <c r="AN115" s="9">
        <v>268</v>
      </c>
      <c r="AO115" s="9">
        <v>268</v>
      </c>
      <c r="AP115" s="9">
        <v>270</v>
      </c>
      <c r="AQ115" s="9">
        <v>270</v>
      </c>
      <c r="AR115" s="9">
        <v>270</v>
      </c>
      <c r="AS115" s="9">
        <v>270</v>
      </c>
      <c r="AT115" s="9">
        <v>270</v>
      </c>
    </row>
    <row r="116" spans="1:46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>Maldives</v>
      </c>
      <c r="D116" s="6">
        <f t="shared" si="11"/>
        <v>250</v>
      </c>
      <c r="E116" s="6">
        <f>IF(COUNTIF(I116:XFD116,"&gt;"&amp;0)=0,,HLOOKUP(COUNTIF(I116:XFD116,"&gt;"&amp;0)-1,I$1:XFD116,A116+1,FALSE))</f>
        <v>250</v>
      </c>
      <c r="F116" s="7">
        <f>IF(COUNTIF(I116:XFD116,"&gt;"&amp;0)=0,,HLOOKUP(COUNTIF(I116:XFD116,"&gt;"&amp;0)-MIN($F$1+1,COUNTIF(I116:XFD116,"&gt;"&amp;0)),I$1:XFD116,A116+1,FALSE))</f>
        <v>108</v>
      </c>
      <c r="G116" s="8">
        <f t="shared" si="12"/>
        <v>1.1827780346042585</v>
      </c>
      <c r="H116" s="13" t="s">
        <v>200</v>
      </c>
      <c r="I116" s="9">
        <v>108</v>
      </c>
      <c r="J116" s="9">
        <v>129</v>
      </c>
      <c r="K116" s="9">
        <v>177</v>
      </c>
      <c r="L116" s="9">
        <v>214</v>
      </c>
      <c r="M116" s="9">
        <v>226</v>
      </c>
      <c r="N116" s="9">
        <v>250</v>
      </c>
    </row>
    <row r="117" spans="1:46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>Paraguay</v>
      </c>
      <c r="D117" s="6">
        <f t="shared" si="11"/>
        <v>239</v>
      </c>
      <c r="E117" s="6">
        <f>IF(COUNTIF(I117:XFD117,"&gt;"&amp;0)=0,,HLOOKUP(COUNTIF(I117:XFD117,"&gt;"&amp;0)-1,I$1:XFD117,A117+1,FALSE))</f>
        <v>239</v>
      </c>
      <c r="F117" s="7">
        <f>IF(COUNTIF(I117:XFD117,"&gt;"&amp;0)=0,,HLOOKUP(COUNTIF(I117:XFD117,"&gt;"&amp;0)-MIN($F$1+1,COUNTIF(I117:XFD117,"&gt;"&amp;0)),I$1:XFD117,A117+1,FALSE))</f>
        <v>213</v>
      </c>
      <c r="G117" s="8">
        <f t="shared" si="12"/>
        <v>1.0233016149056373</v>
      </c>
      <c r="H117" s="13" t="s">
        <v>206</v>
      </c>
      <c r="I117" s="9">
        <v>104</v>
      </c>
      <c r="J117" s="9">
        <v>113</v>
      </c>
      <c r="K117" s="9">
        <v>115</v>
      </c>
      <c r="L117" s="9">
        <v>119</v>
      </c>
      <c r="M117" s="9">
        <v>124</v>
      </c>
      <c r="N117" s="9">
        <v>129</v>
      </c>
      <c r="O117" s="9">
        <v>133</v>
      </c>
      <c r="P117" s="9">
        <v>134</v>
      </c>
      <c r="Q117" s="9">
        <v>147</v>
      </c>
      <c r="R117" s="9">
        <v>159</v>
      </c>
      <c r="S117" s="9">
        <v>161</v>
      </c>
      <c r="T117" s="9">
        <v>174</v>
      </c>
      <c r="U117" s="9">
        <v>199</v>
      </c>
      <c r="V117" s="9">
        <v>202</v>
      </c>
      <c r="W117" s="9">
        <v>206</v>
      </c>
      <c r="X117" s="9">
        <v>208</v>
      </c>
      <c r="Y117" s="9">
        <v>208</v>
      </c>
      <c r="Z117" s="9">
        <v>213</v>
      </c>
      <c r="AA117" s="9">
        <v>213</v>
      </c>
      <c r="AB117" s="9">
        <v>223</v>
      </c>
      <c r="AC117" s="9">
        <v>228</v>
      </c>
      <c r="AD117" s="9">
        <v>228</v>
      </c>
      <c r="AE117" s="9">
        <v>228</v>
      </c>
      <c r="AF117" s="9">
        <v>239</v>
      </c>
    </row>
    <row r="118" spans="1:46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>Brunei</v>
      </c>
      <c r="D118" s="6">
        <f t="shared" si="11"/>
        <v>138</v>
      </c>
      <c r="E118" s="6">
        <f>IF(COUNTIF(I118:XFD118,"&gt;"&amp;0)=0,,HLOOKUP(COUNTIF(I118:XFD118,"&gt;"&amp;0)-1,I$1:XFD118,A118+1,FALSE))</f>
        <v>138</v>
      </c>
      <c r="F118" s="7">
        <f>IF(COUNTIF(I118:XFD118,"&gt;"&amp;0)=0,,HLOOKUP(COUNTIF(I118:XFD118,"&gt;"&amp;0)-MIN($F$1+1,COUNTIF(I118:XFD118,"&gt;"&amp;0)),I$1:XFD118,A118+1,FALSE))</f>
        <v>138</v>
      </c>
      <c r="G118" s="8">
        <f t="shared" si="12"/>
        <v>1</v>
      </c>
      <c r="H118" s="13" t="s">
        <v>233</v>
      </c>
      <c r="I118" s="9">
        <v>104</v>
      </c>
      <c r="J118" s="9">
        <v>109</v>
      </c>
      <c r="K118" s="9">
        <v>114</v>
      </c>
      <c r="L118" s="9">
        <v>115</v>
      </c>
      <c r="M118" s="9">
        <v>120</v>
      </c>
      <c r="N118" s="9">
        <v>126</v>
      </c>
      <c r="O118" s="9">
        <v>127</v>
      </c>
      <c r="P118" s="9">
        <v>129</v>
      </c>
      <c r="Q118" s="9">
        <v>131</v>
      </c>
      <c r="R118" s="9">
        <v>133</v>
      </c>
      <c r="S118" s="9">
        <v>134</v>
      </c>
      <c r="T118" s="9">
        <v>135</v>
      </c>
      <c r="U118" s="9">
        <v>135</v>
      </c>
      <c r="V118" s="9">
        <v>135</v>
      </c>
      <c r="W118" s="9">
        <v>135</v>
      </c>
      <c r="X118" s="9">
        <v>135</v>
      </c>
      <c r="Y118" s="9">
        <v>135</v>
      </c>
      <c r="Z118" s="9">
        <v>136</v>
      </c>
      <c r="AA118" s="9">
        <v>136</v>
      </c>
      <c r="AB118" s="9">
        <v>136</v>
      </c>
      <c r="AC118" s="9">
        <v>136</v>
      </c>
      <c r="AD118" s="9">
        <v>136</v>
      </c>
      <c r="AE118" s="9">
        <v>136</v>
      </c>
      <c r="AF118" s="9">
        <v>136</v>
      </c>
      <c r="AG118" s="9">
        <v>136</v>
      </c>
      <c r="AH118" s="9">
        <v>137</v>
      </c>
      <c r="AI118" s="9">
        <v>138</v>
      </c>
      <c r="AJ118" s="9">
        <v>138</v>
      </c>
      <c r="AK118" s="9">
        <v>138</v>
      </c>
      <c r="AL118" s="9">
        <v>138</v>
      </c>
      <c r="AM118" s="9">
        <v>138</v>
      </c>
      <c r="AN118" s="9">
        <v>138</v>
      </c>
      <c r="AO118" s="9">
        <v>138</v>
      </c>
      <c r="AP118" s="9">
        <v>138</v>
      </c>
      <c r="AQ118" s="9">
        <v>138</v>
      </c>
      <c r="AR118" s="9">
        <v>138</v>
      </c>
    </row>
    <row r="119" spans="1:46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>Ethiopia</v>
      </c>
      <c r="D119" s="6">
        <f t="shared" si="11"/>
        <v>126</v>
      </c>
      <c r="E119" s="6">
        <f>IF(COUNTIF(I119:XFD119,"&gt;"&amp;0)=0,,HLOOKUP(COUNTIF(I119:XFD119,"&gt;"&amp;0)-1,I$1:XFD119,A119+1,FALSE))</f>
        <v>126</v>
      </c>
      <c r="F119" s="7">
        <f>IF(COUNTIF(I119:XFD119,"&gt;"&amp;0)=0,,HLOOKUP(COUNTIF(I119:XFD119,"&gt;"&amp;0)-MIN($F$1+1,COUNTIF(I119:XFD119,"&gt;"&amp;0)),I$1:XFD119,A119+1,FALSE))</f>
        <v>116</v>
      </c>
      <c r="G119" s="8">
        <f t="shared" si="12"/>
        <v>1.0166758586129954</v>
      </c>
      <c r="H119" s="13" t="s">
        <v>419</v>
      </c>
      <c r="I119" s="9">
        <v>105</v>
      </c>
      <c r="J119" s="9">
        <v>108</v>
      </c>
      <c r="K119" s="9">
        <v>111</v>
      </c>
      <c r="L119" s="9">
        <v>114</v>
      </c>
      <c r="M119" s="9">
        <v>116</v>
      </c>
      <c r="N119" s="9">
        <v>116</v>
      </c>
      <c r="O119" s="9">
        <v>117</v>
      </c>
      <c r="P119" s="9">
        <v>122</v>
      </c>
      <c r="Q119" s="9">
        <v>123</v>
      </c>
      <c r="R119" s="9">
        <v>124</v>
      </c>
      <c r="S119" s="9">
        <v>126</v>
      </c>
    </row>
    <row r="120" spans="1:46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>Cambodia</v>
      </c>
      <c r="D120" s="6">
        <f t="shared" si="11"/>
        <v>122</v>
      </c>
      <c r="E120" s="6">
        <f>IF(COUNTIF(I120:XFD120,"&gt;"&amp;0)=0,,HLOOKUP(COUNTIF(I120:XFD120,"&gt;"&amp;0)-1,I$1:XFD120,A120+1,FALSE))</f>
        <v>122</v>
      </c>
      <c r="F120" s="7">
        <f>IF(COUNTIF(I120:XFD120,"&gt;"&amp;0)=0,,HLOOKUP(COUNTIF(I120:XFD120,"&gt;"&amp;0)-MIN($F$1+1,COUNTIF(I120:XFD120,"&gt;"&amp;0)),I$1:XFD120,A120+1,FALSE))</f>
        <v>122</v>
      </c>
      <c r="G120" s="8">
        <f t="shared" si="12"/>
        <v>1</v>
      </c>
      <c r="H120" s="13" t="s">
        <v>51</v>
      </c>
      <c r="I120" s="9">
        <v>103</v>
      </c>
      <c r="J120" s="9">
        <v>107</v>
      </c>
      <c r="K120" s="9">
        <v>109</v>
      </c>
      <c r="L120" s="9">
        <v>109</v>
      </c>
      <c r="M120" s="9">
        <v>110</v>
      </c>
      <c r="N120" s="9">
        <v>114</v>
      </c>
      <c r="O120" s="9">
        <v>114</v>
      </c>
      <c r="P120" s="9">
        <v>114</v>
      </c>
      <c r="Q120" s="9">
        <v>114</v>
      </c>
      <c r="R120" s="9">
        <v>115</v>
      </c>
      <c r="S120" s="9">
        <v>117</v>
      </c>
      <c r="T120" s="9">
        <v>119</v>
      </c>
      <c r="U120" s="9">
        <v>119</v>
      </c>
      <c r="V120" s="9">
        <v>120</v>
      </c>
      <c r="W120" s="9">
        <v>122</v>
      </c>
      <c r="X120" s="9">
        <v>122</v>
      </c>
      <c r="Y120" s="9">
        <v>122</v>
      </c>
      <c r="Z120" s="9">
        <v>122</v>
      </c>
      <c r="AA120" s="9">
        <v>122</v>
      </c>
      <c r="AB120" s="9">
        <v>122</v>
      </c>
      <c r="AC120" s="9">
        <v>122</v>
      </c>
      <c r="AD120" s="9">
        <v>122</v>
      </c>
      <c r="AE120" s="9">
        <v>122</v>
      </c>
      <c r="AF120" s="9">
        <v>122</v>
      </c>
      <c r="AG120" s="9">
        <v>122</v>
      </c>
      <c r="AH120" s="9">
        <v>122</v>
      </c>
      <c r="AI120" s="9">
        <v>122</v>
      </c>
      <c r="AJ120" s="9">
        <v>122</v>
      </c>
      <c r="AK120" s="9">
        <v>122</v>
      </c>
      <c r="AL120" s="9">
        <v>122</v>
      </c>
      <c r="AM120" s="9">
        <v>122</v>
      </c>
    </row>
    <row r="121" spans="1:46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46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46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46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46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46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46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46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ref="A133:A196" si="13">A132+1</f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ref="A197:A200" si="17">A196+1</f>
        <v>196</v>
      </c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si="17"/>
        <v>197</v>
      </c>
      <c r="B198" s="9">
        <f t="array" ref="B198">IF(C198="",0,IF(OR(C198=Country_Comparison!$S$19:$S$38),1,0))</f>
        <v>0</v>
      </c>
      <c r="C198" s="9" t="str">
        <f t="shared" ref="C198:C200" si="18">IF(H198="","",H198)</f>
        <v/>
      </c>
      <c r="D198" s="6">
        <f t="shared" ref="D198:D200" si="19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IF(C199="",0,IF(OR(C199=Country_Comparison!$S$19:$S$38),1,0))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IF(C200="",0,IF(OR(C200=Country_Comparison!$S$19:$S$38),1,0))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C455FACD-3B9F-4546-88F5-521207EC9763}">
    <sortState xmlns:xlrd2="http://schemas.microsoft.com/office/spreadsheetml/2017/richdata2" ref="A2:KU184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topLeftCell="A58" workbookViewId="0">
      <selection activeCell="C13" sqref="C13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612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118016</v>
      </c>
      <c r="E5" s="6">
        <f>IF(COUNTIF(I5:XFD5,"&gt;"&amp;0)=0,,HLOOKUP(COUNTIF(I5:XFD5,"&gt;"&amp;0)-1,I$1:XFD5,A5+1,FALSE))</f>
        <v>216831</v>
      </c>
      <c r="F5" s="7">
        <f>IF(COUNTIF(I5:XFD5,"&gt;"&amp;0)=0,,HLOOKUP(COUNTIF(I5:XFD5,"&gt;"&amp;0)-MIN($F$1+1,COUNTIF(I5:XFD5,"&gt;"&amp;0)),I$1:XFD5,A5+1,FALSE))</f>
        <v>190362</v>
      </c>
      <c r="G5" s="8">
        <f>IF(COUNTIF(I5:XFD5,"&gt;"&amp;0)=0,,(E5/F5)^(1/MIN(COUNTIF(I5:XFD5,"&gt;"&amp;0)-1,$F$1)))</f>
        <v>1.0263800991324954</v>
      </c>
      <c r="H5" s="13" t="s">
        <v>596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4949</v>
      </c>
      <c r="BH5" s="9">
        <v>5402</v>
      </c>
      <c r="BI5" s="9">
        <v>5816</v>
      </c>
      <c r="BJ5" s="9">
        <v>6493</v>
      </c>
      <c r="BK5" s="9">
        <v>7132</v>
      </c>
      <c r="BL5" s="9">
        <v>7963</v>
      </c>
      <c r="BM5" s="9">
        <v>8918</v>
      </c>
      <c r="BN5" s="9">
        <v>10045</v>
      </c>
      <c r="BO5" s="9">
        <v>11396</v>
      </c>
      <c r="BP5" s="9">
        <v>13096</v>
      </c>
      <c r="BQ5" s="9">
        <v>14808</v>
      </c>
      <c r="BR5" s="9">
        <v>16718</v>
      </c>
      <c r="BS5" s="9">
        <v>18908</v>
      </c>
      <c r="BT5" s="9">
        <v>21532</v>
      </c>
      <c r="BU5" s="9">
        <v>24463</v>
      </c>
      <c r="BV5" s="9">
        <v>27856</v>
      </c>
      <c r="BW5" s="9">
        <v>31327</v>
      </c>
      <c r="BX5" s="9">
        <v>34842</v>
      </c>
      <c r="BY5" s="9">
        <v>38758</v>
      </c>
      <c r="BZ5" s="9">
        <v>43549</v>
      </c>
      <c r="CA5" s="9">
        <v>48868</v>
      </c>
      <c r="CB5" s="9">
        <v>54917</v>
      </c>
      <c r="CC5" s="9">
        <v>60877</v>
      </c>
      <c r="CD5" s="9">
        <v>66984</v>
      </c>
      <c r="CE5" s="9">
        <v>72044</v>
      </c>
      <c r="CF5" s="9">
        <v>77595</v>
      </c>
      <c r="CG5" s="9">
        <v>85229</v>
      </c>
      <c r="CH5" s="9">
        <v>91811</v>
      </c>
      <c r="CI5" s="9">
        <v>99114</v>
      </c>
      <c r="CJ5" s="9">
        <v>106160</v>
      </c>
      <c r="CK5" s="9">
        <v>112266</v>
      </c>
      <c r="CL5" s="9">
        <v>118016</v>
      </c>
      <c r="CM5" s="9">
        <v>123692</v>
      </c>
      <c r="CN5" s="9">
        <v>130313</v>
      </c>
      <c r="CO5" s="9">
        <v>138448</v>
      </c>
      <c r="CP5" s="9">
        <v>145563</v>
      </c>
      <c r="CQ5" s="9">
        <v>154319</v>
      </c>
      <c r="CR5" s="9">
        <v>160496</v>
      </c>
      <c r="CS5" s="9">
        <v>165148</v>
      </c>
      <c r="CT5" s="9">
        <v>170355</v>
      </c>
      <c r="CU5" s="9">
        <v>177144</v>
      </c>
      <c r="CV5" s="9">
        <v>183731</v>
      </c>
      <c r="CW5" s="9">
        <v>190362</v>
      </c>
      <c r="CX5" s="9">
        <v>196447</v>
      </c>
      <c r="CY5" s="9">
        <v>202586</v>
      </c>
      <c r="CZ5" s="9">
        <v>206268</v>
      </c>
      <c r="DA5" s="9">
        <v>210863</v>
      </c>
      <c r="DB5" s="9">
        <v>216831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128608</v>
      </c>
      <c r="E6" s="6">
        <f>IF(COUNTIF(I6:XFD6,"&gt;"&amp;0)=0,,HLOOKUP(COUNTIF(I6:XFD6,"&gt;"&amp;0)-1,I$1:XFD6,A6+1,FALSE))</f>
        <v>128608</v>
      </c>
      <c r="F6" s="7">
        <f>IF(COUNTIF(I6:XFD6,"&gt;"&amp;0)=0,,HLOOKUP(COUNTIF(I6:XFD6,"&gt;"&amp;0)-MIN($F$1+1,COUNTIF(I6:XFD6,"&gt;"&amp;0)),I$1:XFD6,A6+1,FALSE))</f>
        <v>116274</v>
      </c>
      <c r="G6" s="8">
        <f t="shared" ref="G6:G69" si="8">IF(COUNTIF(I6:XFD6,"&gt;"&amp;0)=0,,(E6/F6)^(1/MIN(COUNTIF(I6:XFD6,"&gt;"&amp;0)-1,$F$1)))</f>
        <v>1.0203685736061856</v>
      </c>
      <c r="H6" s="13" t="s">
        <v>599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34291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  <c r="BI6" s="9">
        <v>93704</v>
      </c>
      <c r="BJ6" s="9">
        <v>97794</v>
      </c>
      <c r="BK6" s="9">
        <v>100848</v>
      </c>
      <c r="BL6" s="9">
        <v>103514</v>
      </c>
      <c r="BM6" s="9">
        <v>106307</v>
      </c>
      <c r="BN6" s="9">
        <v>109740</v>
      </c>
      <c r="BO6" s="9">
        <v>113112</v>
      </c>
      <c r="BP6" s="9">
        <v>116274</v>
      </c>
      <c r="BQ6" s="9">
        <v>119408</v>
      </c>
      <c r="BR6" s="9">
        <v>122216</v>
      </c>
      <c r="BS6" s="9">
        <v>124012</v>
      </c>
      <c r="BT6" s="9">
        <v>126169</v>
      </c>
      <c r="BU6" s="9">
        <v>128608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63148</v>
      </c>
      <c r="E7" s="6">
        <f>IF(COUNTIF(I7:XFD7,"&gt;"&amp;0)=0,,HLOOKUP(COUNTIF(I7:XFD7,"&gt;"&amp;0)-1,I$1:XFD7,A7+1,FALSE))</f>
        <v>63148</v>
      </c>
      <c r="F7" s="7">
        <f>IF(COUNTIF(I7:XFD7,"&gt;"&amp;0)=0,,HLOOKUP(COUNTIF(I7:XFD7,"&gt;"&amp;0)-MIN($F$1+1,COUNTIF(I7:XFD7,"&gt;"&amp;0)),I$1:XFD7,A7+1,FALSE))</f>
        <v>53238</v>
      </c>
      <c r="G7" s="8">
        <f t="shared" si="8"/>
        <v>1.0347312696123303</v>
      </c>
      <c r="H7" s="13" t="s">
        <v>601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43</v>
      </c>
      <c r="R7" s="9">
        <v>51</v>
      </c>
      <c r="S7" s="9">
        <v>60</v>
      </c>
      <c r="T7" s="9">
        <v>75</v>
      </c>
      <c r="U7" s="9">
        <v>104</v>
      </c>
      <c r="V7" s="9">
        <v>139</v>
      </c>
      <c r="W7" s="9">
        <v>174</v>
      </c>
      <c r="X7" s="9">
        <v>272</v>
      </c>
      <c r="Y7" s="9">
        <v>367</v>
      </c>
      <c r="Z7" s="9">
        <v>468</v>
      </c>
      <c r="AA7" s="9">
        <v>617</v>
      </c>
      <c r="AB7" s="9">
        <v>825</v>
      </c>
      <c r="AC7" s="9">
        <v>1049</v>
      </c>
      <c r="AD7" s="9">
        <v>1364</v>
      </c>
      <c r="AE7" s="9">
        <v>1785</v>
      </c>
      <c r="AF7" s="9">
        <v>2345</v>
      </c>
      <c r="AG7" s="9">
        <v>2828</v>
      </c>
      <c r="AH7" s="9">
        <v>3527</v>
      </c>
      <c r="AI7" s="9">
        <v>4331</v>
      </c>
      <c r="AJ7" s="9">
        <v>5536</v>
      </c>
      <c r="AK7" s="9">
        <v>6688</v>
      </c>
      <c r="AL7" s="9">
        <v>8153</v>
      </c>
      <c r="AM7" s="9">
        <v>9533</v>
      </c>
      <c r="AN7" s="9">
        <v>11204</v>
      </c>
      <c r="AO7" s="9">
        <v>12787</v>
      </c>
      <c r="AP7" s="9">
        <v>14426</v>
      </c>
      <c r="AQ7" s="9">
        <v>16779</v>
      </c>
      <c r="AR7" s="9">
        <v>18931</v>
      </c>
      <c r="AS7" s="9">
        <v>21039</v>
      </c>
      <c r="AT7" s="9">
        <v>23213</v>
      </c>
      <c r="AU7" s="9">
        <v>25368</v>
      </c>
      <c r="AV7" s="9">
        <v>27202</v>
      </c>
      <c r="AW7" s="9">
        <v>29100</v>
      </c>
      <c r="AX7" s="9">
        <v>31693</v>
      </c>
      <c r="AY7" s="9">
        <v>34321</v>
      </c>
      <c r="AZ7" s="9">
        <v>36714</v>
      </c>
      <c r="BA7" s="9">
        <v>39465</v>
      </c>
      <c r="BB7" s="9">
        <v>41964</v>
      </c>
      <c r="BC7" s="9">
        <v>43363</v>
      </c>
      <c r="BD7" s="9">
        <v>45274</v>
      </c>
      <c r="BE7" s="9">
        <v>48042</v>
      </c>
      <c r="BF7" s="9">
        <v>50656</v>
      </c>
      <c r="BG7" s="9">
        <v>53238</v>
      </c>
      <c r="BH7" s="9">
        <v>55335</v>
      </c>
      <c r="BI7" s="9">
        <v>57857</v>
      </c>
      <c r="BJ7" s="9">
        <v>59154</v>
      </c>
      <c r="BK7" s="9">
        <v>60773</v>
      </c>
      <c r="BL7" s="9">
        <v>63148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58355</v>
      </c>
      <c r="E8" s="6">
        <f>IF(COUNTIF(I8:XFD8,"&gt;"&amp;0)=0,,HLOOKUP(COUNTIF(I8:XFD8,"&gt;"&amp;0)-1,I$1:XFD8,A8+1,FALSE))</f>
        <v>58355</v>
      </c>
      <c r="F8" s="7">
        <f>IF(COUNTIF(I8:XFD8,"&gt;"&amp;0)=0,,HLOOKUP(COUNTIF(I8:XFD8,"&gt;"&amp;0)-MIN($F$1+1,COUNTIF(I8:XFD8,"&gt;"&amp;0)),I$1:XFD8,A8+1,FALSE))</f>
        <v>49724</v>
      </c>
      <c r="G8" s="8">
        <f t="shared" si="8"/>
        <v>1.0325293444117583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41</v>
      </c>
      <c r="R8" s="9">
        <v>49</v>
      </c>
      <c r="S8" s="9">
        <v>58</v>
      </c>
      <c r="T8" s="9">
        <v>73</v>
      </c>
      <c r="U8" s="9">
        <v>99</v>
      </c>
      <c r="V8" s="9">
        <v>133</v>
      </c>
      <c r="W8" s="9">
        <v>164</v>
      </c>
      <c r="X8" s="9">
        <v>258</v>
      </c>
      <c r="Y8" s="9">
        <v>349</v>
      </c>
      <c r="Z8" s="9">
        <v>442</v>
      </c>
      <c r="AA8" s="9">
        <v>586</v>
      </c>
      <c r="AB8" s="9">
        <v>786</v>
      </c>
      <c r="AC8" s="9">
        <v>1008</v>
      </c>
      <c r="AD8" s="9">
        <v>1316</v>
      </c>
      <c r="AE8" s="9">
        <v>1726</v>
      </c>
      <c r="AF8" s="9">
        <v>2265</v>
      </c>
      <c r="AG8" s="9">
        <v>2731</v>
      </c>
      <c r="AH8" s="9">
        <v>3420</v>
      </c>
      <c r="AI8" s="9">
        <v>4192</v>
      </c>
      <c r="AJ8" s="9">
        <v>5367</v>
      </c>
      <c r="AK8" s="9">
        <v>6501</v>
      </c>
      <c r="AL8" s="9">
        <v>7921</v>
      </c>
      <c r="AM8" s="9">
        <v>9246</v>
      </c>
      <c r="AN8" s="9">
        <v>10855</v>
      </c>
      <c r="AO8" s="9">
        <v>12375</v>
      </c>
      <c r="AP8" s="9">
        <v>13894</v>
      </c>
      <c r="AQ8" s="9">
        <v>16191</v>
      </c>
      <c r="AR8" s="9">
        <v>18270</v>
      </c>
      <c r="AS8" s="9">
        <v>20255</v>
      </c>
      <c r="AT8" s="9">
        <v>22333</v>
      </c>
      <c r="AU8" s="9">
        <v>24342</v>
      </c>
      <c r="AV8" s="9">
        <v>26086</v>
      </c>
      <c r="AW8" s="9">
        <v>27870</v>
      </c>
      <c r="AX8" s="9">
        <v>30262</v>
      </c>
      <c r="AY8" s="9">
        <v>32734</v>
      </c>
      <c r="AZ8" s="9">
        <v>34827</v>
      </c>
      <c r="BA8" s="9">
        <v>37411</v>
      </c>
      <c r="BB8" s="9">
        <v>39753</v>
      </c>
      <c r="BC8" s="9">
        <v>40945</v>
      </c>
      <c r="BD8" s="9">
        <v>42659</v>
      </c>
      <c r="BE8" s="9">
        <v>45086</v>
      </c>
      <c r="BF8" s="9">
        <v>47412</v>
      </c>
      <c r="BG8" s="9">
        <v>49724</v>
      </c>
      <c r="BH8" s="9">
        <v>51493</v>
      </c>
      <c r="BI8" s="9">
        <v>53755</v>
      </c>
      <c r="BJ8" s="9">
        <v>54881</v>
      </c>
      <c r="BK8" s="9">
        <v>56259</v>
      </c>
      <c r="BL8" s="9">
        <v>58355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Italy</v>
      </c>
      <c r="D9" s="6">
        <f t="shared" si="7"/>
        <v>27359</v>
      </c>
      <c r="E9" s="6">
        <f>IF(COUNTIF(I9:XFD9,"&gt;"&amp;0)=0,,HLOOKUP(COUNTIF(I9:XFD9,"&gt;"&amp;0)-1,I$1:XFD9,A9+1,FALSE))</f>
        <v>27359</v>
      </c>
      <c r="F9" s="7">
        <f>IF(COUNTIF(I9:XFD9,"&gt;"&amp;0)=0,,HLOOKUP(COUNTIF(I9:XFD9,"&gt;"&amp;0)-MIN($F$1+1,COUNTIF(I9:XFD9,"&gt;"&amp;0)),I$1:XFD9,A9+1,FALSE))</f>
        <v>25549</v>
      </c>
      <c r="G9" s="8">
        <f t="shared" si="8"/>
        <v>1.0137836029633811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  <c r="BH9" s="9">
        <v>22170</v>
      </c>
      <c r="BI9" s="9">
        <v>22745</v>
      </c>
      <c r="BJ9" s="9">
        <v>23227</v>
      </c>
      <c r="BK9" s="9">
        <v>23660</v>
      </c>
      <c r="BL9" s="9">
        <v>24114</v>
      </c>
      <c r="BM9" s="9">
        <v>24648</v>
      </c>
      <c r="BN9" s="9">
        <v>25085</v>
      </c>
      <c r="BO9" s="9">
        <v>25549</v>
      </c>
      <c r="BP9" s="9">
        <v>25969</v>
      </c>
      <c r="BQ9" s="9">
        <v>26384</v>
      </c>
      <c r="BR9" s="9">
        <v>26644</v>
      </c>
      <c r="BS9" s="9">
        <v>26977</v>
      </c>
      <c r="BT9" s="9">
        <v>27359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23822</v>
      </c>
      <c r="E10" s="6">
        <f>IF(COUNTIF(I10:XFD10,"&gt;"&amp;0)=0,,HLOOKUP(COUNTIF(I10:XFD10,"&gt;"&amp;0)-1,I$1:XFD10,A10+1,FALSE))</f>
        <v>23822</v>
      </c>
      <c r="F10" s="7">
        <f>IF(COUNTIF(I10:XFD10,"&gt;"&amp;0)=0,,HLOOKUP(COUNTIF(I10:XFD10,"&gt;"&amp;0)-MIN($F$1+1,COUNTIF(I10:XFD10,"&gt;"&amp;0)),I$1:XFD10,A10+1,FALSE))</f>
        <v>22157</v>
      </c>
      <c r="G10" s="8">
        <f t="shared" si="8"/>
        <v>1.01459671656761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  <c r="AW10" s="9">
        <v>19315</v>
      </c>
      <c r="AX10" s="9">
        <v>20002</v>
      </c>
      <c r="AY10" s="9">
        <v>20043</v>
      </c>
      <c r="AZ10" s="9">
        <v>20453</v>
      </c>
      <c r="BA10" s="9">
        <v>20852</v>
      </c>
      <c r="BB10" s="9">
        <v>21282</v>
      </c>
      <c r="BC10" s="9">
        <v>21717</v>
      </c>
      <c r="BD10" s="9">
        <v>22157</v>
      </c>
      <c r="BE10" s="9">
        <v>22524</v>
      </c>
      <c r="BF10" s="9">
        <v>22902</v>
      </c>
      <c r="BG10" s="9">
        <v>23190</v>
      </c>
      <c r="BH10" s="9">
        <v>23521</v>
      </c>
      <c r="BI10" s="9">
        <v>23822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23694</v>
      </c>
      <c r="E11" s="6">
        <f>IF(COUNTIF(I11:XFD11,"&gt;"&amp;0)=0,,HLOOKUP(COUNTIF(I11:XFD11,"&gt;"&amp;0)-1,I$1:XFD11,A11+1,FALSE))</f>
        <v>23694</v>
      </c>
      <c r="F11" s="7">
        <f>IF(COUNTIF(I11:XFD11,"&gt;"&amp;0)=0,,HLOOKUP(COUNTIF(I11:XFD11,"&gt;"&amp;0)-MIN($F$1+1,COUNTIF(I11:XFD11,"&gt;"&amp;0)),I$1:XFD11,A11+1,FALSE))</f>
        <v>21889</v>
      </c>
      <c r="G11" s="8">
        <f t="shared" si="8"/>
        <v>1.0159737627931051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4414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  <c r="AX11" s="9">
        <v>17941</v>
      </c>
      <c r="AY11" s="9">
        <v>18703</v>
      </c>
      <c r="AZ11" s="9">
        <v>19345</v>
      </c>
      <c r="BA11" s="9">
        <v>19744</v>
      </c>
      <c r="BB11" s="9">
        <v>20292</v>
      </c>
      <c r="BC11" s="9">
        <v>20829</v>
      </c>
      <c r="BD11" s="9">
        <v>21373</v>
      </c>
      <c r="BE11" s="9">
        <v>21889</v>
      </c>
      <c r="BF11" s="9">
        <v>22279</v>
      </c>
      <c r="BG11" s="9">
        <v>22648</v>
      </c>
      <c r="BH11" s="9">
        <v>22890</v>
      </c>
      <c r="BI11" s="9">
        <v>23327</v>
      </c>
      <c r="BJ11" s="9">
        <v>23694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21745</v>
      </c>
      <c r="E12" s="6">
        <f>IF(COUNTIF(I12:XFD12,"&gt;"&amp;0)=0,,HLOOKUP(COUNTIF(I12:XFD12,"&gt;"&amp;0)-1,I$1:XFD12,A12+1,FALSE))</f>
        <v>21745</v>
      </c>
      <c r="F12" s="7">
        <f>IF(COUNTIF(I12:XFD12,"&gt;"&amp;0)=0,,HLOOKUP(COUNTIF(I12:XFD12,"&gt;"&amp;0)-MIN($F$1+1,COUNTIF(I12:XFD12,"&gt;"&amp;0)),I$1:XFD12,A12+1,FALSE))</f>
        <v>18791</v>
      </c>
      <c r="G12" s="8">
        <f t="shared" si="8"/>
        <v>1.0296316972888866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  <c r="AS12" s="9">
        <v>13759</v>
      </c>
      <c r="AT12" s="9">
        <v>14607</v>
      </c>
      <c r="AU12" s="9">
        <v>15498</v>
      </c>
      <c r="AV12" s="9">
        <v>16095</v>
      </c>
      <c r="AW12" s="9">
        <v>16550</v>
      </c>
      <c r="AX12" s="9">
        <v>17378</v>
      </c>
      <c r="AY12" s="9">
        <v>18151</v>
      </c>
      <c r="AZ12" s="9">
        <v>18791</v>
      </c>
      <c r="BA12" s="9">
        <v>19567</v>
      </c>
      <c r="BB12" s="9">
        <v>20381</v>
      </c>
      <c r="BC12" s="9">
        <v>20794</v>
      </c>
      <c r="BD12" s="9">
        <v>21157</v>
      </c>
      <c r="BE12" s="9">
        <v>21745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5078</v>
      </c>
      <c r="E13" s="6">
        <f>IF(COUNTIF(I13:XFD13,"&gt;"&amp;0)=0,,HLOOKUP(COUNTIF(I13:XFD13,"&gt;"&amp;0)-1,I$1:XFD13,A13+1,FALSE))</f>
        <v>9151</v>
      </c>
      <c r="F13" s="7">
        <f>IF(COUNTIF(I13:XFD13,"&gt;"&amp;0)=0,,HLOOKUP(COUNTIF(I13:XFD13,"&gt;"&amp;0)-MIN($F$1+1,COUNTIF(I13:XFD13,"&gt;"&amp;0)),I$1:XFD13,A13+1,FALSE))</f>
        <v>8164</v>
      </c>
      <c r="G13" s="8">
        <f t="shared" si="8"/>
        <v>1.0230882852593801</v>
      </c>
      <c r="H13" s="13" t="s">
        <v>598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5665</v>
      </c>
      <c r="CQ13" s="9">
        <v>7122</v>
      </c>
      <c r="CR13" s="9">
        <v>7278</v>
      </c>
      <c r="CS13" s="9">
        <v>7473</v>
      </c>
      <c r="CT13" s="9">
        <v>7599</v>
      </c>
      <c r="CU13" s="9">
        <v>7805</v>
      </c>
      <c r="CV13" s="9">
        <v>7969</v>
      </c>
      <c r="CW13" s="9">
        <v>8164</v>
      </c>
      <c r="CX13" s="9">
        <v>8385</v>
      </c>
      <c r="CY13" s="9">
        <v>8588</v>
      </c>
      <c r="CZ13" s="9">
        <v>8771</v>
      </c>
      <c r="DA13" s="9">
        <v>8945</v>
      </c>
      <c r="DB13" s="9">
        <v>9151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6559</v>
      </c>
      <c r="E14" s="6">
        <f>IF(COUNTIF(I14:XFD14,"&gt;"&amp;0)=0,,HLOOKUP(COUNTIF(I14:XFD14,"&gt;"&amp;0)-1,I$1:XFD14,A14+1,FALSE))</f>
        <v>6559</v>
      </c>
      <c r="F14" s="7">
        <f>IF(COUNTIF(I14:XFD14,"&gt;"&amp;0)=0,,HLOOKUP(COUNTIF(I14:XFD14,"&gt;"&amp;0)-MIN($F$1+1,COUNTIF(I14:XFD14,"&gt;"&amp;0)),I$1:XFD14,A14+1,FALSE))</f>
        <v>6045</v>
      </c>
      <c r="G14" s="8">
        <f t="shared" si="8"/>
        <v>1.0164552542103606</v>
      </c>
      <c r="H14" s="13" t="s">
        <v>600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BJ14" s="9">
        <v>5288</v>
      </c>
      <c r="BK14" s="9">
        <v>5397</v>
      </c>
      <c r="BL14" s="9">
        <v>5491</v>
      </c>
      <c r="BM14" s="9">
        <v>5600</v>
      </c>
      <c r="BN14" s="9">
        <v>5710</v>
      </c>
      <c r="BO14" s="9">
        <v>5818</v>
      </c>
      <c r="BP14" s="9">
        <v>5936</v>
      </c>
      <c r="BQ14" s="9">
        <v>6045</v>
      </c>
      <c r="BR14" s="9">
        <v>6160</v>
      </c>
      <c r="BS14" s="9">
        <v>6267</v>
      </c>
      <c r="BT14" s="9">
        <v>6342</v>
      </c>
      <c r="BU14" s="9">
        <v>6462</v>
      </c>
      <c r="BV14" s="9">
        <v>6559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5877</v>
      </c>
      <c r="E15" s="6">
        <f>IF(COUNTIF(I15:XFD15,"&gt;"&amp;0)=0,,HLOOKUP(COUNTIF(I15:XFD15,"&gt;"&amp;0)-1,I$1:XFD15,A15+1,FALSE))</f>
        <v>5877</v>
      </c>
      <c r="F15" s="7">
        <f>IF(COUNTIF(I15:XFD15,"&gt;"&amp;0)=0,,HLOOKUP(COUNTIF(I15:XFD15,"&gt;"&amp;0)-MIN($F$1+1,COUNTIF(I15:XFD15,"&gt;"&amp;0)),I$1:XFD15,A15+1,FALSE))</f>
        <v>5481</v>
      </c>
      <c r="G15" s="8">
        <f t="shared" si="8"/>
        <v>1.0140495524950703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BJ15" s="9">
        <v>4869</v>
      </c>
      <c r="BK15" s="9">
        <v>4958</v>
      </c>
      <c r="BL15" s="9">
        <v>5031</v>
      </c>
      <c r="BM15" s="9">
        <v>5118</v>
      </c>
      <c r="BN15" s="9">
        <v>5209</v>
      </c>
      <c r="BO15" s="9">
        <v>5297</v>
      </c>
      <c r="BP15" s="9">
        <v>5391</v>
      </c>
      <c r="BQ15" s="9">
        <v>5481</v>
      </c>
      <c r="BR15" s="9">
        <v>5574</v>
      </c>
      <c r="BS15" s="9">
        <v>5650</v>
      </c>
      <c r="BT15" s="9">
        <v>5710</v>
      </c>
      <c r="BU15" s="9">
        <v>5806</v>
      </c>
      <c r="BV15" s="9">
        <v>5877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Belgium</v>
      </c>
      <c r="D16" s="6">
        <f t="shared" si="7"/>
        <v>7331</v>
      </c>
      <c r="E16" s="6">
        <f>IF(COUNTIF(I16:XFD16,"&gt;"&amp;0)=0,,HLOOKUP(COUNTIF(I16:XFD16,"&gt;"&amp;0)-1,I$1:XFD16,A16+1,FALSE))</f>
        <v>7331</v>
      </c>
      <c r="F16" s="7">
        <f>IF(COUNTIF(I16:XFD16,"&gt;"&amp;0)=0,,HLOOKUP(COUNTIF(I16:XFD16,"&gt;"&amp;0)-MIN($F$1+1,COUNTIF(I16:XFD16,"&gt;"&amp;0)),I$1:XFD16,A16+1,FALSE))</f>
        <v>6490</v>
      </c>
      <c r="G16" s="8">
        <f t="shared" si="8"/>
        <v>1.0246692527818602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  <c r="AM16" s="9">
        <v>4857</v>
      </c>
      <c r="AN16" s="9">
        <v>5163</v>
      </c>
      <c r="AO16" s="9">
        <v>5453</v>
      </c>
      <c r="AP16" s="9">
        <v>5683</v>
      </c>
      <c r="AQ16" s="9">
        <v>5828</v>
      </c>
      <c r="AR16" s="9">
        <v>5998</v>
      </c>
      <c r="AS16" s="9">
        <v>6262</v>
      </c>
      <c r="AT16" s="9">
        <v>6490</v>
      </c>
      <c r="AU16" s="9">
        <v>6679</v>
      </c>
      <c r="AV16" s="9">
        <v>6917</v>
      </c>
      <c r="AW16" s="9">
        <v>7094</v>
      </c>
      <c r="AX16" s="9">
        <v>7207</v>
      </c>
      <c r="AY16" s="9">
        <v>7331</v>
      </c>
    </row>
    <row r="17" spans="1:106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China</v>
      </c>
      <c r="D17" s="6">
        <f t="shared" si="7"/>
        <v>3343</v>
      </c>
      <c r="E17" s="6">
        <f>IF(COUNTIF(I17:XFD17,"&gt;"&amp;0)=0,,HLOOKUP(COUNTIF(I17:XFD17,"&gt;"&amp;0)-1,I$1:XFD17,A17+1,FALSE))</f>
        <v>4637</v>
      </c>
      <c r="F17" s="7">
        <f>IF(COUNTIF(I17:XFD17,"&gt;"&amp;0)=0,,HLOOKUP(COUNTIF(I17:XFD17,"&gt;"&amp;0)-MIN($F$1+1,COUNTIF(I17:XFD17,"&gt;"&amp;0)),I$1:XFD17,A17+1,FALSE))</f>
        <v>4636</v>
      </c>
      <c r="G17" s="8">
        <f t="shared" si="8"/>
        <v>1.0000431369167337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3346</v>
      </c>
      <c r="CQ17" s="9">
        <v>4636</v>
      </c>
      <c r="CR17" s="9">
        <v>4636</v>
      </c>
      <c r="CS17" s="9">
        <v>4636</v>
      </c>
      <c r="CT17" s="9">
        <v>4636</v>
      </c>
      <c r="CU17" s="9">
        <v>4636</v>
      </c>
      <c r="CV17" s="9">
        <v>4636</v>
      </c>
      <c r="CW17" s="9">
        <v>4636</v>
      </c>
      <c r="CX17" s="9">
        <v>4636</v>
      </c>
      <c r="CY17" s="9">
        <v>4636</v>
      </c>
      <c r="CZ17" s="9">
        <v>4637</v>
      </c>
      <c r="DA17" s="9">
        <v>4637</v>
      </c>
      <c r="DB17" s="9">
        <v>4637</v>
      </c>
    </row>
    <row r="18" spans="1:106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Germany</v>
      </c>
      <c r="D18" s="6">
        <f t="shared" si="7"/>
        <v>6314</v>
      </c>
      <c r="E18" s="6">
        <f>IF(COUNTIF(I18:XFD18,"&gt;"&amp;0)=0,,HLOOKUP(COUNTIF(I18:XFD18,"&gt;"&amp;0)-1,I$1:XFD18,A18+1,FALSE))</f>
        <v>6314</v>
      </c>
      <c r="F18" s="7">
        <f>IF(COUNTIF(I18:XFD18,"&gt;"&amp;0)=0,,HLOOKUP(COUNTIF(I18:XFD18,"&gt;"&amp;0)-MIN($F$1+1,COUNTIF(I18:XFD18,"&gt;"&amp;0)),I$1:XFD18,A18+1,FALSE))</f>
        <v>5575</v>
      </c>
      <c r="G18" s="8">
        <f t="shared" si="8"/>
        <v>1.0252078930965929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  <c r="AP18" s="9">
        <v>4052</v>
      </c>
      <c r="AQ18" s="9">
        <v>4352</v>
      </c>
      <c r="AR18" s="9">
        <v>4459</v>
      </c>
      <c r="AS18" s="9">
        <v>4586</v>
      </c>
      <c r="AT18" s="9">
        <v>4862</v>
      </c>
      <c r="AU18" s="9">
        <v>5033</v>
      </c>
      <c r="AV18" s="9">
        <v>5279</v>
      </c>
      <c r="AW18" s="9">
        <v>5575</v>
      </c>
      <c r="AX18" s="9">
        <v>5760</v>
      </c>
      <c r="AY18" s="9">
        <v>5877</v>
      </c>
      <c r="AZ18" s="9">
        <v>5976</v>
      </c>
      <c r="BA18" s="9">
        <v>6126</v>
      </c>
      <c r="BB18" s="9">
        <v>6314</v>
      </c>
    </row>
    <row r="19" spans="1:106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Netherlands</v>
      </c>
      <c r="D19" s="6">
        <f t="shared" si="7"/>
        <v>4582</v>
      </c>
      <c r="E19" s="6">
        <f>IF(COUNTIF(I19:XFD19,"&gt;"&amp;0)=0,,HLOOKUP(COUNTIF(I19:XFD19,"&gt;"&amp;0)-1,I$1:XFD19,A19+1,FALSE))</f>
        <v>4582</v>
      </c>
      <c r="F19" s="7">
        <f>IF(COUNTIF(I19:XFD19,"&gt;"&amp;0)=0,,HLOOKUP(COUNTIF(I19:XFD19,"&gt;"&amp;0)-MIN($F$1+1,COUNTIF(I19:XFD19,"&gt;"&amp;0)),I$1:XFD19,A19+1,FALSE))</f>
        <v>4192</v>
      </c>
      <c r="G19" s="8">
        <f t="shared" si="8"/>
        <v>1.0179507394330036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  <c r="AQ19" s="9">
        <v>3327</v>
      </c>
      <c r="AR19" s="9">
        <v>3471</v>
      </c>
      <c r="AS19" s="9">
        <v>3613</v>
      </c>
      <c r="AT19" s="9">
        <v>3697</v>
      </c>
      <c r="AU19" s="9">
        <v>3764</v>
      </c>
      <c r="AV19" s="9">
        <v>3929</v>
      </c>
      <c r="AW19" s="9">
        <v>4068</v>
      </c>
      <c r="AX19" s="9">
        <v>4192</v>
      </c>
      <c r="AY19" s="9">
        <v>4304</v>
      </c>
      <c r="AZ19" s="9">
        <v>4424</v>
      </c>
      <c r="BA19" s="9">
        <v>4491</v>
      </c>
      <c r="BB19" s="9">
        <v>4534</v>
      </c>
      <c r="BC19" s="9">
        <v>4582</v>
      </c>
    </row>
    <row r="20" spans="1:106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7911</v>
      </c>
      <c r="E20" s="6">
        <f>IF(COUNTIF(I20:XFD20,"&gt;"&amp;0)=0,,HLOOKUP(COUNTIF(I20:XFD20,"&gt;"&amp;0)-1,I$1:XFD20,A20+1,FALSE))</f>
        <v>7911</v>
      </c>
      <c r="F20" s="7">
        <f>IF(COUNTIF(I20:XFD20,"&gt;"&amp;0)=0,,HLOOKUP(COUNTIF(I20:XFD20,"&gt;"&amp;0)-MIN($F$1+1,COUNTIF(I20:XFD20,"&gt;"&amp;0)),I$1:XFD20,A20+1,FALSE))</f>
        <v>5382</v>
      </c>
      <c r="G20" s="8">
        <f t="shared" si="8"/>
        <v>1.0800840138872205</v>
      </c>
      <c r="H20" s="13" t="s">
        <v>602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  <c r="AL20" s="9">
        <v>3239</v>
      </c>
      <c r="AM20" s="9">
        <v>3540</v>
      </c>
      <c r="AN20" s="9">
        <v>3874</v>
      </c>
      <c r="AO20" s="9">
        <v>4099</v>
      </c>
      <c r="AP20" s="9">
        <v>4332</v>
      </c>
      <c r="AQ20" s="9">
        <v>4575</v>
      </c>
      <c r="AR20" s="9">
        <v>4850</v>
      </c>
      <c r="AS20" s="9">
        <v>5382</v>
      </c>
      <c r="AT20" s="9">
        <v>5871</v>
      </c>
      <c r="AU20" s="9">
        <v>6326</v>
      </c>
      <c r="AV20" s="9">
        <v>6619</v>
      </c>
      <c r="AW20" s="9">
        <v>7109</v>
      </c>
      <c r="AX20" s="9">
        <v>7911</v>
      </c>
    </row>
    <row r="21" spans="1:106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5083</v>
      </c>
      <c r="E21" s="6">
        <f>IF(COUNTIF(I21:XFD21,"&gt;"&amp;0)=0,,HLOOKUP(COUNTIF(I21:XFD21,"&gt;"&amp;0)-1,I$1:XFD21,A21+1,FALSE))</f>
        <v>5083</v>
      </c>
      <c r="F21" s="7">
        <f>IF(COUNTIF(I21:XFD21,"&gt;"&amp;0)=0,,HLOOKUP(COUNTIF(I21:XFD21,"&gt;"&amp;0)-MIN($F$1+1,COUNTIF(I21:XFD21,"&gt;"&amp;0)),I$1:XFD21,A21+1,FALSE))</f>
        <v>3331</v>
      </c>
      <c r="G21" s="8">
        <f t="shared" si="8"/>
        <v>1.0882009367022403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  <c r="AJ21" s="9">
        <v>1924</v>
      </c>
      <c r="AK21" s="9">
        <v>2141</v>
      </c>
      <c r="AL21" s="9">
        <v>2354</v>
      </c>
      <c r="AM21" s="9">
        <v>2462</v>
      </c>
      <c r="AN21" s="9">
        <v>2587</v>
      </c>
      <c r="AO21" s="9">
        <v>2741</v>
      </c>
      <c r="AP21" s="9">
        <v>2906</v>
      </c>
      <c r="AQ21" s="9">
        <v>3331</v>
      </c>
      <c r="AR21" s="9">
        <v>3704</v>
      </c>
      <c r="AS21" s="9">
        <v>4057</v>
      </c>
      <c r="AT21" s="9">
        <v>4286</v>
      </c>
      <c r="AU21" s="9">
        <v>4603</v>
      </c>
      <c r="AV21" s="9">
        <v>5083</v>
      </c>
    </row>
    <row r="22" spans="1:106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Turkey</v>
      </c>
      <c r="D22" s="6">
        <f t="shared" si="7"/>
        <v>2992</v>
      </c>
      <c r="E22" s="6">
        <f>IF(COUNTIF(I22:XFD22,"&gt;"&amp;0)=0,,HLOOKUP(COUNTIF(I22:XFD22,"&gt;"&amp;0)-1,I$1:XFD22,A22+1,FALSE))</f>
        <v>2992</v>
      </c>
      <c r="F22" s="7">
        <f>IF(COUNTIF(I22:XFD22,"&gt;"&amp;0)=0,,HLOOKUP(COUNTIF(I22:XFD22,"&gt;"&amp;0)-MIN($F$1+1,COUNTIF(I22:XFD22,"&gt;"&amp;0)),I$1:XFD22,A22+1,FALSE))</f>
        <v>2491</v>
      </c>
      <c r="G22" s="8">
        <f t="shared" si="8"/>
        <v>1.037331515012416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  <c r="AI22" s="9">
        <v>1643</v>
      </c>
      <c r="AJ22" s="9">
        <v>1769</v>
      </c>
      <c r="AK22" s="9">
        <v>1890</v>
      </c>
      <c r="AL22" s="9">
        <v>2017</v>
      </c>
      <c r="AM22" s="9">
        <v>2140</v>
      </c>
      <c r="AN22" s="9">
        <v>2259</v>
      </c>
      <c r="AO22" s="9">
        <v>2376</v>
      </c>
      <c r="AP22" s="9">
        <v>2491</v>
      </c>
      <c r="AQ22" s="9">
        <v>2600</v>
      </c>
      <c r="AR22" s="9">
        <v>2706</v>
      </c>
      <c r="AS22" s="9">
        <v>2805</v>
      </c>
      <c r="AT22" s="9">
        <v>2900</v>
      </c>
      <c r="AU22" s="9">
        <v>2992</v>
      </c>
    </row>
    <row r="23" spans="1:106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Switzerland</v>
      </c>
      <c r="D23" s="6">
        <f t="shared" si="7"/>
        <v>1699</v>
      </c>
      <c r="E23" s="6">
        <f>IF(COUNTIF(I23:XFD23,"&gt;"&amp;0)=0,,HLOOKUP(COUNTIF(I23:XFD23,"&gt;"&amp;0)-1,I$1:XFD23,A23+1,FALSE))</f>
        <v>1699</v>
      </c>
      <c r="F23" s="7">
        <f>IF(COUNTIF(I23:XFD23,"&gt;"&amp;0)=0,,HLOOKUP(COUNTIF(I23:XFD23,"&gt;"&amp;0)-MIN($F$1+1,COUNTIF(I23:XFD23,"&gt;"&amp;0)),I$1:XFD23,A23+1,FALSE))</f>
        <v>1549</v>
      </c>
      <c r="G23" s="8">
        <f t="shared" si="8"/>
        <v>1.0186579811593535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  <c r="AQ23" s="9">
        <v>1281</v>
      </c>
      <c r="AR23" s="9">
        <v>1327</v>
      </c>
      <c r="AS23" s="9">
        <v>1368</v>
      </c>
      <c r="AT23" s="9">
        <v>1393</v>
      </c>
      <c r="AU23" s="9">
        <v>1429</v>
      </c>
      <c r="AV23" s="9">
        <v>1478</v>
      </c>
      <c r="AW23" s="9">
        <v>1509</v>
      </c>
      <c r="AX23" s="9">
        <v>1549</v>
      </c>
      <c r="AY23" s="9">
        <v>1589</v>
      </c>
      <c r="AZ23" s="9">
        <v>1599</v>
      </c>
      <c r="BA23" s="9">
        <v>1610</v>
      </c>
      <c r="BB23" s="9">
        <v>1665</v>
      </c>
      <c r="BC23" s="9">
        <v>1699</v>
      </c>
    </row>
    <row r="24" spans="1:106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2355</v>
      </c>
      <c r="E24" s="6">
        <f>IF(COUNTIF(I24:XFD24,"&gt;"&amp;0)=0,,HLOOKUP(COUNTIF(I24:XFD24,"&gt;"&amp;0)-1,I$1:XFD24,A24+1,FALSE))</f>
        <v>2355</v>
      </c>
      <c r="F24" s="7">
        <f>IF(COUNTIF(I24:XFD24,"&gt;"&amp;0)=0,,HLOOKUP(COUNTIF(I24:XFD24,"&gt;"&amp;0)-MIN($F$1+1,COUNTIF(I24:XFD24,"&gt;"&amp;0)),I$1:XFD24,A24+1,FALSE))</f>
        <v>2021</v>
      </c>
      <c r="G24" s="8">
        <f t="shared" si="8"/>
        <v>1.0310623286945202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  <c r="AL24" s="9">
        <v>1333</v>
      </c>
      <c r="AM24" s="9">
        <v>1400</v>
      </c>
      <c r="AN24" s="9">
        <v>1511</v>
      </c>
      <c r="AO24" s="9">
        <v>1540</v>
      </c>
      <c r="AP24" s="9">
        <v>1580</v>
      </c>
      <c r="AQ24" s="9">
        <v>1765</v>
      </c>
      <c r="AR24" s="9">
        <v>1937</v>
      </c>
      <c r="AS24" s="9">
        <v>2021</v>
      </c>
      <c r="AT24" s="9">
        <v>2152</v>
      </c>
      <c r="AU24" s="9">
        <v>2192</v>
      </c>
      <c r="AV24" s="9">
        <v>2194</v>
      </c>
      <c r="AW24" s="9">
        <v>2274</v>
      </c>
      <c r="AX24" s="9">
        <v>2355</v>
      </c>
    </row>
    <row r="25" spans="1:106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1346</v>
      </c>
      <c r="E25" s="6">
        <f>IF(COUNTIF(I25:XFD25,"&gt;"&amp;0)=0,,HLOOKUP(COUNTIF(I25:XFD25,"&gt;"&amp;0)-1,I$1:XFD25,A25+1,FALSE))</f>
        <v>1346</v>
      </c>
      <c r="F25" s="7">
        <f>IF(COUNTIF(I25:XFD25,"&gt;"&amp;0)=0,,HLOOKUP(COUNTIF(I25:XFD25,"&gt;"&amp;0)-MIN($F$1+1,COUNTIF(I25:XFD25,"&gt;"&amp;0)),I$1:XFD25,A25+1,FALSE))</f>
        <v>1167</v>
      </c>
      <c r="G25" s="8">
        <f t="shared" si="8"/>
        <v>1.0289513487250865</v>
      </c>
      <c r="H25" s="13" t="s">
        <v>603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  <c r="AO25" s="9">
        <v>881</v>
      </c>
      <c r="AP25" s="9">
        <v>924</v>
      </c>
      <c r="AQ25" s="9">
        <v>963</v>
      </c>
      <c r="AR25" s="9">
        <v>1020</v>
      </c>
      <c r="AS25" s="9">
        <v>1054</v>
      </c>
      <c r="AT25" s="9">
        <v>1084</v>
      </c>
      <c r="AU25" s="9">
        <v>1127</v>
      </c>
      <c r="AV25" s="9">
        <v>1167</v>
      </c>
      <c r="AW25" s="9">
        <v>1191</v>
      </c>
      <c r="AX25" s="9">
        <v>1234</v>
      </c>
      <c r="AY25" s="9">
        <v>1268</v>
      </c>
      <c r="AZ25" s="9">
        <v>1303</v>
      </c>
      <c r="BA25" s="9">
        <v>1346</v>
      </c>
    </row>
    <row r="26" spans="1:106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Canada</v>
      </c>
      <c r="D26" s="6">
        <f t="shared" si="7"/>
        <v>2983</v>
      </c>
      <c r="E26" s="6">
        <f>IF(COUNTIF(I26:XFD26,"&gt;"&amp;0)=0,,HLOOKUP(COUNTIF(I26:XFD26,"&gt;"&amp;0)-1,I$1:XFD26,A26+1,FALSE))</f>
        <v>2983</v>
      </c>
      <c r="F26" s="7">
        <f>IF(COUNTIF(I26:XFD26,"&gt;"&amp;0)=0,,HLOOKUP(COUNTIF(I26:XFD26,"&gt;"&amp;0)-MIN($F$1+1,COUNTIF(I26:XFD26,"&gt;"&amp;0)),I$1:XFD26,A26+1,FALSE))</f>
        <v>2241</v>
      </c>
      <c r="G26" s="8">
        <f t="shared" si="8"/>
        <v>1.058869110948784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781</v>
      </c>
      <c r="AJ26" s="9">
        <v>901</v>
      </c>
      <c r="AK26" s="9">
        <v>1008</v>
      </c>
      <c r="AL26" s="9">
        <v>1259</v>
      </c>
      <c r="AM26" s="9">
        <v>1356</v>
      </c>
      <c r="AN26" s="9">
        <v>1401</v>
      </c>
      <c r="AO26" s="9">
        <v>1565</v>
      </c>
      <c r="AP26" s="9">
        <v>1727</v>
      </c>
      <c r="AQ26" s="9">
        <v>1910</v>
      </c>
      <c r="AR26" s="9">
        <v>2078</v>
      </c>
      <c r="AS26" s="9">
        <v>2241</v>
      </c>
      <c r="AT26" s="9">
        <v>2402</v>
      </c>
      <c r="AU26" s="9">
        <v>2571</v>
      </c>
      <c r="AV26" s="9">
        <v>2687</v>
      </c>
      <c r="AW26" s="9">
        <v>2841</v>
      </c>
      <c r="AX26" s="9">
        <v>2983</v>
      </c>
    </row>
    <row r="27" spans="1:106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Portugal</v>
      </c>
      <c r="D27" s="6">
        <f t="shared" si="7"/>
        <v>948</v>
      </c>
      <c r="E27" s="6">
        <f>IF(COUNTIF(I27:XFD27,"&gt;"&amp;0)=0,,HLOOKUP(COUNTIF(I27:XFD27,"&gt;"&amp;0)-1,I$1:XFD27,A27+1,FALSE))</f>
        <v>948</v>
      </c>
      <c r="F27" s="7">
        <f>IF(COUNTIF(I27:XFD27,"&gt;"&amp;0)=0,,HLOOKUP(COUNTIF(I27:XFD27,"&gt;"&amp;0)-MIN($F$1+1,COUNTIF(I27:XFD27,"&gt;"&amp;0)),I$1:XFD27,A27+1,FALSE))</f>
        <v>820</v>
      </c>
      <c r="G27" s="8">
        <f t="shared" si="8"/>
        <v>1.0294349221255632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  <c r="AI27" s="9">
        <v>629</v>
      </c>
      <c r="AJ27" s="9">
        <v>657</v>
      </c>
      <c r="AK27" s="9">
        <v>687</v>
      </c>
      <c r="AL27" s="9">
        <v>714</v>
      </c>
      <c r="AM27" s="9">
        <v>735</v>
      </c>
      <c r="AN27" s="9">
        <v>762</v>
      </c>
      <c r="AO27" s="9">
        <v>785</v>
      </c>
      <c r="AP27" s="9">
        <v>820</v>
      </c>
      <c r="AQ27" s="9">
        <v>854</v>
      </c>
      <c r="AR27" s="9">
        <v>880</v>
      </c>
      <c r="AS27" s="9">
        <v>903</v>
      </c>
      <c r="AT27" s="9">
        <v>928</v>
      </c>
      <c r="AU27" s="9">
        <v>948</v>
      </c>
    </row>
    <row r="28" spans="1:106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Indonesia</v>
      </c>
      <c r="D28" s="6">
        <f t="shared" si="7"/>
        <v>773</v>
      </c>
      <c r="E28" s="6">
        <f>IF(COUNTIF(I28:XFD28,"&gt;"&amp;0)=0,,HLOOKUP(COUNTIF(I28:XFD28,"&gt;"&amp;0)-1,I$1:XFD28,A28+1,FALSE))</f>
        <v>773</v>
      </c>
      <c r="F28" s="7">
        <f>IF(COUNTIF(I28:XFD28,"&gt;"&amp;0)=0,,HLOOKUP(COUNTIF(I28:XFD28,"&gt;"&amp;0)-MIN($F$1+1,COUNTIF(I28:XFD28,"&gt;"&amp;0)),I$1:XFD28,A28+1,FALSE))</f>
        <v>647</v>
      </c>
      <c r="G28" s="8">
        <f t="shared" si="8"/>
        <v>1.0362273305693384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  <c r="AL28" s="9">
        <v>496</v>
      </c>
      <c r="AM28" s="9">
        <v>520</v>
      </c>
      <c r="AN28" s="9">
        <v>535</v>
      </c>
      <c r="AO28" s="9">
        <v>582</v>
      </c>
      <c r="AP28" s="9">
        <v>590</v>
      </c>
      <c r="AQ28" s="9">
        <v>616</v>
      </c>
      <c r="AR28" s="9">
        <v>635</v>
      </c>
      <c r="AS28" s="9">
        <v>647</v>
      </c>
      <c r="AT28" s="9">
        <v>689</v>
      </c>
      <c r="AU28" s="9">
        <v>720</v>
      </c>
      <c r="AV28" s="9">
        <v>743</v>
      </c>
      <c r="AW28" s="9">
        <v>765</v>
      </c>
      <c r="AX28" s="9">
        <v>773</v>
      </c>
    </row>
    <row r="29" spans="1:106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Austria</v>
      </c>
      <c r="D29" s="6">
        <f t="shared" si="7"/>
        <v>569</v>
      </c>
      <c r="E29" s="6">
        <f>IF(COUNTIF(I29:XFD29,"&gt;"&amp;0)=0,,HLOOKUP(COUNTIF(I29:XFD29,"&gt;"&amp;0)-1,I$1:XFD29,A29+1,FALSE))</f>
        <v>569</v>
      </c>
      <c r="F29" s="7">
        <f>IF(COUNTIF(I29:XFD29,"&gt;"&amp;0)=0,,HLOOKUP(COUNTIF(I29:XFD29,"&gt;"&amp;0)-MIN($F$1+1,COUNTIF(I29:XFD29,"&gt;"&amp;0)),I$1:XFD29,A29+1,FALSE))</f>
        <v>522</v>
      </c>
      <c r="G29" s="8">
        <f t="shared" si="8"/>
        <v>1.0173920804286889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  <c r="AI29" s="9">
        <v>410</v>
      </c>
      <c r="AJ29" s="9">
        <v>431</v>
      </c>
      <c r="AK29" s="9">
        <v>443</v>
      </c>
      <c r="AL29" s="9">
        <v>452</v>
      </c>
      <c r="AM29" s="9">
        <v>470</v>
      </c>
      <c r="AN29" s="9">
        <v>491</v>
      </c>
      <c r="AO29" s="9">
        <v>510</v>
      </c>
      <c r="AP29" s="9">
        <v>522</v>
      </c>
      <c r="AQ29" s="9">
        <v>530</v>
      </c>
      <c r="AR29" s="9">
        <v>536</v>
      </c>
      <c r="AS29" s="9">
        <v>542</v>
      </c>
      <c r="AT29" s="9">
        <v>549</v>
      </c>
      <c r="AU29" s="9">
        <v>569</v>
      </c>
    </row>
    <row r="30" spans="1:106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Ireland</v>
      </c>
      <c r="D30" s="6">
        <f t="shared" si="7"/>
        <v>1159</v>
      </c>
      <c r="E30" s="6">
        <f>IF(COUNTIF(I30:XFD30,"&gt;"&amp;0)=0,,HLOOKUP(COUNTIF(I30:XFD30,"&gt;"&amp;0)-1,I$1:XFD30,A30+1,FALSE))</f>
        <v>1159</v>
      </c>
      <c r="F30" s="7">
        <f>IF(COUNTIF(I30:XFD30,"&gt;"&amp;0)=0,,HLOOKUP(COUNTIF(I30:XFD30,"&gt;"&amp;0)-MIN($F$1+1,COUNTIF(I30:XFD30,"&gt;"&amp;0)),I$1:XFD30,A30+1,FALSE))</f>
        <v>794</v>
      </c>
      <c r="G30" s="8">
        <f t="shared" si="8"/>
        <v>1.0785805557111063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  <c r="AE30" s="9">
        <v>486</v>
      </c>
      <c r="AF30" s="9">
        <v>530</v>
      </c>
      <c r="AG30" s="9">
        <v>571</v>
      </c>
      <c r="AH30" s="9">
        <v>610</v>
      </c>
      <c r="AI30" s="9">
        <v>687</v>
      </c>
      <c r="AJ30" s="9">
        <v>730</v>
      </c>
      <c r="AK30" s="9">
        <v>769</v>
      </c>
      <c r="AL30" s="9">
        <v>794</v>
      </c>
      <c r="AM30" s="9">
        <v>1014</v>
      </c>
      <c r="AN30" s="9">
        <v>1063</v>
      </c>
      <c r="AO30" s="9">
        <v>1087</v>
      </c>
      <c r="AP30" s="9">
        <v>1102</v>
      </c>
      <c r="AQ30" s="9">
        <v>1159</v>
      </c>
    </row>
    <row r="31" spans="1:106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Ecuador</v>
      </c>
      <c r="D31" s="6">
        <f t="shared" si="7"/>
        <v>871</v>
      </c>
      <c r="E31" s="6">
        <f>IF(COUNTIF(I31:XFD31,"&gt;"&amp;0)=0,,HLOOKUP(COUNTIF(I31:XFD31,"&gt;"&amp;0)-1,I$1:XFD31,A31+1,FALSE))</f>
        <v>871</v>
      </c>
      <c r="F31" s="7">
        <f>IF(COUNTIF(I31:XFD31,"&gt;"&amp;0)=0,,HLOOKUP(COUNTIF(I31:XFD31,"&gt;"&amp;0)-MIN($F$1+1,COUNTIF(I31:XFD31,"&gt;"&amp;0)),I$1:XFD31,A31+1,FALSE))</f>
        <v>560</v>
      </c>
      <c r="G31" s="8">
        <f t="shared" si="8"/>
        <v>1.0923605956658191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  <c r="AH31" s="9">
        <v>403</v>
      </c>
      <c r="AI31" s="9">
        <v>421</v>
      </c>
      <c r="AJ31" s="9">
        <v>456</v>
      </c>
      <c r="AK31" s="9">
        <v>474</v>
      </c>
      <c r="AL31" s="9">
        <v>507</v>
      </c>
      <c r="AM31" s="9">
        <v>520</v>
      </c>
      <c r="AN31" s="9">
        <v>537</v>
      </c>
      <c r="AO31" s="9">
        <v>560</v>
      </c>
      <c r="AP31" s="9">
        <v>576</v>
      </c>
      <c r="AQ31" s="9">
        <v>576</v>
      </c>
      <c r="AR31" s="9">
        <v>576</v>
      </c>
      <c r="AS31" s="9">
        <v>663</v>
      </c>
      <c r="AT31" s="9">
        <v>871</v>
      </c>
    </row>
    <row r="32" spans="1:106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India</v>
      </c>
      <c r="D32" s="6">
        <f t="shared" si="7"/>
        <v>1008</v>
      </c>
      <c r="E32" s="6">
        <f>IF(COUNTIF(I32:XFD32,"&gt;"&amp;0)=0,,HLOOKUP(COUNTIF(I32:XFD32,"&gt;"&amp;0)-1,I$1:XFD32,A32+1,FALSE))</f>
        <v>1008</v>
      </c>
      <c r="F32" s="7">
        <f>IF(COUNTIF(I32:XFD32,"&gt;"&amp;0)=0,,HLOOKUP(COUNTIF(I32:XFD32,"&gt;"&amp;0)-MIN($F$1+1,COUNTIF(I32:XFD32,"&gt;"&amp;0)),I$1:XFD32,A32+1,FALSE))</f>
        <v>721</v>
      </c>
      <c r="G32" s="8">
        <f t="shared" si="8"/>
        <v>1.0693135090749062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  <c r="AG32" s="9">
        <v>448</v>
      </c>
      <c r="AH32" s="9">
        <v>486</v>
      </c>
      <c r="AI32" s="9">
        <v>521</v>
      </c>
      <c r="AJ32" s="9">
        <v>559</v>
      </c>
      <c r="AK32" s="9">
        <v>592</v>
      </c>
      <c r="AL32" s="9">
        <v>645</v>
      </c>
      <c r="AM32" s="9">
        <v>681</v>
      </c>
      <c r="AN32" s="9">
        <v>721</v>
      </c>
      <c r="AO32" s="9">
        <v>780</v>
      </c>
      <c r="AP32" s="9">
        <v>825</v>
      </c>
      <c r="AQ32" s="9">
        <v>881</v>
      </c>
      <c r="AR32" s="9">
        <v>939</v>
      </c>
      <c r="AS32" s="9">
        <v>1008</v>
      </c>
    </row>
    <row r="33" spans="1:73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Romania</v>
      </c>
      <c r="D33" s="6">
        <f t="shared" si="7"/>
        <v>663</v>
      </c>
      <c r="E33" s="6">
        <f>IF(COUNTIF(I33:XFD33,"&gt;"&amp;0)=0,,HLOOKUP(COUNTIF(I33:XFD33,"&gt;"&amp;0)-1,I$1:XFD33,A33+1,FALSE))</f>
        <v>663</v>
      </c>
      <c r="F33" s="7">
        <f>IF(COUNTIF(I33:XFD33,"&gt;"&amp;0)=0,,HLOOKUP(COUNTIF(I33:XFD33,"&gt;"&amp;0)-MIN($F$1+1,COUNTIF(I33:XFD33,"&gt;"&amp;0)),I$1:XFD33,A33+1,FALSE))</f>
        <v>545</v>
      </c>
      <c r="G33" s="8">
        <f t="shared" si="8"/>
        <v>1.0399762112613655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  <c r="AF33" s="9">
        <v>392</v>
      </c>
      <c r="AG33" s="9">
        <v>411</v>
      </c>
      <c r="AH33" s="9">
        <v>421</v>
      </c>
      <c r="AI33" s="9">
        <v>451</v>
      </c>
      <c r="AJ33" s="9">
        <v>478</v>
      </c>
      <c r="AK33" s="9">
        <v>498</v>
      </c>
      <c r="AL33" s="9">
        <v>524</v>
      </c>
      <c r="AM33" s="9">
        <v>545</v>
      </c>
      <c r="AN33" s="9">
        <v>567</v>
      </c>
      <c r="AO33" s="9">
        <v>601</v>
      </c>
      <c r="AP33" s="9">
        <v>619</v>
      </c>
      <c r="AQ33" s="9">
        <v>641</v>
      </c>
      <c r="AR33" s="9">
        <v>663</v>
      </c>
    </row>
    <row r="34" spans="1:73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Philippines</v>
      </c>
      <c r="D34" s="6">
        <f t="shared" si="7"/>
        <v>530</v>
      </c>
      <c r="E34" s="6">
        <f>IF(COUNTIF(I34:XFD34,"&gt;"&amp;0)=0,,HLOOKUP(COUNTIF(I34:XFD34,"&gt;"&amp;0)-1,I$1:XFD34,A34+1,FALSE))</f>
        <v>530</v>
      </c>
      <c r="F34" s="7">
        <f>IF(COUNTIF(I34:XFD34,"&gt;"&amp;0)=0,,HLOOKUP(COUNTIF(I34:XFD34,"&gt;"&amp;0)-MIN($F$1+1,COUNTIF(I34:XFD34,"&gt;"&amp;0)),I$1:XFD34,A34+1,FALSE))</f>
        <v>462</v>
      </c>
      <c r="G34" s="8">
        <f t="shared" si="8"/>
        <v>1.027842991220965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  <c r="AP34" s="9">
        <v>362</v>
      </c>
      <c r="AQ34" s="9">
        <v>387</v>
      </c>
      <c r="AR34" s="9">
        <v>397</v>
      </c>
      <c r="AS34" s="9">
        <v>409</v>
      </c>
      <c r="AT34" s="9">
        <v>428</v>
      </c>
      <c r="AU34" s="9">
        <v>437</v>
      </c>
      <c r="AV34" s="9">
        <v>446</v>
      </c>
      <c r="AW34" s="9">
        <v>462</v>
      </c>
      <c r="AX34" s="9">
        <v>477</v>
      </c>
      <c r="AY34" s="9">
        <v>494</v>
      </c>
      <c r="AZ34" s="9">
        <v>501</v>
      </c>
      <c r="BA34" s="9">
        <v>511</v>
      </c>
      <c r="BB34" s="9">
        <v>530</v>
      </c>
    </row>
    <row r="35" spans="1:73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Mexico</v>
      </c>
      <c r="D35" s="6">
        <f t="shared" si="7"/>
        <v>1569</v>
      </c>
      <c r="E35" s="6">
        <f>IF(COUNTIF(I35:XFD35,"&gt;"&amp;0)=0,,HLOOKUP(COUNTIF(I35:XFD35,"&gt;"&amp;0)-1,I$1:XFD35,A35+1,FALSE))</f>
        <v>1569</v>
      </c>
      <c r="F35" s="7">
        <f>IF(COUNTIF(I35:XFD35,"&gt;"&amp;0)=0,,HLOOKUP(COUNTIF(I35:XFD35,"&gt;"&amp;0)-MIN($F$1+1,COUNTIF(I35:XFD35,"&gt;"&amp;0)),I$1:XFD35,A35+1,FALSE))</f>
        <v>1069</v>
      </c>
      <c r="G35" s="8">
        <f t="shared" si="8"/>
        <v>1.0797645070601416</v>
      </c>
      <c r="H35" s="13" t="s">
        <v>94</v>
      </c>
      <c r="I35" s="9">
        <v>8</v>
      </c>
      <c r="J35" s="9">
        <v>12</v>
      </c>
      <c r="K35" s="9">
        <v>16</v>
      </c>
      <c r="L35" s="9">
        <v>20</v>
      </c>
      <c r="M35" s="9">
        <v>28</v>
      </c>
      <c r="N35" s="9">
        <v>29</v>
      </c>
      <c r="O35" s="9">
        <v>37</v>
      </c>
      <c r="P35" s="9">
        <v>50</v>
      </c>
      <c r="Q35" s="9">
        <v>60</v>
      </c>
      <c r="R35" s="9">
        <v>79</v>
      </c>
      <c r="S35" s="9">
        <v>94</v>
      </c>
      <c r="T35" s="9">
        <v>125</v>
      </c>
      <c r="U35" s="9">
        <v>141</v>
      </c>
      <c r="V35" s="9">
        <v>174</v>
      </c>
      <c r="W35" s="9">
        <v>194</v>
      </c>
      <c r="X35" s="9">
        <v>233</v>
      </c>
      <c r="Y35" s="9">
        <v>273</v>
      </c>
      <c r="Z35" s="9">
        <v>296</v>
      </c>
      <c r="AA35" s="9">
        <v>332</v>
      </c>
      <c r="AB35" s="9">
        <v>406</v>
      </c>
      <c r="AC35" s="9">
        <v>449</v>
      </c>
      <c r="AD35" s="9">
        <v>486</v>
      </c>
      <c r="AE35" s="9">
        <v>546</v>
      </c>
      <c r="AF35" s="9">
        <v>650</v>
      </c>
      <c r="AG35" s="9">
        <v>686</v>
      </c>
      <c r="AH35" s="9">
        <v>712</v>
      </c>
      <c r="AI35" s="9">
        <v>857</v>
      </c>
      <c r="AJ35" s="9">
        <v>970</v>
      </c>
      <c r="AK35" s="9">
        <v>1069</v>
      </c>
      <c r="AL35" s="9">
        <v>1221</v>
      </c>
      <c r="AM35" s="9">
        <v>1305</v>
      </c>
      <c r="AN35" s="9">
        <v>1351</v>
      </c>
      <c r="AO35" s="9">
        <v>1434</v>
      </c>
      <c r="AP35" s="9">
        <v>1569</v>
      </c>
    </row>
    <row r="36" spans="1:73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Algeria</v>
      </c>
      <c r="D36" s="6">
        <f t="shared" si="7"/>
        <v>437</v>
      </c>
      <c r="E36" s="6">
        <f>IF(COUNTIF(I36:XFD36,"&gt;"&amp;0)=0,,HLOOKUP(COUNTIF(I36:XFD36,"&gt;"&amp;0)-1,I$1:XFD36,A36+1,FALSE))</f>
        <v>437</v>
      </c>
      <c r="F36" s="7">
        <f>IF(COUNTIF(I36:XFD36,"&gt;"&amp;0)=0,,HLOOKUP(COUNTIF(I36:XFD36,"&gt;"&amp;0)-MIN($F$1+1,COUNTIF(I36:XFD36,"&gt;"&amp;0)),I$1:XFD36,A36+1,FALSE))</f>
        <v>407</v>
      </c>
      <c r="G36" s="8">
        <f t="shared" si="8"/>
        <v>1.0143256443951525</v>
      </c>
      <c r="H36" s="13" t="s">
        <v>75</v>
      </c>
      <c r="I36" s="9">
        <v>9</v>
      </c>
      <c r="J36" s="9">
        <v>11</v>
      </c>
      <c r="K36" s="9">
        <v>15</v>
      </c>
      <c r="L36" s="9">
        <v>17</v>
      </c>
      <c r="M36" s="9">
        <v>17</v>
      </c>
      <c r="N36" s="9">
        <v>19</v>
      </c>
      <c r="O36" s="9">
        <v>21</v>
      </c>
      <c r="P36" s="9">
        <v>25</v>
      </c>
      <c r="Q36" s="9">
        <v>26</v>
      </c>
      <c r="R36" s="9">
        <v>29</v>
      </c>
      <c r="S36" s="9">
        <v>31</v>
      </c>
      <c r="T36" s="9">
        <v>35</v>
      </c>
      <c r="U36" s="9">
        <v>44</v>
      </c>
      <c r="V36" s="9">
        <v>58</v>
      </c>
      <c r="W36" s="9">
        <v>86</v>
      </c>
      <c r="X36" s="9">
        <v>105</v>
      </c>
      <c r="Y36" s="9">
        <v>130</v>
      </c>
      <c r="Z36" s="9">
        <v>152</v>
      </c>
      <c r="AA36" s="9">
        <v>173</v>
      </c>
      <c r="AB36" s="9">
        <v>193</v>
      </c>
      <c r="AC36" s="9">
        <v>205</v>
      </c>
      <c r="AD36" s="9">
        <v>235</v>
      </c>
      <c r="AE36" s="9">
        <v>256</v>
      </c>
      <c r="AF36" s="9">
        <v>275</v>
      </c>
      <c r="AG36" s="9">
        <v>293</v>
      </c>
      <c r="AH36" s="9">
        <v>313</v>
      </c>
      <c r="AI36" s="9">
        <v>326</v>
      </c>
      <c r="AJ36" s="9">
        <v>336</v>
      </c>
      <c r="AK36" s="9">
        <v>348</v>
      </c>
      <c r="AL36" s="9">
        <v>364</v>
      </c>
      <c r="AM36" s="9">
        <v>367</v>
      </c>
      <c r="AN36" s="9">
        <v>375</v>
      </c>
      <c r="AO36" s="9">
        <v>384</v>
      </c>
      <c r="AP36" s="9">
        <v>392</v>
      </c>
      <c r="AQ36" s="9">
        <v>402</v>
      </c>
      <c r="AR36" s="9">
        <v>407</v>
      </c>
      <c r="AS36" s="9">
        <v>415</v>
      </c>
      <c r="AT36" s="9">
        <v>419</v>
      </c>
      <c r="AU36" s="9">
        <v>425</v>
      </c>
      <c r="AV36" s="9">
        <v>432</v>
      </c>
      <c r="AW36" s="9">
        <v>437</v>
      </c>
    </row>
    <row r="37" spans="1:73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Denmark</v>
      </c>
      <c r="D37" s="6">
        <f t="shared" si="7"/>
        <v>434</v>
      </c>
      <c r="E37" s="6">
        <f>IF(COUNTIF(I37:XFD37,"&gt;"&amp;0)=0,,HLOOKUP(COUNTIF(I37:XFD37,"&gt;"&amp;0)-1,I$1:XFD37,A37+1,FALSE))</f>
        <v>434</v>
      </c>
      <c r="F37" s="7">
        <f>IF(COUNTIF(I37:XFD37,"&gt;"&amp;0)=0,,HLOOKUP(COUNTIF(I37:XFD37,"&gt;"&amp;0)-MIN($F$1+1,COUNTIF(I37:XFD37,"&gt;"&amp;0)),I$1:XFD37,A37+1,FALSE))</f>
        <v>394</v>
      </c>
      <c r="G37" s="8">
        <f t="shared" si="8"/>
        <v>1.0195269293553733</v>
      </c>
      <c r="H37" s="13" t="s">
        <v>87</v>
      </c>
      <c r="I37" s="9">
        <v>9</v>
      </c>
      <c r="J37" s="9">
        <v>13</v>
      </c>
      <c r="K37" s="9">
        <v>13</v>
      </c>
      <c r="L37" s="9">
        <v>24</v>
      </c>
      <c r="M37" s="9">
        <v>32</v>
      </c>
      <c r="N37" s="9">
        <v>34</v>
      </c>
      <c r="O37" s="9">
        <v>41</v>
      </c>
      <c r="P37" s="9">
        <v>52</v>
      </c>
      <c r="Q37" s="9">
        <v>65</v>
      </c>
      <c r="R37" s="9">
        <v>72</v>
      </c>
      <c r="S37" s="9">
        <v>77</v>
      </c>
      <c r="T37" s="9">
        <v>90</v>
      </c>
      <c r="U37" s="9">
        <v>104</v>
      </c>
      <c r="V37" s="9">
        <v>123</v>
      </c>
      <c r="W37" s="9">
        <v>139</v>
      </c>
      <c r="X37" s="9">
        <v>161</v>
      </c>
      <c r="Y37" s="9">
        <v>179</v>
      </c>
      <c r="Z37" s="9">
        <v>187</v>
      </c>
      <c r="AA37" s="9">
        <v>203</v>
      </c>
      <c r="AB37" s="9">
        <v>218</v>
      </c>
      <c r="AC37" s="9">
        <v>237</v>
      </c>
      <c r="AD37" s="9">
        <v>247</v>
      </c>
      <c r="AE37" s="9">
        <v>260</v>
      </c>
      <c r="AF37" s="9">
        <v>273</v>
      </c>
      <c r="AG37" s="9">
        <v>285</v>
      </c>
      <c r="AH37" s="9">
        <v>299</v>
      </c>
      <c r="AI37" s="9">
        <v>309</v>
      </c>
      <c r="AJ37" s="9">
        <v>321</v>
      </c>
      <c r="AK37" s="9">
        <v>336</v>
      </c>
      <c r="AL37" s="9">
        <v>346</v>
      </c>
      <c r="AM37" s="9">
        <v>355</v>
      </c>
      <c r="AN37" s="9">
        <v>364</v>
      </c>
      <c r="AO37" s="9">
        <v>370</v>
      </c>
      <c r="AP37" s="9">
        <v>384</v>
      </c>
      <c r="AQ37" s="9">
        <v>394</v>
      </c>
      <c r="AR37" s="9">
        <v>403</v>
      </c>
      <c r="AS37" s="9">
        <v>418</v>
      </c>
      <c r="AT37" s="9">
        <v>422</v>
      </c>
      <c r="AU37" s="9">
        <v>427</v>
      </c>
      <c r="AV37" s="9">
        <v>434</v>
      </c>
    </row>
    <row r="38" spans="1:73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596</v>
      </c>
      <c r="E38" s="6">
        <f>IF(COUNTIF(I38:XFD38,"&gt;"&amp;0)=0,,HLOOKUP(COUNTIF(I38:XFD38,"&gt;"&amp;0)-1,I$1:XFD38,A38+1,FALSE))</f>
        <v>596</v>
      </c>
      <c r="F38" s="7">
        <f>IF(COUNTIF(I38:XFD38,"&gt;"&amp;0)=0,,HLOOKUP(COUNTIF(I38:XFD38,"&gt;"&amp;0)-MIN($F$1+1,COUNTIF(I38:XFD38,"&gt;"&amp;0)),I$1:XFD38,A38+1,FALSE))</f>
        <v>454</v>
      </c>
      <c r="G38" s="8">
        <f t="shared" si="8"/>
        <v>1.0559371788665712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  <c r="AG38" s="9">
        <v>314</v>
      </c>
      <c r="AH38" s="9">
        <v>332</v>
      </c>
      <c r="AI38" s="9">
        <v>347</v>
      </c>
      <c r="AJ38" s="9">
        <v>360</v>
      </c>
      <c r="AK38" s="9">
        <v>380</v>
      </c>
      <c r="AL38" s="9">
        <v>401</v>
      </c>
      <c r="AM38" s="9">
        <v>426</v>
      </c>
      <c r="AN38" s="9">
        <v>454</v>
      </c>
      <c r="AO38" s="9">
        <v>494</v>
      </c>
      <c r="AP38" s="9">
        <v>524</v>
      </c>
      <c r="AQ38" s="9">
        <v>535</v>
      </c>
      <c r="AR38" s="9">
        <v>562</v>
      </c>
      <c r="AS38" s="9">
        <v>596</v>
      </c>
    </row>
    <row r="39" spans="1:73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Korea, South</v>
      </c>
      <c r="D39" s="6">
        <f t="shared" si="7"/>
        <v>246</v>
      </c>
      <c r="E39" s="6">
        <f>IF(COUNTIF(I39:XFD39,"&gt;"&amp;0)=0,,HLOOKUP(COUNTIF(I39:XFD39,"&gt;"&amp;0)-1,I$1:XFD39,A39+1,FALSE))</f>
        <v>246</v>
      </c>
      <c r="F39" s="7">
        <f>IF(COUNTIF(I39:XFD39,"&gt;"&amp;0)=0,,HLOOKUP(COUNTIF(I39:XFD39,"&gt;"&amp;0)-MIN($F$1+1,COUNTIF(I39:XFD39,"&gt;"&amp;0)),I$1:XFD39,A39+1,FALSE))</f>
        <v>240</v>
      </c>
      <c r="G39" s="8">
        <f t="shared" si="8"/>
        <v>1.0049507371194886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  <c r="BI39" s="9">
        <v>229</v>
      </c>
      <c r="BJ39" s="9">
        <v>230</v>
      </c>
      <c r="BK39" s="9">
        <v>232</v>
      </c>
      <c r="BL39" s="9">
        <v>234</v>
      </c>
      <c r="BM39" s="9">
        <v>236</v>
      </c>
      <c r="BN39" s="9">
        <v>237</v>
      </c>
      <c r="BO39" s="9">
        <v>238</v>
      </c>
      <c r="BP39" s="9">
        <v>240</v>
      </c>
      <c r="BQ39" s="9">
        <v>240</v>
      </c>
      <c r="BR39" s="9">
        <v>242</v>
      </c>
      <c r="BS39" s="9">
        <v>243</v>
      </c>
      <c r="BT39" s="9">
        <v>244</v>
      </c>
      <c r="BU39" s="9">
        <v>246</v>
      </c>
    </row>
    <row r="40" spans="1:73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854</v>
      </c>
      <c r="E40" s="6">
        <f>IF(COUNTIF(I40:XFD40,"&gt;"&amp;0)=0,,HLOOKUP(COUNTIF(I40:XFD40,"&gt;"&amp;0)-1,I$1:XFD40,A40+1,FALSE))</f>
        <v>854</v>
      </c>
      <c r="F40" s="7">
        <f>IF(COUNTIF(I40:XFD40,"&gt;"&amp;0)=0,,HLOOKUP(COUNTIF(I40:XFD40,"&gt;"&amp;0)-MIN($F$1+1,COUNTIF(I40:XFD40,"&gt;"&amp;0)),I$1:XFD40,A40+1,FALSE))</f>
        <v>572</v>
      </c>
      <c r="G40" s="8">
        <f t="shared" si="8"/>
        <v>1.0834587177976442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  <c r="AE40" s="9">
        <v>274</v>
      </c>
      <c r="AF40" s="9">
        <v>300</v>
      </c>
      <c r="AG40" s="9">
        <v>348</v>
      </c>
      <c r="AH40" s="9">
        <v>400</v>
      </c>
      <c r="AI40" s="9">
        <v>445</v>
      </c>
      <c r="AJ40" s="9">
        <v>484</v>
      </c>
      <c r="AK40" s="9">
        <v>530</v>
      </c>
      <c r="AL40" s="9">
        <v>572</v>
      </c>
      <c r="AM40" s="9">
        <v>634</v>
      </c>
      <c r="AN40" s="9">
        <v>700</v>
      </c>
      <c r="AO40" s="9">
        <v>728</v>
      </c>
      <c r="AP40" s="9">
        <v>782</v>
      </c>
      <c r="AQ40" s="9">
        <v>854</v>
      </c>
    </row>
    <row r="41" spans="1:73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Dominican Republic</v>
      </c>
      <c r="D41" s="6">
        <f t="shared" si="7"/>
        <v>286</v>
      </c>
      <c r="E41" s="6">
        <f>IF(COUNTIF(I41:XFD41,"&gt;"&amp;0)=0,,HLOOKUP(COUNTIF(I41:XFD41,"&gt;"&amp;0)-1,I$1:XFD41,A41+1,FALSE))</f>
        <v>286</v>
      </c>
      <c r="F41" s="7">
        <f>IF(COUNTIF(I41:XFD41,"&gt;"&amp;0)=0,,HLOOKUP(COUNTIF(I41:XFD41,"&gt;"&amp;0)-MIN($F$1+1,COUNTIF(I41:XFD41,"&gt;"&amp;0)),I$1:XFD41,A41+1,FALSE))</f>
        <v>265</v>
      </c>
      <c r="G41" s="8">
        <f t="shared" si="8"/>
        <v>1.0153693084103299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  <c r="AE41" s="9">
        <v>196</v>
      </c>
      <c r="AF41" s="9">
        <v>200</v>
      </c>
      <c r="AG41" s="9">
        <v>217</v>
      </c>
      <c r="AH41" s="9">
        <v>226</v>
      </c>
      <c r="AI41" s="9">
        <v>235</v>
      </c>
      <c r="AJ41" s="9">
        <v>245</v>
      </c>
      <c r="AK41" s="9">
        <v>260</v>
      </c>
      <c r="AL41" s="9">
        <v>265</v>
      </c>
      <c r="AM41" s="9">
        <v>267</v>
      </c>
      <c r="AN41" s="9">
        <v>273</v>
      </c>
      <c r="AO41" s="9">
        <v>278</v>
      </c>
      <c r="AP41" s="9">
        <v>282</v>
      </c>
      <c r="AQ41" s="9">
        <v>286</v>
      </c>
    </row>
    <row r="42" spans="1:73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Egypt</v>
      </c>
      <c r="D42" s="6">
        <f t="shared" si="7"/>
        <v>359</v>
      </c>
      <c r="E42" s="6">
        <f>IF(COUNTIF(I42:XFD42,"&gt;"&amp;0)=0,,HLOOKUP(COUNTIF(I42:XFD42,"&gt;"&amp;0)-1,I$1:XFD42,A42+1,FALSE))</f>
        <v>359</v>
      </c>
      <c r="F42" s="7">
        <f>IF(COUNTIF(I42:XFD42,"&gt;"&amp;0)=0,,HLOOKUP(COUNTIF(I42:XFD42,"&gt;"&amp;0)-MIN($F$1+1,COUNTIF(I42:XFD42,"&gt;"&amp;0)),I$1:XFD42,A42+1,FALSE))</f>
        <v>287</v>
      </c>
      <c r="G42" s="8">
        <f t="shared" si="8"/>
        <v>1.0457852457211587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  <c r="AJ42" s="9">
        <v>196</v>
      </c>
      <c r="AK42" s="9">
        <v>205</v>
      </c>
      <c r="AL42" s="9">
        <v>224</v>
      </c>
      <c r="AM42" s="9">
        <v>239</v>
      </c>
      <c r="AN42" s="9">
        <v>250</v>
      </c>
      <c r="AO42" s="9">
        <v>264</v>
      </c>
      <c r="AP42" s="9">
        <v>276</v>
      </c>
      <c r="AQ42" s="9">
        <v>287</v>
      </c>
      <c r="AR42" s="9">
        <v>294</v>
      </c>
      <c r="AS42" s="9">
        <v>307</v>
      </c>
      <c r="AT42" s="9">
        <v>317</v>
      </c>
      <c r="AU42" s="9">
        <v>337</v>
      </c>
      <c r="AV42" s="9">
        <v>359</v>
      </c>
    </row>
    <row r="43" spans="1:73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Czechia</v>
      </c>
      <c r="D43" s="6">
        <f t="shared" si="7"/>
        <v>227</v>
      </c>
      <c r="E43" s="6">
        <f>IF(COUNTIF(I43:XFD43,"&gt;"&amp;0)=0,,HLOOKUP(COUNTIF(I43:XFD43,"&gt;"&amp;0)-1,I$1:XFD43,A43+1,FALSE))</f>
        <v>227</v>
      </c>
      <c r="F43" s="7">
        <f>IF(COUNTIF(I43:XFD43,"&gt;"&amp;0)=0,,HLOOKUP(COUNTIF(I43:XFD43,"&gt;"&amp;0)-MIN($F$1+1,COUNTIF(I43:XFD43,"&gt;"&amp;0)),I$1:XFD43,A43+1,FALSE))</f>
        <v>210</v>
      </c>
      <c r="G43" s="8">
        <f t="shared" si="8"/>
        <v>1.0156903177736316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  <c r="AD43" s="9">
        <v>169</v>
      </c>
      <c r="AE43" s="9">
        <v>173</v>
      </c>
      <c r="AF43" s="9">
        <v>181</v>
      </c>
      <c r="AG43" s="9">
        <v>186</v>
      </c>
      <c r="AH43" s="9">
        <v>194</v>
      </c>
      <c r="AI43" s="9">
        <v>201</v>
      </c>
      <c r="AJ43" s="9">
        <v>208</v>
      </c>
      <c r="AK43" s="9">
        <v>210</v>
      </c>
      <c r="AL43" s="9">
        <v>214</v>
      </c>
      <c r="AM43" s="9">
        <v>218</v>
      </c>
      <c r="AN43" s="9">
        <v>220</v>
      </c>
      <c r="AO43" s="9">
        <v>223</v>
      </c>
      <c r="AP43" s="9">
        <v>227</v>
      </c>
    </row>
    <row r="44" spans="1:73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Russia</v>
      </c>
      <c r="D44" s="6">
        <f t="shared" si="7"/>
        <v>867</v>
      </c>
      <c r="E44" s="6">
        <f>IF(COUNTIF(I44:XFD44,"&gt;"&amp;0)=0,,HLOOKUP(COUNTIF(I44:XFD44,"&gt;"&amp;0)-1,I$1:XFD44,A44+1,FALSE))</f>
        <v>867</v>
      </c>
      <c r="F44" s="7">
        <f>IF(COUNTIF(I44:XFD44,"&gt;"&amp;0)=0,,HLOOKUP(COUNTIF(I44:XFD44,"&gt;"&amp;0)-MIN($F$1+1,COUNTIF(I44:XFD44,"&gt;"&amp;0)),I$1:XFD44,A44+1,FALSE))</f>
        <v>555</v>
      </c>
      <c r="G44" s="8">
        <f t="shared" si="8"/>
        <v>1.0933147893315047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  <c r="AA44" s="9">
        <v>232</v>
      </c>
      <c r="AB44" s="9">
        <v>273</v>
      </c>
      <c r="AC44" s="9">
        <v>313</v>
      </c>
      <c r="AD44" s="9">
        <v>361</v>
      </c>
      <c r="AE44" s="9">
        <v>405</v>
      </c>
      <c r="AF44" s="9">
        <v>456</v>
      </c>
      <c r="AG44" s="9">
        <v>513</v>
      </c>
      <c r="AH44" s="9">
        <v>555</v>
      </c>
      <c r="AI44" s="9">
        <v>615</v>
      </c>
      <c r="AJ44" s="9">
        <v>681</v>
      </c>
      <c r="AK44" s="9">
        <v>747</v>
      </c>
      <c r="AL44" s="9">
        <v>794</v>
      </c>
      <c r="AM44" s="9">
        <v>867</v>
      </c>
    </row>
    <row r="45" spans="1:73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Norway</v>
      </c>
      <c r="D45" s="6">
        <f t="shared" si="7"/>
        <v>206</v>
      </c>
      <c r="E45" s="6">
        <f>IF(COUNTIF(I45:XFD45,"&gt;"&amp;0)=0,,HLOOKUP(COUNTIF(I45:XFD45,"&gt;"&amp;0)-1,I$1:XFD45,A45+1,FALSE))</f>
        <v>206</v>
      </c>
      <c r="F45" s="7">
        <f>IF(COUNTIF(I45:XFD45,"&gt;"&amp;0)=0,,HLOOKUP(COUNTIF(I45:XFD45,"&gt;"&amp;0)-MIN($F$1+1,COUNTIF(I45:XFD45,"&gt;"&amp;0)),I$1:XFD45,A45+1,FALSE))</f>
        <v>194</v>
      </c>
      <c r="G45" s="8">
        <f t="shared" si="8"/>
        <v>1.0120759343016172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  <c r="AG45" s="9">
        <v>152</v>
      </c>
      <c r="AH45" s="9">
        <v>161</v>
      </c>
      <c r="AI45" s="9">
        <v>164</v>
      </c>
      <c r="AJ45" s="9">
        <v>165</v>
      </c>
      <c r="AK45" s="9">
        <v>181</v>
      </c>
      <c r="AL45" s="9">
        <v>182</v>
      </c>
      <c r="AM45" s="9">
        <v>187</v>
      </c>
      <c r="AN45" s="9">
        <v>194</v>
      </c>
      <c r="AO45" s="9">
        <v>199</v>
      </c>
      <c r="AP45" s="9">
        <v>201</v>
      </c>
      <c r="AQ45" s="9">
        <v>201</v>
      </c>
      <c r="AR45" s="9">
        <v>205</v>
      </c>
      <c r="AS45" s="9">
        <v>206</v>
      </c>
    </row>
    <row r="46" spans="1:73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Morocco</v>
      </c>
      <c r="D46" s="6">
        <f t="shared" si="7"/>
        <v>165</v>
      </c>
      <c r="E46" s="6">
        <f>IF(COUNTIF(I46:XFD46,"&gt;"&amp;0)=0,,HLOOKUP(COUNTIF(I46:XFD46,"&gt;"&amp;0)-1,I$1:XFD46,A46+1,FALSE))</f>
        <v>165</v>
      </c>
      <c r="F46" s="7">
        <f>IF(COUNTIF(I46:XFD46,"&gt;"&amp;0)=0,,HLOOKUP(COUNTIF(I46:XFD46,"&gt;"&amp;0)-MIN($F$1+1,COUNTIF(I46:XFD46,"&gt;"&amp;0)),I$1:XFD46,A46+1,FALSE))</f>
        <v>155</v>
      </c>
      <c r="G46" s="8">
        <f t="shared" si="8"/>
        <v>1.0125825741571541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  <c r="AD46" s="9">
        <v>130</v>
      </c>
      <c r="AE46" s="9">
        <v>135</v>
      </c>
      <c r="AF46" s="9">
        <v>137</v>
      </c>
      <c r="AG46" s="9">
        <v>141</v>
      </c>
      <c r="AH46" s="9">
        <v>143</v>
      </c>
      <c r="AI46" s="9">
        <v>145</v>
      </c>
      <c r="AJ46" s="9">
        <v>149</v>
      </c>
      <c r="AK46" s="9">
        <v>155</v>
      </c>
      <c r="AL46" s="9">
        <v>158</v>
      </c>
      <c r="AM46" s="9">
        <v>159</v>
      </c>
      <c r="AN46" s="9">
        <v>161</v>
      </c>
      <c r="AO46" s="9">
        <v>162</v>
      </c>
      <c r="AP46" s="9">
        <v>165</v>
      </c>
    </row>
    <row r="47" spans="1:73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Colombia</v>
      </c>
      <c r="D47" s="6">
        <f t="shared" si="7"/>
        <v>269</v>
      </c>
      <c r="E47" s="6">
        <f>IF(COUNTIF(I47:XFD47,"&gt;"&amp;0)=0,,HLOOKUP(COUNTIF(I47:XFD47,"&gt;"&amp;0)-1,I$1:XFD47,A47+1,FALSE))</f>
        <v>269</v>
      </c>
      <c r="F47" s="7">
        <f>IF(COUNTIF(I47:XFD47,"&gt;"&amp;0)=0,,HLOOKUP(COUNTIF(I47:XFD47,"&gt;"&amp;0)-MIN($F$1+1,COUNTIF(I47:XFD47,"&gt;"&amp;0)),I$1:XFD47,A47+1,FALSE))</f>
        <v>215</v>
      </c>
      <c r="G47" s="8">
        <f t="shared" si="8"/>
        <v>1.0458340178367478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  <c r="AA47" s="9">
        <v>144</v>
      </c>
      <c r="AB47" s="9">
        <v>153</v>
      </c>
      <c r="AC47" s="9">
        <v>153</v>
      </c>
      <c r="AD47" s="9">
        <v>179</v>
      </c>
      <c r="AE47" s="9">
        <v>189</v>
      </c>
      <c r="AF47" s="9">
        <v>196</v>
      </c>
      <c r="AG47" s="9">
        <v>206</v>
      </c>
      <c r="AH47" s="9">
        <v>215</v>
      </c>
      <c r="AI47" s="9">
        <v>225</v>
      </c>
      <c r="AJ47" s="9">
        <v>233</v>
      </c>
      <c r="AK47" s="9">
        <v>244</v>
      </c>
      <c r="AL47" s="9">
        <v>253</v>
      </c>
      <c r="AM47" s="9">
        <v>269</v>
      </c>
    </row>
    <row r="48" spans="1:73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Japan</v>
      </c>
      <c r="D48" s="6">
        <f t="shared" si="7"/>
        <v>394</v>
      </c>
      <c r="E48" s="6">
        <f>IF(COUNTIF(I48:XFD48,"&gt;"&amp;0)=0,,HLOOKUP(COUNTIF(I48:XFD48,"&gt;"&amp;0)-1,I$1:XFD48,A48+1,FALSE))</f>
        <v>394</v>
      </c>
      <c r="F48" s="7">
        <f>IF(COUNTIF(I48:XFD48,"&gt;"&amp;0)=0,,HLOOKUP(COUNTIF(I48:XFD48,"&gt;"&amp;0)-MIN($F$1+1,COUNTIF(I48:XFD48,"&gt;"&amp;0)),I$1:XFD48,A48+1,FALSE))</f>
        <v>328</v>
      </c>
      <c r="G48" s="8">
        <f t="shared" si="8"/>
        <v>1.0373480039597585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  <c r="AU48" s="9">
        <v>178</v>
      </c>
      <c r="AV48" s="9">
        <v>190</v>
      </c>
      <c r="AW48" s="9">
        <v>222</v>
      </c>
      <c r="AX48" s="9">
        <v>236</v>
      </c>
      <c r="AY48" s="9">
        <v>236</v>
      </c>
      <c r="AZ48" s="9">
        <v>263</v>
      </c>
      <c r="BA48" s="9">
        <v>281</v>
      </c>
      <c r="BB48" s="9">
        <v>328</v>
      </c>
      <c r="BC48" s="9">
        <v>345</v>
      </c>
      <c r="BD48" s="9">
        <v>360</v>
      </c>
      <c r="BE48" s="9">
        <v>372</v>
      </c>
      <c r="BF48" s="9">
        <v>385</v>
      </c>
      <c r="BG48" s="9">
        <v>394</v>
      </c>
    </row>
    <row r="49" spans="1:56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Israel</v>
      </c>
      <c r="D49" s="6">
        <f t="shared" si="7"/>
        <v>210</v>
      </c>
      <c r="E49" s="6">
        <f>IF(COUNTIF(I49:XFD49,"&gt;"&amp;0)=0,,HLOOKUP(COUNTIF(I49:XFD49,"&gt;"&amp;0)-1,I$1:XFD49,A49+1,FALSE))</f>
        <v>210</v>
      </c>
      <c r="F49" s="7">
        <f>IF(COUNTIF(I49:XFD49,"&gt;"&amp;0)=0,,HLOOKUP(COUNTIF(I49:XFD49,"&gt;"&amp;0)-MIN($F$1+1,COUNTIF(I49:XFD49,"&gt;"&amp;0)),I$1:XFD49,A49+1,FALSE))</f>
        <v>192</v>
      </c>
      <c r="G49" s="8">
        <f t="shared" si="8"/>
        <v>1.0180840023201989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  <c r="AD49" s="9">
        <v>142</v>
      </c>
      <c r="AE49" s="9">
        <v>151</v>
      </c>
      <c r="AF49" s="9">
        <v>164</v>
      </c>
      <c r="AG49" s="9">
        <v>172</v>
      </c>
      <c r="AH49" s="9">
        <v>177</v>
      </c>
      <c r="AI49" s="9">
        <v>184</v>
      </c>
      <c r="AJ49" s="9">
        <v>189</v>
      </c>
      <c r="AK49" s="9">
        <v>192</v>
      </c>
      <c r="AL49" s="9">
        <v>194</v>
      </c>
      <c r="AM49" s="9">
        <v>199</v>
      </c>
      <c r="AN49" s="9">
        <v>201</v>
      </c>
      <c r="AO49" s="9">
        <v>204</v>
      </c>
      <c r="AP49" s="9">
        <v>210</v>
      </c>
    </row>
    <row r="50" spans="1:56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Hungary</v>
      </c>
      <c r="D50" s="6">
        <f t="shared" si="7"/>
        <v>291</v>
      </c>
      <c r="E50" s="6">
        <f>IF(COUNTIF(I50:XFD50,"&gt;"&amp;0)=0,,HLOOKUP(COUNTIF(I50:XFD50,"&gt;"&amp;0)-1,I$1:XFD50,A50+1,FALSE))</f>
        <v>291</v>
      </c>
      <c r="F50" s="7">
        <f>IF(COUNTIF(I50:XFD50,"&gt;"&amp;0)=0,,HLOOKUP(COUNTIF(I50:XFD50,"&gt;"&amp;0)-MIN($F$1+1,COUNTIF(I50:XFD50,"&gt;"&amp;0)),I$1:XFD50,A50+1,FALSE))</f>
        <v>239</v>
      </c>
      <c r="G50" s="8">
        <f t="shared" si="8"/>
        <v>1.0401572909837533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  <c r="AF50" s="9">
        <v>142</v>
      </c>
      <c r="AG50" s="9">
        <v>156</v>
      </c>
      <c r="AH50" s="9">
        <v>172</v>
      </c>
      <c r="AI50" s="9">
        <v>189</v>
      </c>
      <c r="AJ50" s="9">
        <v>199</v>
      </c>
      <c r="AK50" s="9">
        <v>213</v>
      </c>
      <c r="AL50" s="9">
        <v>225</v>
      </c>
      <c r="AM50" s="9">
        <v>239</v>
      </c>
      <c r="AN50" s="9">
        <v>262</v>
      </c>
      <c r="AO50" s="9">
        <v>262</v>
      </c>
      <c r="AP50" s="9">
        <v>272</v>
      </c>
      <c r="AQ50" s="9">
        <v>280</v>
      </c>
      <c r="AR50" s="9">
        <v>291</v>
      </c>
    </row>
    <row r="51" spans="1:56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Greece</v>
      </c>
      <c r="D51" s="6">
        <f t="shared" si="7"/>
        <v>138</v>
      </c>
      <c r="E51" s="6">
        <f>IF(COUNTIF(I51:XFD51,"&gt;"&amp;0)=0,,HLOOKUP(COUNTIF(I51:XFD51,"&gt;"&amp;0)-1,I$1:XFD51,A51+1,FALSE))</f>
        <v>138</v>
      </c>
      <c r="F51" s="7">
        <f>IF(COUNTIF(I51:XFD51,"&gt;"&amp;0)=0,,HLOOKUP(COUNTIF(I51:XFD51,"&gt;"&amp;0)-MIN($F$1+1,COUNTIF(I51:XFD51,"&gt;"&amp;0)),I$1:XFD51,A51+1,FALSE))</f>
        <v>125</v>
      </c>
      <c r="G51" s="8">
        <f t="shared" si="8"/>
        <v>1.0199850696295707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  <c r="AI51" s="9">
        <v>105</v>
      </c>
      <c r="AJ51" s="9">
        <v>108</v>
      </c>
      <c r="AK51" s="9">
        <v>110</v>
      </c>
      <c r="AL51" s="9">
        <v>113</v>
      </c>
      <c r="AM51" s="9">
        <v>116</v>
      </c>
      <c r="AN51" s="9">
        <v>121</v>
      </c>
      <c r="AO51" s="9">
        <v>121</v>
      </c>
      <c r="AP51" s="9">
        <v>125</v>
      </c>
      <c r="AQ51" s="9">
        <v>130</v>
      </c>
      <c r="AR51" s="9">
        <v>130</v>
      </c>
      <c r="AS51" s="9">
        <v>134</v>
      </c>
      <c r="AT51" s="9">
        <v>136</v>
      </c>
      <c r="AU51" s="9">
        <v>138</v>
      </c>
    </row>
    <row r="52" spans="1:56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Pakistan</v>
      </c>
      <c r="D52" s="6">
        <f t="shared" si="7"/>
        <v>312</v>
      </c>
      <c r="E52" s="6">
        <f>IF(COUNTIF(I52:XFD52,"&gt;"&amp;0)=0,,HLOOKUP(COUNTIF(I52:XFD52,"&gt;"&amp;0)-1,I$1:XFD52,A52+1,FALSE))</f>
        <v>312</v>
      </c>
      <c r="F52" s="7">
        <f>IF(COUNTIF(I52:XFD52,"&gt;"&amp;0)=0,,HLOOKUP(COUNTIF(I52:XFD52,"&gt;"&amp;0)-MIN($F$1+1,COUNTIF(I52:XFD52,"&gt;"&amp;0)),I$1:XFD52,A52+1,FALSE))</f>
        <v>237</v>
      </c>
      <c r="G52" s="8">
        <f t="shared" si="8"/>
        <v>1.0565285800436979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  <c r="AE52" s="9">
        <v>128</v>
      </c>
      <c r="AF52" s="9">
        <v>135</v>
      </c>
      <c r="AG52" s="9">
        <v>143</v>
      </c>
      <c r="AH52" s="9">
        <v>168</v>
      </c>
      <c r="AI52" s="9">
        <v>176</v>
      </c>
      <c r="AJ52" s="9">
        <v>201</v>
      </c>
      <c r="AK52" s="9">
        <v>212</v>
      </c>
      <c r="AL52" s="9">
        <v>237</v>
      </c>
      <c r="AM52" s="9">
        <v>253</v>
      </c>
      <c r="AN52" s="9">
        <v>269</v>
      </c>
      <c r="AO52" s="9">
        <v>281</v>
      </c>
      <c r="AP52" s="9">
        <v>292</v>
      </c>
      <c r="AQ52" s="9">
        <v>312</v>
      </c>
    </row>
    <row r="53" spans="1:56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Argentina</v>
      </c>
      <c r="D53" s="6">
        <f t="shared" si="7"/>
        <v>207</v>
      </c>
      <c r="E53" s="6">
        <f>IF(COUNTIF(I53:XFD53,"&gt;"&amp;0)=0,,HLOOKUP(COUNTIF(I53:XFD53,"&gt;"&amp;0)-1,I$1:XFD53,A53+1,FALSE))</f>
        <v>207</v>
      </c>
      <c r="F53" s="7">
        <f>IF(COUNTIF(I53:XFD53,"&gt;"&amp;0)=0,,HLOOKUP(COUNTIF(I53:XFD53,"&gt;"&amp;0)-MIN($F$1+1,COUNTIF(I53:XFD53,"&gt;"&amp;0)),I$1:XFD53,A53+1,FALSE))</f>
        <v>165</v>
      </c>
      <c r="G53" s="8">
        <f t="shared" si="8"/>
        <v>1.0463989139965844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  <c r="AE53" s="9">
        <v>115</v>
      </c>
      <c r="AF53" s="9">
        <v>123</v>
      </c>
      <c r="AG53" s="9">
        <v>129</v>
      </c>
      <c r="AH53" s="9">
        <v>132</v>
      </c>
      <c r="AI53" s="9">
        <v>136</v>
      </c>
      <c r="AJ53" s="9">
        <v>147</v>
      </c>
      <c r="AK53" s="9">
        <v>152</v>
      </c>
      <c r="AL53" s="9">
        <v>165</v>
      </c>
      <c r="AM53" s="9">
        <v>176</v>
      </c>
      <c r="AN53" s="9">
        <v>185</v>
      </c>
      <c r="AO53" s="9">
        <v>192</v>
      </c>
      <c r="AP53" s="9">
        <v>197</v>
      </c>
      <c r="AQ53" s="9">
        <v>207</v>
      </c>
    </row>
    <row r="54" spans="1:56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Ukraine</v>
      </c>
      <c r="D54" s="6">
        <f t="shared" si="7"/>
        <v>239</v>
      </c>
      <c r="E54" s="6">
        <f>IF(COUNTIF(I54:XFD54,"&gt;"&amp;0)=0,,HLOOKUP(COUNTIF(I54:XFD54,"&gt;"&amp;0)-1,I$1:XFD54,A54+1,FALSE))</f>
        <v>239</v>
      </c>
      <c r="F54" s="7">
        <f>IF(COUNTIF(I54:XFD54,"&gt;"&amp;0)=0,,HLOOKUP(COUNTIF(I54:XFD54,"&gt;"&amp;0)-MIN($F$1+1,COUNTIF(I54:XFD54,"&gt;"&amp;0)),I$1:XFD54,A54+1,FALSE))</f>
        <v>187</v>
      </c>
      <c r="G54" s="8">
        <f t="shared" si="8"/>
        <v>1.0502949053943984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  <c r="AB54" s="9">
        <v>116</v>
      </c>
      <c r="AC54" s="9">
        <v>125</v>
      </c>
      <c r="AD54" s="9">
        <v>133</v>
      </c>
      <c r="AE54" s="9">
        <v>141</v>
      </c>
      <c r="AF54" s="9">
        <v>151</v>
      </c>
      <c r="AG54" s="9">
        <v>161</v>
      </c>
      <c r="AH54" s="9">
        <v>174</v>
      </c>
      <c r="AI54" s="9">
        <v>187</v>
      </c>
      <c r="AJ54" s="9">
        <v>201</v>
      </c>
      <c r="AK54" s="9">
        <v>201</v>
      </c>
      <c r="AL54" s="9">
        <v>209</v>
      </c>
      <c r="AM54" s="9">
        <v>220</v>
      </c>
      <c r="AN54" s="9">
        <v>239</v>
      </c>
    </row>
    <row r="55" spans="1:56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Chile</v>
      </c>
      <c r="D55" s="6">
        <f t="shared" si="7"/>
        <v>207</v>
      </c>
      <c r="E55" s="6">
        <f>IF(COUNTIF(I55:XFD55,"&gt;"&amp;0)=0,,HLOOKUP(COUNTIF(I55:XFD55,"&gt;"&amp;0)-1,I$1:XFD55,A55+1,FALSE))</f>
        <v>207</v>
      </c>
      <c r="F55" s="7">
        <f>IF(COUNTIF(I55:XFD55,"&gt;"&amp;0)=0,,HLOOKUP(COUNTIF(I55:XFD55,"&gt;"&amp;0)-MIN($F$1+1,COUNTIF(I55:XFD55,"&gt;"&amp;0)),I$1:XFD55,A55+1,FALSE))</f>
        <v>168</v>
      </c>
      <c r="G55" s="8">
        <f t="shared" si="8"/>
        <v>1.0426347915383527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  <c r="Z55" s="9">
        <v>105</v>
      </c>
      <c r="AA55" s="9">
        <v>116</v>
      </c>
      <c r="AB55" s="9">
        <v>126</v>
      </c>
      <c r="AC55" s="9">
        <v>133</v>
      </c>
      <c r="AD55" s="9">
        <v>139</v>
      </c>
      <c r="AE55" s="9">
        <v>147</v>
      </c>
      <c r="AF55" s="9">
        <v>160</v>
      </c>
      <c r="AG55" s="9">
        <v>168</v>
      </c>
      <c r="AH55" s="9">
        <v>174</v>
      </c>
      <c r="AI55" s="9">
        <v>181</v>
      </c>
      <c r="AJ55" s="9">
        <v>189</v>
      </c>
      <c r="AK55" s="9">
        <v>198</v>
      </c>
      <c r="AL55" s="9">
        <v>207</v>
      </c>
    </row>
    <row r="56" spans="1:56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Serbia</v>
      </c>
      <c r="D56" s="6">
        <f t="shared" si="7"/>
        <v>125</v>
      </c>
      <c r="E56" s="6">
        <f>IF(COUNTIF(I56:XFD56,"&gt;"&amp;0)=0,,HLOOKUP(COUNTIF(I56:XFD56,"&gt;"&amp;0)-1,I$1:XFD56,A56+1,FALSE))</f>
        <v>125</v>
      </c>
      <c r="F56" s="7">
        <f>IF(COUNTIF(I56:XFD56,"&gt;"&amp;0)=0,,HLOOKUP(COUNTIF(I56:XFD56,"&gt;"&amp;0)-MIN($F$1+1,COUNTIF(I56:XFD56,"&gt;"&amp;0)),I$1:XFD56,A56+1,FALSE))</f>
        <v>125</v>
      </c>
      <c r="G56" s="8">
        <f t="shared" si="8"/>
        <v>1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  <c r="AB56" s="9">
        <v>103</v>
      </c>
      <c r="AC56" s="9">
        <v>110</v>
      </c>
      <c r="AD56" s="9">
        <v>117</v>
      </c>
      <c r="AE56" s="9">
        <v>122</v>
      </c>
      <c r="AF56" s="9">
        <v>125</v>
      </c>
      <c r="AG56" s="9">
        <v>125</v>
      </c>
      <c r="AH56" s="9">
        <v>125</v>
      </c>
      <c r="AI56" s="9">
        <v>125</v>
      </c>
      <c r="AJ56" s="9">
        <v>125</v>
      </c>
      <c r="AK56" s="9">
        <v>125</v>
      </c>
      <c r="AL56" s="9">
        <v>125</v>
      </c>
      <c r="AM56" s="9">
        <v>125</v>
      </c>
      <c r="AN56" s="9">
        <v>125</v>
      </c>
    </row>
    <row r="57" spans="1:56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167</v>
      </c>
      <c r="E57" s="6">
        <f>IF(COUNTIF(I57:XFD57,"&gt;"&amp;0)=0,,HLOOKUP(COUNTIF(I57:XFD57,"&gt;"&amp;0)-1,I$1:XFD57,A57+1,FALSE))</f>
        <v>167</v>
      </c>
      <c r="F57" s="7">
        <f>IF(COUNTIF(I57:XFD57,"&gt;"&amp;0)=0,,HLOOKUP(COUNTIF(I57:XFD57,"&gt;"&amp;0)-MIN($F$1+1,COUNTIF(I57:XFD57,"&gt;"&amp;0)),I$1:XFD57,A57+1,FALSE))</f>
        <v>146</v>
      </c>
      <c r="G57" s="8">
        <f t="shared" si="8"/>
        <v>1.0272418943723491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  <c r="AE57" s="9">
        <v>103</v>
      </c>
      <c r="AF57" s="9">
        <v>109</v>
      </c>
      <c r="AG57" s="9">
        <v>116</v>
      </c>
      <c r="AH57" s="9">
        <v>120</v>
      </c>
      <c r="AI57" s="9">
        <v>126</v>
      </c>
      <c r="AJ57" s="9">
        <v>136</v>
      </c>
      <c r="AK57" s="9">
        <v>141</v>
      </c>
      <c r="AL57" s="9">
        <v>146</v>
      </c>
      <c r="AM57" s="9">
        <v>154</v>
      </c>
      <c r="AN57" s="9">
        <v>159</v>
      </c>
      <c r="AO57" s="9">
        <v>165</v>
      </c>
      <c r="AP57" s="9">
        <v>167</v>
      </c>
      <c r="AQ57" s="9">
        <v>167</v>
      </c>
    </row>
    <row r="58" spans="1:56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Malaysia</v>
      </c>
      <c r="D58" s="6">
        <f t="shared" si="7"/>
        <v>100</v>
      </c>
      <c r="E58" s="6">
        <f>IF(COUNTIF(I58:XFD58,"&gt;"&amp;0)=0,,HLOOKUP(COUNTIF(I58:XFD58,"&gt;"&amp;0)-1,I$1:XFD58,A58+1,FALSE))</f>
        <v>100</v>
      </c>
      <c r="F58" s="7">
        <f>IF(COUNTIF(I58:XFD58,"&gt;"&amp;0)=0,,HLOOKUP(COUNTIF(I58:XFD58,"&gt;"&amp;0)-MIN($F$1+1,COUNTIF(I58:XFD58,"&gt;"&amp;0)),I$1:XFD58,A58+1,FALSE))</f>
        <v>95</v>
      </c>
      <c r="G58" s="8">
        <f t="shared" si="8"/>
        <v>1.0103114593179361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  <c r="AH58" s="9">
        <v>84</v>
      </c>
      <c r="AI58" s="9">
        <v>86</v>
      </c>
      <c r="AJ58" s="9">
        <v>88</v>
      </c>
      <c r="AK58" s="9">
        <v>89</v>
      </c>
      <c r="AL58" s="9">
        <v>89</v>
      </c>
      <c r="AM58" s="9">
        <v>92</v>
      </c>
      <c r="AN58" s="9">
        <v>93</v>
      </c>
      <c r="AO58" s="9">
        <v>95</v>
      </c>
      <c r="AP58" s="9">
        <v>96</v>
      </c>
      <c r="AQ58" s="9">
        <v>98</v>
      </c>
      <c r="AR58" s="9">
        <v>98</v>
      </c>
      <c r="AS58" s="9">
        <v>99</v>
      </c>
      <c r="AT58" s="9">
        <v>100</v>
      </c>
    </row>
    <row r="59" spans="1:56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Iraq</v>
      </c>
      <c r="D59" s="6">
        <f t="shared" si="7"/>
        <v>90</v>
      </c>
      <c r="E59" s="6">
        <f>IF(COUNTIF(I59:XFD59,"&gt;"&amp;0)=0,,HLOOKUP(COUNTIF(I59:XFD59,"&gt;"&amp;0)-1,I$1:XFD59,A59+1,FALSE))</f>
        <v>90</v>
      </c>
      <c r="F59" s="7">
        <f>IF(COUNTIF(I59:XFD59,"&gt;"&amp;0)=0,,HLOOKUP(COUNTIF(I59:XFD59,"&gt;"&amp;0)-MIN($F$1+1,COUNTIF(I59:XFD59,"&gt;"&amp;0)),I$1:XFD59,A59+1,FALSE))</f>
        <v>83</v>
      </c>
      <c r="G59" s="8">
        <f t="shared" si="8"/>
        <v>1.0163256429395773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  <c r="AR59" s="9">
        <v>80</v>
      </c>
      <c r="AS59" s="9">
        <v>81</v>
      </c>
      <c r="AT59" s="9">
        <v>82</v>
      </c>
      <c r="AU59" s="9">
        <v>82</v>
      </c>
      <c r="AV59" s="9">
        <v>82</v>
      </c>
      <c r="AW59" s="9">
        <v>83</v>
      </c>
      <c r="AX59" s="9">
        <v>83</v>
      </c>
      <c r="AY59" s="9">
        <v>83</v>
      </c>
      <c r="AZ59" s="9">
        <v>86</v>
      </c>
      <c r="BA59" s="9">
        <v>86</v>
      </c>
      <c r="BB59" s="9">
        <v>87</v>
      </c>
      <c r="BC59" s="9">
        <v>88</v>
      </c>
      <c r="BD59" s="9">
        <v>90</v>
      </c>
    </row>
    <row r="60" spans="1:56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Luxembourg</v>
      </c>
      <c r="D60" s="6">
        <f t="shared" si="7"/>
        <v>89</v>
      </c>
      <c r="E60" s="6">
        <f>IF(COUNTIF(I60:XFD60,"&gt;"&amp;0)=0,,HLOOKUP(COUNTIF(I60:XFD60,"&gt;"&amp;0)-1,I$1:XFD60,A60+1,FALSE))</f>
        <v>89</v>
      </c>
      <c r="F60" s="7">
        <f>IF(COUNTIF(I60:XFD60,"&gt;"&amp;0)=0,,HLOOKUP(COUNTIF(I60:XFD60,"&gt;"&amp;0)-MIN($F$1+1,COUNTIF(I60:XFD60,"&gt;"&amp;0)),I$1:XFD60,A60+1,FALSE))</f>
        <v>83</v>
      </c>
      <c r="G60" s="8">
        <f t="shared" si="8"/>
        <v>1.0140570362832217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  <c r="AI60" s="9">
        <v>69</v>
      </c>
      <c r="AJ60" s="9">
        <v>72</v>
      </c>
      <c r="AK60" s="9">
        <v>72</v>
      </c>
      <c r="AL60" s="9">
        <v>73</v>
      </c>
      <c r="AM60" s="9">
        <v>75</v>
      </c>
      <c r="AN60" s="9">
        <v>78</v>
      </c>
      <c r="AO60" s="9">
        <v>80</v>
      </c>
      <c r="AP60" s="9">
        <v>83</v>
      </c>
      <c r="AQ60" s="9">
        <v>85</v>
      </c>
      <c r="AR60" s="9">
        <v>85</v>
      </c>
      <c r="AS60" s="9">
        <v>88</v>
      </c>
      <c r="AT60" s="9">
        <v>88</v>
      </c>
      <c r="AU60" s="9">
        <v>89</v>
      </c>
    </row>
    <row r="61" spans="1:56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Australia</v>
      </c>
      <c r="D61" s="6">
        <f t="shared" si="7"/>
        <v>89</v>
      </c>
      <c r="E61" s="6">
        <f>IF(COUNTIF(I61:XFD61,"&gt;"&amp;0)=0,,HLOOKUP(COUNTIF(I61:XFD61,"&gt;"&amp;0)-1,I$1:XFD61,A61+1,FALSE))</f>
        <v>89</v>
      </c>
      <c r="F61" s="7">
        <f>IF(COUNTIF(I61:XFD61,"&gt;"&amp;0)=0,,HLOOKUP(COUNTIF(I61:XFD61,"&gt;"&amp;0)-MIN($F$1+1,COUNTIF(I61:XFD61,"&gt;"&amp;0)),I$1:XFD61,A61+1,FALSE))</f>
        <v>75</v>
      </c>
      <c r="G61" s="8">
        <f t="shared" si="8"/>
        <v>1.034822227649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  <c r="AF61" s="9">
        <v>63</v>
      </c>
      <c r="AG61" s="9">
        <v>66</v>
      </c>
      <c r="AH61" s="9">
        <v>67</v>
      </c>
      <c r="AI61" s="9">
        <v>67</v>
      </c>
      <c r="AJ61" s="9">
        <v>67</v>
      </c>
      <c r="AK61" s="9">
        <v>67</v>
      </c>
      <c r="AL61" s="9">
        <v>67</v>
      </c>
      <c r="AM61" s="9">
        <v>75</v>
      </c>
      <c r="AN61" s="9">
        <v>79</v>
      </c>
      <c r="AO61" s="9">
        <v>80</v>
      </c>
      <c r="AP61" s="9">
        <v>83</v>
      </c>
      <c r="AQ61" s="9">
        <v>83</v>
      </c>
      <c r="AR61" s="9">
        <v>89</v>
      </c>
    </row>
    <row r="62" spans="1:56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Saudi Arabia</v>
      </c>
      <c r="D62" s="6">
        <f t="shared" si="7"/>
        <v>152</v>
      </c>
      <c r="E62" s="6">
        <f>IF(COUNTIF(I62:XFD62,"&gt;"&amp;0)=0,,HLOOKUP(COUNTIF(I62:XFD62,"&gt;"&amp;0)-1,I$1:XFD62,A62+1,FALSE))</f>
        <v>152</v>
      </c>
      <c r="F62" s="7">
        <f>IF(COUNTIF(I62:XFD62,"&gt;"&amp;0)=0,,HLOOKUP(COUNTIF(I62:XFD62,"&gt;"&amp;0)-MIN($F$1+1,COUNTIF(I62:XFD62,"&gt;"&amp;0)),I$1:XFD62,A62+1,FALSE))</f>
        <v>121</v>
      </c>
      <c r="G62" s="8">
        <f t="shared" si="8"/>
        <v>1.0466744997377317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  <c r="AA62" s="9">
        <v>83</v>
      </c>
      <c r="AB62" s="9">
        <v>87</v>
      </c>
      <c r="AC62" s="9">
        <v>92</v>
      </c>
      <c r="AD62" s="9">
        <v>97</v>
      </c>
      <c r="AE62" s="9">
        <v>103</v>
      </c>
      <c r="AF62" s="9">
        <v>109</v>
      </c>
      <c r="AG62" s="9">
        <v>114</v>
      </c>
      <c r="AH62" s="9">
        <v>121</v>
      </c>
      <c r="AI62" s="9">
        <v>127</v>
      </c>
      <c r="AJ62" s="9">
        <v>136</v>
      </c>
      <c r="AK62" s="9">
        <v>139</v>
      </c>
      <c r="AL62" s="9">
        <v>144</v>
      </c>
      <c r="AM62" s="9">
        <v>152</v>
      </c>
    </row>
    <row r="63" spans="1:56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Finland</v>
      </c>
      <c r="D63" s="6">
        <f t="shared" si="7"/>
        <v>199</v>
      </c>
      <c r="E63" s="6">
        <f>IF(COUNTIF(I63:XFD63,"&gt;"&amp;0)=0,,HLOOKUP(COUNTIF(I63:XFD63,"&gt;"&amp;0)-1,I$1:XFD63,A63+1,FALSE))</f>
        <v>199</v>
      </c>
      <c r="F63" s="7">
        <f>IF(COUNTIF(I63:XFD63,"&gt;"&amp;0)=0,,HLOOKUP(COUNTIF(I63:XFD63,"&gt;"&amp;0)-MIN($F$1+1,COUNTIF(I63:XFD63,"&gt;"&amp;0)),I$1:XFD63,A63+1,FALSE))</f>
        <v>172</v>
      </c>
      <c r="G63" s="8">
        <f t="shared" si="8"/>
        <v>1.0295914464095184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  <c r="AB63" s="9">
        <v>75</v>
      </c>
      <c r="AC63" s="9">
        <v>82</v>
      </c>
      <c r="AD63" s="9">
        <v>90</v>
      </c>
      <c r="AE63" s="9">
        <v>94</v>
      </c>
      <c r="AF63" s="9">
        <v>98</v>
      </c>
      <c r="AG63" s="9">
        <v>141</v>
      </c>
      <c r="AH63" s="9">
        <v>149</v>
      </c>
      <c r="AI63" s="9">
        <v>172</v>
      </c>
      <c r="AJ63" s="9">
        <v>177</v>
      </c>
      <c r="AK63" s="9">
        <v>186</v>
      </c>
      <c r="AL63" s="9">
        <v>190</v>
      </c>
      <c r="AM63" s="9">
        <v>193</v>
      </c>
      <c r="AN63" s="9">
        <v>199</v>
      </c>
    </row>
    <row r="64" spans="1:56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Slovenia</v>
      </c>
      <c r="D64" s="6">
        <f t="shared" si="7"/>
        <v>86</v>
      </c>
      <c r="E64" s="6">
        <f>IF(COUNTIF(I64:XFD64,"&gt;"&amp;0)=0,,HLOOKUP(COUNTIF(I64:XFD64,"&gt;"&amp;0)-1,I$1:XFD64,A64+1,FALSE))</f>
        <v>86</v>
      </c>
      <c r="F64" s="7">
        <f>IF(COUNTIF(I64:XFD64,"&gt;"&amp;0)=0,,HLOOKUP(COUNTIF(I64:XFD64,"&gt;"&amp;0)-MIN($F$1+1,COUNTIF(I64:XFD64,"&gt;"&amp;0)),I$1:XFD64,A64+1,FALSE))</f>
        <v>79</v>
      </c>
      <c r="G64" s="8">
        <f t="shared" si="8"/>
        <v>1.0171248664744965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  <c r="AC64" s="9">
        <v>61</v>
      </c>
      <c r="AD64" s="9">
        <v>66</v>
      </c>
      <c r="AE64" s="9">
        <v>70</v>
      </c>
      <c r="AF64" s="9">
        <v>74</v>
      </c>
      <c r="AG64" s="9">
        <v>77</v>
      </c>
      <c r="AH64" s="9">
        <v>77</v>
      </c>
      <c r="AI64" s="9">
        <v>79</v>
      </c>
      <c r="AJ64" s="9">
        <v>79</v>
      </c>
      <c r="AK64" s="9">
        <v>80</v>
      </c>
      <c r="AL64" s="9">
        <v>81</v>
      </c>
      <c r="AM64" s="9">
        <v>82</v>
      </c>
      <c r="AN64" s="9">
        <v>83</v>
      </c>
      <c r="AO64" s="9">
        <v>86</v>
      </c>
    </row>
    <row r="65" spans="1:50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Bosnia and Herzegovina</v>
      </c>
      <c r="D65" s="6">
        <f t="shared" si="7"/>
        <v>63</v>
      </c>
      <c r="E65" s="6">
        <f>IF(COUNTIF(I65:XFD65,"&gt;"&amp;0)=0,,HLOOKUP(COUNTIF(I65:XFD65,"&gt;"&amp;0)-1,I$1:XFD65,A65+1,FALSE))</f>
        <v>63</v>
      </c>
      <c r="F65" s="7">
        <f>IF(COUNTIF(I65:XFD65,"&gt;"&amp;0)=0,,HLOOKUP(COUNTIF(I65:XFD65,"&gt;"&amp;0)-MIN($F$1+1,COUNTIF(I65:XFD65,"&gt;"&amp;0)),I$1:XFD65,A65+1,FALSE))</f>
        <v>54</v>
      </c>
      <c r="G65" s="8">
        <f t="shared" si="8"/>
        <v>1.0313103064775451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  <c r="Z65" s="9">
        <v>43</v>
      </c>
      <c r="AA65" s="9">
        <v>46</v>
      </c>
      <c r="AB65" s="9">
        <v>47</v>
      </c>
      <c r="AC65" s="9">
        <v>48</v>
      </c>
      <c r="AD65" s="9">
        <v>49</v>
      </c>
      <c r="AE65" s="9">
        <v>51</v>
      </c>
      <c r="AF65" s="9">
        <v>53</v>
      </c>
      <c r="AG65" s="9">
        <v>54</v>
      </c>
      <c r="AH65" s="9">
        <v>55</v>
      </c>
      <c r="AI65" s="9">
        <v>57</v>
      </c>
      <c r="AJ65" s="9">
        <v>59</v>
      </c>
      <c r="AK65" s="9">
        <v>60</v>
      </c>
      <c r="AL65" s="9">
        <v>63</v>
      </c>
    </row>
    <row r="66" spans="1:50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Thailand</v>
      </c>
      <c r="D66" s="6">
        <f t="shared" si="7"/>
        <v>54</v>
      </c>
      <c r="E66" s="6">
        <f>IF(COUNTIF(I66:XFD66,"&gt;"&amp;0)=0,,HLOOKUP(COUNTIF(I66:XFD66,"&gt;"&amp;0)-1,I$1:XFD66,A66+1,FALSE))</f>
        <v>54</v>
      </c>
      <c r="F66" s="7">
        <f>IF(COUNTIF(I66:XFD66,"&gt;"&amp;0)=0,,HLOOKUP(COUNTIF(I66:XFD66,"&gt;"&amp;0)-MIN($F$1+1,COUNTIF(I66:XFD66,"&gt;"&amp;0)),I$1:XFD66,A66+1,FALSE))</f>
        <v>50</v>
      </c>
      <c r="G66" s="8">
        <f t="shared" si="8"/>
        <v>1.0155112783974816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  <c r="Z66" s="9">
        <v>46</v>
      </c>
      <c r="AA66" s="9">
        <v>47</v>
      </c>
      <c r="AB66" s="9">
        <v>47</v>
      </c>
      <c r="AC66" s="9">
        <v>47</v>
      </c>
      <c r="AD66" s="9">
        <v>47</v>
      </c>
      <c r="AE66" s="9">
        <v>48</v>
      </c>
      <c r="AF66" s="9">
        <v>49</v>
      </c>
      <c r="AG66" s="9">
        <v>50</v>
      </c>
      <c r="AH66" s="9">
        <v>51</v>
      </c>
      <c r="AI66" s="9">
        <v>51</v>
      </c>
      <c r="AJ66" s="9">
        <v>51</v>
      </c>
      <c r="AK66" s="9">
        <v>52</v>
      </c>
      <c r="AL66" s="9">
        <v>54</v>
      </c>
    </row>
    <row r="67" spans="1:50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San Marino</v>
      </c>
      <c r="D67" s="6">
        <f t="shared" si="7"/>
        <v>41</v>
      </c>
      <c r="E67" s="6">
        <f>IF(COUNTIF(I67:XFD67,"&gt;"&amp;0)=0,,HLOOKUP(COUNTIF(I67:XFD67,"&gt;"&amp;0)-1,I$1:XFD67,A67+1,FALSE))</f>
        <v>41</v>
      </c>
      <c r="F67" s="7">
        <f>IF(COUNTIF(I67:XFD67,"&gt;"&amp;0)=0,,HLOOKUP(COUNTIF(I67:XFD67,"&gt;"&amp;0)-MIN($F$1+1,COUNTIF(I67:XFD67,"&gt;"&amp;0)),I$1:XFD67,A67+1,FALSE))</f>
        <v>40</v>
      </c>
      <c r="G67" s="8">
        <f t="shared" si="8"/>
        <v>1.0049507371194886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  <c r="AL67" s="9">
        <v>38</v>
      </c>
      <c r="AM67" s="9">
        <v>39</v>
      </c>
      <c r="AN67" s="9">
        <v>39</v>
      </c>
      <c r="AO67" s="9">
        <v>39</v>
      </c>
      <c r="AP67" s="9">
        <v>39</v>
      </c>
      <c r="AQ67" s="9">
        <v>40</v>
      </c>
      <c r="AR67" s="9">
        <v>40</v>
      </c>
      <c r="AS67" s="9">
        <v>40</v>
      </c>
      <c r="AT67" s="9">
        <v>40</v>
      </c>
      <c r="AU67" s="9">
        <v>40</v>
      </c>
      <c r="AV67" s="9">
        <v>41</v>
      </c>
      <c r="AW67" s="9">
        <v>41</v>
      </c>
      <c r="AX67" s="9">
        <v>41</v>
      </c>
    </row>
    <row r="68" spans="1:50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North Macedonia</v>
      </c>
      <c r="D68" s="6">
        <f t="shared" si="7"/>
        <v>71</v>
      </c>
      <c r="E68" s="6">
        <f>IF(COUNTIF(I68:XFD68,"&gt;"&amp;0)=0,,HLOOKUP(COUNTIF(I68:XFD68,"&gt;"&amp;0)-1,I$1:XFD68,A68+1,FALSE))</f>
        <v>71</v>
      </c>
      <c r="F68" s="7">
        <f>IF(COUNTIF(I68:XFD68,"&gt;"&amp;0)=0,,HLOOKUP(COUNTIF(I68:XFD68,"&gt;"&amp;0)-MIN($F$1+1,COUNTIF(I68:XFD68,"&gt;"&amp;0)),I$1:XFD68,A68+1,FALSE))</f>
        <v>56</v>
      </c>
      <c r="G68" s="8">
        <f t="shared" si="8"/>
        <v>1.0486101673849297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  <c r="Y68" s="9">
        <v>46</v>
      </c>
      <c r="Z68" s="9">
        <v>49</v>
      </c>
      <c r="AA68" s="9">
        <v>49</v>
      </c>
      <c r="AB68" s="9">
        <v>51</v>
      </c>
      <c r="AC68" s="9">
        <v>54</v>
      </c>
      <c r="AD68" s="9">
        <v>55</v>
      </c>
      <c r="AE68" s="9">
        <v>56</v>
      </c>
      <c r="AF68" s="9">
        <v>56</v>
      </c>
      <c r="AG68" s="9">
        <v>57</v>
      </c>
      <c r="AH68" s="9">
        <v>59</v>
      </c>
      <c r="AI68" s="9">
        <v>61</v>
      </c>
      <c r="AJ68" s="9">
        <v>65</v>
      </c>
      <c r="AK68" s="9">
        <v>71</v>
      </c>
    </row>
    <row r="69" spans="1:50" x14ac:dyDescent="0.25">
      <c r="A69" s="9">
        <f t="shared" ref="A69:A132" si="9">A68+1</f>
        <v>68</v>
      </c>
      <c r="B69" s="9">
        <f t="array" ref="B69">IF(C69="",0,IF(OR(C69=Country_Comparison!$S$19:$S$38),1,0))</f>
        <v>0</v>
      </c>
      <c r="C69" s="9" t="str">
        <f t="shared" si="6"/>
        <v>Bangladesh</v>
      </c>
      <c r="D69" s="6">
        <f t="shared" si="7"/>
        <v>155</v>
      </c>
      <c r="E69" s="6">
        <f>IF(COUNTIF(I69:XFD69,"&gt;"&amp;0)=0,,HLOOKUP(COUNTIF(I69:XFD69,"&gt;"&amp;0)-1,I$1:XFD69,A69+1,FALSE))</f>
        <v>155</v>
      </c>
      <c r="F69" s="7">
        <f>IF(COUNTIF(I69:XFD69,"&gt;"&amp;0)=0,,HLOOKUP(COUNTIF(I69:XFD69,"&gt;"&amp;0)-MIN($F$1+1,COUNTIF(I69:XFD69,"&gt;"&amp;0)),I$1:XFD69,A69+1,FALSE))</f>
        <v>127</v>
      </c>
      <c r="G69" s="8">
        <f t="shared" si="8"/>
        <v>1.0406521730563874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  <c r="U69" s="9">
        <v>60</v>
      </c>
      <c r="V69" s="9">
        <v>75</v>
      </c>
      <c r="W69" s="9">
        <v>84</v>
      </c>
      <c r="X69" s="9">
        <v>91</v>
      </c>
      <c r="Y69" s="9">
        <v>101</v>
      </c>
      <c r="Z69" s="9">
        <v>110</v>
      </c>
      <c r="AA69" s="9">
        <v>120</v>
      </c>
      <c r="AB69" s="9">
        <v>127</v>
      </c>
      <c r="AC69" s="9">
        <v>131</v>
      </c>
      <c r="AD69" s="9">
        <v>140</v>
      </c>
      <c r="AE69" s="9">
        <v>145</v>
      </c>
      <c r="AF69" s="9">
        <v>152</v>
      </c>
      <c r="AG69" s="9">
        <v>155</v>
      </c>
    </row>
    <row r="70" spans="1:50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Tunisia</v>
      </c>
      <c r="D70" s="6">
        <f t="shared" ref="D70:D133" si="11">MAX(I70:CL70)</f>
        <v>40</v>
      </c>
      <c r="E70" s="6">
        <f>IF(COUNTIF(I70:XFD70,"&gt;"&amp;0)=0,,HLOOKUP(COUNTIF(I70:XFD70,"&gt;"&amp;0)-1,I$1:XFD70,A70+1,FALSE))</f>
        <v>40</v>
      </c>
      <c r="F70" s="7">
        <f>IF(COUNTIF(I70:XFD70,"&gt;"&amp;0)=0,,HLOOKUP(COUNTIF(I70:XFD70,"&gt;"&amp;0)-MIN($F$1+1,COUNTIF(I70:XFD70,"&gt;"&amp;0)),I$1:XFD70,A70+1,FALSE))</f>
        <v>38</v>
      </c>
      <c r="G70" s="8">
        <f t="shared" ref="G70:G133" si="12">IF(COUNTIF(I70:XFD70,"&gt;"&amp;0)=0,,(E70/F70)^(1/MIN(COUNTIF(I70:XFD70,"&gt;"&amp;0)-1,$F$1)))</f>
        <v>1.0103114593179361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  <c r="AB70" s="9">
        <v>37</v>
      </c>
      <c r="AC70" s="9">
        <v>37</v>
      </c>
      <c r="AD70" s="9">
        <v>37</v>
      </c>
      <c r="AE70" s="9">
        <v>38</v>
      </c>
      <c r="AF70" s="9">
        <v>38</v>
      </c>
      <c r="AG70" s="9">
        <v>38</v>
      </c>
      <c r="AH70" s="9">
        <v>38</v>
      </c>
      <c r="AI70" s="9">
        <v>38</v>
      </c>
      <c r="AJ70" s="9">
        <v>38</v>
      </c>
      <c r="AK70" s="9">
        <v>38</v>
      </c>
      <c r="AL70" s="9">
        <v>38</v>
      </c>
      <c r="AM70" s="9">
        <v>39</v>
      </c>
      <c r="AN70" s="9">
        <v>40</v>
      </c>
    </row>
    <row r="71" spans="1:50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Moldova</v>
      </c>
      <c r="D71" s="6">
        <f t="shared" si="11"/>
        <v>103</v>
      </c>
      <c r="E71" s="6">
        <f>IF(COUNTIF(I71:XFD71,"&gt;"&amp;0)=0,,HLOOKUP(COUNTIF(I71:XFD71,"&gt;"&amp;0)-1,I$1:XFD71,A71+1,FALSE))</f>
        <v>103</v>
      </c>
      <c r="F71" s="7">
        <f>IF(COUNTIF(I71:XFD71,"&gt;"&amp;0)=0,,HLOOKUP(COUNTIF(I71:XFD71,"&gt;"&amp;0)-MIN($F$1+1,COUNTIF(I71:XFD71,"&gt;"&amp;0)),I$1:XFD71,A71+1,FALSE))</f>
        <v>80</v>
      </c>
      <c r="G71" s="8">
        <f t="shared" si="12"/>
        <v>1.0518394311834189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  <c r="V71" s="9">
        <v>54</v>
      </c>
      <c r="W71" s="9">
        <v>56</v>
      </c>
      <c r="X71" s="9">
        <v>57</v>
      </c>
      <c r="Y71" s="9">
        <v>67</v>
      </c>
      <c r="Z71" s="9">
        <v>70</v>
      </c>
      <c r="AA71" s="9">
        <v>72</v>
      </c>
      <c r="AB71" s="9">
        <v>75</v>
      </c>
      <c r="AC71" s="9">
        <v>80</v>
      </c>
      <c r="AD71" s="9">
        <v>84</v>
      </c>
      <c r="AE71" s="9">
        <v>94</v>
      </c>
      <c r="AF71" s="9">
        <v>96</v>
      </c>
      <c r="AG71" s="9">
        <v>102</v>
      </c>
      <c r="AH71" s="9">
        <v>103</v>
      </c>
    </row>
    <row r="72" spans="1:50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Bulgaria</v>
      </c>
      <c r="D72" s="6">
        <f t="shared" si="11"/>
        <v>58</v>
      </c>
      <c r="E72" s="6">
        <f>IF(COUNTIF(I72:XFD72,"&gt;"&amp;0)=0,,HLOOKUP(COUNTIF(I72:XFD72,"&gt;"&amp;0)-1,I$1:XFD72,A72+1,FALSE))</f>
        <v>58</v>
      </c>
      <c r="F72" s="7">
        <f>IF(COUNTIF(I72:XFD72,"&gt;"&amp;0)=0,,HLOOKUP(COUNTIF(I72:XFD72,"&gt;"&amp;0)-MIN($F$1+1,COUNTIF(I72:XFD72,"&gt;"&amp;0)),I$1:XFD72,A72+1,FALSE))</f>
        <v>52</v>
      </c>
      <c r="G72" s="8">
        <f t="shared" si="12"/>
        <v>1.0220800938152379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  <c r="AA72" s="9">
        <v>38</v>
      </c>
      <c r="AB72" s="9">
        <v>41</v>
      </c>
      <c r="AC72" s="9">
        <v>41</v>
      </c>
      <c r="AD72" s="9">
        <v>42</v>
      </c>
      <c r="AE72" s="9">
        <v>43</v>
      </c>
      <c r="AF72" s="9">
        <v>45</v>
      </c>
      <c r="AG72" s="9">
        <v>49</v>
      </c>
      <c r="AH72" s="9">
        <v>52</v>
      </c>
      <c r="AI72" s="9">
        <v>54</v>
      </c>
      <c r="AJ72" s="9">
        <v>55</v>
      </c>
      <c r="AK72" s="9">
        <v>56</v>
      </c>
      <c r="AL72" s="9">
        <v>58</v>
      </c>
      <c r="AM72" s="9">
        <v>58</v>
      </c>
    </row>
    <row r="73" spans="1:50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Andorra</v>
      </c>
      <c r="D73" s="6">
        <f t="shared" si="11"/>
        <v>41</v>
      </c>
      <c r="E73" s="6">
        <f>IF(COUNTIF(I73:XFD73,"&gt;"&amp;0)=0,,HLOOKUP(COUNTIF(I73:XFD73,"&gt;"&amp;0)-1,I$1:XFD73,A73+1,FALSE))</f>
        <v>41</v>
      </c>
      <c r="F73" s="7">
        <f>IF(COUNTIF(I73:XFD73,"&gt;"&amp;0)=0,,HLOOKUP(COUNTIF(I73:XFD73,"&gt;"&amp;0)-MIN($F$1+1,COUNTIF(I73:XFD73,"&gt;"&amp;0)),I$1:XFD73,A73+1,FALSE))</f>
        <v>37</v>
      </c>
      <c r="G73" s="8">
        <f t="shared" si="12"/>
        <v>1.0207430380947953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  <c r="Z73" s="9">
        <v>33</v>
      </c>
      <c r="AA73" s="9">
        <v>35</v>
      </c>
      <c r="AB73" s="9">
        <v>35</v>
      </c>
      <c r="AC73" s="9">
        <v>36</v>
      </c>
      <c r="AD73" s="9">
        <v>37</v>
      </c>
      <c r="AE73" s="9">
        <v>37</v>
      </c>
      <c r="AF73" s="9">
        <v>37</v>
      </c>
      <c r="AG73" s="9">
        <v>37</v>
      </c>
      <c r="AH73" s="9">
        <v>40</v>
      </c>
      <c r="AI73" s="9">
        <v>40</v>
      </c>
      <c r="AJ73" s="9">
        <v>40</v>
      </c>
      <c r="AK73" s="9">
        <v>40</v>
      </c>
      <c r="AL73" s="9">
        <v>41</v>
      </c>
    </row>
    <row r="74" spans="1:50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Burkina Faso</v>
      </c>
      <c r="D74" s="6">
        <f t="shared" si="11"/>
        <v>42</v>
      </c>
      <c r="E74" s="6">
        <f>IF(COUNTIF(I74:XFD74,"&gt;"&amp;0)=0,,HLOOKUP(COUNTIF(I74:XFD74,"&gt;"&amp;0)-1,I$1:XFD74,A74+1,FALSE))</f>
        <v>42</v>
      </c>
      <c r="F74" s="7">
        <f>IF(COUNTIF(I74:XFD74,"&gt;"&amp;0)=0,,HLOOKUP(COUNTIF(I74:XFD74,"&gt;"&amp;0)-MIN($F$1+1,COUNTIF(I74:XFD74,"&gt;"&amp;0)),I$1:XFD74,A74+1,FALSE))</f>
        <v>41</v>
      </c>
      <c r="G74" s="8">
        <f t="shared" si="12"/>
        <v>1.0048311428358299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  <c r="AC74" s="9">
        <v>32</v>
      </c>
      <c r="AD74" s="9">
        <v>35</v>
      </c>
      <c r="AE74" s="9">
        <v>36</v>
      </c>
      <c r="AF74" s="9">
        <v>36</v>
      </c>
      <c r="AG74" s="9">
        <v>38</v>
      </c>
      <c r="AH74" s="9">
        <v>38</v>
      </c>
      <c r="AI74" s="9">
        <v>39</v>
      </c>
      <c r="AJ74" s="9">
        <v>41</v>
      </c>
      <c r="AK74" s="9">
        <v>41</v>
      </c>
      <c r="AL74" s="9">
        <v>41</v>
      </c>
      <c r="AM74" s="9">
        <v>42</v>
      </c>
      <c r="AN74" s="9">
        <v>42</v>
      </c>
      <c r="AO74" s="9">
        <v>42</v>
      </c>
    </row>
    <row r="75" spans="1:50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Belarus</v>
      </c>
      <c r="D75" s="6">
        <f t="shared" si="11"/>
        <v>79</v>
      </c>
      <c r="E75" s="6">
        <f>IF(COUNTIF(I75:XFD75,"&gt;"&amp;0)=0,,HLOOKUP(COUNTIF(I75:XFD75,"&gt;"&amp;0)-1,I$1:XFD75,A75+1,FALSE))</f>
        <v>79</v>
      </c>
      <c r="F75" s="7">
        <f>IF(COUNTIF(I75:XFD75,"&gt;"&amp;0)=0,,HLOOKUP(COUNTIF(I75:XFD75,"&gt;"&amp;0)-MIN($F$1+1,COUNTIF(I75:XFD75,"&gt;"&amp;0)),I$1:XFD75,A75+1,FALSE))</f>
        <v>60</v>
      </c>
      <c r="G75" s="8">
        <f t="shared" si="12"/>
        <v>1.0565624409687095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  <c r="T75" s="9">
        <v>40</v>
      </c>
      <c r="U75" s="9">
        <v>42</v>
      </c>
      <c r="V75" s="9">
        <v>45</v>
      </c>
      <c r="W75" s="9">
        <v>47</v>
      </c>
      <c r="X75" s="9">
        <v>51</v>
      </c>
      <c r="Y75" s="9">
        <v>55</v>
      </c>
      <c r="Z75" s="9">
        <v>58</v>
      </c>
      <c r="AA75" s="9">
        <v>60</v>
      </c>
      <c r="AB75" s="9">
        <v>63</v>
      </c>
      <c r="AC75" s="9">
        <v>67</v>
      </c>
      <c r="AD75" s="9">
        <v>72</v>
      </c>
      <c r="AE75" s="9">
        <v>75</v>
      </c>
      <c r="AF75" s="9">
        <v>79</v>
      </c>
    </row>
    <row r="76" spans="1:50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Estonia</v>
      </c>
      <c r="D76" s="6">
        <f t="shared" si="11"/>
        <v>50</v>
      </c>
      <c r="E76" s="6">
        <f>IF(COUNTIF(I76:XFD76,"&gt;"&amp;0)=0,,HLOOKUP(COUNTIF(I76:XFD76,"&gt;"&amp;0)-1,I$1:XFD76,A76+1,FALSE))</f>
        <v>50</v>
      </c>
      <c r="F76" s="7">
        <f>IF(COUNTIF(I76:XFD76,"&gt;"&amp;0)=0,,HLOOKUP(COUNTIF(I76:XFD76,"&gt;"&amp;0)-MIN($F$1+1,COUNTIF(I76:XFD76,"&gt;"&amp;0)),I$1:XFD76,A76+1,FALSE))</f>
        <v>45</v>
      </c>
      <c r="G76" s="8">
        <f t="shared" si="12"/>
        <v>1.0212956876001351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  <c r="W76" s="9">
        <v>36</v>
      </c>
      <c r="X76" s="9">
        <v>38</v>
      </c>
      <c r="Y76" s="9">
        <v>38</v>
      </c>
      <c r="Z76" s="9">
        <v>40</v>
      </c>
      <c r="AA76" s="9">
        <v>40</v>
      </c>
      <c r="AB76" s="9">
        <v>43</v>
      </c>
      <c r="AC76" s="9">
        <v>44</v>
      </c>
      <c r="AD76" s="9">
        <v>45</v>
      </c>
      <c r="AE76" s="9">
        <v>46</v>
      </c>
      <c r="AF76" s="9">
        <v>46</v>
      </c>
      <c r="AG76" s="9">
        <v>49</v>
      </c>
      <c r="AH76" s="9">
        <v>50</v>
      </c>
      <c r="AI76" s="9">
        <v>50</v>
      </c>
    </row>
    <row r="77" spans="1:50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South Africa</v>
      </c>
      <c r="D77" s="6">
        <f t="shared" si="11"/>
        <v>93</v>
      </c>
      <c r="E77" s="6">
        <f>IF(COUNTIF(I77:XFD77,"&gt;"&amp;0)=0,,HLOOKUP(COUNTIF(I77:XFD77,"&gt;"&amp;0)-1,I$1:XFD77,A77+1,FALSE))</f>
        <v>93</v>
      </c>
      <c r="F77" s="7">
        <f>IF(COUNTIF(I77:XFD77,"&gt;"&amp;0)=0,,HLOOKUP(COUNTIF(I77:XFD77,"&gt;"&amp;0)-MIN($F$1+1,COUNTIF(I77:XFD77,"&gt;"&amp;0)),I$1:XFD77,A77+1,FALSE))</f>
        <v>75</v>
      </c>
      <c r="G77" s="8">
        <f t="shared" si="12"/>
        <v>1.0439611497901928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  <c r="V77" s="9">
        <v>48</v>
      </c>
      <c r="W77" s="9">
        <v>50</v>
      </c>
      <c r="X77" s="9">
        <v>52</v>
      </c>
      <c r="Y77" s="9">
        <v>54</v>
      </c>
      <c r="Z77" s="9">
        <v>58</v>
      </c>
      <c r="AA77" s="9">
        <v>58</v>
      </c>
      <c r="AB77" s="9">
        <v>65</v>
      </c>
      <c r="AC77" s="9">
        <v>75</v>
      </c>
      <c r="AD77" s="9">
        <v>79</v>
      </c>
      <c r="AE77" s="9">
        <v>86</v>
      </c>
      <c r="AF77" s="9">
        <v>87</v>
      </c>
      <c r="AG77" s="9">
        <v>90</v>
      </c>
      <c r="AH77" s="9">
        <v>93</v>
      </c>
    </row>
    <row r="78" spans="1:50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Honduras</v>
      </c>
      <c r="D78" s="6">
        <f t="shared" si="11"/>
        <v>64</v>
      </c>
      <c r="E78" s="6">
        <f>IF(COUNTIF(I78:XFD78,"&gt;"&amp;0)=0,,HLOOKUP(COUNTIF(I78:XFD78,"&gt;"&amp;0)-1,I$1:XFD78,A78+1,FALSE))</f>
        <v>64</v>
      </c>
      <c r="F78" s="7">
        <f>IF(COUNTIF(I78:XFD78,"&gt;"&amp;0)=0,,HLOOKUP(COUNTIF(I78:XFD78,"&gt;"&amp;0)-MIN($F$1+1,COUNTIF(I78:XFD78,"&gt;"&amp;0)),I$1:XFD78,A78+1,FALSE))</f>
        <v>47</v>
      </c>
      <c r="G78" s="8">
        <f t="shared" si="12"/>
        <v>1.0636932987690171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  <c r="X78" s="9">
        <v>35</v>
      </c>
      <c r="Y78" s="9">
        <v>41</v>
      </c>
      <c r="Z78" s="9">
        <v>46</v>
      </c>
      <c r="AA78" s="9">
        <v>46</v>
      </c>
      <c r="AB78" s="9">
        <v>46</v>
      </c>
      <c r="AC78" s="9">
        <v>46</v>
      </c>
      <c r="AD78" s="9">
        <v>46</v>
      </c>
      <c r="AE78" s="9">
        <v>47</v>
      </c>
      <c r="AF78" s="9">
        <v>55</v>
      </c>
      <c r="AG78" s="9">
        <v>59</v>
      </c>
      <c r="AH78" s="9">
        <v>59</v>
      </c>
      <c r="AI78" s="9">
        <v>61</v>
      </c>
      <c r="AJ78" s="9">
        <v>64</v>
      </c>
    </row>
    <row r="79" spans="1:50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Bolivia</v>
      </c>
      <c r="D79" s="6">
        <f t="shared" si="11"/>
        <v>53</v>
      </c>
      <c r="E79" s="6">
        <f>IF(COUNTIF(I79:XFD79,"&gt;"&amp;0)=0,,HLOOKUP(COUNTIF(I79:XFD79,"&gt;"&amp;0)-1,I$1:XFD79,A79+1,FALSE))</f>
        <v>53</v>
      </c>
      <c r="F79" s="7">
        <f>IF(COUNTIF(I79:XFD79,"&gt;"&amp;0)=0,,HLOOKUP(COUNTIF(I79:XFD79,"&gt;"&amp;0)-MIN($F$1+1,COUNTIF(I79:XFD79,"&gt;"&amp;0)),I$1:XFD79,A79+1,FALSE))</f>
        <v>43</v>
      </c>
      <c r="G79" s="8">
        <f t="shared" si="12"/>
        <v>1.0427050641541786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  <c r="W79" s="9">
        <v>29</v>
      </c>
      <c r="X79" s="9">
        <v>31</v>
      </c>
      <c r="Y79" s="9">
        <v>31</v>
      </c>
      <c r="Z79" s="9">
        <v>32</v>
      </c>
      <c r="AA79" s="9">
        <v>33</v>
      </c>
      <c r="AB79" s="9">
        <v>34</v>
      </c>
      <c r="AC79" s="9">
        <v>37</v>
      </c>
      <c r="AD79" s="9">
        <v>43</v>
      </c>
      <c r="AE79" s="9">
        <v>44</v>
      </c>
      <c r="AF79" s="9">
        <v>46</v>
      </c>
      <c r="AG79" s="9">
        <v>50</v>
      </c>
      <c r="AH79" s="9">
        <v>53</v>
      </c>
      <c r="AI79" s="9">
        <v>53</v>
      </c>
    </row>
    <row r="80" spans="1:50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Albania</v>
      </c>
      <c r="D80" s="6">
        <f t="shared" si="11"/>
        <v>30</v>
      </c>
      <c r="E80" s="6">
        <f>IF(COUNTIF(I80:XFD80,"&gt;"&amp;0)=0,,HLOOKUP(COUNTIF(I80:XFD80,"&gt;"&amp;0)-1,I$1:XFD80,A80+1,FALSE))</f>
        <v>30</v>
      </c>
      <c r="F80" s="7">
        <f>IF(COUNTIF(I80:XFD80,"&gt;"&amp;0)=0,,HLOOKUP(COUNTIF(I80:XFD80,"&gt;"&amp;0)-MIN($F$1+1,COUNTIF(I80:XFD80,"&gt;"&amp;0)),I$1:XFD80,A80+1,FALSE))</f>
        <v>27</v>
      </c>
      <c r="G80" s="8">
        <f t="shared" si="12"/>
        <v>1.0212956876001351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  <c r="AC80" s="9">
        <v>26</v>
      </c>
      <c r="AD80" s="9">
        <v>26</v>
      </c>
      <c r="AE80" s="9">
        <v>26</v>
      </c>
      <c r="AF80" s="9">
        <v>26</v>
      </c>
      <c r="AG80" s="9">
        <v>26</v>
      </c>
      <c r="AH80" s="9">
        <v>26</v>
      </c>
      <c r="AI80" s="9">
        <v>27</v>
      </c>
      <c r="AJ80" s="9">
        <v>27</v>
      </c>
      <c r="AK80" s="9">
        <v>27</v>
      </c>
      <c r="AL80" s="9">
        <v>27</v>
      </c>
      <c r="AM80" s="9">
        <v>28</v>
      </c>
      <c r="AN80" s="9">
        <v>28</v>
      </c>
      <c r="AO80" s="9">
        <v>30</v>
      </c>
    </row>
    <row r="81" spans="1:41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Croatia</v>
      </c>
      <c r="D81" s="6">
        <f t="shared" si="11"/>
        <v>63</v>
      </c>
      <c r="E81" s="6">
        <f>IF(COUNTIF(I81:XFD81,"&gt;"&amp;0)=0,,HLOOKUP(COUNTIF(I81:XFD81,"&gt;"&amp;0)-1,I$1:XFD81,A81+1,FALSE))</f>
        <v>63</v>
      </c>
      <c r="F81" s="7">
        <f>IF(COUNTIF(I81:XFD81,"&gt;"&amp;0)=0,,HLOOKUP(COUNTIF(I81:XFD81,"&gt;"&amp;0)-MIN($F$1+1,COUNTIF(I81:XFD81,"&gt;"&amp;0)),I$1:XFD81,A81+1,FALSE))</f>
        <v>50</v>
      </c>
      <c r="G81" s="8">
        <f t="shared" si="12"/>
        <v>1.0473072477555103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  <c r="V81" s="9">
        <v>35</v>
      </c>
      <c r="W81" s="9">
        <v>36</v>
      </c>
      <c r="X81" s="9">
        <v>39</v>
      </c>
      <c r="Y81" s="9">
        <v>47</v>
      </c>
      <c r="Z81" s="9">
        <v>47</v>
      </c>
      <c r="AA81" s="9">
        <v>48</v>
      </c>
      <c r="AB81" s="9">
        <v>48</v>
      </c>
      <c r="AC81" s="9">
        <v>50</v>
      </c>
      <c r="AD81" s="9">
        <v>51</v>
      </c>
      <c r="AE81" s="9">
        <v>54</v>
      </c>
      <c r="AF81" s="9">
        <v>55</v>
      </c>
      <c r="AG81" s="9">
        <v>59</v>
      </c>
      <c r="AH81" s="9">
        <v>63</v>
      </c>
    </row>
    <row r="82" spans="1:41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Lithuania</v>
      </c>
      <c r="D82" s="6">
        <f t="shared" si="11"/>
        <v>44</v>
      </c>
      <c r="E82" s="6">
        <f>IF(COUNTIF(I82:XFD82,"&gt;"&amp;0)=0,,HLOOKUP(COUNTIF(I82:XFD82,"&gt;"&amp;0)-1,I$1:XFD82,A82+1,FALSE))</f>
        <v>44</v>
      </c>
      <c r="F82" s="7">
        <f>IF(COUNTIF(I82:XFD82,"&gt;"&amp;0)=0,,HLOOKUP(COUNTIF(I82:XFD82,"&gt;"&amp;0)-MIN($F$1+1,COUNTIF(I82:XFD82,"&gt;"&amp;0)),I$1:XFD82,A82+1,FALSE))</f>
        <v>40</v>
      </c>
      <c r="G82" s="8">
        <f t="shared" si="12"/>
        <v>1.0192448764914566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  <c r="Y82" s="9">
        <v>32</v>
      </c>
      <c r="Z82" s="9">
        <v>33</v>
      </c>
      <c r="AA82" s="9">
        <v>33</v>
      </c>
      <c r="AB82" s="9">
        <v>35</v>
      </c>
      <c r="AC82" s="9">
        <v>37</v>
      </c>
      <c r="AD82" s="9">
        <v>38</v>
      </c>
      <c r="AE82" s="9">
        <v>38</v>
      </c>
      <c r="AF82" s="9">
        <v>40</v>
      </c>
      <c r="AG82" s="9">
        <v>40</v>
      </c>
      <c r="AH82" s="9">
        <v>41</v>
      </c>
      <c r="AI82" s="9">
        <v>41</v>
      </c>
      <c r="AJ82" s="9">
        <v>41</v>
      </c>
      <c r="AK82" s="9">
        <v>44</v>
      </c>
    </row>
    <row r="83" spans="1:41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United Arab Emirates</v>
      </c>
      <c r="D83" s="6">
        <f t="shared" si="11"/>
        <v>89</v>
      </c>
      <c r="E83" s="6">
        <f>IF(COUNTIF(I83:XFD83,"&gt;"&amp;0)=0,,HLOOKUP(COUNTIF(I83:XFD83,"&gt;"&amp;0)-1,I$1:XFD83,A83+1,FALSE))</f>
        <v>89</v>
      </c>
      <c r="F83" s="7">
        <f>IF(COUNTIF(I83:XFD83,"&gt;"&amp;0)=0,,HLOOKUP(COUNTIF(I83:XFD83,"&gt;"&amp;0)-MIN($F$1+1,COUNTIF(I83:XFD83,"&gt;"&amp;0)),I$1:XFD83,A83+1,FALSE))</f>
        <v>56</v>
      </c>
      <c r="G83" s="8">
        <f t="shared" si="12"/>
        <v>1.0970853000096037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  <c r="X83" s="9">
        <v>35</v>
      </c>
      <c r="Y83" s="9">
        <v>37</v>
      </c>
      <c r="Z83" s="9">
        <v>37</v>
      </c>
      <c r="AA83" s="9">
        <v>41</v>
      </c>
      <c r="AB83" s="9">
        <v>43</v>
      </c>
      <c r="AC83" s="9">
        <v>46</v>
      </c>
      <c r="AD83" s="9">
        <v>52</v>
      </c>
      <c r="AE83" s="9">
        <v>56</v>
      </c>
      <c r="AF83" s="9">
        <v>64</v>
      </c>
      <c r="AG83" s="9">
        <v>71</v>
      </c>
      <c r="AH83" s="9">
        <v>76</v>
      </c>
      <c r="AI83" s="9">
        <v>82</v>
      </c>
      <c r="AJ83" s="9">
        <v>89</v>
      </c>
    </row>
    <row r="84" spans="1:41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Lebanon</v>
      </c>
      <c r="D84" s="6">
        <f t="shared" si="11"/>
        <v>24</v>
      </c>
      <c r="E84" s="6">
        <f>IF(COUNTIF(I84:XFD84,"&gt;"&amp;0)=0,,HLOOKUP(COUNTIF(I84:XFD84,"&gt;"&amp;0)-1,I$1:XFD84,A84+1,FALSE))</f>
        <v>24</v>
      </c>
      <c r="F84" s="7">
        <f>IF(COUNTIF(I84:XFD84,"&gt;"&amp;0)=0,,HLOOKUP(COUNTIF(I84:XFD84,"&gt;"&amp;0)-MIN($F$1+1,COUNTIF(I84:XFD84,"&gt;"&amp;0)),I$1:XFD84,A84+1,FALSE))</f>
        <v>22</v>
      </c>
      <c r="G84" s="8">
        <f t="shared" si="12"/>
        <v>1.0175545771755876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  <c r="AC84" s="9">
        <v>21</v>
      </c>
      <c r="AD84" s="9">
        <v>21</v>
      </c>
      <c r="AE84" s="9">
        <v>21</v>
      </c>
      <c r="AF84" s="9">
        <v>21</v>
      </c>
      <c r="AG84" s="9">
        <v>21</v>
      </c>
      <c r="AH84" s="9">
        <v>21</v>
      </c>
      <c r="AI84" s="9">
        <v>22</v>
      </c>
      <c r="AJ84" s="9">
        <v>22</v>
      </c>
      <c r="AK84" s="9">
        <v>22</v>
      </c>
      <c r="AL84" s="9">
        <v>24</v>
      </c>
      <c r="AM84" s="9">
        <v>24</v>
      </c>
      <c r="AN84" s="9">
        <v>24</v>
      </c>
      <c r="AO84" s="9">
        <v>24</v>
      </c>
    </row>
    <row r="85" spans="1:41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Congo (Kinshasa)</v>
      </c>
      <c r="D85" s="6">
        <f t="shared" si="11"/>
        <v>30</v>
      </c>
      <c r="E85" s="6">
        <f>IF(COUNTIF(I85:XFD85,"&gt;"&amp;0)=0,,HLOOKUP(COUNTIF(I85:XFD85,"&gt;"&amp;0)-1,I$1:XFD85,A85+1,FALSE))</f>
        <v>30</v>
      </c>
      <c r="F85" s="7">
        <f>IF(COUNTIF(I85:XFD85,"&gt;"&amp;0)=0,,HLOOKUP(COUNTIF(I85:XFD85,"&gt;"&amp;0)-MIN($F$1+1,COUNTIF(I85:XFD85,"&gt;"&amp;0)),I$1:XFD85,A85+1,FALSE))</f>
        <v>25</v>
      </c>
      <c r="G85" s="8">
        <f t="shared" si="12"/>
        <v>1.0371372893366482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  <c r="Z85" s="9">
        <v>22</v>
      </c>
      <c r="AA85" s="9">
        <v>23</v>
      </c>
      <c r="AB85" s="9">
        <v>25</v>
      </c>
      <c r="AC85" s="9">
        <v>25</v>
      </c>
      <c r="AD85" s="9">
        <v>25</v>
      </c>
      <c r="AE85" s="9">
        <v>25</v>
      </c>
      <c r="AF85" s="9">
        <v>25</v>
      </c>
      <c r="AG85" s="9">
        <v>25</v>
      </c>
      <c r="AH85" s="9">
        <v>25</v>
      </c>
      <c r="AI85" s="9">
        <v>28</v>
      </c>
      <c r="AJ85" s="9">
        <v>28</v>
      </c>
      <c r="AK85" s="9">
        <v>28</v>
      </c>
      <c r="AL85" s="9">
        <v>30</v>
      </c>
    </row>
    <row r="86" spans="1:41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Afghanistan</v>
      </c>
      <c r="D86" s="6">
        <f t="shared" si="11"/>
        <v>58</v>
      </c>
      <c r="E86" s="6">
        <f>IF(COUNTIF(I86:XFD86,"&gt;"&amp;0)=0,,HLOOKUP(COUNTIF(I86:XFD86,"&gt;"&amp;0)-1,I$1:XFD86,A86+1,FALSE))</f>
        <v>58</v>
      </c>
      <c r="F86" s="7">
        <f>IF(COUNTIF(I86:XFD86,"&gt;"&amp;0)=0,,HLOOKUP(COUNTIF(I86:XFD86,"&gt;"&amp;0)-MIN($F$1+1,COUNTIF(I86:XFD86,"&gt;"&amp;0)),I$1:XFD86,A86+1,FALSE))</f>
        <v>42</v>
      </c>
      <c r="G86" s="8">
        <f t="shared" si="12"/>
        <v>1.0666839012752738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  <c r="S86" s="9">
        <v>30</v>
      </c>
      <c r="T86" s="9">
        <v>30</v>
      </c>
      <c r="U86" s="9">
        <v>30</v>
      </c>
      <c r="V86" s="9">
        <v>33</v>
      </c>
      <c r="W86" s="9">
        <v>36</v>
      </c>
      <c r="X86" s="9">
        <v>36</v>
      </c>
      <c r="Y86" s="9">
        <v>40</v>
      </c>
      <c r="Z86" s="9">
        <v>42</v>
      </c>
      <c r="AA86" s="9">
        <v>43</v>
      </c>
      <c r="AB86" s="9">
        <v>47</v>
      </c>
      <c r="AC86" s="9">
        <v>50</v>
      </c>
      <c r="AD86" s="9">
        <v>57</v>
      </c>
      <c r="AE86" s="9">
        <v>58</v>
      </c>
    </row>
    <row r="87" spans="1:41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Cuba</v>
      </c>
      <c r="D87" s="6">
        <f t="shared" si="11"/>
        <v>58</v>
      </c>
      <c r="E87" s="6">
        <f>IF(COUNTIF(I87:XFD87,"&gt;"&amp;0)=0,,HLOOKUP(COUNTIF(I87:XFD87,"&gt;"&amp;0)-1,I$1:XFD87,A87+1,FALSE))</f>
        <v>58</v>
      </c>
      <c r="F87" s="7">
        <f>IF(COUNTIF(I87:XFD87,"&gt;"&amp;0)=0,,HLOOKUP(COUNTIF(I87:XFD87,"&gt;"&amp;0)-MIN($F$1+1,COUNTIF(I87:XFD87,"&gt;"&amp;0)),I$1:XFD87,A87+1,FALSE))</f>
        <v>43</v>
      </c>
      <c r="G87" s="8">
        <f t="shared" si="12"/>
        <v>1.0616757743348508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  <c r="T87" s="9">
        <v>27</v>
      </c>
      <c r="U87" s="9">
        <v>31</v>
      </c>
      <c r="V87" s="9">
        <v>32</v>
      </c>
      <c r="W87" s="9">
        <v>34</v>
      </c>
      <c r="X87" s="9">
        <v>36</v>
      </c>
      <c r="Y87" s="9">
        <v>38</v>
      </c>
      <c r="Z87" s="9">
        <v>40</v>
      </c>
      <c r="AA87" s="9">
        <v>43</v>
      </c>
      <c r="AB87" s="9">
        <v>49</v>
      </c>
      <c r="AC87" s="9">
        <v>51</v>
      </c>
      <c r="AD87" s="9">
        <v>54</v>
      </c>
      <c r="AE87" s="9">
        <v>56</v>
      </c>
      <c r="AF87" s="9">
        <v>58</v>
      </c>
    </row>
    <row r="88" spans="1:41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Armenia</v>
      </c>
      <c r="D88" s="6">
        <f t="shared" si="11"/>
        <v>30</v>
      </c>
      <c r="E88" s="6">
        <f>IF(COUNTIF(I88:XFD88,"&gt;"&amp;0)=0,,HLOOKUP(COUNTIF(I88:XFD88,"&gt;"&amp;0)-1,I$1:XFD88,A88+1,FALSE))</f>
        <v>30</v>
      </c>
      <c r="F88" s="7">
        <f>IF(COUNTIF(I88:XFD88,"&gt;"&amp;0)=0,,HLOOKUP(COUNTIF(I88:XFD88,"&gt;"&amp;0)-MIN($F$1+1,COUNTIF(I88:XFD88,"&gt;"&amp;0)),I$1:XFD88,A88+1,FALSE))</f>
        <v>24</v>
      </c>
      <c r="G88" s="8">
        <f t="shared" si="12"/>
        <v>1.0456395525912732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  <c r="S88" s="9">
        <v>18</v>
      </c>
      <c r="T88" s="9">
        <v>19</v>
      </c>
      <c r="U88" s="9">
        <v>20</v>
      </c>
      <c r="V88" s="9">
        <v>20</v>
      </c>
      <c r="W88" s="9">
        <v>22</v>
      </c>
      <c r="X88" s="9">
        <v>24</v>
      </c>
      <c r="Y88" s="9">
        <v>24</v>
      </c>
      <c r="Z88" s="9">
        <v>24</v>
      </c>
      <c r="AA88" s="9">
        <v>27</v>
      </c>
      <c r="AB88" s="9">
        <v>28</v>
      </c>
      <c r="AC88" s="9">
        <v>28</v>
      </c>
      <c r="AD88" s="9">
        <v>29</v>
      </c>
      <c r="AE88" s="9">
        <v>30</v>
      </c>
    </row>
    <row r="89" spans="1:41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>Cameroon</v>
      </c>
      <c r="D89" s="6">
        <f t="shared" si="11"/>
        <v>58</v>
      </c>
      <c r="E89" s="6">
        <f>IF(COUNTIF(I89:XFD89,"&gt;"&amp;0)=0,,HLOOKUP(COUNTIF(I89:XFD89,"&gt;"&amp;0)-1,I$1:XFD89,A89+1,FALSE))</f>
        <v>58</v>
      </c>
      <c r="F89" s="7">
        <f>IF(COUNTIF(I89:XFD89,"&gt;"&amp;0)=0,,HLOOKUP(COUNTIF(I89:XFD89,"&gt;"&amp;0)-MIN($F$1+1,COUNTIF(I89:XFD89,"&gt;"&amp;0)),I$1:XFD89,A89+1,FALSE))</f>
        <v>43</v>
      </c>
      <c r="G89" s="8">
        <f t="shared" si="12"/>
        <v>1.0616757743348508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  <c r="V89" s="9">
        <v>22</v>
      </c>
      <c r="W89" s="9">
        <v>22</v>
      </c>
      <c r="X89" s="9">
        <v>22</v>
      </c>
      <c r="Y89" s="9">
        <v>42</v>
      </c>
      <c r="Z89" s="9">
        <v>42</v>
      </c>
      <c r="AA89" s="9">
        <v>43</v>
      </c>
      <c r="AB89" s="9">
        <v>43</v>
      </c>
      <c r="AC89" s="9">
        <v>43</v>
      </c>
      <c r="AD89" s="9">
        <v>43</v>
      </c>
      <c r="AE89" s="9">
        <v>53</v>
      </c>
      <c r="AF89" s="9">
        <v>56</v>
      </c>
      <c r="AG89" s="9">
        <v>58</v>
      </c>
      <c r="AH89" s="9">
        <v>58</v>
      </c>
    </row>
    <row r="90" spans="1:41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>Azerbaijan</v>
      </c>
      <c r="D90" s="6">
        <f t="shared" si="11"/>
        <v>22</v>
      </c>
      <c r="E90" s="6">
        <f>IF(COUNTIF(I90:XFD90,"&gt;"&amp;0)=0,,HLOOKUP(COUNTIF(I90:XFD90,"&gt;"&amp;0)-1,I$1:XFD90,A90+1,FALSE))</f>
        <v>22</v>
      </c>
      <c r="F90" s="7">
        <f>IF(COUNTIF(I90:XFD90,"&gt;"&amp;0)=0,,HLOOKUP(COUNTIF(I90:XFD90,"&gt;"&amp;0)-MIN($F$1+1,COUNTIF(I90:XFD90,"&gt;"&amp;0)),I$1:XFD90,A90+1,FALSE))</f>
        <v>20</v>
      </c>
      <c r="G90" s="8">
        <f t="shared" si="12"/>
        <v>1.0192448764914566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  <c r="R90" s="9">
        <v>15</v>
      </c>
      <c r="S90" s="9">
        <v>15</v>
      </c>
      <c r="T90" s="9">
        <v>18</v>
      </c>
      <c r="U90" s="9">
        <v>19</v>
      </c>
      <c r="V90" s="9">
        <v>19</v>
      </c>
      <c r="W90" s="9">
        <v>20</v>
      </c>
      <c r="X90" s="9">
        <v>20</v>
      </c>
      <c r="Y90" s="9">
        <v>20</v>
      </c>
      <c r="Z90" s="9">
        <v>21</v>
      </c>
      <c r="AA90" s="9">
        <v>21</v>
      </c>
      <c r="AB90" s="9">
        <v>21</v>
      </c>
      <c r="AC90" s="9">
        <v>22</v>
      </c>
      <c r="AD90" s="9">
        <v>22</v>
      </c>
    </row>
    <row r="91" spans="1:41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>Cyprus</v>
      </c>
      <c r="D91" s="6">
        <f t="shared" si="11"/>
        <v>15</v>
      </c>
      <c r="E91" s="6">
        <f>IF(COUNTIF(I91:XFD91,"&gt;"&amp;0)=0,,HLOOKUP(COUNTIF(I91:XFD91,"&gt;"&amp;0)-1,I$1:XFD91,A91+1,FALSE))</f>
        <v>15</v>
      </c>
      <c r="F91" s="7">
        <f>IF(COUNTIF(I91:XFD91,"&gt;"&amp;0)=0,,HLOOKUP(COUNTIF(I91:XFD91,"&gt;"&amp;0)-MIN($F$1+1,COUNTIF(I91:XFD91,"&gt;"&amp;0)),I$1:XFD91,A91+1,FALSE))</f>
        <v>13</v>
      </c>
      <c r="G91" s="8">
        <f t="shared" si="12"/>
        <v>1.0290336610711879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  <c r="Y91" s="9">
        <v>12</v>
      </c>
      <c r="Z91" s="9">
        <v>12</v>
      </c>
      <c r="AA91" s="9">
        <v>12</v>
      </c>
      <c r="AB91" s="9">
        <v>12</v>
      </c>
      <c r="AC91" s="9">
        <v>12</v>
      </c>
      <c r="AD91" s="9">
        <v>12</v>
      </c>
      <c r="AE91" s="9">
        <v>13</v>
      </c>
      <c r="AF91" s="9">
        <v>13</v>
      </c>
      <c r="AG91" s="9">
        <v>14</v>
      </c>
      <c r="AH91" s="9">
        <v>14</v>
      </c>
      <c r="AI91" s="9">
        <v>14</v>
      </c>
      <c r="AJ91" s="9">
        <v>15</v>
      </c>
      <c r="AK91" s="9">
        <v>15</v>
      </c>
    </row>
    <row r="92" spans="1:41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>Kazakhstan</v>
      </c>
      <c r="D92" s="6">
        <f t="shared" si="11"/>
        <v>25</v>
      </c>
      <c r="E92" s="6">
        <f>IF(COUNTIF(I92:XFD92,"&gt;"&amp;0)=0,,HLOOKUP(COUNTIF(I92:XFD92,"&gt;"&amp;0)-1,I$1:XFD92,A92+1,FALSE))</f>
        <v>25</v>
      </c>
      <c r="F92" s="7">
        <f>IF(COUNTIF(I92:XFD92,"&gt;"&amp;0)=0,,HLOOKUP(COUNTIF(I92:XFD92,"&gt;"&amp;0)-MIN($F$1+1,COUNTIF(I92:XFD92,"&gt;"&amp;0)),I$1:XFD92,A92+1,FALSE))</f>
        <v>20</v>
      </c>
      <c r="G92" s="8">
        <f t="shared" si="12"/>
        <v>1.0456395525912732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  <c r="P92" s="9">
        <v>17</v>
      </c>
      <c r="Q92" s="9">
        <v>17</v>
      </c>
      <c r="R92" s="9">
        <v>17</v>
      </c>
      <c r="S92" s="9">
        <v>17</v>
      </c>
      <c r="T92" s="9">
        <v>19</v>
      </c>
      <c r="U92" s="9">
        <v>19</v>
      </c>
      <c r="V92" s="9">
        <v>19</v>
      </c>
      <c r="W92" s="9">
        <v>20</v>
      </c>
      <c r="X92" s="9">
        <v>25</v>
      </c>
      <c r="Y92" s="9">
        <v>25</v>
      </c>
      <c r="Z92" s="9">
        <v>25</v>
      </c>
      <c r="AA92" s="9">
        <v>25</v>
      </c>
      <c r="AB92" s="9">
        <v>25</v>
      </c>
    </row>
    <row r="93" spans="1:41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>Nigeria</v>
      </c>
      <c r="D93" s="6">
        <f t="shared" si="11"/>
        <v>44</v>
      </c>
      <c r="E93" s="6">
        <f>IF(COUNTIF(I93:XFD93,"&gt;"&amp;0)=0,,HLOOKUP(COUNTIF(I93:XFD93,"&gt;"&amp;0)-1,I$1:XFD93,A93+1,FALSE))</f>
        <v>44</v>
      </c>
      <c r="F93" s="7">
        <f>IF(COUNTIF(I93:XFD93,"&gt;"&amp;0)=0,,HLOOKUP(COUNTIF(I93:XFD93,"&gt;"&amp;0)-MIN($F$1+1,COUNTIF(I93:XFD93,"&gt;"&amp;0)),I$1:XFD93,A93+1,FALSE))</f>
        <v>31</v>
      </c>
      <c r="G93" s="8">
        <f t="shared" si="12"/>
        <v>1.0725516035778346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  <c r="N93" s="9">
        <v>13</v>
      </c>
      <c r="O93" s="9">
        <v>17</v>
      </c>
      <c r="P93" s="9">
        <v>19</v>
      </c>
      <c r="Q93" s="9">
        <v>21</v>
      </c>
      <c r="R93" s="9">
        <v>22</v>
      </c>
      <c r="S93" s="9">
        <v>22</v>
      </c>
      <c r="T93" s="9">
        <v>28</v>
      </c>
      <c r="U93" s="9">
        <v>31</v>
      </c>
      <c r="V93" s="9">
        <v>32</v>
      </c>
      <c r="W93" s="9">
        <v>35</v>
      </c>
      <c r="X93" s="9">
        <v>40</v>
      </c>
      <c r="Y93" s="9">
        <v>40</v>
      </c>
      <c r="Z93" s="9">
        <v>44</v>
      </c>
    </row>
    <row r="94" spans="1:41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>Singapore</v>
      </c>
      <c r="D94" s="6">
        <f t="shared" si="11"/>
        <v>14</v>
      </c>
      <c r="E94" s="6">
        <f>IF(COUNTIF(I94:XFD94,"&gt;"&amp;0)=0,,HLOOKUP(COUNTIF(I94:XFD94,"&gt;"&amp;0)-1,I$1:XFD94,A94+1,FALSE))</f>
        <v>14</v>
      </c>
      <c r="F94" s="7">
        <f>IF(COUNTIF(I94:XFD94,"&gt;"&amp;0)=0,,HLOOKUP(COUNTIF(I94:XFD94,"&gt;"&amp;0)-MIN($F$1+1,COUNTIF(I94:XFD94,"&gt;"&amp;0)),I$1:XFD94,A94+1,FALSE))</f>
        <v>12</v>
      </c>
      <c r="G94" s="8">
        <f t="shared" si="12"/>
        <v>1.0313103064775451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  <c r="N94" s="9">
        <v>10</v>
      </c>
      <c r="O94" s="9">
        <v>11</v>
      </c>
      <c r="P94" s="9">
        <v>11</v>
      </c>
      <c r="Q94" s="9">
        <v>11</v>
      </c>
      <c r="R94" s="9">
        <v>11</v>
      </c>
      <c r="S94" s="9">
        <v>11</v>
      </c>
      <c r="T94" s="9">
        <v>12</v>
      </c>
      <c r="U94" s="9">
        <v>12</v>
      </c>
      <c r="V94" s="9">
        <v>12</v>
      </c>
      <c r="W94" s="9">
        <v>12</v>
      </c>
      <c r="X94" s="9">
        <v>12</v>
      </c>
      <c r="Y94" s="9">
        <v>14</v>
      </c>
      <c r="Z94" s="9">
        <v>14</v>
      </c>
    </row>
    <row r="95" spans="1:41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>Iceland</v>
      </c>
      <c r="D95" s="6">
        <f t="shared" si="11"/>
        <v>10</v>
      </c>
      <c r="E95" s="6">
        <f>IF(COUNTIF(I95:XFD95,"&gt;"&amp;0)=0,,HLOOKUP(COUNTIF(I95:XFD95,"&gt;"&amp;0)-1,I$1:XFD95,A95+1,FALSE))</f>
        <v>10</v>
      </c>
      <c r="F95" s="7">
        <f>IF(COUNTIF(I95:XFD95,"&gt;"&amp;0)=0,,HLOOKUP(COUNTIF(I95:XFD95,"&gt;"&amp;0)-MIN($F$1+1,COUNTIF(I95:XFD95,"&gt;"&amp;0)),I$1:XFD95,A95+1,FALSE))</f>
        <v>10</v>
      </c>
      <c r="G95" s="8">
        <f t="shared" si="12"/>
        <v>1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  <c r="N95" s="9">
        <v>8</v>
      </c>
      <c r="O95" s="9">
        <v>9</v>
      </c>
      <c r="P95" s="9">
        <v>9</v>
      </c>
      <c r="Q95" s="9">
        <v>9</v>
      </c>
      <c r="R95" s="9">
        <v>10</v>
      </c>
      <c r="S95" s="9">
        <v>10</v>
      </c>
      <c r="T95" s="9">
        <v>10</v>
      </c>
      <c r="U95" s="9">
        <v>10</v>
      </c>
      <c r="V95" s="9">
        <v>10</v>
      </c>
      <c r="W95" s="9">
        <v>10</v>
      </c>
      <c r="X95" s="9">
        <v>10</v>
      </c>
      <c r="Y95" s="9">
        <v>10</v>
      </c>
      <c r="Z95" s="9">
        <v>10</v>
      </c>
    </row>
    <row r="96" spans="1:41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>Kenya</v>
      </c>
      <c r="D96" s="6">
        <f t="shared" si="11"/>
        <v>14</v>
      </c>
      <c r="E96" s="6">
        <f>IF(COUNTIF(I96:XFD96,"&gt;"&amp;0)=0,,HLOOKUP(COUNTIF(I96:XFD96,"&gt;"&amp;0)-1,I$1:XFD96,A96+1,FALSE))</f>
        <v>14</v>
      </c>
      <c r="F96" s="7">
        <f>IF(COUNTIF(I96:XFD96,"&gt;"&amp;0)=0,,HLOOKUP(COUNTIF(I96:XFD96,"&gt;"&amp;0)-MIN($F$1+1,COUNTIF(I96:XFD96,"&gt;"&amp;0)),I$1:XFD96,A96+1,FALSE))</f>
        <v>14</v>
      </c>
      <c r="G96" s="8">
        <f t="shared" si="12"/>
        <v>1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  <c r="M96" s="9">
        <v>11</v>
      </c>
      <c r="N96" s="9">
        <v>11</v>
      </c>
      <c r="O96" s="9">
        <v>12</v>
      </c>
      <c r="P96" s="9">
        <v>14</v>
      </c>
      <c r="Q96" s="9">
        <v>14</v>
      </c>
      <c r="R96" s="9">
        <v>14</v>
      </c>
      <c r="S96" s="9">
        <v>14</v>
      </c>
      <c r="T96" s="9">
        <v>14</v>
      </c>
      <c r="U96" s="9">
        <v>14</v>
      </c>
      <c r="V96" s="9">
        <v>14</v>
      </c>
      <c r="W96" s="9">
        <v>14</v>
      </c>
      <c r="X96" s="9">
        <v>14</v>
      </c>
      <c r="Y96" s="9">
        <v>14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ref="A133:A185" si="13">A132+1</f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2:7" x14ac:dyDescent="0.25"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2:7" x14ac:dyDescent="0.25"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2:7" x14ac:dyDescent="0.25"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2:7" x14ac:dyDescent="0.25"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2:7" x14ac:dyDescent="0.25"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2:7" x14ac:dyDescent="0.25">
      <c r="B198" s="9">
        <f t="array" ref="B198">IF(C198="",0,IF(OR(C198=Country_Comparison!$S$19:$S$38),1,0))</f>
        <v>0</v>
      </c>
      <c r="C198" s="9" t="str">
        <f t="shared" ref="C198:C200" si="17">IF(H198="","",H198)</f>
        <v/>
      </c>
      <c r="D198" s="6">
        <f t="shared" ref="D198:D200" si="18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9">IF(COUNTIF(I198:XFD198,"&gt;"&amp;0)=0,,(E198/F198)^(1/MIN(COUNTIF(I198:XFD198,"&gt;"&amp;0)-1,$F$1)))</f>
        <v>0</v>
      </c>
    </row>
    <row r="199" spans="2:7" x14ac:dyDescent="0.25">
      <c r="B199" s="9">
        <f t="array" ref="B199">IF(C199="",0,IF(OR(C199=Country_Comparison!$S$19:$S$38),1,0))</f>
        <v>0</v>
      </c>
      <c r="C199" s="9" t="str">
        <f t="shared" si="17"/>
        <v/>
      </c>
      <c r="D199" s="6">
        <f t="shared" si="18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9"/>
        <v>0</v>
      </c>
    </row>
    <row r="200" spans="2:7" x14ac:dyDescent="0.25">
      <c r="B200" s="9">
        <f t="array" ref="B200">IF(C200="",0,IF(OR(C200=Country_Comparison!$S$19:$S$38),1,0))</f>
        <v>0</v>
      </c>
      <c r="C200" s="9" t="str">
        <f t="shared" si="17"/>
        <v/>
      </c>
      <c r="D200" s="6">
        <f t="shared" si="18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9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561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562</v>
      </c>
      <c r="P1" s="52" t="s">
        <v>563</v>
      </c>
      <c r="Q1" s="52" t="s">
        <v>597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83940</v>
      </c>
      <c r="G2" s="41">
        <f>MAX(CumulativeDead!2:2)</f>
        <v>4637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5.524183940910174E-2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598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201505</v>
      </c>
      <c r="G3" s="41">
        <f>MAX(CumulativeDead!3:3)</f>
        <v>27359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0.13577330587330338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599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92584</v>
      </c>
      <c r="G4" s="41">
        <f>MAX(CumulativeDead!4:4)</f>
        <v>5877</v>
      </c>
      <c r="J4" s="41">
        <v>83992949</v>
      </c>
      <c r="K4" s="52">
        <v>0</v>
      </c>
      <c r="L4" s="41">
        <v>0</v>
      </c>
      <c r="M4" s="69">
        <f t="shared" si="0"/>
        <v>6.3477490711137993E-2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600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10761</v>
      </c>
      <c r="G5" s="41">
        <f>MAX(CumulativeDead!5:5)</f>
        <v>246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2.2860328965709508E-2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598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232128</v>
      </c>
      <c r="G6" s="41">
        <f>MAX(CumulativeDead!6:6)</f>
        <v>23822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0.10262441411634959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599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159912</v>
      </c>
      <c r="G7" s="41">
        <f>MAX(CumulativeDead!7:7)</f>
        <v>6314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3.9484216318975439E-2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599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169053</v>
      </c>
      <c r="G8" s="41">
        <f>MAX(CumulativeDead!8:8)</f>
        <v>23694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0.14015722879806924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599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1012582</v>
      </c>
      <c r="G9" s="41">
        <f>MAX(CumulativeDead!9:9)</f>
        <v>58355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5.7629900590766968E-2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601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29264</v>
      </c>
      <c r="G10" s="41">
        <f>MAX(CumulativeDead!10:10)</f>
        <v>1699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5.8057681793329687E-2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599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7660</v>
      </c>
      <c r="G11" s="41">
        <f>MAX(CumulativeDead!11:11)</f>
        <v>206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2.689295039164491E-2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599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19621</v>
      </c>
      <c r="G12" s="41">
        <f>MAX(CumulativeDead!12:12)</f>
        <v>2355</v>
      </c>
      <c r="J12" s="41">
        <v>10099265</v>
      </c>
      <c r="K12" s="52">
        <v>5.8</v>
      </c>
      <c r="L12" s="41">
        <v>585.75736999999992</v>
      </c>
      <c r="M12" s="69">
        <f t="shared" si="0"/>
        <v>0.12002446358493452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599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9049</v>
      </c>
      <c r="G13" s="41">
        <f>MAX(CumulativeDead!13:13)</f>
        <v>434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4.7961100674107637E-2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599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38612</v>
      </c>
      <c r="G14" s="41">
        <f>MAX(CumulativeDead!14:14)</f>
        <v>4582</v>
      </c>
      <c r="J14" s="41">
        <v>17134872</v>
      </c>
      <c r="K14" s="52">
        <v>0</v>
      </c>
      <c r="L14" s="41">
        <v>0</v>
      </c>
      <c r="M14" s="69">
        <f t="shared" si="0"/>
        <v>0.1186677716771988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599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162350</v>
      </c>
      <c r="G15" s="41">
        <f>MAX(CumulativeDead!15:15)</f>
        <v>21745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0.13393902063443178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599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14153</v>
      </c>
      <c r="G16" s="41">
        <f>MAX(CumulativeDead!16:16)</f>
        <v>394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2.7838620787112273E-2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598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47334</v>
      </c>
      <c r="G18" s="41">
        <f>MAX(CumulativeDead!18:18)</f>
        <v>7331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0.15487810030844637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599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15357</v>
      </c>
      <c r="G19" s="41">
        <f>MAX(CumulativeDead!19:19)</f>
        <v>569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3.7051507455883308E-2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599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11921</v>
      </c>
      <c r="G20" s="41">
        <f>MAX(CumulativeDead!20:20)</f>
        <v>10</v>
      </c>
      <c r="J20" s="41">
        <v>2881053</v>
      </c>
      <c r="K20" s="52">
        <v>0</v>
      </c>
      <c r="L20" s="41">
        <v>0</v>
      </c>
      <c r="M20" s="69">
        <f t="shared" si="0"/>
        <v>8.3885580068786172E-4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600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6744</v>
      </c>
      <c r="G21" s="41">
        <f>MAX(CumulativeDead!21:21)</f>
        <v>89</v>
      </c>
      <c r="J21" s="41">
        <v>25499884</v>
      </c>
      <c r="K21" s="52">
        <v>0</v>
      </c>
      <c r="L21" s="41">
        <v>0</v>
      </c>
      <c r="M21" s="69">
        <f t="shared" si="0"/>
        <v>1.3196915776986951E-2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604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14951</v>
      </c>
      <c r="G22" s="41">
        <f>MAX(CumulativeDead!22:22)</f>
        <v>14</v>
      </c>
      <c r="J22" s="41">
        <v>5850342</v>
      </c>
      <c r="K22" s="52">
        <v>0</v>
      </c>
      <c r="L22" s="41">
        <v>0</v>
      </c>
      <c r="M22" s="69">
        <f t="shared" si="0"/>
        <v>9.3639221456758741E-4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598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5851</v>
      </c>
      <c r="G23" s="41">
        <f>MAX(CumulativeDead!23:23)</f>
        <v>100</v>
      </c>
      <c r="J23" s="41">
        <v>32365999</v>
      </c>
      <c r="K23" s="52">
        <v>0</v>
      </c>
      <c r="L23" s="41">
        <v>0</v>
      </c>
      <c r="M23" s="69">
        <f t="shared" si="0"/>
        <v>1.7091095539224065E-2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598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51150</v>
      </c>
      <c r="G24" s="41">
        <f>MAX(CumulativeDead!24:24)</f>
        <v>2983</v>
      </c>
      <c r="J24" s="41">
        <v>37742154</v>
      </c>
      <c r="K24" s="52">
        <v>0</v>
      </c>
      <c r="L24" s="41">
        <v>0</v>
      </c>
      <c r="M24" s="69">
        <f t="shared" si="0"/>
        <v>5.8318670576735093E-2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601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2566</v>
      </c>
      <c r="G25" s="41">
        <f>MAX(CumulativeDead!25:25)</f>
        <v>138</v>
      </c>
      <c r="J25" s="41">
        <v>10423054</v>
      </c>
      <c r="K25" s="52">
        <v>6</v>
      </c>
      <c r="L25" s="41">
        <v>625.38324</v>
      </c>
      <c r="M25" s="69">
        <f t="shared" si="0"/>
        <v>5.3780202650038973E-2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599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2811</v>
      </c>
      <c r="G26" s="41">
        <f>MAX(CumulativeDead!26:26)</f>
        <v>8</v>
      </c>
      <c r="J26" s="41">
        <v>1701575</v>
      </c>
      <c r="K26" s="52">
        <v>0</v>
      </c>
      <c r="L26" s="41">
        <v>0</v>
      </c>
      <c r="M26" s="69">
        <f t="shared" si="0"/>
        <v>2.8459622909996441E-3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600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15728</v>
      </c>
      <c r="G27" s="41">
        <f>MAX(CumulativeDead!27:27)</f>
        <v>210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1.3351983723296032E-2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600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4740</v>
      </c>
      <c r="G28" s="41">
        <f>MAX(CumulativeDead!28:28)</f>
        <v>199</v>
      </c>
      <c r="J28" s="41">
        <v>5540720</v>
      </c>
      <c r="K28" s="52">
        <v>6.1</v>
      </c>
      <c r="L28" s="41">
        <v>337.98392000000001</v>
      </c>
      <c r="M28" s="69">
        <f t="shared" si="0"/>
        <v>4.1983122362869198E-2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599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73235</v>
      </c>
      <c r="G29" s="41">
        <f>MAX(CumulativeDead!29:29)</f>
        <v>5083</v>
      </c>
      <c r="J29" s="41">
        <v>212559417</v>
      </c>
      <c r="K29" s="52">
        <v>0</v>
      </c>
      <c r="L29" s="41">
        <v>0</v>
      </c>
      <c r="M29" s="69">
        <f t="shared" si="0"/>
        <v>6.9406704444596165E-2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602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7504</v>
      </c>
      <c r="G30" s="41">
        <f>MAX(CumulativeDead!30:30)</f>
        <v>227</v>
      </c>
      <c r="J30" s="41">
        <v>10708981</v>
      </c>
      <c r="K30" s="52">
        <v>11.6</v>
      </c>
      <c r="L30" s="41">
        <v>1242.241796</v>
      </c>
      <c r="M30" s="69">
        <f t="shared" si="0"/>
        <v>3.0250533049040511E-2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599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1408</v>
      </c>
      <c r="G31" s="41">
        <f>MAX(CumulativeDead!31:31)</f>
        <v>86</v>
      </c>
      <c r="J31" s="41">
        <v>2078938</v>
      </c>
      <c r="K31" s="52">
        <v>6.4</v>
      </c>
      <c r="L31" s="41">
        <v>133.05203200000003</v>
      </c>
      <c r="M31" s="69">
        <f t="shared" si="0"/>
        <v>6.1079545454545456E-2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599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1795</v>
      </c>
      <c r="G32" s="41">
        <f>MAX(CumulativeDead!32:32)</f>
        <v>10</v>
      </c>
      <c r="J32" s="41">
        <v>341243</v>
      </c>
      <c r="K32" s="52">
        <v>0</v>
      </c>
      <c r="L32" s="41">
        <v>0</v>
      </c>
      <c r="M32" s="69">
        <f t="shared" si="0"/>
        <v>5.5710306406685237E-3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599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24322</v>
      </c>
      <c r="G33" s="41">
        <f>MAX(CumulativeDead!33:33)</f>
        <v>948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3.8977057807746074E-2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599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1928</v>
      </c>
      <c r="G34" s="41">
        <f>MAX(CumulativeDead!34:34)</f>
        <v>90</v>
      </c>
      <c r="J34" s="41">
        <v>40222493</v>
      </c>
      <c r="K34" s="52">
        <v>0</v>
      </c>
      <c r="L34" s="41">
        <v>0</v>
      </c>
      <c r="M34" s="69">
        <f t="shared" ref="M34:M65" si="2">G34/F34</f>
        <v>4.6680497925311204E-2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600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19877</v>
      </c>
      <c r="G35" s="41">
        <f>MAX(CumulativeDead!35:35)</f>
        <v>1159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5.8308597876943202E-2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599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11616</v>
      </c>
      <c r="G36" s="41">
        <f>MAX(CumulativeDead!36:36)</f>
        <v>663</v>
      </c>
      <c r="J36" s="41">
        <v>19237691</v>
      </c>
      <c r="K36" s="52">
        <v>21.4</v>
      </c>
      <c r="L36" s="41">
        <v>4116.8658740000001</v>
      </c>
      <c r="M36" s="69">
        <f t="shared" si="2"/>
        <v>5.7076446280991733E-2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599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20077</v>
      </c>
      <c r="G37" s="41">
        <f>MAX(CumulativeDead!37:37)</f>
        <v>152</v>
      </c>
      <c r="J37" s="41">
        <v>34813871</v>
      </c>
      <c r="K37" s="52">
        <v>0</v>
      </c>
      <c r="L37" s="41">
        <v>0</v>
      </c>
      <c r="M37" s="69">
        <f t="shared" si="2"/>
        <v>7.5708522189570152E-3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600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11380</v>
      </c>
      <c r="G38" s="41">
        <f>MAX(CumulativeDead!38:38)</f>
        <v>89</v>
      </c>
      <c r="J38" s="41">
        <v>9890402</v>
      </c>
      <c r="K38" s="52">
        <v>0</v>
      </c>
      <c r="L38" s="41">
        <v>0</v>
      </c>
      <c r="M38" s="69">
        <f t="shared" si="2"/>
        <v>7.8207381370826012E-3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600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31324</v>
      </c>
      <c r="G39" s="41">
        <f>MAX(CumulativeDead!39:39)</f>
        <v>1008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3.2179798237772957E-2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598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5042</v>
      </c>
      <c r="G40" s="41">
        <f>MAX(CumulativeDead!40:40)</f>
        <v>359</v>
      </c>
      <c r="J40" s="41">
        <v>102334404</v>
      </c>
      <c r="K40" s="52">
        <v>0</v>
      </c>
      <c r="L40" s="41">
        <v>0</v>
      </c>
      <c r="M40" s="69">
        <f t="shared" si="2"/>
        <v>7.1201904006346683E-2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603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3440</v>
      </c>
      <c r="G41" s="41">
        <f>MAX(CumulativeDead!41:41)</f>
        <v>23</v>
      </c>
      <c r="J41" s="41">
        <v>4270571</v>
      </c>
      <c r="K41" s="52">
        <v>0</v>
      </c>
      <c r="L41" s="41">
        <v>0</v>
      </c>
      <c r="M41" s="69">
        <f t="shared" si="2"/>
        <v>6.6860465116279069E-3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600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553</v>
      </c>
      <c r="G42" s="41">
        <f>MAX(CumulativeDead!42:42)</f>
        <v>41</v>
      </c>
      <c r="J42" s="41">
        <v>33931</v>
      </c>
      <c r="K42" s="52">
        <v>0</v>
      </c>
      <c r="L42" s="41">
        <v>0</v>
      </c>
      <c r="M42" s="69">
        <f t="shared" si="2"/>
        <v>7.4141048824593131E-2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599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1660</v>
      </c>
      <c r="G43" s="41">
        <f>MAX(CumulativeDead!43:43)</f>
        <v>50</v>
      </c>
      <c r="J43" s="41">
        <v>1326535</v>
      </c>
      <c r="K43" s="52">
        <v>14.6</v>
      </c>
      <c r="L43" s="41">
        <v>193.67410999999998</v>
      </c>
      <c r="M43" s="69">
        <f t="shared" si="2"/>
        <v>3.0120481927710843E-2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599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717</v>
      </c>
      <c r="G44" s="41">
        <f>MAX(CumulativeDead!44:44)</f>
        <v>24</v>
      </c>
      <c r="J44" s="41">
        <v>6825445</v>
      </c>
      <c r="K44" s="52">
        <v>0</v>
      </c>
      <c r="L44" s="41">
        <v>0</v>
      </c>
      <c r="M44" s="69">
        <f t="shared" si="2"/>
        <v>3.3472803347280332E-2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600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2938</v>
      </c>
      <c r="G45" s="41">
        <f>MAX(CumulativeDead!45:45)</f>
        <v>54</v>
      </c>
      <c r="J45" s="41">
        <v>69799978</v>
      </c>
      <c r="K45" s="52">
        <v>0</v>
      </c>
      <c r="L45" s="41">
        <v>0</v>
      </c>
      <c r="M45" s="69">
        <f t="shared" si="2"/>
        <v>1.8379850238257316E-2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598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9511</v>
      </c>
      <c r="G46" s="41">
        <f>MAX(CumulativeDead!46:46)</f>
        <v>773</v>
      </c>
      <c r="J46" s="41">
        <v>273523615</v>
      </c>
      <c r="K46" s="52">
        <v>0</v>
      </c>
      <c r="L46" s="41">
        <v>0</v>
      </c>
      <c r="M46" s="69">
        <f t="shared" si="2"/>
        <v>8.1274313952265795E-2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598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12218</v>
      </c>
      <c r="G47" s="41">
        <f>MAX(CumulativeDead!47:47)</f>
        <v>596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4.878048780487805E-2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599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7958</v>
      </c>
      <c r="G48" s="41">
        <f>MAX(CumulativeDead!48:48)</f>
        <v>530</v>
      </c>
      <c r="J48" s="41">
        <v>109581078</v>
      </c>
      <c r="K48" s="52">
        <v>0</v>
      </c>
      <c r="L48" s="41">
        <v>0</v>
      </c>
      <c r="M48" s="69">
        <f t="shared" si="2"/>
        <v>6.6599648152802213E-2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598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429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1.3986013986013986E-2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598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270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598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93558</v>
      </c>
      <c r="G51" s="41">
        <f>MAX(CumulativeDead!51:51)</f>
        <v>867</v>
      </c>
      <c r="J51" s="41">
        <v>145934462</v>
      </c>
      <c r="K51" s="52">
        <v>0</v>
      </c>
      <c r="L51" s="41">
        <v>0</v>
      </c>
      <c r="M51" s="69">
        <f t="shared" si="2"/>
        <v>9.2669787725261337E-3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598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14365</v>
      </c>
      <c r="G52" s="41">
        <f>MAX(CumulativeDead!52:52)</f>
        <v>207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1.4410024364775497E-2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602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138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7.246376811594203E-3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598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6630</v>
      </c>
      <c r="G54" s="41">
        <f>MAX(CumulativeDead!54:54)</f>
        <v>125</v>
      </c>
      <c r="J54" s="41">
        <v>8737371</v>
      </c>
      <c r="K54" s="52" t="s">
        <v>505</v>
      </c>
      <c r="L54" s="41" t="e">
        <v>#VALUE!</v>
      </c>
      <c r="M54" s="69">
        <f t="shared" si="2"/>
        <v>1.8853695324283559E-2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599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3741</v>
      </c>
      <c r="G55" s="41">
        <f>MAX(CumulativeDead!55:55)</f>
        <v>89</v>
      </c>
      <c r="J55" s="41">
        <v>625978</v>
      </c>
      <c r="K55" s="52">
        <v>24.8</v>
      </c>
      <c r="L55" s="41">
        <v>155.24254400000001</v>
      </c>
      <c r="M55" s="69">
        <f t="shared" si="2"/>
        <v>2.3790430366212242E-2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599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750</v>
      </c>
      <c r="G56" s="41">
        <f>MAX(CumulativeDead!56:56)</f>
        <v>30</v>
      </c>
      <c r="J56" s="41">
        <v>2877797</v>
      </c>
      <c r="K56" s="52" t="s">
        <v>505</v>
      </c>
      <c r="L56" s="41" t="e">
        <v>#VALUE!</v>
      </c>
      <c r="M56" s="69">
        <f t="shared" si="2"/>
        <v>0.04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599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2047</v>
      </c>
      <c r="G57" s="41">
        <f>MAX(CumulativeDead!57:57)</f>
        <v>63</v>
      </c>
      <c r="J57" s="41">
        <v>4105267</v>
      </c>
      <c r="K57" s="52">
        <v>14.7</v>
      </c>
      <c r="L57" s="41">
        <v>603.47424899999999</v>
      </c>
      <c r="M57" s="69">
        <f t="shared" si="2"/>
        <v>3.0776746458231558E-2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599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1384</v>
      </c>
      <c r="G58" s="41">
        <f>MAX(CumulativeDead!58:58)</f>
        <v>20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1.4450867052023121E-2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599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4127</v>
      </c>
      <c r="G59" s="41">
        <f>MAX(CumulativeDead!59:59)</f>
        <v>207</v>
      </c>
      <c r="J59" s="41">
        <v>45195774</v>
      </c>
      <c r="K59" s="52" t="s">
        <v>505</v>
      </c>
      <c r="L59" s="41" t="e">
        <v>#VALUE!</v>
      </c>
      <c r="M59" s="69">
        <f t="shared" si="2"/>
        <v>5.0157499394233099E-2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602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14612</v>
      </c>
      <c r="G60" s="41">
        <f>MAX(CumulativeDead!60:60)</f>
        <v>312</v>
      </c>
      <c r="J60" s="41">
        <v>220892340</v>
      </c>
      <c r="K60" s="52">
        <v>0</v>
      </c>
      <c r="L60" s="41">
        <v>0</v>
      </c>
      <c r="M60" s="69">
        <f t="shared" si="2"/>
        <v>2.1352313167259787E-2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598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31190</v>
      </c>
      <c r="G61" s="41">
        <f>MAX(CumulativeDead!61:61)</f>
        <v>854</v>
      </c>
      <c r="J61" s="41">
        <v>32971854</v>
      </c>
      <c r="K61" s="52">
        <v>0</v>
      </c>
      <c r="L61" s="41">
        <v>0</v>
      </c>
      <c r="M61" s="69">
        <f t="shared" si="2"/>
        <v>2.7380570695735813E-2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602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12208</v>
      </c>
      <c r="G62" s="41">
        <f>MAX(CumulativeDead!62:62)</f>
        <v>79</v>
      </c>
      <c r="J62" s="41">
        <v>9449323</v>
      </c>
      <c r="K62" s="52" t="s">
        <v>505</v>
      </c>
      <c r="L62" s="41" t="e">
        <v>#VALUE!</v>
      </c>
      <c r="M62" s="69">
        <f t="shared" si="2"/>
        <v>6.4711664482306683E-3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599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6021</v>
      </c>
      <c r="G63" s="41">
        <f>MAX(CumulativeDead!63:63)</f>
        <v>167</v>
      </c>
      <c r="J63" s="41">
        <v>4314767</v>
      </c>
      <c r="K63" s="52" t="s">
        <v>505</v>
      </c>
      <c r="L63" s="41" t="e">
        <v>#VALUE!</v>
      </c>
      <c r="M63" s="69">
        <f t="shared" si="2"/>
        <v>2.7736256435808005E-2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601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3649</v>
      </c>
      <c r="G64" s="41">
        <f>MAX(CumulativeDead!64:64)</f>
        <v>437</v>
      </c>
      <c r="J64" s="41">
        <v>43851044</v>
      </c>
      <c r="K64" s="52" t="s">
        <v>505</v>
      </c>
      <c r="L64" s="41" t="e">
        <v>#VALUE!</v>
      </c>
      <c r="M64" s="69">
        <f t="shared" si="2"/>
        <v>0.11975883803781857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603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511</v>
      </c>
      <c r="G65" s="41">
        <f>MAX(CumulativeDead!65:65)</f>
        <v>6</v>
      </c>
      <c r="J65" s="41">
        <v>3989167</v>
      </c>
      <c r="K65" s="52" t="s">
        <v>505</v>
      </c>
      <c r="L65" s="41" t="e">
        <v>#VALUE!</v>
      </c>
      <c r="M65" s="69">
        <f t="shared" si="2"/>
        <v>1.1741682974559686E-2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599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4996</v>
      </c>
      <c r="G66" s="41">
        <f>MAX(CumulativeDead!66:66)</f>
        <v>93</v>
      </c>
      <c r="J66" s="41">
        <v>59308690</v>
      </c>
      <c r="K66" s="52">
        <v>0</v>
      </c>
      <c r="L66" s="41">
        <v>0</v>
      </c>
      <c r="M66" s="69">
        <f t="shared" ref="M66:M97" si="4">G66/F66</f>
        <v>1.8614891913530825E-2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603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1399</v>
      </c>
      <c r="G67" s="41">
        <f>MAX(CumulativeDead!67:67)</f>
        <v>58</v>
      </c>
      <c r="J67" s="41">
        <v>6948445</v>
      </c>
      <c r="K67" s="52">
        <v>12.2</v>
      </c>
      <c r="L67" s="41">
        <v>847.71028999999987</v>
      </c>
      <c r="M67" s="69">
        <f t="shared" si="4"/>
        <v>4.1458184417441028E-2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599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705</v>
      </c>
      <c r="G68" s="41">
        <f>MAX(CumulativeDead!68:68)</f>
        <v>6</v>
      </c>
      <c r="J68" s="41">
        <v>5094118</v>
      </c>
      <c r="K68" s="52" t="s">
        <v>505</v>
      </c>
      <c r="L68" s="41" t="e">
        <v>#VALUE!</v>
      </c>
      <c r="M68" s="69">
        <f t="shared" si="4"/>
        <v>8.5106382978723406E-3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601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2649</v>
      </c>
      <c r="G69" s="41">
        <f>MAX(CumulativeDead!69:69)</f>
        <v>291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0.10985277463193659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599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2131</v>
      </c>
      <c r="G70" s="41">
        <f>MAX(CumulativeDead!70:70)</f>
        <v>10</v>
      </c>
      <c r="J70" s="41">
        <v>5106626</v>
      </c>
      <c r="K70" s="52" t="s">
        <v>505</v>
      </c>
      <c r="L70" s="41" t="e">
        <v>#VALUE!</v>
      </c>
      <c r="M70" s="69">
        <f t="shared" si="4"/>
        <v>4.692632566870014E-3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600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24258</v>
      </c>
      <c r="G71" s="41">
        <f>MAX(CumulativeDead!71:71)</f>
        <v>871</v>
      </c>
      <c r="J71" s="41">
        <v>17643054</v>
      </c>
      <c r="K71" s="52">
        <v>0</v>
      </c>
      <c r="L71" s="41">
        <v>0</v>
      </c>
      <c r="M71" s="69">
        <f t="shared" si="4"/>
        <v>3.590568060021436E-2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602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836</v>
      </c>
      <c r="G72" s="41">
        <f>MAX(CumulativeDead!72:72)</f>
        <v>13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1.555023923444976E-2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599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975</v>
      </c>
      <c r="G73" s="41">
        <f>MAX(CumulativeDead!73:73)</f>
        <v>40</v>
      </c>
      <c r="J73" s="41">
        <v>11818619</v>
      </c>
      <c r="K73" s="52" t="s">
        <v>505</v>
      </c>
      <c r="L73" s="41" t="e">
        <v>#VALUE!</v>
      </c>
      <c r="M73" s="69">
        <f t="shared" si="4"/>
        <v>4.1025641025641026E-2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603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1717</v>
      </c>
      <c r="G74" s="41">
        <f>MAX(CumulativeDead!74:74)</f>
        <v>22</v>
      </c>
      <c r="J74" s="41">
        <v>10139177</v>
      </c>
      <c r="K74" s="52" t="s">
        <v>505</v>
      </c>
      <c r="L74" s="41" t="e">
        <v>#VALUE!</v>
      </c>
      <c r="M74" s="69">
        <f t="shared" si="4"/>
        <v>1.28130460104834E-2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598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837</v>
      </c>
      <c r="G75" s="41">
        <f>MAX(CumulativeDead!75:75)</f>
        <v>15</v>
      </c>
      <c r="J75" s="41">
        <v>1207359</v>
      </c>
      <c r="K75" s="52">
        <v>11.4</v>
      </c>
      <c r="L75" s="41">
        <v>137.638926</v>
      </c>
      <c r="M75" s="69">
        <f t="shared" si="4"/>
        <v>1.7921146953405017E-2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599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1421</v>
      </c>
      <c r="G76" s="41">
        <f>MAX(CumulativeDead!76:76)</f>
        <v>71</v>
      </c>
      <c r="J76" s="41">
        <v>2083374</v>
      </c>
      <c r="K76" s="52" t="s">
        <v>505</v>
      </c>
      <c r="L76" s="41" t="e">
        <v>#VALUE!</v>
      </c>
      <c r="M76" s="69">
        <f t="shared" si="4"/>
        <v>4.9964813511611542E-2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599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1585</v>
      </c>
      <c r="G77" s="41">
        <f>MAX(CumulativeDead!77:77)</f>
        <v>63</v>
      </c>
      <c r="J77" s="41">
        <v>3280819</v>
      </c>
      <c r="K77" s="52" t="s">
        <v>505</v>
      </c>
      <c r="L77" s="41" t="e">
        <v>#VALUE!</v>
      </c>
      <c r="M77" s="69">
        <f t="shared" si="4"/>
        <v>3.9747634069400628E-2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599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5949</v>
      </c>
      <c r="G78" s="41">
        <f>MAX(CumulativeDead!78:78)</f>
        <v>269</v>
      </c>
      <c r="J78" s="41">
        <v>50882891</v>
      </c>
      <c r="K78" s="52" t="s">
        <v>505</v>
      </c>
      <c r="L78" s="41" t="e">
        <v>#VALUE!</v>
      </c>
      <c r="M78" s="69">
        <f t="shared" si="4"/>
        <v>4.5217683644309968E-2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602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458</v>
      </c>
      <c r="G79" s="41">
        <f>MAX(CumulativeDead!79:79)</f>
        <v>4</v>
      </c>
      <c r="J79" s="41">
        <v>441543</v>
      </c>
      <c r="K79" s="52" t="s">
        <v>505</v>
      </c>
      <c r="L79" s="41" t="e">
        <v>#VALUE!</v>
      </c>
      <c r="M79" s="69">
        <f t="shared" si="4"/>
        <v>8.7336244541484712E-3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599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43908</v>
      </c>
      <c r="F80" s="41">
        <f>MAX(CumulativeConfirmed!80:80)</f>
        <v>16752</v>
      </c>
      <c r="G80" s="41">
        <f>MAX(CumulativeDead!80:80)</f>
        <v>1569</v>
      </c>
      <c r="J80" s="41">
        <v>128932753</v>
      </c>
      <c r="K80" s="52" t="s">
        <v>505</v>
      </c>
      <c r="L80" s="41" t="e">
        <v>#VALUE!</v>
      </c>
      <c r="M80" s="69">
        <f t="shared" si="4"/>
        <v>9.3660458452722056E-2</v>
      </c>
      <c r="N80" s="52">
        <f>VLOOKUP(C80,Deaths_since_10!H:I,2,FALSE)</f>
        <v>8</v>
      </c>
      <c r="O80" s="56">
        <f ca="1">OFFSET(CumulativeDead!B80,-A80,MATCH(Country_Data!N80,CumulativeDead!C80:BU80,0))</f>
        <v>43916</v>
      </c>
      <c r="P80" s="52">
        <f t="shared" ca="1" si="5"/>
        <v>8</v>
      </c>
      <c r="Q80" s="52" t="s">
        <v>601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823</v>
      </c>
      <c r="G81" s="41">
        <f>MAX(CumulativeDead!81:81)</f>
        <v>9</v>
      </c>
      <c r="J81" s="41">
        <v>16743927</v>
      </c>
      <c r="K81" s="52" t="s">
        <v>505</v>
      </c>
      <c r="L81" s="41" t="e">
        <v>#VALUE!</v>
      </c>
      <c r="M81" s="69">
        <f t="shared" si="4"/>
        <v>1.0935601458080195E-2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603</v>
      </c>
    </row>
    <row r="82" spans="1:17" x14ac:dyDescent="0.3">
      <c r="A82" s="52">
        <v>81</v>
      </c>
      <c r="B82" s="55" t="s">
        <v>200</v>
      </c>
      <c r="C82" s="55" t="s">
        <v>200</v>
      </c>
      <c r="D82" s="52">
        <f>VLOOKUP(C82,Days_Since_100!H:I,2,FALSE)</f>
        <v>108</v>
      </c>
      <c r="E82" s="56" t="e">
        <f ca="1">OFFSET(CumulativeConfirmed!A82,-A82,MATCH(Country_Data!D82,CumulativeConfirmed!B82:BU82,0))</f>
        <v>#N/A</v>
      </c>
      <c r="F82" s="41">
        <f>MAX(CumulativeConfirmed!82:82)</f>
        <v>250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598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1867</v>
      </c>
      <c r="G83" s="41">
        <f>MAX(CumulativeDead!83:83)</f>
        <v>30</v>
      </c>
      <c r="J83" s="41">
        <v>2963243</v>
      </c>
      <c r="K83" s="52" t="s">
        <v>505</v>
      </c>
      <c r="L83" s="41" t="e">
        <v>#VALUE!</v>
      </c>
      <c r="M83" s="69">
        <f t="shared" si="4"/>
        <v>1.6068559185859668E-2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599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364</v>
      </c>
      <c r="G84" s="41">
        <f>MAX(CumulativeDead!84:84)</f>
        <v>7</v>
      </c>
      <c r="J84" s="41">
        <v>2961167</v>
      </c>
      <c r="K84" s="52" t="s">
        <v>505</v>
      </c>
      <c r="L84" s="41" t="e">
        <v>#VALUE!</v>
      </c>
      <c r="M84" s="69">
        <f t="shared" si="4"/>
        <v>1.9230769230769232E-2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601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1828</v>
      </c>
      <c r="G85" s="41">
        <f>MAX(CumulativeDead!85:85)</f>
        <v>58</v>
      </c>
      <c r="J85" s="41">
        <v>38928346</v>
      </c>
      <c r="K85" s="52" t="s">
        <v>505</v>
      </c>
      <c r="L85" s="41" t="e">
        <v>#VALUE!</v>
      </c>
      <c r="M85" s="69">
        <f t="shared" si="4"/>
        <v>3.1728665207877461E-2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600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4252</v>
      </c>
      <c r="G86" s="41">
        <f>MAX(CumulativeDead!86:86)</f>
        <v>165</v>
      </c>
      <c r="J86" s="41">
        <v>36910560</v>
      </c>
      <c r="K86" s="52" t="s">
        <v>505</v>
      </c>
      <c r="L86" s="41" t="e">
        <v>#VALUE!</v>
      </c>
      <c r="M86" s="69">
        <f t="shared" si="4"/>
        <v>3.8805268109125116E-2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603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1449</v>
      </c>
      <c r="G87" s="41">
        <f>MAX(CumulativeDead!87:87)</f>
        <v>44</v>
      </c>
      <c r="J87" s="41">
        <v>2722289</v>
      </c>
      <c r="K87" s="52">
        <v>15.5</v>
      </c>
      <c r="L87" s="41">
        <v>421.95479499999999</v>
      </c>
      <c r="M87" s="69">
        <f t="shared" si="4"/>
        <v>3.036576949620428E-2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599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3638</v>
      </c>
      <c r="G88" s="41">
        <f>MAX(CumulativeDead!88:88)</f>
        <v>103</v>
      </c>
      <c r="J88" s="41">
        <v>4033963</v>
      </c>
      <c r="K88" s="52" t="s">
        <v>505</v>
      </c>
      <c r="L88" s="41" t="e">
        <v>#VALUE!</v>
      </c>
      <c r="M88" s="69">
        <f t="shared" si="4"/>
        <v>2.8312259483232547E-2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599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239</v>
      </c>
      <c r="G89" s="41">
        <f>MAX(CumulativeDead!89:89)</f>
        <v>9</v>
      </c>
      <c r="J89" s="41">
        <v>7132538</v>
      </c>
      <c r="K89" s="52" t="s">
        <v>505</v>
      </c>
      <c r="L89" s="41" t="e">
        <v>#VALUE!</v>
      </c>
      <c r="M89" s="69">
        <f t="shared" si="4"/>
        <v>3.7656903765690378E-2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602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619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1.1308562197092083E-2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598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602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6416</v>
      </c>
      <c r="G92" s="41">
        <f>MAX(CumulativeDead!92:92)</f>
        <v>286</v>
      </c>
      <c r="J92" s="41">
        <v>10847910</v>
      </c>
      <c r="K92" s="52" t="s">
        <v>505</v>
      </c>
      <c r="L92" s="41" t="e">
        <v>#VALUE!</v>
      </c>
      <c r="M92" s="69">
        <f t="shared" si="4"/>
        <v>4.4576059850374064E-2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602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603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1474</v>
      </c>
      <c r="G94" s="41">
        <f>MAX(CumulativeDead!94:94)</f>
        <v>19</v>
      </c>
      <c r="J94" s="41">
        <v>4822233</v>
      </c>
      <c r="K94" s="52" t="s">
        <v>505</v>
      </c>
      <c r="L94" s="41" t="e">
        <v>#VALUE!</v>
      </c>
      <c r="M94" s="69">
        <f t="shared" si="4"/>
        <v>1.2890094979647219E-2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604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603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114653</v>
      </c>
      <c r="G96" s="41">
        <f>MAX(CumulativeDead!96:96)</f>
        <v>2992</v>
      </c>
      <c r="J96" s="41">
        <v>84339067</v>
      </c>
      <c r="K96" s="52" t="s">
        <v>505</v>
      </c>
      <c r="L96" s="41" t="e">
        <v>#VALUE!</v>
      </c>
      <c r="M96" s="69">
        <f t="shared" si="4"/>
        <v>2.6096133550801114E-2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599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1437</v>
      </c>
      <c r="G97" s="41">
        <f>MAX(CumulativeDead!97:97)</f>
        <v>58</v>
      </c>
      <c r="J97" s="41">
        <v>11326616</v>
      </c>
      <c r="K97" s="52" t="s">
        <v>505</v>
      </c>
      <c r="L97" s="41" t="e">
        <v>#VALUE!</v>
      </c>
      <c r="M97" s="69">
        <f t="shared" si="4"/>
        <v>4.036186499652053E-2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601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3027</v>
      </c>
      <c r="G98" s="41">
        <f>MAX(CumulativeDead!98:98)</f>
        <v>25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8.2590023125206479E-3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598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6462</v>
      </c>
      <c r="G99" s="41">
        <f>MAX(CumulativeDead!99:99)</f>
        <v>155</v>
      </c>
      <c r="J99" s="41">
        <v>164689383</v>
      </c>
      <c r="K99" s="52" t="s">
        <v>505</v>
      </c>
      <c r="L99" s="41" t="e">
        <v>#VALUE!</v>
      </c>
      <c r="M99" s="69">
        <f t="shared" si="6"/>
        <v>2.3986381925100587E-2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598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1014</v>
      </c>
      <c r="G100" s="41">
        <f>MAX(CumulativeDead!100:100)</f>
        <v>53</v>
      </c>
      <c r="J100" s="41">
        <v>11673021</v>
      </c>
      <c r="K100" s="52" t="s">
        <v>505</v>
      </c>
      <c r="L100" s="41" t="e">
        <v>#VALUE!</v>
      </c>
      <c r="M100" s="69">
        <f t="shared" si="6"/>
        <v>5.2268244575936887E-2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602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603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9410</v>
      </c>
      <c r="G102" s="41">
        <f>MAX(CumulativeDead!102:102)</f>
        <v>239</v>
      </c>
      <c r="J102" s="41">
        <v>43733762</v>
      </c>
      <c r="K102" s="52" t="s">
        <v>505</v>
      </c>
      <c r="L102" s="41" t="e">
        <v>#VALUE!</v>
      </c>
      <c r="M102" s="69">
        <f t="shared" si="6"/>
        <v>2.5398512221041444E-2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599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603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638</v>
      </c>
      <c r="G104" s="41">
        <f>MAX(CumulativeDead!104:104)</f>
        <v>42</v>
      </c>
      <c r="J104" s="41">
        <v>20903273</v>
      </c>
      <c r="K104" s="52" t="s">
        <v>505</v>
      </c>
      <c r="L104" s="41" t="e">
        <v>#VALUE!</v>
      </c>
      <c r="M104" s="69">
        <f t="shared" si="6"/>
        <v>6.5830721003134793E-2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603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1705</v>
      </c>
      <c r="G105" s="41">
        <f>MAX(CumulativeDead!105:105)</f>
        <v>58</v>
      </c>
      <c r="J105" s="41">
        <v>26545863</v>
      </c>
      <c r="K105" s="52" t="s">
        <v>505</v>
      </c>
      <c r="L105" s="41" t="e">
        <v>#VALUE!</v>
      </c>
      <c r="M105" s="69">
        <f t="shared" si="6"/>
        <v>3.401759530791789E-2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603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471</v>
      </c>
      <c r="G106" s="41">
        <f>MAX(CumulativeDead!106:106)</f>
        <v>30</v>
      </c>
      <c r="K106" s="52" t="s">
        <v>505</v>
      </c>
      <c r="L106" s="41" t="e">
        <v>#N/A</v>
      </c>
      <c r="M106" s="69">
        <f t="shared" si="6"/>
        <v>6.3694267515923567E-2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603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702</v>
      </c>
      <c r="G107" s="41">
        <f>MAX(CumulativeDead!107:107)</f>
        <v>64</v>
      </c>
      <c r="J107" s="41">
        <v>9904607</v>
      </c>
      <c r="K107" s="52" t="s">
        <v>505</v>
      </c>
      <c r="L107" s="41" t="e">
        <v>#VALUE!</v>
      </c>
      <c r="M107" s="69">
        <f t="shared" si="6"/>
        <v>9.1168091168091173E-2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602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95</v>
      </c>
      <c r="G108" s="41">
        <f>MAX(CumulativeDead!108:108)</f>
        <v>4</v>
      </c>
      <c r="J108" s="41">
        <v>39242</v>
      </c>
      <c r="K108" s="52" t="s">
        <v>505</v>
      </c>
      <c r="L108" s="41" t="e">
        <v>#VALUE!</v>
      </c>
      <c r="M108" s="69">
        <f t="shared" si="6"/>
        <v>4.2105263157894736E-2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599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1532</v>
      </c>
      <c r="G109" s="41">
        <f>MAX(CumulativeDead!109:109)</f>
        <v>44</v>
      </c>
      <c r="J109" s="41">
        <v>206139589</v>
      </c>
      <c r="K109" s="52" t="s">
        <v>505</v>
      </c>
      <c r="L109" s="41" t="e">
        <v>#VALUE!</v>
      </c>
      <c r="M109" s="69">
        <f t="shared" si="6"/>
        <v>2.8720626631853787E-2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603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743</v>
      </c>
      <c r="G110" s="41">
        <f>MAX(CumulativeDead!110:110)</f>
        <v>41</v>
      </c>
      <c r="J110" s="41">
        <v>77265</v>
      </c>
      <c r="K110" s="52" t="s">
        <v>505</v>
      </c>
      <c r="L110" s="41" t="e">
        <v>#VALUE!</v>
      </c>
      <c r="M110" s="69">
        <f t="shared" si="6"/>
        <v>5.518169582772544E-2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599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24</v>
      </c>
      <c r="G111" s="41">
        <f>MAX(CumulativeDead!111:111)</f>
        <v>3</v>
      </c>
      <c r="J111" s="41">
        <v>97929</v>
      </c>
      <c r="K111" s="52" t="s">
        <v>505</v>
      </c>
      <c r="L111" s="41" t="e">
        <v>#VALUE!</v>
      </c>
      <c r="M111" s="69">
        <f t="shared" si="6"/>
        <v>0.125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601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7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598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601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1183</v>
      </c>
      <c r="G114" s="41">
        <f>MAX(CumulativeDead!114:114)</f>
        <v>14</v>
      </c>
      <c r="K114" s="52" t="s">
        <v>505</v>
      </c>
      <c r="L114" s="41" t="e">
        <v>#N/A</v>
      </c>
      <c r="M114" s="69">
        <f t="shared" si="6"/>
        <v>1.1834319526627219E-2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603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>
        <f>VLOOKUP(C115,Days_Since_100!H:I,2,FALSE)</f>
        <v>105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126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2.3809523809523808E-2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603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602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1240</v>
      </c>
      <c r="G117" s="41">
        <f>MAX(CumulativeDead!117:117)</f>
        <v>7</v>
      </c>
      <c r="J117" s="41">
        <v>13132795</v>
      </c>
      <c r="K117" s="52" t="s">
        <v>505</v>
      </c>
      <c r="L117" s="41" t="e">
        <v>#VALUE!</v>
      </c>
      <c r="M117" s="69">
        <f t="shared" si="6"/>
        <v>5.6451612903225803E-3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603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74</v>
      </c>
      <c r="G118" s="41">
        <f>MAX(CumulativeDead!118:118)</f>
        <v>8</v>
      </c>
      <c r="J118" s="41">
        <v>786552</v>
      </c>
      <c r="K118" s="52" t="s">
        <v>505</v>
      </c>
      <c r="L118" s="41" t="e">
        <v>#VALUE!</v>
      </c>
      <c r="M118" s="69">
        <f t="shared" si="6"/>
        <v>0.10810810810810811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602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10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599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449</v>
      </c>
      <c r="G120" s="41">
        <f>MAX(CumulativeDead!120:120)</f>
        <v>8</v>
      </c>
      <c r="J120" s="41">
        <v>10203134</v>
      </c>
      <c r="K120" s="52" t="s">
        <v>505</v>
      </c>
      <c r="L120" s="41" t="e">
        <v>#VALUE!</v>
      </c>
      <c r="M120" s="69">
        <f t="shared" si="6"/>
        <v>1.7817371937639197E-2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600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374</v>
      </c>
      <c r="G121" s="41">
        <f>MAX(CumulativeDead!121:121)</f>
        <v>14</v>
      </c>
      <c r="J121" s="41">
        <v>53771296</v>
      </c>
      <c r="K121" s="52" t="s">
        <v>505</v>
      </c>
      <c r="L121" s="41" t="e">
        <v>#VALUE!</v>
      </c>
      <c r="M121" s="69">
        <f t="shared" si="6"/>
        <v>3.7433155080213901E-2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603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82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1.2195121951219513E-2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599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38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598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54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598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>
        <f>VLOOKUP(C125,Days_Since_100!H:I,2,FALSE)</f>
        <v>107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318</v>
      </c>
      <c r="G125" s="41">
        <f>MAX(CumulativeDead!125:125)</f>
        <v>25</v>
      </c>
      <c r="J125" s="41">
        <v>43849260</v>
      </c>
      <c r="K125" s="52" t="s">
        <v>505</v>
      </c>
      <c r="L125" s="41" t="e">
        <v>#VALUE!</v>
      </c>
      <c r="M125" s="69">
        <f t="shared" si="6"/>
        <v>7.8616352201257858E-2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603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6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603</v>
      </c>
    </row>
    <row r="127" spans="1:17" x14ac:dyDescent="0.3">
      <c r="A127" s="52">
        <v>126</v>
      </c>
      <c r="B127" s="2" t="s">
        <v>596</v>
      </c>
      <c r="C127" s="2" t="s">
        <v>596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216831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598</v>
      </c>
      <c r="C128" s="2" t="s">
        <v>598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9151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599</v>
      </c>
      <c r="C129" s="2" t="s">
        <v>599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128608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601</v>
      </c>
      <c r="C130" s="2" t="s">
        <v>601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63148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602</v>
      </c>
      <c r="C131" s="2" t="s">
        <v>602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7911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603</v>
      </c>
      <c r="C132" s="2" t="s">
        <v>603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1346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600</v>
      </c>
      <c r="C133" s="2" t="s">
        <v>600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6559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216831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597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83403</v>
      </c>
      <c r="CK2">
        <f>SUMIF(ConfirmedRaw!$B:$B,$B2,ConfirmedRaw!CM:CM)</f>
        <v>83760</v>
      </c>
      <c r="CL2">
        <f>SUMIF(ConfirmedRaw!$B:$B,$B2,ConfirmedRaw!CN:CN)</f>
        <v>83787</v>
      </c>
      <c r="CM2">
        <f>SUMIF(ConfirmedRaw!$B:$B,$B2,ConfirmedRaw!CO:CO)</f>
        <v>83805</v>
      </c>
      <c r="CN2">
        <f>SUMIF(ConfirmedRaw!$B:$B,$B2,ConfirmedRaw!CP:CP)</f>
        <v>83817</v>
      </c>
      <c r="CO2">
        <f>SUMIF(ConfirmedRaw!$B:$B,$B2,ConfirmedRaw!CQ:CQ)</f>
        <v>83853</v>
      </c>
      <c r="CP2">
        <f>SUMIF(ConfirmedRaw!$B:$B,$B2,ConfirmedRaw!CR:CR)</f>
        <v>83868</v>
      </c>
      <c r="CQ2">
        <f>SUMIF(ConfirmedRaw!$B:$B,$B2,ConfirmedRaw!CS:CS)</f>
        <v>83884</v>
      </c>
      <c r="CR2">
        <f>SUMIF(ConfirmedRaw!$B:$B,$B2,ConfirmedRaw!CT:CT)</f>
        <v>83899</v>
      </c>
      <c r="CS2">
        <f>SUMIF(ConfirmedRaw!$B:$B,$B2,ConfirmedRaw!CU:CU)</f>
        <v>83909</v>
      </c>
      <c r="CT2">
        <f>SUMIF(ConfirmedRaw!$B:$B,$B2,ConfirmedRaw!CV:CV)</f>
        <v>83912</v>
      </c>
      <c r="CU2">
        <f>SUMIF(ConfirmedRaw!$B:$B,$B2,ConfirmedRaw!CW:CW)</f>
        <v>83918</v>
      </c>
      <c r="CV2">
        <f>SUMIF(ConfirmedRaw!$B:$B,$B2,ConfirmedRaw!CX:CX)</f>
        <v>83940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168941</v>
      </c>
      <c r="CK3">
        <f>SUMIF(ConfirmedRaw!$B:$B,$B3,ConfirmedRaw!CM:CM)</f>
        <v>172434</v>
      </c>
      <c r="CL3">
        <f>SUMIF(ConfirmedRaw!$B:$B,$B3,ConfirmedRaw!CN:CN)</f>
        <v>175925</v>
      </c>
      <c r="CM3">
        <f>SUMIF(ConfirmedRaw!$B:$B,$B3,ConfirmedRaw!CO:CO)</f>
        <v>178972</v>
      </c>
      <c r="CN3">
        <f>SUMIF(ConfirmedRaw!$B:$B,$B3,ConfirmedRaw!CP:CP)</f>
        <v>181228</v>
      </c>
      <c r="CO3">
        <f>SUMIF(ConfirmedRaw!$B:$B,$B3,ConfirmedRaw!CQ:CQ)</f>
        <v>183957</v>
      </c>
      <c r="CP3">
        <f>SUMIF(ConfirmedRaw!$B:$B,$B3,ConfirmedRaw!CR:CR)</f>
        <v>187327</v>
      </c>
      <c r="CQ3">
        <f>SUMIF(ConfirmedRaw!$B:$B,$B3,ConfirmedRaw!CS:CS)</f>
        <v>189973</v>
      </c>
      <c r="CR3">
        <f>SUMIF(ConfirmedRaw!$B:$B,$B3,ConfirmedRaw!CT:CT)</f>
        <v>192994</v>
      </c>
      <c r="CS3">
        <f>SUMIF(ConfirmedRaw!$B:$B,$B3,ConfirmedRaw!CU:CU)</f>
        <v>195351</v>
      </c>
      <c r="CT3">
        <f>SUMIF(ConfirmedRaw!$B:$B,$B3,ConfirmedRaw!CV:CV)</f>
        <v>197675</v>
      </c>
      <c r="CU3">
        <f>SUMIF(ConfirmedRaw!$B:$B,$B3,ConfirmedRaw!CW:CW)</f>
        <v>199414</v>
      </c>
      <c r="CV3">
        <f>SUMIF(ConfirmedRaw!$B:$B,$B3,ConfirmedRaw!CX:CX)</f>
        <v>201505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77995</v>
      </c>
      <c r="CK4">
        <f>SUMIF(ConfirmedRaw!$B:$B,$B4,ConfirmedRaw!CM:CM)</f>
        <v>79494</v>
      </c>
      <c r="CL4">
        <f>SUMIF(ConfirmedRaw!$B:$B,$B4,ConfirmedRaw!CN:CN)</f>
        <v>80868</v>
      </c>
      <c r="CM4">
        <f>SUMIF(ConfirmedRaw!$B:$B,$B4,ConfirmedRaw!CO:CO)</f>
        <v>82211</v>
      </c>
      <c r="CN4">
        <f>SUMIF(ConfirmedRaw!$B:$B,$B4,ConfirmedRaw!CP:CP)</f>
        <v>83505</v>
      </c>
      <c r="CO4">
        <f>SUMIF(ConfirmedRaw!$B:$B,$B4,ConfirmedRaw!CQ:CQ)</f>
        <v>84802</v>
      </c>
      <c r="CP4">
        <f>SUMIF(ConfirmedRaw!$B:$B,$B4,ConfirmedRaw!CR:CR)</f>
        <v>85996</v>
      </c>
      <c r="CQ4">
        <f>SUMIF(ConfirmedRaw!$B:$B,$B4,ConfirmedRaw!CS:CS)</f>
        <v>87026</v>
      </c>
      <c r="CR4">
        <f>SUMIF(ConfirmedRaw!$B:$B,$B4,ConfirmedRaw!CT:CT)</f>
        <v>88194</v>
      </c>
      <c r="CS4">
        <f>SUMIF(ConfirmedRaw!$B:$B,$B4,ConfirmedRaw!CU:CU)</f>
        <v>89328</v>
      </c>
      <c r="CT4">
        <f>SUMIF(ConfirmedRaw!$B:$B,$B4,ConfirmedRaw!CV:CV)</f>
        <v>90481</v>
      </c>
      <c r="CU4">
        <f>SUMIF(ConfirmedRaw!$B:$B,$B4,ConfirmedRaw!CW:CW)</f>
        <v>91472</v>
      </c>
      <c r="CV4">
        <f>SUMIF(ConfirmedRaw!$B:$B,$B4,ConfirmedRaw!CX:CX)</f>
        <v>92584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598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10613</v>
      </c>
      <c r="CK5">
        <f>SUMIF(ConfirmedRaw!$B:$B,$B5,ConfirmedRaw!CM:CM)</f>
        <v>10635</v>
      </c>
      <c r="CL5">
        <f>SUMIF(ConfirmedRaw!$B:$B,$B5,ConfirmedRaw!CN:CN)</f>
        <v>10653</v>
      </c>
      <c r="CM5">
        <f>SUMIF(ConfirmedRaw!$B:$B,$B5,ConfirmedRaw!CO:CO)</f>
        <v>10661</v>
      </c>
      <c r="CN5">
        <f>SUMIF(ConfirmedRaw!$B:$B,$B5,ConfirmedRaw!CP:CP)</f>
        <v>10674</v>
      </c>
      <c r="CO5">
        <f>SUMIF(ConfirmedRaw!$B:$B,$B5,ConfirmedRaw!CQ:CQ)</f>
        <v>10683</v>
      </c>
      <c r="CP5">
        <f>SUMIF(ConfirmedRaw!$B:$B,$B5,ConfirmedRaw!CR:CR)</f>
        <v>10694</v>
      </c>
      <c r="CQ5">
        <f>SUMIF(ConfirmedRaw!$B:$B,$B5,ConfirmedRaw!CS:CS)</f>
        <v>10708</v>
      </c>
      <c r="CR5">
        <f>SUMIF(ConfirmedRaw!$B:$B,$B5,ConfirmedRaw!CT:CT)</f>
        <v>10718</v>
      </c>
      <c r="CS5">
        <f>SUMIF(ConfirmedRaw!$B:$B,$B5,ConfirmedRaw!CU:CU)</f>
        <v>10728</v>
      </c>
      <c r="CT5">
        <f>SUMIF(ConfirmedRaw!$B:$B,$B5,ConfirmedRaw!CV:CV)</f>
        <v>10738</v>
      </c>
      <c r="CU5">
        <f>SUMIF(ConfirmedRaw!$B:$B,$B5,ConfirmedRaw!CW:CW)</f>
        <v>10752</v>
      </c>
      <c r="CV5">
        <f>SUMIF(ConfirmedRaw!$B:$B,$B5,ConfirmedRaw!CX:CX)</f>
        <v>10761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184948</v>
      </c>
      <c r="CK6">
        <f>SUMIF(ConfirmedRaw!$B:$B,$B6,ConfirmedRaw!CM:CM)</f>
        <v>190839</v>
      </c>
      <c r="CL6">
        <f>SUMIF(ConfirmedRaw!$B:$B,$B6,ConfirmedRaw!CN:CN)</f>
        <v>191726</v>
      </c>
      <c r="CM6">
        <f>SUMIF(ConfirmedRaw!$B:$B,$B6,ConfirmedRaw!CO:CO)</f>
        <v>198674</v>
      </c>
      <c r="CN6">
        <f>SUMIF(ConfirmedRaw!$B:$B,$B6,ConfirmedRaw!CP:CP)</f>
        <v>200210</v>
      </c>
      <c r="CO6">
        <f>SUMIF(ConfirmedRaw!$B:$B,$B6,ConfirmedRaw!CQ:CQ)</f>
        <v>204178</v>
      </c>
      <c r="CP6">
        <f>SUMIF(ConfirmedRaw!$B:$B,$B6,ConfirmedRaw!CR:CR)</f>
        <v>208389</v>
      </c>
      <c r="CQ6">
        <f>SUMIF(ConfirmedRaw!$B:$B,$B6,ConfirmedRaw!CS:CS)</f>
        <v>213024</v>
      </c>
      <c r="CR6">
        <f>SUMIF(ConfirmedRaw!$B:$B,$B6,ConfirmedRaw!CT:CT)</f>
        <v>219764</v>
      </c>
      <c r="CS6">
        <f>SUMIF(ConfirmedRaw!$B:$B,$B6,ConfirmedRaw!CU:CU)</f>
        <v>223759</v>
      </c>
      <c r="CT6">
        <f>SUMIF(ConfirmedRaw!$B:$B,$B6,ConfirmedRaw!CV:CV)</f>
        <v>226629</v>
      </c>
      <c r="CU6">
        <f>SUMIF(ConfirmedRaw!$B:$B,$B6,ConfirmedRaw!CW:CW)</f>
        <v>229422</v>
      </c>
      <c r="CV6">
        <f>SUMIF(ConfirmedRaw!$B:$B,$B6,ConfirmedRaw!CX:CX)</f>
        <v>232128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137698</v>
      </c>
      <c r="CK7">
        <f>SUMIF(ConfirmedRaw!$B:$B,$B7,ConfirmedRaw!CM:CM)</f>
        <v>141397</v>
      </c>
      <c r="CL7">
        <f>SUMIF(ConfirmedRaw!$B:$B,$B7,ConfirmedRaw!CN:CN)</f>
        <v>143342</v>
      </c>
      <c r="CM7">
        <f>SUMIF(ConfirmedRaw!$B:$B,$B7,ConfirmedRaw!CO:CO)</f>
        <v>145184</v>
      </c>
      <c r="CN7">
        <f>SUMIF(ConfirmedRaw!$B:$B,$B7,ConfirmedRaw!CP:CP)</f>
        <v>147065</v>
      </c>
      <c r="CO7">
        <f>SUMIF(ConfirmedRaw!$B:$B,$B7,ConfirmedRaw!CQ:CQ)</f>
        <v>148291</v>
      </c>
      <c r="CP7">
        <f>SUMIF(ConfirmedRaw!$B:$B,$B7,ConfirmedRaw!CR:CR)</f>
        <v>150648</v>
      </c>
      <c r="CQ7">
        <f>SUMIF(ConfirmedRaw!$B:$B,$B7,ConfirmedRaw!CS:CS)</f>
        <v>153129</v>
      </c>
      <c r="CR7">
        <f>SUMIF(ConfirmedRaw!$B:$B,$B7,ConfirmedRaw!CT:CT)</f>
        <v>154999</v>
      </c>
      <c r="CS7">
        <f>SUMIF(ConfirmedRaw!$B:$B,$B7,ConfirmedRaw!CU:CU)</f>
        <v>156513</v>
      </c>
      <c r="CT7">
        <f>SUMIF(ConfirmedRaw!$B:$B,$B7,ConfirmedRaw!CV:CV)</f>
        <v>157770</v>
      </c>
      <c r="CU7">
        <f>SUMIF(ConfirmedRaw!$B:$B,$B7,ConfirmedRaw!CW:CW)</f>
        <v>158758</v>
      </c>
      <c r="CV7">
        <f>SUMIF(ConfirmedRaw!$B:$B,$B7,ConfirmedRaw!CX:CX)</f>
        <v>159912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69500</v>
      </c>
      <c r="BY8">
        <f>SUMIF(ConfirmedRaw!$B:$B,$B8,ConfirmedRaw!CA:CA)</f>
        <v>71412</v>
      </c>
      <c r="BZ8">
        <f>SUMIF(ConfirmedRaw!$B:$B,$B8,ConfirmedRaw!CB:CB)</f>
        <v>75343</v>
      </c>
      <c r="CA8">
        <f>SUMIF(ConfirmedRaw!$B:$B,$B8,ConfirmedRaw!CC:CC)</f>
        <v>79163</v>
      </c>
      <c r="CB8">
        <f>SUMIF(ConfirmedRaw!$B:$B,$B8,ConfirmedRaw!CD:CD)</f>
        <v>83057</v>
      </c>
      <c r="CC8">
        <f>SUMIF(ConfirmedRaw!$B:$B,$B8,ConfirmedRaw!CE:CE)</f>
        <v>87366</v>
      </c>
      <c r="CD8">
        <f>SUMIF(ConfirmedRaw!$B:$B,$B8,ConfirmedRaw!CF:CF)</f>
        <v>91738</v>
      </c>
      <c r="CE8">
        <f>SUMIF(ConfirmedRaw!$B:$B,$B8,ConfirmedRaw!CG:CG)</f>
        <v>94863</v>
      </c>
      <c r="CF8">
        <f>SUMIF(ConfirmedRaw!$B:$B,$B8,ConfirmedRaw!CH:CH)</f>
        <v>121712</v>
      </c>
      <c r="CG8">
        <f>SUMIF(ConfirmedRaw!$B:$B,$B8,ConfirmedRaw!CI:CI)</f>
        <v>125394</v>
      </c>
      <c r="CH8">
        <f>SUMIF(ConfirmedRaw!$B:$B,$B8,ConfirmedRaw!CJ:CJ)</f>
        <v>130365</v>
      </c>
      <c r="CI8">
        <f>SUMIF(ConfirmedRaw!$B:$B,$B8,ConfirmedRaw!CK:CK)</f>
        <v>133585</v>
      </c>
      <c r="CJ8">
        <f>SUMIF(ConfirmedRaw!$B:$B,$B8,ConfirmedRaw!CL:CL)</f>
        <v>146075</v>
      </c>
      <c r="CK8">
        <f>SUMIF(ConfirmedRaw!$B:$B,$B8,ConfirmedRaw!CM:CM)</f>
        <v>148084</v>
      </c>
      <c r="CL8">
        <f>SUMIF(ConfirmedRaw!$B:$B,$B8,ConfirmedRaw!CN:CN)</f>
        <v>148086</v>
      </c>
      <c r="CM8">
        <f>SUMIF(ConfirmedRaw!$B:$B,$B8,ConfirmedRaw!CO:CO)</f>
        <v>153011</v>
      </c>
      <c r="CN8">
        <f>SUMIF(ConfirmedRaw!$B:$B,$B8,ConfirmedRaw!CP:CP)</f>
        <v>155393</v>
      </c>
      <c r="CO8">
        <f>SUMIF(ConfirmedRaw!$B:$B,$B8,ConfirmedRaw!CQ:CQ)</f>
        <v>158168</v>
      </c>
      <c r="CP8">
        <f>SUMIF(ConfirmedRaw!$B:$B,$B8,ConfirmedRaw!CR:CR)</f>
        <v>155980</v>
      </c>
      <c r="CQ8">
        <f>SUMIF(ConfirmedRaw!$B:$B,$B8,ConfirmedRaw!CS:CS)</f>
        <v>158303</v>
      </c>
      <c r="CR8">
        <f>SUMIF(ConfirmedRaw!$B:$B,$B8,ConfirmedRaw!CT:CT)</f>
        <v>159952</v>
      </c>
      <c r="CS8">
        <f>SUMIF(ConfirmedRaw!$B:$B,$B8,ConfirmedRaw!CU:CU)</f>
        <v>161644</v>
      </c>
      <c r="CT8">
        <f>SUMIF(ConfirmedRaw!$B:$B,$B8,ConfirmedRaw!CV:CV)</f>
        <v>162220</v>
      </c>
      <c r="CU8">
        <f>SUMIF(ConfirmedRaw!$B:$B,$B8,ConfirmedRaw!CW:CW)</f>
        <v>165963</v>
      </c>
      <c r="CV8">
        <f>SUMIF(ConfirmedRaw!$B:$B,$B8,ConfirmedRaw!CX:CX)</f>
        <v>169053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43843</v>
      </c>
      <c r="BM9">
        <f>SUMIF(ConfirmedRaw!$B:$B,$B9,ConfirmedRaw!BO:BO)</f>
        <v>53736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213242</v>
      </c>
      <c r="BV9">
        <f>SUMIF(ConfirmedRaw!$B:$B,$B9,ConfirmedRaw!BX:BX)</f>
        <v>243622</v>
      </c>
      <c r="BW9">
        <f>SUMIF(ConfirmedRaw!$B:$B,$B9,ConfirmedRaw!BY:BY)</f>
        <v>275367</v>
      </c>
      <c r="BX9">
        <f>SUMIF(ConfirmedRaw!$B:$B,$B9,ConfirmedRaw!BZ:BZ)</f>
        <v>308650</v>
      </c>
      <c r="BY9">
        <f>SUMIF(ConfirmedRaw!$B:$B,$B9,ConfirmedRaw!CA:CA)</f>
        <v>336802</v>
      </c>
      <c r="BZ9">
        <f>SUMIF(ConfirmedRaw!$B:$B,$B9,ConfirmedRaw!CB:CB)</f>
        <v>366317</v>
      </c>
      <c r="CA9">
        <f>SUMIF(ConfirmedRaw!$B:$B,$B9,ConfirmedRaw!CC:CC)</f>
        <v>397121</v>
      </c>
      <c r="CB9">
        <f>SUMIF(ConfirmedRaw!$B:$B,$B9,ConfirmedRaw!CD:CD)</f>
        <v>428654</v>
      </c>
      <c r="CC9">
        <f>SUMIF(ConfirmedRaw!$B:$B,$B9,ConfirmedRaw!CE:CE)</f>
        <v>462780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667592</v>
      </c>
      <c r="CK9">
        <f>SUMIF(ConfirmedRaw!$B:$B,$B9,ConfirmedRaw!CM:CM)</f>
        <v>699706</v>
      </c>
      <c r="CL9">
        <f>SUMIF(ConfirmedRaw!$B:$B,$B9,ConfirmedRaw!CN:CN)</f>
        <v>732197</v>
      </c>
      <c r="CM9">
        <f>SUMIF(ConfirmedRaw!$B:$B,$B9,ConfirmedRaw!CO:CO)</f>
        <v>758809</v>
      </c>
      <c r="CN9">
        <f>SUMIF(ConfirmedRaw!$B:$B,$B9,ConfirmedRaw!CP:CP)</f>
        <v>784326</v>
      </c>
      <c r="CO9">
        <f>SUMIF(ConfirmedRaw!$B:$B,$B9,ConfirmedRaw!CQ:CQ)</f>
        <v>811865</v>
      </c>
      <c r="CP9">
        <f>SUMIF(ConfirmedRaw!$B:$B,$B9,ConfirmedRaw!CR:CR)</f>
        <v>840351</v>
      </c>
      <c r="CQ9">
        <f>SUMIF(ConfirmedRaw!$B:$B,$B9,ConfirmedRaw!CS:CS)</f>
        <v>869170</v>
      </c>
      <c r="CR9">
        <f>SUMIF(ConfirmedRaw!$B:$B,$B9,ConfirmedRaw!CT:CT)</f>
        <v>905358</v>
      </c>
      <c r="CS9">
        <f>SUMIF(ConfirmedRaw!$B:$B,$B9,ConfirmedRaw!CU:CU)</f>
        <v>938154</v>
      </c>
      <c r="CT9">
        <f>SUMIF(ConfirmedRaw!$B:$B,$B9,ConfirmedRaw!CV:CV)</f>
        <v>965785</v>
      </c>
      <c r="CU9">
        <f>SUMIF(ConfirmedRaw!$B:$B,$B9,ConfirmedRaw!CW:CW)</f>
        <v>988197</v>
      </c>
      <c r="CV9">
        <f>SUMIF(ConfirmedRaw!$B:$B,$B9,ConfirmedRaw!CX:CX)</f>
        <v>1012582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26732</v>
      </c>
      <c r="CK10">
        <f>SUMIF(ConfirmedRaw!$B:$B,$B10,ConfirmedRaw!CM:CM)</f>
        <v>27078</v>
      </c>
      <c r="CL10">
        <f>SUMIF(ConfirmedRaw!$B:$B,$B10,ConfirmedRaw!CN:CN)</f>
        <v>27404</v>
      </c>
      <c r="CM10">
        <f>SUMIF(ConfirmedRaw!$B:$B,$B10,ConfirmedRaw!CO:CO)</f>
        <v>27740</v>
      </c>
      <c r="CN10">
        <f>SUMIF(ConfirmedRaw!$B:$B,$B10,ConfirmedRaw!CP:CP)</f>
        <v>27944</v>
      </c>
      <c r="CO10">
        <f>SUMIF(ConfirmedRaw!$B:$B,$B10,ConfirmedRaw!CQ:CQ)</f>
        <v>28063</v>
      </c>
      <c r="CP10">
        <f>SUMIF(ConfirmedRaw!$B:$B,$B10,ConfirmedRaw!CR:CR)</f>
        <v>28268</v>
      </c>
      <c r="CQ10">
        <f>SUMIF(ConfirmedRaw!$B:$B,$B10,ConfirmedRaw!CS:CS)</f>
        <v>28496</v>
      </c>
      <c r="CR10">
        <f>SUMIF(ConfirmedRaw!$B:$B,$B10,ConfirmedRaw!CT:CT)</f>
        <v>28677</v>
      </c>
      <c r="CS10">
        <f>SUMIF(ConfirmedRaw!$B:$B,$B10,ConfirmedRaw!CU:CU)</f>
        <v>28894</v>
      </c>
      <c r="CT10">
        <f>SUMIF(ConfirmedRaw!$B:$B,$B10,ConfirmedRaw!CV:CV)</f>
        <v>29061</v>
      </c>
      <c r="CU10">
        <f>SUMIF(ConfirmedRaw!$B:$B,$B10,ConfirmedRaw!CW:CW)</f>
        <v>29164</v>
      </c>
      <c r="CV10">
        <f>SUMIF(ConfirmedRaw!$B:$B,$B10,ConfirmedRaw!CX:CX)</f>
        <v>29264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6896</v>
      </c>
      <c r="CK11">
        <f>SUMIF(ConfirmedRaw!$B:$B,$B11,ConfirmedRaw!CM:CM)</f>
        <v>6937</v>
      </c>
      <c r="CL11">
        <f>SUMIF(ConfirmedRaw!$B:$B,$B11,ConfirmedRaw!CN:CN)</f>
        <v>7036</v>
      </c>
      <c r="CM11">
        <f>SUMIF(ConfirmedRaw!$B:$B,$B11,ConfirmedRaw!CO:CO)</f>
        <v>7078</v>
      </c>
      <c r="CN11">
        <f>SUMIF(ConfirmedRaw!$B:$B,$B11,ConfirmedRaw!CP:CP)</f>
        <v>7156</v>
      </c>
      <c r="CO11">
        <f>SUMIF(ConfirmedRaw!$B:$B,$B11,ConfirmedRaw!CQ:CQ)</f>
        <v>7191</v>
      </c>
      <c r="CP11">
        <f>SUMIF(ConfirmedRaw!$B:$B,$B11,ConfirmedRaw!CR:CR)</f>
        <v>7338</v>
      </c>
      <c r="CQ11">
        <f>SUMIF(ConfirmedRaw!$B:$B,$B11,ConfirmedRaw!CS:CS)</f>
        <v>7401</v>
      </c>
      <c r="CR11">
        <f>SUMIF(ConfirmedRaw!$B:$B,$B11,ConfirmedRaw!CT:CT)</f>
        <v>7463</v>
      </c>
      <c r="CS11">
        <f>SUMIF(ConfirmedRaw!$B:$B,$B11,ConfirmedRaw!CU:CU)</f>
        <v>7499</v>
      </c>
      <c r="CT11">
        <f>SUMIF(ConfirmedRaw!$B:$B,$B11,ConfirmedRaw!CV:CV)</f>
        <v>7527</v>
      </c>
      <c r="CU11">
        <f>SUMIF(ConfirmedRaw!$B:$B,$B11,ConfirmedRaw!CW:CW)</f>
        <v>7599</v>
      </c>
      <c r="CV11">
        <f>SUMIF(ConfirmedRaw!$B:$B,$B11,ConfirmedRaw!CX:CX)</f>
        <v>7660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12540</v>
      </c>
      <c r="CK12">
        <f>SUMIF(ConfirmedRaw!$B:$B,$B12,ConfirmedRaw!CM:CM)</f>
        <v>13216</v>
      </c>
      <c r="CL12">
        <f>SUMIF(ConfirmedRaw!$B:$B,$B12,ConfirmedRaw!CN:CN)</f>
        <v>13822</v>
      </c>
      <c r="CM12">
        <f>SUMIF(ConfirmedRaw!$B:$B,$B12,ConfirmedRaw!CO:CO)</f>
        <v>14385</v>
      </c>
      <c r="CN12">
        <f>SUMIF(ConfirmedRaw!$B:$B,$B12,ConfirmedRaw!CP:CP)</f>
        <v>14777</v>
      </c>
      <c r="CO12">
        <f>SUMIF(ConfirmedRaw!$B:$B,$B12,ConfirmedRaw!CQ:CQ)</f>
        <v>15322</v>
      </c>
      <c r="CP12">
        <f>SUMIF(ConfirmedRaw!$B:$B,$B12,ConfirmedRaw!CR:CR)</f>
        <v>16004</v>
      </c>
      <c r="CQ12">
        <f>SUMIF(ConfirmedRaw!$B:$B,$B12,ConfirmedRaw!CS:CS)</f>
        <v>16755</v>
      </c>
      <c r="CR12">
        <f>SUMIF(ConfirmedRaw!$B:$B,$B12,ConfirmedRaw!CT:CT)</f>
        <v>17567</v>
      </c>
      <c r="CS12">
        <f>SUMIF(ConfirmedRaw!$B:$B,$B12,ConfirmedRaw!CU:CU)</f>
        <v>18177</v>
      </c>
      <c r="CT12">
        <f>SUMIF(ConfirmedRaw!$B:$B,$B12,ConfirmedRaw!CV:CV)</f>
        <v>18640</v>
      </c>
      <c r="CU12">
        <f>SUMIF(ConfirmedRaw!$B:$B,$B12,ConfirmedRaw!CW:CW)</f>
        <v>18926</v>
      </c>
      <c r="CV12">
        <f>SUMIF(ConfirmedRaw!$B:$B,$B12,ConfirmedRaw!CX:CX)</f>
        <v>19621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7074</v>
      </c>
      <c r="CK13">
        <f>SUMIF(ConfirmedRaw!$B:$B,$B13,ConfirmedRaw!CM:CM)</f>
        <v>7268</v>
      </c>
      <c r="CL13">
        <f>SUMIF(ConfirmedRaw!$B:$B,$B13,ConfirmedRaw!CN:CN)</f>
        <v>7437</v>
      </c>
      <c r="CM13">
        <f>SUMIF(ConfirmedRaw!$B:$B,$B13,ConfirmedRaw!CO:CO)</f>
        <v>7580</v>
      </c>
      <c r="CN13">
        <f>SUMIF(ConfirmedRaw!$B:$B,$B13,ConfirmedRaw!CP:CP)</f>
        <v>7711</v>
      </c>
      <c r="CO13">
        <f>SUMIF(ConfirmedRaw!$B:$B,$B13,ConfirmedRaw!CQ:CQ)</f>
        <v>7891</v>
      </c>
      <c r="CP13">
        <f>SUMIF(ConfirmedRaw!$B:$B,$B13,ConfirmedRaw!CR:CR)</f>
        <v>8108</v>
      </c>
      <c r="CQ13">
        <f>SUMIF(ConfirmedRaw!$B:$B,$B13,ConfirmedRaw!CS:CS)</f>
        <v>8271</v>
      </c>
      <c r="CR13">
        <f>SUMIF(ConfirmedRaw!$B:$B,$B13,ConfirmedRaw!CT:CT)</f>
        <v>8408</v>
      </c>
      <c r="CS13">
        <f>SUMIF(ConfirmedRaw!$B:$B,$B13,ConfirmedRaw!CU:CU)</f>
        <v>8643</v>
      </c>
      <c r="CT13">
        <f>SUMIF(ConfirmedRaw!$B:$B,$B13,ConfirmedRaw!CV:CV)</f>
        <v>8773</v>
      </c>
      <c r="CU13">
        <f>SUMIF(ConfirmedRaw!$B:$B,$B13,ConfirmedRaw!CW:CW)</f>
        <v>8896</v>
      </c>
      <c r="CV13">
        <f>SUMIF(ConfirmedRaw!$B:$B,$B13,ConfirmedRaw!CX:CX)</f>
        <v>9049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29383</v>
      </c>
      <c r="CK14">
        <f>SUMIF(ConfirmedRaw!$B:$B,$B14,ConfirmedRaw!CM:CM)</f>
        <v>30619</v>
      </c>
      <c r="CL14">
        <f>SUMIF(ConfirmedRaw!$B:$B,$B14,ConfirmedRaw!CN:CN)</f>
        <v>31766</v>
      </c>
      <c r="CM14">
        <f>SUMIF(ConfirmedRaw!$B:$B,$B14,ConfirmedRaw!CO:CO)</f>
        <v>32838</v>
      </c>
      <c r="CN14">
        <f>SUMIF(ConfirmedRaw!$B:$B,$B14,ConfirmedRaw!CP:CP)</f>
        <v>33588</v>
      </c>
      <c r="CO14">
        <f>SUMIF(ConfirmedRaw!$B:$B,$B14,ConfirmedRaw!CQ:CQ)</f>
        <v>34317</v>
      </c>
      <c r="CP14">
        <f>SUMIF(ConfirmedRaw!$B:$B,$B14,ConfirmedRaw!CR:CR)</f>
        <v>35032</v>
      </c>
      <c r="CQ14">
        <f>SUMIF(ConfirmedRaw!$B:$B,$B14,ConfirmedRaw!CS:CS)</f>
        <v>35921</v>
      </c>
      <c r="CR14">
        <f>SUMIF(ConfirmedRaw!$B:$B,$B14,ConfirmedRaw!CT:CT)</f>
        <v>36729</v>
      </c>
      <c r="CS14">
        <f>SUMIF(ConfirmedRaw!$B:$B,$B14,ConfirmedRaw!CU:CU)</f>
        <v>37384</v>
      </c>
      <c r="CT14">
        <f>SUMIF(ConfirmedRaw!$B:$B,$B14,ConfirmedRaw!CV:CV)</f>
        <v>38040</v>
      </c>
      <c r="CU14">
        <f>SUMIF(ConfirmedRaw!$B:$B,$B14,ConfirmedRaw!CW:CW)</f>
        <v>38440</v>
      </c>
      <c r="CV14">
        <f>SUMIF(ConfirmedRaw!$B:$B,$B14,ConfirmedRaw!CX:CX)</f>
        <v>38612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v>47436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v>66872</v>
      </c>
      <c r="CD15">
        <v>73605</v>
      </c>
      <c r="CE15">
        <v>79874</v>
      </c>
      <c r="CF15">
        <v>85206</v>
      </c>
      <c r="CG15">
        <v>89570</v>
      </c>
      <c r="CH15">
        <v>94845</v>
      </c>
      <c r="CI15">
        <v>99483</v>
      </c>
      <c r="CJ15">
        <v>104145</v>
      </c>
      <c r="CK15">
        <f>SUMIF(ConfirmedRaw!$B:$B,$B15,ConfirmedRaw!CM:CM)</f>
        <v>109769</v>
      </c>
      <c r="CL15">
        <f>SUMIF(ConfirmedRaw!$B:$B,$B15,ConfirmedRaw!CN:CN)</f>
        <v>115314</v>
      </c>
      <c r="CM15">
        <f>SUMIF(ConfirmedRaw!$B:$B,$B15,ConfirmedRaw!CO:CO)</f>
        <v>121172</v>
      </c>
      <c r="CN15">
        <f>SUMIF(ConfirmedRaw!$B:$B,$B15,ConfirmedRaw!CP:CP)</f>
        <v>125856</v>
      </c>
      <c r="CO15">
        <f>SUMIF(ConfirmedRaw!$B:$B,$B15,ConfirmedRaw!CQ:CQ)</f>
        <v>130172</v>
      </c>
      <c r="CP15">
        <f>SUMIF(ConfirmedRaw!$B:$B,$B15,ConfirmedRaw!CR:CR)</f>
        <v>134638</v>
      </c>
      <c r="CQ15">
        <f>SUMIF(ConfirmedRaw!$B:$B,$B15,ConfirmedRaw!CS:CS)</f>
        <v>139246</v>
      </c>
      <c r="CR15">
        <f>SUMIF(ConfirmedRaw!$B:$B,$B15,ConfirmedRaw!CT:CT)</f>
        <v>144640</v>
      </c>
      <c r="CS15">
        <f>SUMIF(ConfirmedRaw!$B:$B,$B15,ConfirmedRaw!CU:CU)</f>
        <v>149569</v>
      </c>
      <c r="CT15">
        <f>SUMIF(ConfirmedRaw!$B:$B,$B15,ConfirmedRaw!CV:CV)</f>
        <v>154037</v>
      </c>
      <c r="CU15">
        <f>SUMIF(ConfirmedRaw!$B:$B,$B15,ConfirmedRaw!CW:CW)</f>
        <v>158348</v>
      </c>
      <c r="CV15">
        <f>SUMIF(ConfirmedRaw!$B:$B,$B15,ConfirmedRaw!CX:CX)</f>
        <v>162350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8626</v>
      </c>
      <c r="CK16">
        <f>SUMIF(ConfirmedRaw!$B:$B,$B16,ConfirmedRaw!CM:CM)</f>
        <v>9787</v>
      </c>
      <c r="CL16">
        <f>SUMIF(ConfirmedRaw!$B:$B,$B16,ConfirmedRaw!CN:CN)</f>
        <v>10296</v>
      </c>
      <c r="CM16">
        <f>SUMIF(ConfirmedRaw!$B:$B,$B16,ConfirmedRaw!CO:CO)</f>
        <v>10797</v>
      </c>
      <c r="CN16">
        <f>SUMIF(ConfirmedRaw!$B:$B,$B16,ConfirmedRaw!CP:CP)</f>
        <v>10797</v>
      </c>
      <c r="CO16">
        <f>SUMIF(ConfirmedRaw!$B:$B,$B16,ConfirmedRaw!CQ:CQ)</f>
        <v>11135</v>
      </c>
      <c r="CP16">
        <f>SUMIF(ConfirmedRaw!$B:$B,$B16,ConfirmedRaw!CR:CR)</f>
        <v>11512</v>
      </c>
      <c r="CQ16">
        <f>SUMIF(ConfirmedRaw!$B:$B,$B16,ConfirmedRaw!CS:CS)</f>
        <v>12368</v>
      </c>
      <c r="CR16">
        <f>SUMIF(ConfirmedRaw!$B:$B,$B16,ConfirmedRaw!CT:CT)</f>
        <v>12829</v>
      </c>
      <c r="CS16">
        <f>SUMIF(ConfirmedRaw!$B:$B,$B16,ConfirmedRaw!CU:CU)</f>
        <v>13231</v>
      </c>
      <c r="CT16">
        <f>SUMIF(ConfirmedRaw!$B:$B,$B16,ConfirmedRaw!CV:CV)</f>
        <v>13441</v>
      </c>
      <c r="CU16">
        <f>SUMIF(ConfirmedRaw!$B:$B,$B16,ConfirmedRaw!CW:CW)</f>
        <v>14153</v>
      </c>
      <c r="CV16">
        <f>SUMIF(ConfirmedRaw!$B:$B,$B16,ConfirmedRaw!CX:CX)</f>
        <v>13736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34809</v>
      </c>
      <c r="CK18">
        <f>SUMIF(ConfirmedRaw!$B:$B,$B18,ConfirmedRaw!CM:CM)</f>
        <v>36138</v>
      </c>
      <c r="CL18">
        <f>SUMIF(ConfirmedRaw!$B:$B,$B18,ConfirmedRaw!CN:CN)</f>
        <v>37183</v>
      </c>
      <c r="CM18">
        <f>SUMIF(ConfirmedRaw!$B:$B,$B18,ConfirmedRaw!CO:CO)</f>
        <v>38496</v>
      </c>
      <c r="CN18">
        <f>SUMIF(ConfirmedRaw!$B:$B,$B18,ConfirmedRaw!CP:CP)</f>
        <v>39983</v>
      </c>
      <c r="CO18">
        <f>SUMIF(ConfirmedRaw!$B:$B,$B18,ConfirmedRaw!CQ:CQ)</f>
        <v>40956</v>
      </c>
      <c r="CP18">
        <f>SUMIF(ConfirmedRaw!$B:$B,$B18,ConfirmedRaw!CR:CR)</f>
        <v>41889</v>
      </c>
      <c r="CQ18">
        <f>SUMIF(ConfirmedRaw!$B:$B,$B18,ConfirmedRaw!CS:CS)</f>
        <v>42797</v>
      </c>
      <c r="CR18">
        <f>SUMIF(ConfirmedRaw!$B:$B,$B18,ConfirmedRaw!CT:CT)</f>
        <v>44293</v>
      </c>
      <c r="CS18">
        <f>SUMIF(ConfirmedRaw!$B:$B,$B18,ConfirmedRaw!CU:CU)</f>
        <v>45325</v>
      </c>
      <c r="CT18">
        <f>SUMIF(ConfirmedRaw!$B:$B,$B18,ConfirmedRaw!CV:CV)</f>
        <v>46134</v>
      </c>
      <c r="CU18">
        <f>SUMIF(ConfirmedRaw!$B:$B,$B18,ConfirmedRaw!CW:CW)</f>
        <v>46687</v>
      </c>
      <c r="CV18">
        <f>SUMIF(ConfirmedRaw!$B:$B,$B18,ConfirmedRaw!CX:CX)</f>
        <v>47334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14476</v>
      </c>
      <c r="CK19">
        <f>SUMIF(ConfirmedRaw!$B:$B,$B19,ConfirmedRaw!CM:CM)</f>
        <v>14595</v>
      </c>
      <c r="CL19">
        <f>SUMIF(ConfirmedRaw!$B:$B,$B19,ConfirmedRaw!CN:CN)</f>
        <v>14671</v>
      </c>
      <c r="CM19">
        <f>SUMIF(ConfirmedRaw!$B:$B,$B19,ConfirmedRaw!CO:CO)</f>
        <v>14749</v>
      </c>
      <c r="CN19">
        <f>SUMIF(ConfirmedRaw!$B:$B,$B19,ConfirmedRaw!CP:CP)</f>
        <v>14795</v>
      </c>
      <c r="CO19">
        <f>SUMIF(ConfirmedRaw!$B:$B,$B19,ConfirmedRaw!CQ:CQ)</f>
        <v>14873</v>
      </c>
      <c r="CP19">
        <f>SUMIF(ConfirmedRaw!$B:$B,$B19,ConfirmedRaw!CR:CR)</f>
        <v>14925</v>
      </c>
      <c r="CQ19">
        <f>SUMIF(ConfirmedRaw!$B:$B,$B19,ConfirmedRaw!CS:CS)</f>
        <v>15002</v>
      </c>
      <c r="CR19">
        <f>SUMIF(ConfirmedRaw!$B:$B,$B19,ConfirmedRaw!CT:CT)</f>
        <v>15071</v>
      </c>
      <c r="CS19">
        <f>SUMIF(ConfirmedRaw!$B:$B,$B19,ConfirmedRaw!CU:CU)</f>
        <v>15148</v>
      </c>
      <c r="CT19">
        <f>SUMIF(ConfirmedRaw!$B:$B,$B19,ConfirmedRaw!CV:CV)</f>
        <v>15225</v>
      </c>
      <c r="CU19">
        <f>SUMIF(ConfirmedRaw!$B:$B,$B19,ConfirmedRaw!CW:CW)</f>
        <v>15274</v>
      </c>
      <c r="CV19">
        <f>SUMIF(ConfirmedRaw!$B:$B,$B19,ConfirmedRaw!CX:CX)</f>
        <v>15357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4103</v>
      </c>
      <c r="CK20">
        <f>SUMIF(ConfirmedRaw!$B:$B,$B20,ConfirmedRaw!CM:CM)</f>
        <v>4663</v>
      </c>
      <c r="CL20">
        <f>SUMIF(ConfirmedRaw!$B:$B,$B20,ConfirmedRaw!CN:CN)</f>
        <v>5008</v>
      </c>
      <c r="CM20">
        <f>SUMIF(ConfirmedRaw!$B:$B,$B20,ConfirmedRaw!CO:CO)</f>
        <v>5448</v>
      </c>
      <c r="CN20">
        <f>SUMIF(ConfirmedRaw!$B:$B,$B20,ConfirmedRaw!CP:CP)</f>
        <v>6015</v>
      </c>
      <c r="CO20">
        <f>SUMIF(ConfirmedRaw!$B:$B,$B20,ConfirmedRaw!CQ:CQ)</f>
        <v>6533</v>
      </c>
      <c r="CP20">
        <f>SUMIF(ConfirmedRaw!$B:$B,$B20,ConfirmedRaw!CR:CR)</f>
        <v>7141</v>
      </c>
      <c r="CQ20">
        <f>SUMIF(ConfirmedRaw!$B:$B,$B20,ConfirmedRaw!CS:CS)</f>
        <v>7764</v>
      </c>
      <c r="CR20">
        <f>SUMIF(ConfirmedRaw!$B:$B,$B20,ConfirmedRaw!CT:CT)</f>
        <v>8525</v>
      </c>
      <c r="CS20">
        <f>SUMIF(ConfirmedRaw!$B:$B,$B20,ConfirmedRaw!CU:CU)</f>
        <v>9358</v>
      </c>
      <c r="CT20">
        <f>SUMIF(ConfirmedRaw!$B:$B,$B20,ConfirmedRaw!CV:CV)</f>
        <v>10287</v>
      </c>
      <c r="CU20">
        <f>SUMIF(ConfirmedRaw!$B:$B,$B20,ConfirmedRaw!CW:CW)</f>
        <v>11244</v>
      </c>
      <c r="CV20">
        <f>SUMIF(ConfirmedRaw!$B:$B,$B20,ConfirmedRaw!CX:CX)</f>
        <v>11921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6462</v>
      </c>
      <c r="CK21">
        <f>SUMIF(ConfirmedRaw!$B:$B,$B21,ConfirmedRaw!CM:CM)</f>
        <v>6522</v>
      </c>
      <c r="CL21">
        <f>SUMIF(ConfirmedRaw!$B:$B,$B21,ConfirmedRaw!CN:CN)</f>
        <v>6568</v>
      </c>
      <c r="CM21">
        <f>SUMIF(ConfirmedRaw!$B:$B,$B21,ConfirmedRaw!CO:CO)</f>
        <v>6610</v>
      </c>
      <c r="CN21">
        <f>SUMIF(ConfirmedRaw!$B:$B,$B21,ConfirmedRaw!CP:CP)</f>
        <v>6623</v>
      </c>
      <c r="CO21">
        <f>SUMIF(ConfirmedRaw!$B:$B,$B21,ConfirmedRaw!CQ:CQ)</f>
        <v>6645</v>
      </c>
      <c r="CP21">
        <f>SUMIF(ConfirmedRaw!$B:$B,$B21,ConfirmedRaw!CR:CR)</f>
        <v>6652</v>
      </c>
      <c r="CQ21">
        <f>SUMIF(ConfirmedRaw!$B:$B,$B21,ConfirmedRaw!CS:CS)</f>
        <v>6662</v>
      </c>
      <c r="CR21">
        <f>SUMIF(ConfirmedRaw!$B:$B,$B21,ConfirmedRaw!CT:CT)</f>
        <v>6677</v>
      </c>
      <c r="CS21">
        <f>SUMIF(ConfirmedRaw!$B:$B,$B21,ConfirmedRaw!CU:CU)</f>
        <v>6694</v>
      </c>
      <c r="CT21">
        <f>SUMIF(ConfirmedRaw!$B:$B,$B21,ConfirmedRaw!CV:CV)</f>
        <v>6714</v>
      </c>
      <c r="CU21">
        <f>SUMIF(ConfirmedRaw!$B:$B,$B21,ConfirmedRaw!CW:CW)</f>
        <v>6721</v>
      </c>
      <c r="CV21">
        <f>SUMIF(ConfirmedRaw!$B:$B,$B21,ConfirmedRaw!CX:CX)</f>
        <v>6744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4427</v>
      </c>
      <c r="CK22">
        <f>SUMIF(ConfirmedRaw!$B:$B,$B22,ConfirmedRaw!CM:CM)</f>
        <v>5050</v>
      </c>
      <c r="CL22">
        <f>SUMIF(ConfirmedRaw!$B:$B,$B22,ConfirmedRaw!CN:CN)</f>
        <v>5992</v>
      </c>
      <c r="CM22">
        <f>SUMIF(ConfirmedRaw!$B:$B,$B22,ConfirmedRaw!CO:CO)</f>
        <v>6588</v>
      </c>
      <c r="CN22">
        <f>SUMIF(ConfirmedRaw!$B:$B,$B22,ConfirmedRaw!CP:CP)</f>
        <v>8014</v>
      </c>
      <c r="CO22">
        <f>SUMIF(ConfirmedRaw!$B:$B,$B22,ConfirmedRaw!CQ:CQ)</f>
        <v>9125</v>
      </c>
      <c r="CP22">
        <f>SUMIF(ConfirmedRaw!$B:$B,$B22,ConfirmedRaw!CR:CR)</f>
        <v>10141</v>
      </c>
      <c r="CQ22">
        <f>SUMIF(ConfirmedRaw!$B:$B,$B22,ConfirmedRaw!CS:CS)</f>
        <v>11178</v>
      </c>
      <c r="CR22">
        <f>SUMIF(ConfirmedRaw!$B:$B,$B22,ConfirmedRaw!CT:CT)</f>
        <v>12075</v>
      </c>
      <c r="CS22">
        <f>SUMIF(ConfirmedRaw!$B:$B,$B22,ConfirmedRaw!CU:CU)</f>
        <v>12693</v>
      </c>
      <c r="CT22">
        <f>SUMIF(ConfirmedRaw!$B:$B,$B22,ConfirmedRaw!CV:CV)</f>
        <v>13624</v>
      </c>
      <c r="CU22">
        <f>SUMIF(ConfirmedRaw!$B:$B,$B22,ConfirmedRaw!CW:CW)</f>
        <v>14423</v>
      </c>
      <c r="CV22">
        <f>SUMIF(ConfirmedRaw!$B:$B,$B22,ConfirmedRaw!CX:CX)</f>
        <v>14951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5182</v>
      </c>
      <c r="CK23">
        <f>SUMIF(ConfirmedRaw!$B:$B,$B23,ConfirmedRaw!CM:CM)</f>
        <v>5251</v>
      </c>
      <c r="CL23">
        <f>SUMIF(ConfirmedRaw!$B:$B,$B23,ConfirmedRaw!CN:CN)</f>
        <v>5305</v>
      </c>
      <c r="CM23">
        <f>SUMIF(ConfirmedRaw!$B:$B,$B23,ConfirmedRaw!CO:CO)</f>
        <v>5389</v>
      </c>
      <c r="CN23">
        <f>SUMIF(ConfirmedRaw!$B:$B,$B23,ConfirmedRaw!CP:CP)</f>
        <v>5425</v>
      </c>
      <c r="CO23">
        <f>SUMIF(ConfirmedRaw!$B:$B,$B23,ConfirmedRaw!CQ:CQ)</f>
        <v>5482</v>
      </c>
      <c r="CP23">
        <f>SUMIF(ConfirmedRaw!$B:$B,$B23,ConfirmedRaw!CR:CR)</f>
        <v>5532</v>
      </c>
      <c r="CQ23">
        <f>SUMIF(ConfirmedRaw!$B:$B,$B23,ConfirmedRaw!CS:CS)</f>
        <v>5603</v>
      </c>
      <c r="CR23">
        <f>SUMIF(ConfirmedRaw!$B:$B,$B23,ConfirmedRaw!CT:CT)</f>
        <v>5691</v>
      </c>
      <c r="CS23">
        <f>SUMIF(ConfirmedRaw!$B:$B,$B23,ConfirmedRaw!CU:CU)</f>
        <v>5742</v>
      </c>
      <c r="CT23">
        <f>SUMIF(ConfirmedRaw!$B:$B,$B23,ConfirmedRaw!CV:CV)</f>
        <v>5780</v>
      </c>
      <c r="CU23">
        <f>SUMIF(ConfirmedRaw!$B:$B,$B23,ConfirmedRaw!CW:CW)</f>
        <v>5820</v>
      </c>
      <c r="CV23">
        <f>SUMIF(ConfirmedRaw!$B:$B,$B23,ConfirmedRaw!CX:CX)</f>
        <v>5851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24299</v>
      </c>
      <c r="CG24">
        <f>SUMIF(ConfirmedRaw!$B:$B,$B24,ConfirmedRaw!CI:CI)</f>
        <v>25680</v>
      </c>
      <c r="CH24">
        <f>SUMIF(ConfirmedRaw!$B:$B,$B24,ConfirmedRaw!CJ:CJ)</f>
        <v>27035</v>
      </c>
      <c r="CI24">
        <f>SUMIF(ConfirmedRaw!$B:$B,$B24,ConfirmedRaw!CK:CK)</f>
        <v>28209</v>
      </c>
      <c r="CJ24">
        <f>SUMIF(ConfirmedRaw!$B:$B,$B24,ConfirmedRaw!CL:CL)</f>
        <v>30809</v>
      </c>
      <c r="CK24">
        <f>SUMIF(ConfirmedRaw!$B:$B,$B24,ConfirmedRaw!CM:CM)</f>
        <v>32814</v>
      </c>
      <c r="CL24">
        <f>SUMIF(ConfirmedRaw!$B:$B,$B24,ConfirmedRaw!CN:CN)</f>
        <v>34356</v>
      </c>
      <c r="CM24">
        <f>SUMIF(ConfirmedRaw!$B:$B,$B24,ConfirmedRaw!CO:CO)</f>
        <v>35633</v>
      </c>
      <c r="CN24">
        <f>SUMIF(ConfirmedRaw!$B:$B,$B24,ConfirmedRaw!CP:CP)</f>
        <v>37658</v>
      </c>
      <c r="CO24">
        <f>SUMIF(ConfirmedRaw!$B:$B,$B24,ConfirmedRaw!CQ:CQ)</f>
        <v>39402</v>
      </c>
      <c r="CP24">
        <f>SUMIF(ConfirmedRaw!$B:$B,$B24,ConfirmedRaw!CR:CR)</f>
        <v>41663</v>
      </c>
      <c r="CQ24">
        <f>SUMIF(ConfirmedRaw!$B:$B,$B24,ConfirmedRaw!CS:CS)</f>
        <v>43299</v>
      </c>
      <c r="CR24">
        <f>SUMIF(ConfirmedRaw!$B:$B,$B24,ConfirmedRaw!CT:CT)</f>
        <v>44919</v>
      </c>
      <c r="CS24">
        <f>SUMIF(ConfirmedRaw!$B:$B,$B24,ConfirmedRaw!CU:CU)</f>
        <v>46371</v>
      </c>
      <c r="CT24">
        <f>SUMIF(ConfirmedRaw!$B:$B,$B24,ConfirmedRaw!CV:CV)</f>
        <v>48033</v>
      </c>
      <c r="CU24">
        <f>SUMIF(ConfirmedRaw!$B:$B,$B24,ConfirmedRaw!CW:CW)</f>
        <v>49616</v>
      </c>
      <c r="CV24">
        <f>SUMIF(ConfirmedRaw!$B:$B,$B24,ConfirmedRaw!CX:CX)</f>
        <v>51150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2207</v>
      </c>
      <c r="CK25">
        <f>SUMIF(ConfirmedRaw!$B:$B,$B25,ConfirmedRaw!CM:CM)</f>
        <v>2224</v>
      </c>
      <c r="CL25">
        <f>SUMIF(ConfirmedRaw!$B:$B,$B25,ConfirmedRaw!CN:CN)</f>
        <v>2235</v>
      </c>
      <c r="CM25">
        <f>SUMIF(ConfirmedRaw!$B:$B,$B25,ConfirmedRaw!CO:CO)</f>
        <v>2235</v>
      </c>
      <c r="CN25">
        <f>SUMIF(ConfirmedRaw!$B:$B,$B25,ConfirmedRaw!CP:CP)</f>
        <v>2245</v>
      </c>
      <c r="CO25">
        <f>SUMIF(ConfirmedRaw!$B:$B,$B25,ConfirmedRaw!CQ:CQ)</f>
        <v>2401</v>
      </c>
      <c r="CP25">
        <f>SUMIF(ConfirmedRaw!$B:$B,$B25,ConfirmedRaw!CR:CR)</f>
        <v>2408</v>
      </c>
      <c r="CQ25">
        <f>SUMIF(ConfirmedRaw!$B:$B,$B25,ConfirmedRaw!CS:CS)</f>
        <v>2463</v>
      </c>
      <c r="CR25">
        <f>SUMIF(ConfirmedRaw!$B:$B,$B25,ConfirmedRaw!CT:CT)</f>
        <v>2490</v>
      </c>
      <c r="CS25">
        <f>SUMIF(ConfirmedRaw!$B:$B,$B25,ConfirmedRaw!CU:CU)</f>
        <v>2506</v>
      </c>
      <c r="CT25">
        <f>SUMIF(ConfirmedRaw!$B:$B,$B25,ConfirmedRaw!CV:CV)</f>
        <v>2517</v>
      </c>
      <c r="CU25">
        <f>SUMIF(ConfirmedRaw!$B:$B,$B25,ConfirmedRaw!CW:CW)</f>
        <v>2534</v>
      </c>
      <c r="CV25">
        <f>SUMIF(ConfirmedRaw!$B:$B,$B25,ConfirmedRaw!CX:CX)</f>
        <v>2566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1700</v>
      </c>
      <c r="CK26">
        <f>SUMIF(ConfirmedRaw!$B:$B,$B26,ConfirmedRaw!CM:CM)</f>
        <v>1740</v>
      </c>
      <c r="CL26">
        <f>SUMIF(ConfirmedRaw!$B:$B,$B26,ConfirmedRaw!CN:CN)</f>
        <v>1773</v>
      </c>
      <c r="CM26">
        <f>SUMIF(ConfirmedRaw!$B:$B,$B26,ConfirmedRaw!CO:CO)</f>
        <v>1881</v>
      </c>
      <c r="CN26">
        <f>SUMIF(ConfirmedRaw!$B:$B,$B26,ConfirmedRaw!CP:CP)</f>
        <v>1907</v>
      </c>
      <c r="CO26">
        <f>SUMIF(ConfirmedRaw!$B:$B,$B26,ConfirmedRaw!CQ:CQ)</f>
        <v>1973</v>
      </c>
      <c r="CP26">
        <f>SUMIF(ConfirmedRaw!$B:$B,$B26,ConfirmedRaw!CR:CR)</f>
        <v>2027</v>
      </c>
      <c r="CQ26">
        <f>SUMIF(ConfirmedRaw!$B:$B,$B26,ConfirmedRaw!CS:CS)</f>
        <v>2217</v>
      </c>
      <c r="CR26">
        <f>SUMIF(ConfirmedRaw!$B:$B,$B26,ConfirmedRaw!CT:CT)</f>
        <v>2518</v>
      </c>
      <c r="CS26">
        <f>SUMIF(ConfirmedRaw!$B:$B,$B26,ConfirmedRaw!CU:CU)</f>
        <v>2588</v>
      </c>
      <c r="CT26">
        <f>SUMIF(ConfirmedRaw!$B:$B,$B26,ConfirmedRaw!CV:CV)</f>
        <v>2647</v>
      </c>
      <c r="CU26">
        <f>SUMIF(ConfirmedRaw!$B:$B,$B26,ConfirmedRaw!CW:CW)</f>
        <v>2723</v>
      </c>
      <c r="CV26">
        <f>SUMIF(ConfirmedRaw!$B:$B,$B26,ConfirmedRaw!CX:CX)</f>
        <v>2811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12758</v>
      </c>
      <c r="CK27">
        <f>SUMIF(ConfirmedRaw!$B:$B,$B27,ConfirmedRaw!CM:CM)</f>
        <v>12982</v>
      </c>
      <c r="CL27">
        <f>SUMIF(ConfirmedRaw!$B:$B,$B27,ConfirmedRaw!CN:CN)</f>
        <v>13265</v>
      </c>
      <c r="CM27">
        <f>SUMIF(ConfirmedRaw!$B:$B,$B27,ConfirmedRaw!CO:CO)</f>
        <v>13491</v>
      </c>
      <c r="CN27">
        <f>SUMIF(ConfirmedRaw!$B:$B,$B27,ConfirmedRaw!CP:CP)</f>
        <v>13713</v>
      </c>
      <c r="CO27">
        <f>SUMIF(ConfirmedRaw!$B:$B,$B27,ConfirmedRaw!CQ:CQ)</f>
        <v>13942</v>
      </c>
      <c r="CP27">
        <f>SUMIF(ConfirmedRaw!$B:$B,$B27,ConfirmedRaw!CR:CR)</f>
        <v>14498</v>
      </c>
      <c r="CQ27">
        <f>SUMIF(ConfirmedRaw!$B:$B,$B27,ConfirmedRaw!CS:CS)</f>
        <v>14803</v>
      </c>
      <c r="CR27">
        <f>SUMIF(ConfirmedRaw!$B:$B,$B27,ConfirmedRaw!CT:CT)</f>
        <v>15058</v>
      </c>
      <c r="CS27">
        <f>SUMIF(ConfirmedRaw!$B:$B,$B27,ConfirmedRaw!CU:CU)</f>
        <v>15298</v>
      </c>
      <c r="CT27">
        <f>SUMIF(ConfirmedRaw!$B:$B,$B27,ConfirmedRaw!CV:CV)</f>
        <v>15443</v>
      </c>
      <c r="CU27">
        <f>SUMIF(ConfirmedRaw!$B:$B,$B27,ConfirmedRaw!CW:CW)</f>
        <v>15555</v>
      </c>
      <c r="CV27">
        <f>SUMIF(ConfirmedRaw!$B:$B,$B27,ConfirmedRaw!CX:CX)</f>
        <v>15728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3369</v>
      </c>
      <c r="CK28">
        <f>SUMIF(ConfirmedRaw!$B:$B,$B28,ConfirmedRaw!CM:CM)</f>
        <v>3489</v>
      </c>
      <c r="CL28">
        <f>SUMIF(ConfirmedRaw!$B:$B,$B28,ConfirmedRaw!CN:CN)</f>
        <v>3681</v>
      </c>
      <c r="CM28">
        <f>SUMIF(ConfirmedRaw!$B:$B,$B28,ConfirmedRaw!CO:CO)</f>
        <v>3783</v>
      </c>
      <c r="CN28">
        <f>SUMIF(ConfirmedRaw!$B:$B,$B28,ConfirmedRaw!CP:CP)</f>
        <v>3868</v>
      </c>
      <c r="CO28">
        <f>SUMIF(ConfirmedRaw!$B:$B,$B28,ConfirmedRaw!CQ:CQ)</f>
        <v>4014</v>
      </c>
      <c r="CP28">
        <f>SUMIF(ConfirmedRaw!$B:$B,$B28,ConfirmedRaw!CR:CR)</f>
        <v>4129</v>
      </c>
      <c r="CQ28">
        <f>SUMIF(ConfirmedRaw!$B:$B,$B28,ConfirmedRaw!CS:CS)</f>
        <v>4284</v>
      </c>
      <c r="CR28">
        <f>SUMIF(ConfirmedRaw!$B:$B,$B28,ConfirmedRaw!CT:CT)</f>
        <v>4395</v>
      </c>
      <c r="CS28">
        <f>SUMIF(ConfirmedRaw!$B:$B,$B28,ConfirmedRaw!CU:CU)</f>
        <v>4475</v>
      </c>
      <c r="CT28">
        <f>SUMIF(ConfirmedRaw!$B:$B,$B28,ConfirmedRaw!CV:CV)</f>
        <v>4576</v>
      </c>
      <c r="CU28">
        <f>SUMIF(ConfirmedRaw!$B:$B,$B28,ConfirmedRaw!CW:CW)</f>
        <v>4695</v>
      </c>
      <c r="CV28">
        <f>SUMIF(ConfirmedRaw!$B:$B,$B28,ConfirmedRaw!CX:CX)</f>
        <v>4740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30425</v>
      </c>
      <c r="CK29">
        <f>SUMIF(ConfirmedRaw!$B:$B,$B29,ConfirmedRaw!CM:CM)</f>
        <v>33682</v>
      </c>
      <c r="CL29">
        <f>SUMIF(ConfirmedRaw!$B:$B,$B29,ConfirmedRaw!CN:CN)</f>
        <v>36658</v>
      </c>
      <c r="CM29">
        <f>SUMIF(ConfirmedRaw!$B:$B,$B29,ConfirmedRaw!CO:CO)</f>
        <v>38654</v>
      </c>
      <c r="CN29">
        <f>SUMIF(ConfirmedRaw!$B:$B,$B29,ConfirmedRaw!CP:CP)</f>
        <v>40743</v>
      </c>
      <c r="CO29">
        <f>SUMIF(ConfirmedRaw!$B:$B,$B29,ConfirmedRaw!CQ:CQ)</f>
        <v>43079</v>
      </c>
      <c r="CP29">
        <f>SUMIF(ConfirmedRaw!$B:$B,$B29,ConfirmedRaw!CR:CR)</f>
        <v>45757</v>
      </c>
      <c r="CQ29">
        <f>SUMIF(ConfirmedRaw!$B:$B,$B29,ConfirmedRaw!CS:CS)</f>
        <v>50036</v>
      </c>
      <c r="CR29">
        <f>SUMIF(ConfirmedRaw!$B:$B,$B29,ConfirmedRaw!CT:CT)</f>
        <v>54043</v>
      </c>
      <c r="CS29">
        <f>SUMIF(ConfirmedRaw!$B:$B,$B29,ConfirmedRaw!CU:CU)</f>
        <v>59324</v>
      </c>
      <c r="CT29">
        <f>SUMIF(ConfirmedRaw!$B:$B,$B29,ConfirmedRaw!CV:CV)</f>
        <v>63100</v>
      </c>
      <c r="CU29">
        <f>SUMIF(ConfirmedRaw!$B:$B,$B29,ConfirmedRaw!CW:CW)</f>
        <v>67446</v>
      </c>
      <c r="CV29">
        <f>SUMIF(ConfirmedRaw!$B:$B,$B29,ConfirmedRaw!CX:CX)</f>
        <v>73235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599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6433</v>
      </c>
      <c r="CK30">
        <f>SUMIF(ConfirmedRaw!$B:$B,$B30,ConfirmedRaw!CM:CM)</f>
        <v>6549</v>
      </c>
      <c r="CL30">
        <f>SUMIF(ConfirmedRaw!$B:$B,$B30,ConfirmedRaw!CN:CN)</f>
        <v>6606</v>
      </c>
      <c r="CM30">
        <f>SUMIF(ConfirmedRaw!$B:$B,$B30,ConfirmedRaw!CO:CO)</f>
        <v>6746</v>
      </c>
      <c r="CN30">
        <f>SUMIF(ConfirmedRaw!$B:$B,$B30,ConfirmedRaw!CP:CP)</f>
        <v>6900</v>
      </c>
      <c r="CO30">
        <f>SUMIF(ConfirmedRaw!$B:$B,$B30,ConfirmedRaw!CQ:CQ)</f>
        <v>7033</v>
      </c>
      <c r="CP30">
        <f>SUMIF(ConfirmedRaw!$B:$B,$B30,ConfirmedRaw!CR:CR)</f>
        <v>7132</v>
      </c>
      <c r="CQ30">
        <f>SUMIF(ConfirmedRaw!$B:$B,$B30,ConfirmedRaw!CS:CS)</f>
        <v>7187</v>
      </c>
      <c r="CR30">
        <f>SUMIF(ConfirmedRaw!$B:$B,$B30,ConfirmedRaw!CT:CT)</f>
        <v>7273</v>
      </c>
      <c r="CS30">
        <f>SUMIF(ConfirmedRaw!$B:$B,$B30,ConfirmedRaw!CU:CU)</f>
        <v>7352</v>
      </c>
      <c r="CT30">
        <f>SUMIF(ConfirmedRaw!$B:$B,$B30,ConfirmedRaw!CV:CV)</f>
        <v>7404</v>
      </c>
      <c r="CU30">
        <f>SUMIF(ConfirmedRaw!$B:$B,$B30,ConfirmedRaw!CW:CW)</f>
        <v>7445</v>
      </c>
      <c r="CV30">
        <f>SUMIF(ConfirmedRaw!$B:$B,$B30,ConfirmedRaw!CX:CX)</f>
        <v>7504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1268</v>
      </c>
      <c r="CK31">
        <f>SUMIF(ConfirmedRaw!$B:$B,$B31,ConfirmedRaw!CM:CM)</f>
        <v>1304</v>
      </c>
      <c r="CL31">
        <f>SUMIF(ConfirmedRaw!$B:$B,$B31,ConfirmedRaw!CN:CN)</f>
        <v>1317</v>
      </c>
      <c r="CM31">
        <f>SUMIF(ConfirmedRaw!$B:$B,$B31,ConfirmedRaw!CO:CO)</f>
        <v>1330</v>
      </c>
      <c r="CN31">
        <f>SUMIF(ConfirmedRaw!$B:$B,$B31,ConfirmedRaw!CP:CP)</f>
        <v>1335</v>
      </c>
      <c r="CO31">
        <f>SUMIF(ConfirmedRaw!$B:$B,$B31,ConfirmedRaw!CQ:CQ)</f>
        <v>1344</v>
      </c>
      <c r="CP31">
        <f>SUMIF(ConfirmedRaw!$B:$B,$B31,ConfirmedRaw!CR:CR)</f>
        <v>1353</v>
      </c>
      <c r="CQ31">
        <f>SUMIF(ConfirmedRaw!$B:$B,$B31,ConfirmedRaw!CS:CS)</f>
        <v>1366</v>
      </c>
      <c r="CR31">
        <f>SUMIF(ConfirmedRaw!$B:$B,$B31,ConfirmedRaw!CT:CT)</f>
        <v>1373</v>
      </c>
      <c r="CS31">
        <f>SUMIF(ConfirmedRaw!$B:$B,$B31,ConfirmedRaw!CU:CU)</f>
        <v>1388</v>
      </c>
      <c r="CT31">
        <f>SUMIF(ConfirmedRaw!$B:$B,$B31,ConfirmedRaw!CV:CV)</f>
        <v>1396</v>
      </c>
      <c r="CU31">
        <f>SUMIF(ConfirmedRaw!$B:$B,$B31,ConfirmedRaw!CW:CW)</f>
        <v>1402</v>
      </c>
      <c r="CV31">
        <f>SUMIF(ConfirmedRaw!$B:$B,$B31,ConfirmedRaw!CX:CX)</f>
        <v>1408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1739</v>
      </c>
      <c r="CK32">
        <f>SUMIF(ConfirmedRaw!$B:$B,$B32,ConfirmedRaw!CM:CM)</f>
        <v>1754</v>
      </c>
      <c r="CL32">
        <f>SUMIF(ConfirmedRaw!$B:$B,$B32,ConfirmedRaw!CN:CN)</f>
        <v>1760</v>
      </c>
      <c r="CM32">
        <f>SUMIF(ConfirmedRaw!$B:$B,$B32,ConfirmedRaw!CO:CO)</f>
        <v>1771</v>
      </c>
      <c r="CN32">
        <f>SUMIF(ConfirmedRaw!$B:$B,$B32,ConfirmedRaw!CP:CP)</f>
        <v>1773</v>
      </c>
      <c r="CO32">
        <f>SUMIF(ConfirmedRaw!$B:$B,$B32,ConfirmedRaw!CQ:CQ)</f>
        <v>1778</v>
      </c>
      <c r="CP32">
        <f>SUMIF(ConfirmedRaw!$B:$B,$B32,ConfirmedRaw!CR:CR)</f>
        <v>1785</v>
      </c>
      <c r="CQ32">
        <f>SUMIF(ConfirmedRaw!$B:$B,$B32,ConfirmedRaw!CS:CS)</f>
        <v>1789</v>
      </c>
      <c r="CR32">
        <f>SUMIF(ConfirmedRaw!$B:$B,$B32,ConfirmedRaw!CT:CT)</f>
        <v>1789</v>
      </c>
      <c r="CS32">
        <f>SUMIF(ConfirmedRaw!$B:$B,$B32,ConfirmedRaw!CU:CU)</f>
        <v>1790</v>
      </c>
      <c r="CT32">
        <f>SUMIF(ConfirmedRaw!$B:$B,$B32,ConfirmedRaw!CV:CV)</f>
        <v>1792</v>
      </c>
      <c r="CU32">
        <f>SUMIF(ConfirmedRaw!$B:$B,$B32,ConfirmedRaw!CW:CW)</f>
        <v>1792</v>
      </c>
      <c r="CV32">
        <f>SUMIF(ConfirmedRaw!$B:$B,$B32,ConfirmedRaw!CX:CX)</f>
        <v>1795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18841</v>
      </c>
      <c r="CK33">
        <f>SUMIF(ConfirmedRaw!$B:$B,$B33,ConfirmedRaw!CM:CM)</f>
        <v>19022</v>
      </c>
      <c r="CL33">
        <f>SUMIF(ConfirmedRaw!$B:$B,$B33,ConfirmedRaw!CN:CN)</f>
        <v>19685</v>
      </c>
      <c r="CM33">
        <f>SUMIF(ConfirmedRaw!$B:$B,$B33,ConfirmedRaw!CO:CO)</f>
        <v>20206</v>
      </c>
      <c r="CN33">
        <f>SUMIF(ConfirmedRaw!$B:$B,$B33,ConfirmedRaw!CP:CP)</f>
        <v>20863</v>
      </c>
      <c r="CO33">
        <f>SUMIF(ConfirmedRaw!$B:$B,$B33,ConfirmedRaw!CQ:CQ)</f>
        <v>21379</v>
      </c>
      <c r="CP33">
        <f>SUMIF(ConfirmedRaw!$B:$B,$B33,ConfirmedRaw!CR:CR)</f>
        <v>21982</v>
      </c>
      <c r="CQ33">
        <f>SUMIF(ConfirmedRaw!$B:$B,$B33,ConfirmedRaw!CS:CS)</f>
        <v>22353</v>
      </c>
      <c r="CR33">
        <f>SUMIF(ConfirmedRaw!$B:$B,$B33,ConfirmedRaw!CT:CT)</f>
        <v>22797</v>
      </c>
      <c r="CS33">
        <f>SUMIF(ConfirmedRaw!$B:$B,$B33,ConfirmedRaw!CU:CU)</f>
        <v>23392</v>
      </c>
      <c r="CT33">
        <f>SUMIF(ConfirmedRaw!$B:$B,$B33,ConfirmedRaw!CV:CV)</f>
        <v>23864</v>
      </c>
      <c r="CU33">
        <f>SUMIF(ConfirmedRaw!$B:$B,$B33,ConfirmedRaw!CW:CW)</f>
        <v>24027</v>
      </c>
      <c r="CV33">
        <f>SUMIF(ConfirmedRaw!$B:$B,$B33,ConfirmedRaw!CX:CX)</f>
        <v>24322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1434</v>
      </c>
      <c r="CK34">
        <f>SUMIF(ConfirmedRaw!$B:$B,$B34,ConfirmedRaw!CM:CM)</f>
        <v>1482</v>
      </c>
      <c r="CL34">
        <f>SUMIF(ConfirmedRaw!$B:$B,$B34,ConfirmedRaw!CN:CN)</f>
        <v>1513</v>
      </c>
      <c r="CM34">
        <f>SUMIF(ConfirmedRaw!$B:$B,$B34,ConfirmedRaw!CO:CO)</f>
        <v>1539</v>
      </c>
      <c r="CN34">
        <f>SUMIF(ConfirmedRaw!$B:$B,$B34,ConfirmedRaw!CP:CP)</f>
        <v>1574</v>
      </c>
      <c r="CO34">
        <f>SUMIF(ConfirmedRaw!$B:$B,$B34,ConfirmedRaw!CQ:CQ)</f>
        <v>1602</v>
      </c>
      <c r="CP34">
        <f>SUMIF(ConfirmedRaw!$B:$B,$B34,ConfirmedRaw!CR:CR)</f>
        <v>1631</v>
      </c>
      <c r="CQ34">
        <f>SUMIF(ConfirmedRaw!$B:$B,$B34,ConfirmedRaw!CS:CS)</f>
        <v>1677</v>
      </c>
      <c r="CR34">
        <f>SUMIF(ConfirmedRaw!$B:$B,$B34,ConfirmedRaw!CT:CT)</f>
        <v>1708</v>
      </c>
      <c r="CS34">
        <f>SUMIF(ConfirmedRaw!$B:$B,$B34,ConfirmedRaw!CU:CU)</f>
        <v>1763</v>
      </c>
      <c r="CT34">
        <f>SUMIF(ConfirmedRaw!$B:$B,$B34,ConfirmedRaw!CV:CV)</f>
        <v>1820</v>
      </c>
      <c r="CU34">
        <f>SUMIF(ConfirmedRaw!$B:$B,$B34,ConfirmedRaw!CW:CW)</f>
        <v>1847</v>
      </c>
      <c r="CV34">
        <f>SUMIF(ConfirmedRaw!$B:$B,$B34,ConfirmedRaw!CX:CX)</f>
        <v>1928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13271</v>
      </c>
      <c r="CK35">
        <f>SUMIF(ConfirmedRaw!$B:$B,$B35,ConfirmedRaw!CM:CM)</f>
        <v>13980</v>
      </c>
      <c r="CL35">
        <f>SUMIF(ConfirmedRaw!$B:$B,$B35,ConfirmedRaw!CN:CN)</f>
        <v>14758</v>
      </c>
      <c r="CM35">
        <f>SUMIF(ConfirmedRaw!$B:$B,$B35,ConfirmedRaw!CO:CO)</f>
        <v>15251</v>
      </c>
      <c r="CN35">
        <f>SUMIF(ConfirmedRaw!$B:$B,$B35,ConfirmedRaw!CP:CP)</f>
        <v>15652</v>
      </c>
      <c r="CO35">
        <f>SUMIF(ConfirmedRaw!$B:$B,$B35,ConfirmedRaw!CQ:CQ)</f>
        <v>16040</v>
      </c>
      <c r="CP35">
        <f>SUMIF(ConfirmedRaw!$B:$B,$B35,ConfirmedRaw!CR:CR)</f>
        <v>16671</v>
      </c>
      <c r="CQ35">
        <f>SUMIF(ConfirmedRaw!$B:$B,$B35,ConfirmedRaw!CS:CS)</f>
        <v>17607</v>
      </c>
      <c r="CR35">
        <f>SUMIF(ConfirmedRaw!$B:$B,$B35,ConfirmedRaw!CT:CT)</f>
        <v>18184</v>
      </c>
      <c r="CS35">
        <f>SUMIF(ConfirmedRaw!$B:$B,$B35,ConfirmedRaw!CU:CU)</f>
        <v>18561</v>
      </c>
      <c r="CT35">
        <f>SUMIF(ConfirmedRaw!$B:$B,$B35,ConfirmedRaw!CV:CV)</f>
        <v>19262</v>
      </c>
      <c r="CU35">
        <f>SUMIF(ConfirmedRaw!$B:$B,$B35,ConfirmedRaw!CW:CW)</f>
        <v>19648</v>
      </c>
      <c r="CV35">
        <f>SUMIF(ConfirmedRaw!$B:$B,$B35,ConfirmedRaw!CX:CX)</f>
        <v>19877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7707</v>
      </c>
      <c r="CK36">
        <f>SUMIF(ConfirmedRaw!$B:$B,$B36,ConfirmedRaw!CM:CM)</f>
        <v>8067</v>
      </c>
      <c r="CL36">
        <f>SUMIF(ConfirmedRaw!$B:$B,$B36,ConfirmedRaw!CN:CN)</f>
        <v>8418</v>
      </c>
      <c r="CM36">
        <f>SUMIF(ConfirmedRaw!$B:$B,$B36,ConfirmedRaw!CO:CO)</f>
        <v>8746</v>
      </c>
      <c r="CN36">
        <f>SUMIF(ConfirmedRaw!$B:$B,$B36,ConfirmedRaw!CP:CP)</f>
        <v>8936</v>
      </c>
      <c r="CO36">
        <f>SUMIF(ConfirmedRaw!$B:$B,$B36,ConfirmedRaw!CQ:CQ)</f>
        <v>9242</v>
      </c>
      <c r="CP36">
        <f>SUMIF(ConfirmedRaw!$B:$B,$B36,ConfirmedRaw!CR:CR)</f>
        <v>9710</v>
      </c>
      <c r="CQ36">
        <f>SUMIF(ConfirmedRaw!$B:$B,$B36,ConfirmedRaw!CS:CS)</f>
        <v>10096</v>
      </c>
      <c r="CR36">
        <f>SUMIF(ConfirmedRaw!$B:$B,$B36,ConfirmedRaw!CT:CT)</f>
        <v>10417</v>
      </c>
      <c r="CS36">
        <f>SUMIF(ConfirmedRaw!$B:$B,$B36,ConfirmedRaw!CU:CU)</f>
        <v>10635</v>
      </c>
      <c r="CT36">
        <f>SUMIF(ConfirmedRaw!$B:$B,$B36,ConfirmedRaw!CV:CV)</f>
        <v>11036</v>
      </c>
      <c r="CU36">
        <f>SUMIF(ConfirmedRaw!$B:$B,$B36,ConfirmedRaw!CW:CW)</f>
        <v>11339</v>
      </c>
      <c r="CV36">
        <f>SUMIF(ConfirmedRaw!$B:$B,$B36,ConfirmedRaw!CX:CX)</f>
        <v>11616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6380</v>
      </c>
      <c r="CK37">
        <f>SUMIF(ConfirmedRaw!$B:$B,$B37,ConfirmedRaw!CM:CM)</f>
        <v>7142</v>
      </c>
      <c r="CL37">
        <f>SUMIF(ConfirmedRaw!$B:$B,$B37,ConfirmedRaw!CN:CN)</f>
        <v>8274</v>
      </c>
      <c r="CM37">
        <f>SUMIF(ConfirmedRaw!$B:$B,$B37,ConfirmedRaw!CO:CO)</f>
        <v>9362</v>
      </c>
      <c r="CN37">
        <f>SUMIF(ConfirmedRaw!$B:$B,$B37,ConfirmedRaw!CP:CP)</f>
        <v>10484</v>
      </c>
      <c r="CO37">
        <f>SUMIF(ConfirmedRaw!$B:$B,$B37,ConfirmedRaw!CQ:CQ)</f>
        <v>11631</v>
      </c>
      <c r="CP37">
        <f>SUMIF(ConfirmedRaw!$B:$B,$B37,ConfirmedRaw!CR:CR)</f>
        <v>12772</v>
      </c>
      <c r="CQ37">
        <f>SUMIF(ConfirmedRaw!$B:$B,$B37,ConfirmedRaw!CS:CS)</f>
        <v>13930</v>
      </c>
      <c r="CR37">
        <f>SUMIF(ConfirmedRaw!$B:$B,$B37,ConfirmedRaw!CT:CT)</f>
        <v>15102</v>
      </c>
      <c r="CS37">
        <f>SUMIF(ConfirmedRaw!$B:$B,$B37,ConfirmedRaw!CU:CU)</f>
        <v>16299</v>
      </c>
      <c r="CT37">
        <f>SUMIF(ConfirmedRaw!$B:$B,$B37,ConfirmedRaw!CV:CV)</f>
        <v>17522</v>
      </c>
      <c r="CU37">
        <f>SUMIF(ConfirmedRaw!$B:$B,$B37,ConfirmedRaw!CW:CW)</f>
        <v>18811</v>
      </c>
      <c r="CV37">
        <f>SUMIF(ConfirmedRaw!$B:$B,$B37,ConfirmedRaw!CX:CX)</f>
        <v>20077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5825</v>
      </c>
      <c r="CK38">
        <f>SUMIF(ConfirmedRaw!$B:$B,$B38,ConfirmedRaw!CM:CM)</f>
        <v>6302</v>
      </c>
      <c r="CL38">
        <f>SUMIF(ConfirmedRaw!$B:$B,$B38,ConfirmedRaw!CN:CN)</f>
        <v>6302</v>
      </c>
      <c r="CM38">
        <f>SUMIF(ConfirmedRaw!$B:$B,$B38,ConfirmedRaw!CO:CO)</f>
        <v>6781</v>
      </c>
      <c r="CN38">
        <f>SUMIF(ConfirmedRaw!$B:$B,$B38,ConfirmedRaw!CP:CP)</f>
        <v>7265</v>
      </c>
      <c r="CO38">
        <f>SUMIF(ConfirmedRaw!$B:$B,$B38,ConfirmedRaw!CQ:CQ)</f>
        <v>7755</v>
      </c>
      <c r="CP38">
        <f>SUMIF(ConfirmedRaw!$B:$B,$B38,ConfirmedRaw!CR:CR)</f>
        <v>8238</v>
      </c>
      <c r="CQ38">
        <f>SUMIF(ConfirmedRaw!$B:$B,$B38,ConfirmedRaw!CS:CS)</f>
        <v>8756</v>
      </c>
      <c r="CR38">
        <f>SUMIF(ConfirmedRaw!$B:$B,$B38,ConfirmedRaw!CT:CT)</f>
        <v>9281</v>
      </c>
      <c r="CS38">
        <f>SUMIF(ConfirmedRaw!$B:$B,$B38,ConfirmedRaw!CU:CU)</f>
        <v>9813</v>
      </c>
      <c r="CT38">
        <f>SUMIF(ConfirmedRaw!$B:$B,$B38,ConfirmedRaw!CV:CV)</f>
        <v>10349</v>
      </c>
      <c r="CU38">
        <f>SUMIF(ConfirmedRaw!$B:$B,$B38,ConfirmedRaw!CW:CW)</f>
        <v>10839</v>
      </c>
      <c r="CV38">
        <f>SUMIF(ConfirmedRaw!$B:$B,$B38,ConfirmedRaw!CX:CX)</f>
        <v>11380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13430</v>
      </c>
      <c r="CK39">
        <f>SUMIF(ConfirmedRaw!$B:$B,$B39,ConfirmedRaw!CM:CM)</f>
        <v>14352</v>
      </c>
      <c r="CL39">
        <f>SUMIF(ConfirmedRaw!$B:$B,$B39,ConfirmedRaw!CN:CN)</f>
        <v>15722</v>
      </c>
      <c r="CM39">
        <f>SUMIF(ConfirmedRaw!$B:$B,$B39,ConfirmedRaw!CO:CO)</f>
        <v>17615</v>
      </c>
      <c r="CN39">
        <f>SUMIF(ConfirmedRaw!$B:$B,$B39,ConfirmedRaw!CP:CP)</f>
        <v>18539</v>
      </c>
      <c r="CO39">
        <f>SUMIF(ConfirmedRaw!$B:$B,$B39,ConfirmedRaw!CQ:CQ)</f>
        <v>20080</v>
      </c>
      <c r="CP39">
        <f>SUMIF(ConfirmedRaw!$B:$B,$B39,ConfirmedRaw!CR:CR)</f>
        <v>21370</v>
      </c>
      <c r="CQ39">
        <f>SUMIF(ConfirmedRaw!$B:$B,$B39,ConfirmedRaw!CS:CS)</f>
        <v>23077</v>
      </c>
      <c r="CR39">
        <f>SUMIF(ConfirmedRaw!$B:$B,$B39,ConfirmedRaw!CT:CT)</f>
        <v>24530</v>
      </c>
      <c r="CS39">
        <f>SUMIF(ConfirmedRaw!$B:$B,$B39,ConfirmedRaw!CU:CU)</f>
        <v>26283</v>
      </c>
      <c r="CT39">
        <f>SUMIF(ConfirmedRaw!$B:$B,$B39,ConfirmedRaw!CV:CV)</f>
        <v>27890</v>
      </c>
      <c r="CU39">
        <f>SUMIF(ConfirmedRaw!$B:$B,$B39,ConfirmedRaw!CW:CW)</f>
        <v>29451</v>
      </c>
      <c r="CV39">
        <f>SUMIF(ConfirmedRaw!$B:$B,$B39,ConfirmedRaw!CX:CX)</f>
        <v>31324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2673</v>
      </c>
      <c r="CK40">
        <f>SUMIF(ConfirmedRaw!$B:$B,$B40,ConfirmedRaw!CM:CM)</f>
        <v>2844</v>
      </c>
      <c r="CL40">
        <f>SUMIF(ConfirmedRaw!$B:$B,$B40,ConfirmedRaw!CN:CN)</f>
        <v>3032</v>
      </c>
      <c r="CM40">
        <f>SUMIF(ConfirmedRaw!$B:$B,$B40,ConfirmedRaw!CO:CO)</f>
        <v>3144</v>
      </c>
      <c r="CN40">
        <f>SUMIF(ConfirmedRaw!$B:$B,$B40,ConfirmedRaw!CP:CP)</f>
        <v>3333</v>
      </c>
      <c r="CO40">
        <f>SUMIF(ConfirmedRaw!$B:$B,$B40,ConfirmedRaw!CQ:CQ)</f>
        <v>3490</v>
      </c>
      <c r="CP40">
        <f>SUMIF(ConfirmedRaw!$B:$B,$B40,ConfirmedRaw!CR:CR)</f>
        <v>3659</v>
      </c>
      <c r="CQ40">
        <f>SUMIF(ConfirmedRaw!$B:$B,$B40,ConfirmedRaw!CS:CS)</f>
        <v>3891</v>
      </c>
      <c r="CR40">
        <f>SUMIF(ConfirmedRaw!$B:$B,$B40,ConfirmedRaw!CT:CT)</f>
        <v>4092</v>
      </c>
      <c r="CS40">
        <f>SUMIF(ConfirmedRaw!$B:$B,$B40,ConfirmedRaw!CU:CU)</f>
        <v>4319</v>
      </c>
      <c r="CT40">
        <f>SUMIF(ConfirmedRaw!$B:$B,$B40,ConfirmedRaw!CV:CV)</f>
        <v>4534</v>
      </c>
      <c r="CU40">
        <f>SUMIF(ConfirmedRaw!$B:$B,$B40,ConfirmedRaw!CW:CW)</f>
        <v>4782</v>
      </c>
      <c r="CV40">
        <f>SUMIF(ConfirmedRaw!$B:$B,$B40,ConfirmedRaw!CX:CX)</f>
        <v>5042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1524</v>
      </c>
      <c r="CK41">
        <f>SUMIF(ConfirmedRaw!$B:$B,$B41,ConfirmedRaw!CM:CM)</f>
        <v>1658</v>
      </c>
      <c r="CL41">
        <f>SUMIF(ConfirmedRaw!$B:$B,$B41,ConfirmedRaw!CN:CN)</f>
        <v>1751</v>
      </c>
      <c r="CM41">
        <f>SUMIF(ConfirmedRaw!$B:$B,$B41,ConfirmedRaw!CO:CO)</f>
        <v>1915</v>
      </c>
      <c r="CN41">
        <f>SUMIF(ConfirmedRaw!$B:$B,$B41,ConfirmedRaw!CP:CP)</f>
        <v>1995</v>
      </c>
      <c r="CO41">
        <f>SUMIF(ConfirmedRaw!$B:$B,$B41,ConfirmedRaw!CQ:CQ)</f>
        <v>2080</v>
      </c>
      <c r="CP41">
        <f>SUMIF(ConfirmedRaw!$B:$B,$B41,ConfirmedRaw!CR:CR)</f>
        <v>2248</v>
      </c>
      <c r="CQ41">
        <f>SUMIF(ConfirmedRaw!$B:$B,$B41,ConfirmedRaw!CS:CS)</f>
        <v>2399</v>
      </c>
      <c r="CR41">
        <f>SUMIF(ConfirmedRaw!$B:$B,$B41,ConfirmedRaw!CT:CT)</f>
        <v>2614</v>
      </c>
      <c r="CS41">
        <f>SUMIF(ConfirmedRaw!$B:$B,$B41,ConfirmedRaw!CU:CU)</f>
        <v>2892</v>
      </c>
      <c r="CT41">
        <f>SUMIF(ConfirmedRaw!$B:$B,$B41,ConfirmedRaw!CV:CV)</f>
        <v>3075</v>
      </c>
      <c r="CU41">
        <f>SUMIF(ConfirmedRaw!$B:$B,$B41,ConfirmedRaw!CW:CW)</f>
        <v>3288</v>
      </c>
      <c r="CV41">
        <f>SUMIF(ConfirmedRaw!$B:$B,$B41,ConfirmedRaw!CX:CX)</f>
        <v>3440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426</v>
      </c>
      <c r="CK42">
        <f>SUMIF(ConfirmedRaw!$B:$B,$B42,ConfirmedRaw!CM:CM)</f>
        <v>435</v>
      </c>
      <c r="CL42">
        <f>SUMIF(ConfirmedRaw!$B:$B,$B42,ConfirmedRaw!CN:CN)</f>
        <v>455</v>
      </c>
      <c r="CM42">
        <f>SUMIF(ConfirmedRaw!$B:$B,$B42,ConfirmedRaw!CO:CO)</f>
        <v>461</v>
      </c>
      <c r="CN42">
        <f>SUMIF(ConfirmedRaw!$B:$B,$B42,ConfirmedRaw!CP:CP)</f>
        <v>462</v>
      </c>
      <c r="CO42">
        <f>SUMIF(ConfirmedRaw!$B:$B,$B42,ConfirmedRaw!CQ:CQ)</f>
        <v>476</v>
      </c>
      <c r="CP42">
        <f>SUMIF(ConfirmedRaw!$B:$B,$B42,ConfirmedRaw!CR:CR)</f>
        <v>488</v>
      </c>
      <c r="CQ42">
        <f>SUMIF(ConfirmedRaw!$B:$B,$B42,ConfirmedRaw!CS:CS)</f>
        <v>501</v>
      </c>
      <c r="CR42">
        <f>SUMIF(ConfirmedRaw!$B:$B,$B42,ConfirmedRaw!CT:CT)</f>
        <v>513</v>
      </c>
      <c r="CS42">
        <f>SUMIF(ConfirmedRaw!$B:$B,$B42,ConfirmedRaw!CU:CU)</f>
        <v>513</v>
      </c>
      <c r="CT42">
        <f>SUMIF(ConfirmedRaw!$B:$B,$B42,ConfirmedRaw!CV:CV)</f>
        <v>538</v>
      </c>
      <c r="CU42">
        <f>SUMIF(ConfirmedRaw!$B:$B,$B42,ConfirmedRaw!CW:CW)</f>
        <v>538</v>
      </c>
      <c r="CV42">
        <f>SUMIF(ConfirmedRaw!$B:$B,$B42,ConfirmedRaw!CX:CX)</f>
        <v>553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1434</v>
      </c>
      <c r="CK43">
        <f>SUMIF(ConfirmedRaw!$B:$B,$B43,ConfirmedRaw!CM:CM)</f>
        <v>1459</v>
      </c>
      <c r="CL43">
        <f>SUMIF(ConfirmedRaw!$B:$B,$B43,ConfirmedRaw!CN:CN)</f>
        <v>1512</v>
      </c>
      <c r="CM43">
        <f>SUMIF(ConfirmedRaw!$B:$B,$B43,ConfirmedRaw!CO:CO)</f>
        <v>1528</v>
      </c>
      <c r="CN43">
        <f>SUMIF(ConfirmedRaw!$B:$B,$B43,ConfirmedRaw!CP:CP)</f>
        <v>1535</v>
      </c>
      <c r="CO43">
        <f>SUMIF(ConfirmedRaw!$B:$B,$B43,ConfirmedRaw!CQ:CQ)</f>
        <v>1552</v>
      </c>
      <c r="CP43">
        <f>SUMIF(ConfirmedRaw!$B:$B,$B43,ConfirmedRaw!CR:CR)</f>
        <v>1559</v>
      </c>
      <c r="CQ43">
        <f>SUMIF(ConfirmedRaw!$B:$B,$B43,ConfirmedRaw!CS:CS)</f>
        <v>1592</v>
      </c>
      <c r="CR43">
        <f>SUMIF(ConfirmedRaw!$B:$B,$B43,ConfirmedRaw!CT:CT)</f>
        <v>1605</v>
      </c>
      <c r="CS43">
        <f>SUMIF(ConfirmedRaw!$B:$B,$B43,ConfirmedRaw!CU:CU)</f>
        <v>1635</v>
      </c>
      <c r="CT43">
        <f>SUMIF(ConfirmedRaw!$B:$B,$B43,ConfirmedRaw!CV:CV)</f>
        <v>1643</v>
      </c>
      <c r="CU43">
        <f>SUMIF(ConfirmedRaw!$B:$B,$B43,ConfirmedRaw!CW:CW)</f>
        <v>1647</v>
      </c>
      <c r="CV43">
        <f>SUMIF(ConfirmedRaw!$B:$B,$B43,ConfirmedRaw!CX:CX)</f>
        <v>1660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663</v>
      </c>
      <c r="CK44">
        <f>SUMIF(ConfirmedRaw!$B:$B,$B44,ConfirmedRaw!CM:CM)</f>
        <v>668</v>
      </c>
      <c r="CL44">
        <f>SUMIF(ConfirmedRaw!$B:$B,$B44,ConfirmedRaw!CN:CN)</f>
        <v>672</v>
      </c>
      <c r="CM44">
        <f>SUMIF(ConfirmedRaw!$B:$B,$B44,ConfirmedRaw!CO:CO)</f>
        <v>673</v>
      </c>
      <c r="CN44">
        <f>SUMIF(ConfirmedRaw!$B:$B,$B44,ConfirmedRaw!CP:CP)</f>
        <v>677</v>
      </c>
      <c r="CO44">
        <f>SUMIF(ConfirmedRaw!$B:$B,$B44,ConfirmedRaw!CQ:CQ)</f>
        <v>677</v>
      </c>
      <c r="CP44">
        <f>SUMIF(ConfirmedRaw!$B:$B,$B44,ConfirmedRaw!CR:CR)</f>
        <v>682</v>
      </c>
      <c r="CQ44">
        <f>SUMIF(ConfirmedRaw!$B:$B,$B44,ConfirmedRaw!CS:CS)</f>
        <v>688</v>
      </c>
      <c r="CR44">
        <f>SUMIF(ConfirmedRaw!$B:$B,$B44,ConfirmedRaw!CT:CT)</f>
        <v>696</v>
      </c>
      <c r="CS44">
        <f>SUMIF(ConfirmedRaw!$B:$B,$B44,ConfirmedRaw!CU:CU)</f>
        <v>704</v>
      </c>
      <c r="CT44">
        <f>SUMIF(ConfirmedRaw!$B:$B,$B44,ConfirmedRaw!CV:CV)</f>
        <v>707</v>
      </c>
      <c r="CU44">
        <f>SUMIF(ConfirmedRaw!$B:$B,$B44,ConfirmedRaw!CW:CW)</f>
        <v>710</v>
      </c>
      <c r="CV44">
        <f>SUMIF(ConfirmedRaw!$B:$B,$B44,ConfirmedRaw!CX:CX)</f>
        <v>717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2672</v>
      </c>
      <c r="CK45">
        <f>SUMIF(ConfirmedRaw!$B:$B,$B45,ConfirmedRaw!CM:CM)</f>
        <v>2700</v>
      </c>
      <c r="CL45">
        <f>SUMIF(ConfirmedRaw!$B:$B,$B45,ConfirmedRaw!CN:CN)</f>
        <v>2733</v>
      </c>
      <c r="CM45">
        <f>SUMIF(ConfirmedRaw!$B:$B,$B45,ConfirmedRaw!CO:CO)</f>
        <v>2765</v>
      </c>
      <c r="CN45">
        <f>SUMIF(ConfirmedRaw!$B:$B,$B45,ConfirmedRaw!CP:CP)</f>
        <v>2792</v>
      </c>
      <c r="CO45">
        <f>SUMIF(ConfirmedRaw!$B:$B,$B45,ConfirmedRaw!CQ:CQ)</f>
        <v>2811</v>
      </c>
      <c r="CP45">
        <f>SUMIF(ConfirmedRaw!$B:$B,$B45,ConfirmedRaw!CR:CR)</f>
        <v>2826</v>
      </c>
      <c r="CQ45">
        <f>SUMIF(ConfirmedRaw!$B:$B,$B45,ConfirmedRaw!CS:CS)</f>
        <v>2839</v>
      </c>
      <c r="CR45">
        <f>SUMIF(ConfirmedRaw!$B:$B,$B45,ConfirmedRaw!CT:CT)</f>
        <v>2907</v>
      </c>
      <c r="CS45">
        <f>SUMIF(ConfirmedRaw!$B:$B,$B45,ConfirmedRaw!CU:CU)</f>
        <v>2907</v>
      </c>
      <c r="CT45">
        <f>SUMIF(ConfirmedRaw!$B:$B,$B45,ConfirmedRaw!CV:CV)</f>
        <v>2922</v>
      </c>
      <c r="CU45">
        <f>SUMIF(ConfirmedRaw!$B:$B,$B45,ConfirmedRaw!CW:CW)</f>
        <v>2931</v>
      </c>
      <c r="CV45">
        <f>SUMIF(ConfirmedRaw!$B:$B,$B45,ConfirmedRaw!CX:CX)</f>
        <v>2938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5516</v>
      </c>
      <c r="CK46">
        <f>SUMIF(ConfirmedRaw!$B:$B,$B46,ConfirmedRaw!CM:CM)</f>
        <v>5923</v>
      </c>
      <c r="CL46">
        <f>SUMIF(ConfirmedRaw!$B:$B,$B46,ConfirmedRaw!CN:CN)</f>
        <v>6248</v>
      </c>
      <c r="CM46">
        <f>SUMIF(ConfirmedRaw!$B:$B,$B46,ConfirmedRaw!CO:CO)</f>
        <v>6575</v>
      </c>
      <c r="CN46">
        <f>SUMIF(ConfirmedRaw!$B:$B,$B46,ConfirmedRaw!CP:CP)</f>
        <v>6760</v>
      </c>
      <c r="CO46">
        <f>SUMIF(ConfirmedRaw!$B:$B,$B46,ConfirmedRaw!CQ:CQ)</f>
        <v>7135</v>
      </c>
      <c r="CP46">
        <f>SUMIF(ConfirmedRaw!$B:$B,$B46,ConfirmedRaw!CR:CR)</f>
        <v>7418</v>
      </c>
      <c r="CQ46">
        <f>SUMIF(ConfirmedRaw!$B:$B,$B46,ConfirmedRaw!CS:CS)</f>
        <v>7775</v>
      </c>
      <c r="CR46">
        <f>SUMIF(ConfirmedRaw!$B:$B,$B46,ConfirmedRaw!CT:CT)</f>
        <v>8211</v>
      </c>
      <c r="CS46">
        <f>SUMIF(ConfirmedRaw!$B:$B,$B46,ConfirmedRaw!CU:CU)</f>
        <v>8607</v>
      </c>
      <c r="CT46">
        <f>SUMIF(ConfirmedRaw!$B:$B,$B46,ConfirmedRaw!CV:CV)</f>
        <v>8882</v>
      </c>
      <c r="CU46">
        <f>SUMIF(ConfirmedRaw!$B:$B,$B46,ConfirmedRaw!CW:CW)</f>
        <v>9096</v>
      </c>
      <c r="CV46">
        <f>SUMIF(ConfirmedRaw!$B:$B,$B46,ConfirmedRaw!CX:CX)</f>
        <v>9511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7918</v>
      </c>
      <c r="CK47">
        <f>SUMIF(ConfirmedRaw!$B:$B,$B47,ConfirmedRaw!CM:CM)</f>
        <v>8379</v>
      </c>
      <c r="CL47">
        <f>SUMIF(ConfirmedRaw!$B:$B,$B47,ConfirmedRaw!CN:CN)</f>
        <v>8742</v>
      </c>
      <c r="CM47">
        <f>SUMIF(ConfirmedRaw!$B:$B,$B47,ConfirmedRaw!CO:CO)</f>
        <v>9287</v>
      </c>
      <c r="CN47">
        <f>SUMIF(ConfirmedRaw!$B:$B,$B47,ConfirmedRaw!CP:CP)</f>
        <v>9593</v>
      </c>
      <c r="CO47">
        <f>SUMIF(ConfirmedRaw!$B:$B,$B47,ConfirmedRaw!CQ:CQ)</f>
        <v>9856</v>
      </c>
      <c r="CP47">
        <f>SUMIF(ConfirmedRaw!$B:$B,$B47,ConfirmedRaw!CR:CR)</f>
        <v>10169</v>
      </c>
      <c r="CQ47">
        <f>SUMIF(ConfirmedRaw!$B:$B,$B47,ConfirmedRaw!CS:CS)</f>
        <v>10511</v>
      </c>
      <c r="CR47">
        <f>SUMIF(ConfirmedRaw!$B:$B,$B47,ConfirmedRaw!CT:CT)</f>
        <v>10892</v>
      </c>
      <c r="CS47">
        <f>SUMIF(ConfirmedRaw!$B:$B,$B47,ConfirmedRaw!CU:CU)</f>
        <v>11273</v>
      </c>
      <c r="CT47">
        <f>SUMIF(ConfirmedRaw!$B:$B,$B47,ConfirmedRaw!CV:CV)</f>
        <v>11617</v>
      </c>
      <c r="CU47">
        <f>SUMIF(ConfirmedRaw!$B:$B,$B47,ConfirmedRaw!CW:CW)</f>
        <v>11902</v>
      </c>
      <c r="CV47">
        <f>SUMIF(ConfirmedRaw!$B:$B,$B47,ConfirmedRaw!CX:CX)</f>
        <v>12218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5660</v>
      </c>
      <c r="CK48">
        <f>SUMIF(ConfirmedRaw!$B:$B,$B48,ConfirmedRaw!CM:CM)</f>
        <v>5878</v>
      </c>
      <c r="CL48">
        <f>SUMIF(ConfirmedRaw!$B:$B,$B48,ConfirmedRaw!CN:CN)</f>
        <v>6087</v>
      </c>
      <c r="CM48">
        <f>SUMIF(ConfirmedRaw!$B:$B,$B48,ConfirmedRaw!CO:CO)</f>
        <v>6259</v>
      </c>
      <c r="CN48">
        <f>SUMIF(ConfirmedRaw!$B:$B,$B48,ConfirmedRaw!CP:CP)</f>
        <v>6459</v>
      </c>
      <c r="CO48">
        <f>SUMIF(ConfirmedRaw!$B:$B,$B48,ConfirmedRaw!CQ:CQ)</f>
        <v>6599</v>
      </c>
      <c r="CP48">
        <f>SUMIF(ConfirmedRaw!$B:$B,$B48,ConfirmedRaw!CR:CR)</f>
        <v>6710</v>
      </c>
      <c r="CQ48">
        <f>SUMIF(ConfirmedRaw!$B:$B,$B48,ConfirmedRaw!CS:CS)</f>
        <v>6981</v>
      </c>
      <c r="CR48">
        <f>SUMIF(ConfirmedRaw!$B:$B,$B48,ConfirmedRaw!CT:CT)</f>
        <v>7192</v>
      </c>
      <c r="CS48">
        <f>SUMIF(ConfirmedRaw!$B:$B,$B48,ConfirmedRaw!CU:CU)</f>
        <v>7294</v>
      </c>
      <c r="CT48">
        <f>SUMIF(ConfirmedRaw!$B:$B,$B48,ConfirmedRaw!CV:CV)</f>
        <v>7579</v>
      </c>
      <c r="CU48">
        <f>SUMIF(ConfirmedRaw!$B:$B,$B48,ConfirmedRaw!CW:CW)</f>
        <v>7777</v>
      </c>
      <c r="CV48">
        <f>SUMIF(ConfirmedRaw!$B:$B,$B48,ConfirmedRaw!CX:CX)</f>
        <v>7958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395</v>
      </c>
      <c r="CK49">
        <f>SUMIF(ConfirmedRaw!$B:$B,$B49,ConfirmedRaw!CM:CM)</f>
        <v>395</v>
      </c>
      <c r="CL49">
        <f>SUMIF(ConfirmedRaw!$B:$B,$B49,ConfirmedRaw!CN:CN)</f>
        <v>398</v>
      </c>
      <c r="CM49">
        <f>SUMIF(ConfirmedRaw!$B:$B,$B49,ConfirmedRaw!CO:CO)</f>
        <v>420</v>
      </c>
      <c r="CN49">
        <f>SUMIF(ConfirmedRaw!$B:$B,$B49,ConfirmedRaw!CP:CP)</f>
        <v>422</v>
      </c>
      <c r="CO49">
        <f>SUMIF(ConfirmedRaw!$B:$B,$B49,ConfirmedRaw!CQ:CQ)</f>
        <v>425</v>
      </c>
      <c r="CP49">
        <f>SUMIF(ConfirmedRaw!$B:$B,$B49,ConfirmedRaw!CR:CR)</f>
        <v>426</v>
      </c>
      <c r="CQ49">
        <f>SUMIF(ConfirmedRaw!$B:$B,$B49,ConfirmedRaw!CS:CS)</f>
        <v>427</v>
      </c>
      <c r="CR49">
        <f>SUMIF(ConfirmedRaw!$B:$B,$B49,ConfirmedRaw!CT:CT)</f>
        <v>428</v>
      </c>
      <c r="CS49">
        <f>SUMIF(ConfirmedRaw!$B:$B,$B49,ConfirmedRaw!CU:CU)</f>
        <v>429</v>
      </c>
      <c r="CT49">
        <f>SUMIF(ConfirmedRaw!$B:$B,$B49,ConfirmedRaw!CV:CV)</f>
        <v>429</v>
      </c>
      <c r="CU49">
        <f>SUMIF(ConfirmedRaw!$B:$B,$B49,ConfirmedRaw!CW:CW)</f>
        <v>429</v>
      </c>
      <c r="CV49">
        <f>SUMIF(ConfirmedRaw!$B:$B,$B49,ConfirmedRaw!CX:CX)</f>
        <v>429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268</v>
      </c>
      <c r="CK50">
        <f>SUMIF(ConfirmedRaw!$B:$B,$B50,ConfirmedRaw!CM:CM)</f>
        <v>268</v>
      </c>
      <c r="CL50">
        <f>SUMIF(ConfirmedRaw!$B:$B,$B50,ConfirmedRaw!CN:CN)</f>
        <v>268</v>
      </c>
      <c r="CM50">
        <f>SUMIF(ConfirmedRaw!$B:$B,$B50,ConfirmedRaw!CO:CO)</f>
        <v>268</v>
      </c>
      <c r="CN50">
        <f>SUMIF(ConfirmedRaw!$B:$B,$B50,ConfirmedRaw!CP:CP)</f>
        <v>268</v>
      </c>
      <c r="CO50">
        <f>SUMIF(ConfirmedRaw!$B:$B,$B50,ConfirmedRaw!CQ:CQ)</f>
        <v>268</v>
      </c>
      <c r="CP50">
        <f>SUMIF(ConfirmedRaw!$B:$B,$B50,ConfirmedRaw!CR:CR)</f>
        <v>268</v>
      </c>
      <c r="CQ50">
        <f>SUMIF(ConfirmedRaw!$B:$B,$B50,ConfirmedRaw!CS:CS)</f>
        <v>268</v>
      </c>
      <c r="CR50">
        <f>SUMIF(ConfirmedRaw!$B:$B,$B50,ConfirmedRaw!CT:CT)</f>
        <v>270</v>
      </c>
      <c r="CS50">
        <f>SUMIF(ConfirmedRaw!$B:$B,$B50,ConfirmedRaw!CU:CU)</f>
        <v>270</v>
      </c>
      <c r="CT50">
        <f>SUMIF(ConfirmedRaw!$B:$B,$B50,ConfirmedRaw!CV:CV)</f>
        <v>270</v>
      </c>
      <c r="CU50">
        <f>SUMIF(ConfirmedRaw!$B:$B,$B50,ConfirmedRaw!CW:CW)</f>
        <v>270</v>
      </c>
      <c r="CV50">
        <f>SUMIF(ConfirmedRaw!$B:$B,$B50,ConfirmedRaw!CX:CX)</f>
        <v>270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27938</v>
      </c>
      <c r="CK51">
        <f>SUMIF(ConfirmedRaw!$B:$B,$B51,ConfirmedRaw!CM:CM)</f>
        <v>32008</v>
      </c>
      <c r="CL51">
        <f>SUMIF(ConfirmedRaw!$B:$B,$B51,ConfirmedRaw!CN:CN)</f>
        <v>36793</v>
      </c>
      <c r="CM51">
        <f>SUMIF(ConfirmedRaw!$B:$B,$B51,ConfirmedRaw!CO:CO)</f>
        <v>42853</v>
      </c>
      <c r="CN51">
        <f>SUMIF(ConfirmedRaw!$B:$B,$B51,ConfirmedRaw!CP:CP)</f>
        <v>47121</v>
      </c>
      <c r="CO51">
        <f>SUMIF(ConfirmedRaw!$B:$B,$B51,ConfirmedRaw!CQ:CQ)</f>
        <v>52763</v>
      </c>
      <c r="CP51">
        <f>SUMIF(ConfirmedRaw!$B:$B,$B51,ConfirmedRaw!CR:CR)</f>
        <v>57999</v>
      </c>
      <c r="CQ51">
        <f>SUMIF(ConfirmedRaw!$B:$B,$B51,ConfirmedRaw!CS:CS)</f>
        <v>62773</v>
      </c>
      <c r="CR51">
        <f>SUMIF(ConfirmedRaw!$B:$B,$B51,ConfirmedRaw!CT:CT)</f>
        <v>68622</v>
      </c>
      <c r="CS51">
        <f>SUMIF(ConfirmedRaw!$B:$B,$B51,ConfirmedRaw!CU:CU)</f>
        <v>74588</v>
      </c>
      <c r="CT51">
        <f>SUMIF(ConfirmedRaw!$B:$B,$B51,ConfirmedRaw!CV:CV)</f>
        <v>80949</v>
      </c>
      <c r="CU51">
        <f>SUMIF(ConfirmedRaw!$B:$B,$B51,ConfirmedRaw!CW:CW)</f>
        <v>87147</v>
      </c>
      <c r="CV51">
        <f>SUMIF(ConfirmedRaw!$B:$B,$B51,ConfirmedRaw!CX:CX)</f>
        <v>93558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8807</v>
      </c>
      <c r="CK52">
        <f>SUMIF(ConfirmedRaw!$B:$B,$B52,ConfirmedRaw!CM:CM)</f>
        <v>9252</v>
      </c>
      <c r="CL52">
        <f>SUMIF(ConfirmedRaw!$B:$B,$B52,ConfirmedRaw!CN:CN)</f>
        <v>9730</v>
      </c>
      <c r="CM52">
        <f>SUMIF(ConfirmedRaw!$B:$B,$B52,ConfirmedRaw!CO:CO)</f>
        <v>10088</v>
      </c>
      <c r="CN52">
        <f>SUMIF(ConfirmedRaw!$B:$B,$B52,ConfirmedRaw!CP:CP)</f>
        <v>10507</v>
      </c>
      <c r="CO52">
        <f>SUMIF(ConfirmedRaw!$B:$B,$B52,ConfirmedRaw!CQ:CQ)</f>
        <v>10832</v>
      </c>
      <c r="CP52">
        <f>SUMIF(ConfirmedRaw!$B:$B,$B52,ConfirmedRaw!CR:CR)</f>
        <v>11296</v>
      </c>
      <c r="CQ52">
        <f>SUMIF(ConfirmedRaw!$B:$B,$B52,ConfirmedRaw!CS:CS)</f>
        <v>11812</v>
      </c>
      <c r="CR52">
        <f>SUMIF(ConfirmedRaw!$B:$B,$B52,ConfirmedRaw!CT:CT)</f>
        <v>12306</v>
      </c>
      <c r="CS52">
        <f>SUMIF(ConfirmedRaw!$B:$B,$B52,ConfirmedRaw!CU:CU)</f>
        <v>12858</v>
      </c>
      <c r="CT52">
        <f>SUMIF(ConfirmedRaw!$B:$B,$B52,ConfirmedRaw!CV:CV)</f>
        <v>13331</v>
      </c>
      <c r="CU52">
        <f>SUMIF(ConfirmedRaw!$B:$B,$B52,ConfirmedRaw!CW:CW)</f>
        <v>13813</v>
      </c>
      <c r="CV52">
        <f>SUMIF(ConfirmedRaw!$B:$B,$B52,ConfirmedRaw!CX:CX)</f>
        <v>14365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136</v>
      </c>
      <c r="CK53">
        <f>SUMIF(ConfirmedRaw!$B:$B,$B53,ConfirmedRaw!CM:CM)</f>
        <v>136</v>
      </c>
      <c r="CL53">
        <f>SUMIF(ConfirmedRaw!$B:$B,$B53,ConfirmedRaw!CN:CN)</f>
        <v>137</v>
      </c>
      <c r="CM53">
        <f>SUMIF(ConfirmedRaw!$B:$B,$B53,ConfirmedRaw!CO:CO)</f>
        <v>138</v>
      </c>
      <c r="CN53">
        <f>SUMIF(ConfirmedRaw!$B:$B,$B53,ConfirmedRaw!CP:CP)</f>
        <v>138</v>
      </c>
      <c r="CO53">
        <f>SUMIF(ConfirmedRaw!$B:$B,$B53,ConfirmedRaw!CQ:CQ)</f>
        <v>138</v>
      </c>
      <c r="CP53">
        <f>SUMIF(ConfirmedRaw!$B:$B,$B53,ConfirmedRaw!CR:CR)</f>
        <v>138</v>
      </c>
      <c r="CQ53">
        <f>SUMIF(ConfirmedRaw!$B:$B,$B53,ConfirmedRaw!CS:CS)</f>
        <v>138</v>
      </c>
      <c r="CR53">
        <f>SUMIF(ConfirmedRaw!$B:$B,$B53,ConfirmedRaw!CT:CT)</f>
        <v>138</v>
      </c>
      <c r="CS53">
        <f>SUMIF(ConfirmedRaw!$B:$B,$B53,ConfirmedRaw!CU:CU)</f>
        <v>138</v>
      </c>
      <c r="CT53">
        <f>SUMIF(ConfirmedRaw!$B:$B,$B53,ConfirmedRaw!CV:CV)</f>
        <v>138</v>
      </c>
      <c r="CU53">
        <f>SUMIF(ConfirmedRaw!$B:$B,$B53,ConfirmedRaw!CW:CW)</f>
        <v>138</v>
      </c>
      <c r="CV53">
        <f>SUMIF(ConfirmedRaw!$B:$B,$B53,ConfirmedRaw!CX:CX)</f>
        <v>138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5318</v>
      </c>
      <c r="CK54">
        <f>SUMIF(ConfirmedRaw!$B:$B,$B54,ConfirmedRaw!CM:CM)</f>
        <v>5690</v>
      </c>
      <c r="CL54">
        <f>SUMIF(ConfirmedRaw!$B:$B,$B54,ConfirmedRaw!CN:CN)</f>
        <v>5994</v>
      </c>
      <c r="CM54">
        <f>SUMIF(ConfirmedRaw!$B:$B,$B54,ConfirmedRaw!CO:CO)</f>
        <v>6318</v>
      </c>
      <c r="CN54">
        <f>SUMIF(ConfirmedRaw!$B:$B,$B54,ConfirmedRaw!CP:CP)</f>
        <v>6630</v>
      </c>
      <c r="CO54">
        <f>SUMIF(ConfirmedRaw!$B:$B,$B54,ConfirmedRaw!CQ:CQ)</f>
        <v>6630</v>
      </c>
      <c r="CP54">
        <f>SUMIF(ConfirmedRaw!$B:$B,$B54,ConfirmedRaw!CR:CR)</f>
        <v>6630</v>
      </c>
      <c r="CQ54">
        <f>SUMIF(ConfirmedRaw!$B:$B,$B54,ConfirmedRaw!CS:CS)</f>
        <v>6630</v>
      </c>
      <c r="CR54">
        <f>SUMIF(ConfirmedRaw!$B:$B,$B54,ConfirmedRaw!CT:CT)</f>
        <v>6630</v>
      </c>
      <c r="CS54">
        <f>SUMIF(ConfirmedRaw!$B:$B,$B54,ConfirmedRaw!CU:CU)</f>
        <v>6630</v>
      </c>
      <c r="CT54">
        <f>SUMIF(ConfirmedRaw!$B:$B,$B54,ConfirmedRaw!CV:CV)</f>
        <v>6630</v>
      </c>
      <c r="CU54">
        <f>SUMIF(ConfirmedRaw!$B:$B,$B54,ConfirmedRaw!CW:CW)</f>
        <v>6630</v>
      </c>
      <c r="CV54">
        <f>SUMIF(ConfirmedRaw!$B:$B,$B54,ConfirmedRaw!CX:CX)</f>
        <v>6630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3444</v>
      </c>
      <c r="CK55">
        <f>SUMIF(ConfirmedRaw!$B:$B,$B55,ConfirmedRaw!CM:CM)</f>
        <v>3480</v>
      </c>
      <c r="CL55">
        <f>SUMIF(ConfirmedRaw!$B:$B,$B55,ConfirmedRaw!CN:CN)</f>
        <v>3537</v>
      </c>
      <c r="CM55">
        <f>SUMIF(ConfirmedRaw!$B:$B,$B55,ConfirmedRaw!CO:CO)</f>
        <v>3550</v>
      </c>
      <c r="CN55">
        <f>SUMIF(ConfirmedRaw!$B:$B,$B55,ConfirmedRaw!CP:CP)</f>
        <v>3558</v>
      </c>
      <c r="CO55">
        <f>SUMIF(ConfirmedRaw!$B:$B,$B55,ConfirmedRaw!CQ:CQ)</f>
        <v>3618</v>
      </c>
      <c r="CP55">
        <f>SUMIF(ConfirmedRaw!$B:$B,$B55,ConfirmedRaw!CR:CR)</f>
        <v>3654</v>
      </c>
      <c r="CQ55">
        <f>SUMIF(ConfirmedRaw!$B:$B,$B55,ConfirmedRaw!CS:CS)</f>
        <v>3665</v>
      </c>
      <c r="CR55">
        <f>SUMIF(ConfirmedRaw!$B:$B,$B55,ConfirmedRaw!CT:CT)</f>
        <v>3695</v>
      </c>
      <c r="CS55">
        <f>SUMIF(ConfirmedRaw!$B:$B,$B55,ConfirmedRaw!CU:CU)</f>
        <v>3711</v>
      </c>
      <c r="CT55">
        <f>SUMIF(ConfirmedRaw!$B:$B,$B55,ConfirmedRaw!CV:CV)</f>
        <v>3723</v>
      </c>
      <c r="CU55">
        <f>SUMIF(ConfirmedRaw!$B:$B,$B55,ConfirmedRaw!CW:CW)</f>
        <v>3729</v>
      </c>
      <c r="CV55">
        <f>SUMIF(ConfirmedRaw!$B:$B,$B55,ConfirmedRaw!CX:CX)</f>
        <v>3741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518</v>
      </c>
      <c r="CK56">
        <f>SUMIF(ConfirmedRaw!$B:$B,$B56,ConfirmedRaw!CM:CM)</f>
        <v>539</v>
      </c>
      <c r="CL56">
        <f>SUMIF(ConfirmedRaw!$B:$B,$B56,ConfirmedRaw!CN:CN)</f>
        <v>548</v>
      </c>
      <c r="CM56">
        <f>SUMIF(ConfirmedRaw!$B:$B,$B56,ConfirmedRaw!CO:CO)</f>
        <v>562</v>
      </c>
      <c r="CN56">
        <f>SUMIF(ConfirmedRaw!$B:$B,$B56,ConfirmedRaw!CP:CP)</f>
        <v>584</v>
      </c>
      <c r="CO56">
        <f>SUMIF(ConfirmedRaw!$B:$B,$B56,ConfirmedRaw!CQ:CQ)</f>
        <v>609</v>
      </c>
      <c r="CP56">
        <f>SUMIF(ConfirmedRaw!$B:$B,$B56,ConfirmedRaw!CR:CR)</f>
        <v>634</v>
      </c>
      <c r="CQ56">
        <f>SUMIF(ConfirmedRaw!$B:$B,$B56,ConfirmedRaw!CS:CS)</f>
        <v>663</v>
      </c>
      <c r="CR56">
        <f>SUMIF(ConfirmedRaw!$B:$B,$B56,ConfirmedRaw!CT:CT)</f>
        <v>678</v>
      </c>
      <c r="CS56">
        <f>SUMIF(ConfirmedRaw!$B:$B,$B56,ConfirmedRaw!CU:CU)</f>
        <v>712</v>
      </c>
      <c r="CT56">
        <f>SUMIF(ConfirmedRaw!$B:$B,$B56,ConfirmedRaw!CV:CV)</f>
        <v>726</v>
      </c>
      <c r="CU56">
        <f>SUMIF(ConfirmedRaw!$B:$B,$B56,ConfirmedRaw!CW:CW)</f>
        <v>736</v>
      </c>
      <c r="CV56">
        <f>SUMIF(ConfirmedRaw!$B:$B,$B56,ConfirmedRaw!CX:CX)</f>
        <v>750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1791</v>
      </c>
      <c r="CK57">
        <f>SUMIF(ConfirmedRaw!$B:$B,$B57,ConfirmedRaw!CM:CM)</f>
        <v>1814</v>
      </c>
      <c r="CL57">
        <f>SUMIF(ConfirmedRaw!$B:$B,$B57,ConfirmedRaw!CN:CN)</f>
        <v>1832</v>
      </c>
      <c r="CM57">
        <f>SUMIF(ConfirmedRaw!$B:$B,$B57,ConfirmedRaw!CO:CO)</f>
        <v>1871</v>
      </c>
      <c r="CN57">
        <f>SUMIF(ConfirmedRaw!$B:$B,$B57,ConfirmedRaw!CP:CP)</f>
        <v>1881</v>
      </c>
      <c r="CO57">
        <f>SUMIF(ConfirmedRaw!$B:$B,$B57,ConfirmedRaw!CQ:CQ)</f>
        <v>1908</v>
      </c>
      <c r="CP57">
        <f>SUMIF(ConfirmedRaw!$B:$B,$B57,ConfirmedRaw!CR:CR)</f>
        <v>1950</v>
      </c>
      <c r="CQ57">
        <f>SUMIF(ConfirmedRaw!$B:$B,$B57,ConfirmedRaw!CS:CS)</f>
        <v>1981</v>
      </c>
      <c r="CR57">
        <f>SUMIF(ConfirmedRaw!$B:$B,$B57,ConfirmedRaw!CT:CT)</f>
        <v>2009</v>
      </c>
      <c r="CS57">
        <f>SUMIF(ConfirmedRaw!$B:$B,$B57,ConfirmedRaw!CU:CU)</f>
        <v>2016</v>
      </c>
      <c r="CT57">
        <f>SUMIF(ConfirmedRaw!$B:$B,$B57,ConfirmedRaw!CV:CV)</f>
        <v>2030</v>
      </c>
      <c r="CU57">
        <f>SUMIF(ConfirmedRaw!$B:$B,$B57,ConfirmedRaw!CW:CW)</f>
        <v>2039</v>
      </c>
      <c r="CV57">
        <f>SUMIF(ConfirmedRaw!$B:$B,$B57,ConfirmedRaw!CX:CX)</f>
        <v>2047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977</v>
      </c>
      <c r="CK58">
        <f>SUMIF(ConfirmedRaw!$B:$B,$B58,ConfirmedRaw!CM:CM)</f>
        <v>1049</v>
      </c>
      <c r="CL58">
        <f>SUMIF(ConfirmedRaw!$B:$B,$B58,ConfirmedRaw!CN:CN)</f>
        <v>1089</v>
      </c>
      <c r="CM58">
        <f>SUMIF(ConfirmedRaw!$B:$B,$B58,ConfirmedRaw!CO:CO)</f>
        <v>1161</v>
      </c>
      <c r="CN58">
        <f>SUMIF(ConfirmedRaw!$B:$B,$B58,ConfirmedRaw!CP:CP)</f>
        <v>1173</v>
      </c>
      <c r="CO58">
        <f>SUMIF(ConfirmedRaw!$B:$B,$B58,ConfirmedRaw!CQ:CQ)</f>
        <v>1199</v>
      </c>
      <c r="CP58">
        <f>SUMIF(ConfirmedRaw!$B:$B,$B58,ConfirmedRaw!CR:CR)</f>
        <v>1244</v>
      </c>
      <c r="CQ58">
        <f>SUMIF(ConfirmedRaw!$B:$B,$B58,ConfirmedRaw!CS:CS)</f>
        <v>1325</v>
      </c>
      <c r="CR58">
        <f>SUMIF(ConfirmedRaw!$B:$B,$B58,ConfirmedRaw!CT:CT)</f>
        <v>1360</v>
      </c>
      <c r="CS58">
        <f>SUMIF(ConfirmedRaw!$B:$B,$B58,ConfirmedRaw!CU:CU)</f>
        <v>1373</v>
      </c>
      <c r="CT58">
        <f>SUMIF(ConfirmedRaw!$B:$B,$B58,ConfirmedRaw!CV:CV)</f>
        <v>1379</v>
      </c>
      <c r="CU58">
        <f>SUMIF(ConfirmedRaw!$B:$B,$B58,ConfirmedRaw!CW:CW)</f>
        <v>1381</v>
      </c>
      <c r="CV58">
        <f>SUMIF(ConfirmedRaw!$B:$B,$B58,ConfirmedRaw!CX:CX)</f>
        <v>1384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2571</v>
      </c>
      <c r="CK59">
        <f>SUMIF(ConfirmedRaw!$B:$B,$B59,ConfirmedRaw!CM:CM)</f>
        <v>2669</v>
      </c>
      <c r="CL59">
        <f>SUMIF(ConfirmedRaw!$B:$B,$B59,ConfirmedRaw!CN:CN)</f>
        <v>2758</v>
      </c>
      <c r="CM59">
        <f>SUMIF(ConfirmedRaw!$B:$B,$B59,ConfirmedRaw!CO:CO)</f>
        <v>2839</v>
      </c>
      <c r="CN59">
        <f>SUMIF(ConfirmedRaw!$B:$B,$B59,ConfirmedRaw!CP:CP)</f>
        <v>2941</v>
      </c>
      <c r="CO59">
        <f>SUMIF(ConfirmedRaw!$B:$B,$B59,ConfirmedRaw!CQ:CQ)</f>
        <v>3031</v>
      </c>
      <c r="CP59">
        <f>SUMIF(ConfirmedRaw!$B:$B,$B59,ConfirmedRaw!CR:CR)</f>
        <v>3144</v>
      </c>
      <c r="CQ59">
        <f>SUMIF(ConfirmedRaw!$B:$B,$B59,ConfirmedRaw!CS:CS)</f>
        <v>3435</v>
      </c>
      <c r="CR59">
        <f>SUMIF(ConfirmedRaw!$B:$B,$B59,ConfirmedRaw!CT:CT)</f>
        <v>3607</v>
      </c>
      <c r="CS59">
        <f>SUMIF(ConfirmedRaw!$B:$B,$B59,ConfirmedRaw!CU:CU)</f>
        <v>3780</v>
      </c>
      <c r="CT59">
        <f>SUMIF(ConfirmedRaw!$B:$B,$B59,ConfirmedRaw!CV:CV)</f>
        <v>3892</v>
      </c>
      <c r="CU59">
        <f>SUMIF(ConfirmedRaw!$B:$B,$B59,ConfirmedRaw!CW:CW)</f>
        <v>4003</v>
      </c>
      <c r="CV59">
        <f>SUMIF(ConfirmedRaw!$B:$B,$B59,ConfirmedRaw!CX:CX)</f>
        <v>4127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6919</v>
      </c>
      <c r="CK60">
        <f>SUMIF(ConfirmedRaw!$B:$B,$B60,ConfirmedRaw!CM:CM)</f>
        <v>7025</v>
      </c>
      <c r="CL60">
        <f>SUMIF(ConfirmedRaw!$B:$B,$B60,ConfirmedRaw!CN:CN)</f>
        <v>7638</v>
      </c>
      <c r="CM60">
        <f>SUMIF(ConfirmedRaw!$B:$B,$B60,ConfirmedRaw!CO:CO)</f>
        <v>8348</v>
      </c>
      <c r="CN60">
        <f>SUMIF(ConfirmedRaw!$B:$B,$B60,ConfirmedRaw!CP:CP)</f>
        <v>8418</v>
      </c>
      <c r="CO60">
        <f>SUMIF(ConfirmedRaw!$B:$B,$B60,ConfirmedRaw!CQ:CQ)</f>
        <v>9565</v>
      </c>
      <c r="CP60">
        <f>SUMIF(ConfirmedRaw!$B:$B,$B60,ConfirmedRaw!CR:CR)</f>
        <v>10076</v>
      </c>
      <c r="CQ60">
        <f>SUMIF(ConfirmedRaw!$B:$B,$B60,ConfirmedRaw!CS:CS)</f>
        <v>11155</v>
      </c>
      <c r="CR60">
        <f>SUMIF(ConfirmedRaw!$B:$B,$B60,ConfirmedRaw!CT:CT)</f>
        <v>11940</v>
      </c>
      <c r="CS60">
        <f>SUMIF(ConfirmedRaw!$B:$B,$B60,ConfirmedRaw!CU:CU)</f>
        <v>12723</v>
      </c>
      <c r="CT60">
        <f>SUMIF(ConfirmedRaw!$B:$B,$B60,ConfirmedRaw!CV:CV)</f>
        <v>13328</v>
      </c>
      <c r="CU60">
        <f>SUMIF(ConfirmedRaw!$B:$B,$B60,ConfirmedRaw!CW:CW)</f>
        <v>13915</v>
      </c>
      <c r="CV60">
        <f>SUMIF(ConfirmedRaw!$B:$B,$B60,ConfirmedRaw!CX:CX)</f>
        <v>14612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12491</v>
      </c>
      <c r="CK61">
        <f>SUMIF(ConfirmedRaw!$B:$B,$B61,ConfirmedRaw!CM:CM)</f>
        <v>13489</v>
      </c>
      <c r="CL61">
        <f>SUMIF(ConfirmedRaw!$B:$B,$B61,ConfirmedRaw!CN:CN)</f>
        <v>14420</v>
      </c>
      <c r="CM61">
        <f>SUMIF(ConfirmedRaw!$B:$B,$B61,ConfirmedRaw!CO:CO)</f>
        <v>15628</v>
      </c>
      <c r="CN61">
        <f>SUMIF(ConfirmedRaw!$B:$B,$B61,ConfirmedRaw!CP:CP)</f>
        <v>16325</v>
      </c>
      <c r="CO61">
        <f>SUMIF(ConfirmedRaw!$B:$B,$B61,ConfirmedRaw!CQ:CQ)</f>
        <v>17837</v>
      </c>
      <c r="CP61">
        <f>SUMIF(ConfirmedRaw!$B:$B,$B61,ConfirmedRaw!CR:CR)</f>
        <v>19250</v>
      </c>
      <c r="CQ61">
        <f>SUMIF(ConfirmedRaw!$B:$B,$B61,ConfirmedRaw!CS:CS)</f>
        <v>20914</v>
      </c>
      <c r="CR61">
        <f>SUMIF(ConfirmedRaw!$B:$B,$B61,ConfirmedRaw!CT:CT)</f>
        <v>21648</v>
      </c>
      <c r="CS61">
        <f>SUMIF(ConfirmedRaw!$B:$B,$B61,ConfirmedRaw!CU:CU)</f>
        <v>25331</v>
      </c>
      <c r="CT61">
        <f>SUMIF(ConfirmedRaw!$B:$B,$B61,ConfirmedRaw!CV:CV)</f>
        <v>27517</v>
      </c>
      <c r="CU61">
        <f>SUMIF(ConfirmedRaw!$B:$B,$B61,ConfirmedRaw!CW:CW)</f>
        <v>28699</v>
      </c>
      <c r="CV61">
        <f>SUMIF(ConfirmedRaw!$B:$B,$B61,ConfirmedRaw!CX:CX)</f>
        <v>31190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4204</v>
      </c>
      <c r="CK62">
        <f>SUMIF(ConfirmedRaw!$B:$B,$B62,ConfirmedRaw!CM:CM)</f>
        <v>4779</v>
      </c>
      <c r="CL62">
        <f>SUMIF(ConfirmedRaw!$B:$B,$B62,ConfirmedRaw!CN:CN)</f>
        <v>4779</v>
      </c>
      <c r="CM62">
        <f>SUMIF(ConfirmedRaw!$B:$B,$B62,ConfirmedRaw!CO:CO)</f>
        <v>4779</v>
      </c>
      <c r="CN62">
        <f>SUMIF(ConfirmedRaw!$B:$B,$B62,ConfirmedRaw!CP:CP)</f>
        <v>6264</v>
      </c>
      <c r="CO62">
        <f>SUMIF(ConfirmedRaw!$B:$B,$B62,ConfirmedRaw!CQ:CQ)</f>
        <v>6723</v>
      </c>
      <c r="CP62">
        <f>SUMIF(ConfirmedRaw!$B:$B,$B62,ConfirmedRaw!CR:CR)</f>
        <v>7281</v>
      </c>
      <c r="CQ62">
        <f>SUMIF(ConfirmedRaw!$B:$B,$B62,ConfirmedRaw!CS:CS)</f>
        <v>8022</v>
      </c>
      <c r="CR62">
        <f>SUMIF(ConfirmedRaw!$B:$B,$B62,ConfirmedRaw!CT:CT)</f>
        <v>8773</v>
      </c>
      <c r="CS62">
        <f>SUMIF(ConfirmedRaw!$B:$B,$B62,ConfirmedRaw!CU:CU)</f>
        <v>9590</v>
      </c>
      <c r="CT62">
        <f>SUMIF(ConfirmedRaw!$B:$B,$B62,ConfirmedRaw!CV:CV)</f>
        <v>10463</v>
      </c>
      <c r="CU62">
        <f>SUMIF(ConfirmedRaw!$B:$B,$B62,ConfirmedRaw!CW:CW)</f>
        <v>11289</v>
      </c>
      <c r="CV62">
        <f>SUMIF(ConfirmedRaw!$B:$B,$B62,ConfirmedRaw!CX:CX)</f>
        <v>12208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3751</v>
      </c>
      <c r="CK63">
        <f>SUMIF(ConfirmedRaw!$B:$B,$B63,ConfirmedRaw!CM:CM)</f>
        <v>4016</v>
      </c>
      <c r="CL63">
        <f>SUMIF(ConfirmedRaw!$B:$B,$B63,ConfirmedRaw!CN:CN)</f>
        <v>4210</v>
      </c>
      <c r="CM63">
        <f>SUMIF(ConfirmedRaw!$B:$B,$B63,ConfirmedRaw!CO:CO)</f>
        <v>4273</v>
      </c>
      <c r="CN63">
        <f>SUMIF(ConfirmedRaw!$B:$B,$B63,ConfirmedRaw!CP:CP)</f>
        <v>4467</v>
      </c>
      <c r="CO63">
        <f>SUMIF(ConfirmedRaw!$B:$B,$B63,ConfirmedRaw!CQ:CQ)</f>
        <v>4658</v>
      </c>
      <c r="CP63">
        <f>SUMIF(ConfirmedRaw!$B:$B,$B63,ConfirmedRaw!CR:CR)</f>
        <v>4821</v>
      </c>
      <c r="CQ63">
        <f>SUMIF(ConfirmedRaw!$B:$B,$B63,ConfirmedRaw!CS:CS)</f>
        <v>5166</v>
      </c>
      <c r="CR63">
        <f>SUMIF(ConfirmedRaw!$B:$B,$B63,ConfirmedRaw!CT:CT)</f>
        <v>5338</v>
      </c>
      <c r="CS63">
        <f>SUMIF(ConfirmedRaw!$B:$B,$B63,ConfirmedRaw!CU:CU)</f>
        <v>5538</v>
      </c>
      <c r="CT63">
        <f>SUMIF(ConfirmedRaw!$B:$B,$B63,ConfirmedRaw!CV:CV)</f>
        <v>5779</v>
      </c>
      <c r="CU63">
        <f>SUMIF(ConfirmedRaw!$B:$B,$B63,ConfirmedRaw!CW:CW)</f>
        <v>6021</v>
      </c>
      <c r="CV63">
        <f>SUMIF(ConfirmedRaw!$B:$B,$B63,ConfirmedRaw!CX:CX)</f>
        <v>6021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2268</v>
      </c>
      <c r="CK64">
        <f>SUMIF(ConfirmedRaw!$B:$B,$B64,ConfirmedRaw!CM:CM)</f>
        <v>2418</v>
      </c>
      <c r="CL64">
        <f>SUMIF(ConfirmedRaw!$B:$B,$B64,ConfirmedRaw!CN:CN)</f>
        <v>2534</v>
      </c>
      <c r="CM64">
        <f>SUMIF(ConfirmedRaw!$B:$B,$B64,ConfirmedRaw!CO:CO)</f>
        <v>2629</v>
      </c>
      <c r="CN64">
        <f>SUMIF(ConfirmedRaw!$B:$B,$B64,ConfirmedRaw!CP:CP)</f>
        <v>2718</v>
      </c>
      <c r="CO64">
        <f>SUMIF(ConfirmedRaw!$B:$B,$B64,ConfirmedRaw!CQ:CQ)</f>
        <v>2811</v>
      </c>
      <c r="CP64">
        <f>SUMIF(ConfirmedRaw!$B:$B,$B64,ConfirmedRaw!CR:CR)</f>
        <v>2910</v>
      </c>
      <c r="CQ64">
        <f>SUMIF(ConfirmedRaw!$B:$B,$B64,ConfirmedRaw!CS:CS)</f>
        <v>3007</v>
      </c>
      <c r="CR64">
        <f>SUMIF(ConfirmedRaw!$B:$B,$B64,ConfirmedRaw!CT:CT)</f>
        <v>3127</v>
      </c>
      <c r="CS64">
        <f>SUMIF(ConfirmedRaw!$B:$B,$B64,ConfirmedRaw!CU:CU)</f>
        <v>3256</v>
      </c>
      <c r="CT64">
        <f>SUMIF(ConfirmedRaw!$B:$B,$B64,ConfirmedRaw!CV:CV)</f>
        <v>3382</v>
      </c>
      <c r="CU64">
        <f>SUMIF(ConfirmedRaw!$B:$B,$B64,ConfirmedRaw!CW:CW)</f>
        <v>3517</v>
      </c>
      <c r="CV64">
        <f>SUMIF(ConfirmedRaw!$B:$B,$B64,ConfirmedRaw!CX:CX)</f>
        <v>3649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348</v>
      </c>
      <c r="CK65">
        <f>SUMIF(ConfirmedRaw!$B:$B,$B65,ConfirmedRaw!CM:CM)</f>
        <v>370</v>
      </c>
      <c r="CL65">
        <f>SUMIF(ConfirmedRaw!$B:$B,$B65,ConfirmedRaw!CN:CN)</f>
        <v>388</v>
      </c>
      <c r="CM65">
        <f>SUMIF(ConfirmedRaw!$B:$B,$B65,ConfirmedRaw!CO:CO)</f>
        <v>394</v>
      </c>
      <c r="CN65">
        <f>SUMIF(ConfirmedRaw!$B:$B,$B65,ConfirmedRaw!CP:CP)</f>
        <v>402</v>
      </c>
      <c r="CO65">
        <f>SUMIF(ConfirmedRaw!$B:$B,$B65,ConfirmedRaw!CQ:CQ)</f>
        <v>408</v>
      </c>
      <c r="CP65">
        <f>SUMIF(ConfirmedRaw!$B:$B,$B65,ConfirmedRaw!CR:CR)</f>
        <v>416</v>
      </c>
      <c r="CQ65">
        <f>SUMIF(ConfirmedRaw!$B:$B,$B65,ConfirmedRaw!CS:CS)</f>
        <v>425</v>
      </c>
      <c r="CR65">
        <f>SUMIF(ConfirmedRaw!$B:$B,$B65,ConfirmedRaw!CT:CT)</f>
        <v>444</v>
      </c>
      <c r="CS65">
        <f>SUMIF(ConfirmedRaw!$B:$B,$B65,ConfirmedRaw!CU:CU)</f>
        <v>456</v>
      </c>
      <c r="CT65">
        <f>SUMIF(ConfirmedRaw!$B:$B,$B65,ConfirmedRaw!CV:CV)</f>
        <v>486</v>
      </c>
      <c r="CU65">
        <f>SUMIF(ConfirmedRaw!$B:$B,$B65,ConfirmedRaw!CW:CW)</f>
        <v>497</v>
      </c>
      <c r="CV65">
        <f>SUMIF(ConfirmedRaw!$B:$B,$B65,ConfirmedRaw!CX:CX)</f>
        <v>511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2605</v>
      </c>
      <c r="CK66">
        <f>SUMIF(ConfirmedRaw!$B:$B,$B66,ConfirmedRaw!CM:CM)</f>
        <v>2783</v>
      </c>
      <c r="CL66">
        <f>SUMIF(ConfirmedRaw!$B:$B,$B66,ConfirmedRaw!CN:CN)</f>
        <v>3034</v>
      </c>
      <c r="CM66">
        <f>SUMIF(ConfirmedRaw!$B:$B,$B66,ConfirmedRaw!CO:CO)</f>
        <v>3158</v>
      </c>
      <c r="CN66">
        <f>SUMIF(ConfirmedRaw!$B:$B,$B66,ConfirmedRaw!CP:CP)</f>
        <v>3300</v>
      </c>
      <c r="CO66">
        <f>SUMIF(ConfirmedRaw!$B:$B,$B66,ConfirmedRaw!CQ:CQ)</f>
        <v>3465</v>
      </c>
      <c r="CP66">
        <f>SUMIF(ConfirmedRaw!$B:$B,$B66,ConfirmedRaw!CR:CR)</f>
        <v>3635</v>
      </c>
      <c r="CQ66">
        <f>SUMIF(ConfirmedRaw!$B:$B,$B66,ConfirmedRaw!CS:CS)</f>
        <v>3953</v>
      </c>
      <c r="CR66">
        <f>SUMIF(ConfirmedRaw!$B:$B,$B66,ConfirmedRaw!CT:CT)</f>
        <v>4220</v>
      </c>
      <c r="CS66">
        <f>SUMIF(ConfirmedRaw!$B:$B,$B66,ConfirmedRaw!CU:CU)</f>
        <v>4361</v>
      </c>
      <c r="CT66">
        <f>SUMIF(ConfirmedRaw!$B:$B,$B66,ConfirmedRaw!CV:CV)</f>
        <v>4546</v>
      </c>
      <c r="CU66">
        <f>SUMIF(ConfirmedRaw!$B:$B,$B66,ConfirmedRaw!CW:CW)</f>
        <v>4793</v>
      </c>
      <c r="CV66">
        <f>SUMIF(ConfirmedRaw!$B:$B,$B66,ConfirmedRaw!CX:CX)</f>
        <v>4996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800</v>
      </c>
      <c r="CK67">
        <f>SUMIF(ConfirmedRaw!$B:$B,$B67,ConfirmedRaw!CM:CM)</f>
        <v>846</v>
      </c>
      <c r="CL67">
        <f>SUMIF(ConfirmedRaw!$B:$B,$B67,ConfirmedRaw!CN:CN)</f>
        <v>878</v>
      </c>
      <c r="CM67">
        <f>SUMIF(ConfirmedRaw!$B:$B,$B67,ConfirmedRaw!CO:CO)</f>
        <v>894</v>
      </c>
      <c r="CN67">
        <f>SUMIF(ConfirmedRaw!$B:$B,$B67,ConfirmedRaw!CP:CP)</f>
        <v>929</v>
      </c>
      <c r="CO67">
        <f>SUMIF(ConfirmedRaw!$B:$B,$B67,ConfirmedRaw!CQ:CQ)</f>
        <v>975</v>
      </c>
      <c r="CP67">
        <f>SUMIF(ConfirmedRaw!$B:$B,$B67,ConfirmedRaw!CR:CR)</f>
        <v>1024</v>
      </c>
      <c r="CQ67">
        <f>SUMIF(ConfirmedRaw!$B:$B,$B67,ConfirmedRaw!CS:CS)</f>
        <v>1097</v>
      </c>
      <c r="CR67">
        <f>SUMIF(ConfirmedRaw!$B:$B,$B67,ConfirmedRaw!CT:CT)</f>
        <v>1234</v>
      </c>
      <c r="CS67">
        <f>SUMIF(ConfirmedRaw!$B:$B,$B67,ConfirmedRaw!CU:CU)</f>
        <v>1247</v>
      </c>
      <c r="CT67">
        <f>SUMIF(ConfirmedRaw!$B:$B,$B67,ConfirmedRaw!CV:CV)</f>
        <v>1300</v>
      </c>
      <c r="CU67">
        <f>SUMIF(ConfirmedRaw!$B:$B,$B67,ConfirmedRaw!CW:CW)</f>
        <v>1363</v>
      </c>
      <c r="CV67">
        <f>SUMIF(ConfirmedRaw!$B:$B,$B67,ConfirmedRaw!CX:CX)</f>
        <v>1399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642</v>
      </c>
      <c r="CK68">
        <f>SUMIF(ConfirmedRaw!$B:$B,$B68,ConfirmedRaw!CM:CM)</f>
        <v>649</v>
      </c>
      <c r="CL68">
        <f>SUMIF(ConfirmedRaw!$B:$B,$B68,ConfirmedRaw!CN:CN)</f>
        <v>655</v>
      </c>
      <c r="CM68">
        <f>SUMIF(ConfirmedRaw!$B:$B,$B68,ConfirmedRaw!CO:CO)</f>
        <v>660</v>
      </c>
      <c r="CN68">
        <f>SUMIF(ConfirmedRaw!$B:$B,$B68,ConfirmedRaw!CP:CP)</f>
        <v>662</v>
      </c>
      <c r="CO68">
        <f>SUMIF(ConfirmedRaw!$B:$B,$B68,ConfirmedRaw!CQ:CQ)</f>
        <v>669</v>
      </c>
      <c r="CP68">
        <f>SUMIF(ConfirmedRaw!$B:$B,$B68,ConfirmedRaw!CR:CR)</f>
        <v>681</v>
      </c>
      <c r="CQ68">
        <f>SUMIF(ConfirmedRaw!$B:$B,$B68,ConfirmedRaw!CS:CS)</f>
        <v>686</v>
      </c>
      <c r="CR68">
        <f>SUMIF(ConfirmedRaw!$B:$B,$B68,ConfirmedRaw!CT:CT)</f>
        <v>687</v>
      </c>
      <c r="CS68">
        <f>SUMIF(ConfirmedRaw!$B:$B,$B68,ConfirmedRaw!CU:CU)</f>
        <v>693</v>
      </c>
      <c r="CT68">
        <f>SUMIF(ConfirmedRaw!$B:$B,$B68,ConfirmedRaw!CV:CV)</f>
        <v>695</v>
      </c>
      <c r="CU68">
        <f>SUMIF(ConfirmedRaw!$B:$B,$B68,ConfirmedRaw!CW:CW)</f>
        <v>697</v>
      </c>
      <c r="CV68">
        <f>SUMIF(ConfirmedRaw!$B:$B,$B68,ConfirmedRaw!CX:CX)</f>
        <v>705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1652</v>
      </c>
      <c r="CK69">
        <f>SUMIF(ConfirmedRaw!$B:$B,$B69,ConfirmedRaw!CM:CM)</f>
        <v>1763</v>
      </c>
      <c r="CL69">
        <f>SUMIF(ConfirmedRaw!$B:$B,$B69,ConfirmedRaw!CN:CN)</f>
        <v>1834</v>
      </c>
      <c r="CM69">
        <f>SUMIF(ConfirmedRaw!$B:$B,$B69,ConfirmedRaw!CO:CO)</f>
        <v>1916</v>
      </c>
      <c r="CN69">
        <f>SUMIF(ConfirmedRaw!$B:$B,$B69,ConfirmedRaw!CP:CP)</f>
        <v>1984</v>
      </c>
      <c r="CO69">
        <f>SUMIF(ConfirmedRaw!$B:$B,$B69,ConfirmedRaw!CQ:CQ)</f>
        <v>2098</v>
      </c>
      <c r="CP69">
        <f>SUMIF(ConfirmedRaw!$B:$B,$B69,ConfirmedRaw!CR:CR)</f>
        <v>2168</v>
      </c>
      <c r="CQ69">
        <f>SUMIF(ConfirmedRaw!$B:$B,$B69,ConfirmedRaw!CS:CS)</f>
        <v>2284</v>
      </c>
      <c r="CR69">
        <f>SUMIF(ConfirmedRaw!$B:$B,$B69,ConfirmedRaw!CT:CT)</f>
        <v>2443</v>
      </c>
      <c r="CS69">
        <f>SUMIF(ConfirmedRaw!$B:$B,$B69,ConfirmedRaw!CU:CU)</f>
        <v>2443</v>
      </c>
      <c r="CT69">
        <f>SUMIF(ConfirmedRaw!$B:$B,$B69,ConfirmedRaw!CV:CV)</f>
        <v>2500</v>
      </c>
      <c r="CU69">
        <f>SUMIF(ConfirmedRaw!$B:$B,$B69,ConfirmedRaw!CW:CW)</f>
        <v>2583</v>
      </c>
      <c r="CV69">
        <f>SUMIF(ConfirmedRaw!$B:$B,$B69,ConfirmedRaw!CX:CX)</f>
        <v>2649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1019</v>
      </c>
      <c r="CK70">
        <f>SUMIF(ConfirmedRaw!$B:$B,$B70,ConfirmedRaw!CM:CM)</f>
        <v>1069</v>
      </c>
      <c r="CL70">
        <f>SUMIF(ConfirmedRaw!$B:$B,$B70,ConfirmedRaw!CN:CN)</f>
        <v>1180</v>
      </c>
      <c r="CM70">
        <f>SUMIF(ConfirmedRaw!$B:$B,$B70,ConfirmedRaw!CO:CO)</f>
        <v>1266</v>
      </c>
      <c r="CN70">
        <f>SUMIF(ConfirmedRaw!$B:$B,$B70,ConfirmedRaw!CP:CP)</f>
        <v>1410</v>
      </c>
      <c r="CO70">
        <f>SUMIF(ConfirmedRaw!$B:$B,$B70,ConfirmedRaw!CQ:CQ)</f>
        <v>1508</v>
      </c>
      <c r="CP70">
        <f>SUMIF(ConfirmedRaw!$B:$B,$B70,ConfirmedRaw!CR:CR)</f>
        <v>1614</v>
      </c>
      <c r="CQ70">
        <f>SUMIF(ConfirmedRaw!$B:$B,$B70,ConfirmedRaw!CS:CS)</f>
        <v>1716</v>
      </c>
      <c r="CR70">
        <f>SUMIF(ConfirmedRaw!$B:$B,$B70,ConfirmedRaw!CT:CT)</f>
        <v>1790</v>
      </c>
      <c r="CS70">
        <f>SUMIF(ConfirmedRaw!$B:$B,$B70,ConfirmedRaw!CU:CU)</f>
        <v>1905</v>
      </c>
      <c r="CT70">
        <f>SUMIF(ConfirmedRaw!$B:$B,$B70,ConfirmedRaw!CV:CV)</f>
        <v>1998</v>
      </c>
      <c r="CU70">
        <f>SUMIF(ConfirmedRaw!$B:$B,$B70,ConfirmedRaw!CW:CW)</f>
        <v>2049</v>
      </c>
      <c r="CV70">
        <f>SUMIF(ConfirmedRaw!$B:$B,$B70,ConfirmedRaw!CX:CX)</f>
        <v>2131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8225</v>
      </c>
      <c r="CK71">
        <f>SUMIF(ConfirmedRaw!$B:$B,$B71,ConfirmedRaw!CM:CM)</f>
        <v>8450</v>
      </c>
      <c r="CL71">
        <f>SUMIF(ConfirmedRaw!$B:$B,$B71,ConfirmedRaw!CN:CN)</f>
        <v>9022</v>
      </c>
      <c r="CM71">
        <f>SUMIF(ConfirmedRaw!$B:$B,$B71,ConfirmedRaw!CO:CO)</f>
        <v>9468</v>
      </c>
      <c r="CN71">
        <f>SUMIF(ConfirmedRaw!$B:$B,$B71,ConfirmedRaw!CP:CP)</f>
        <v>10128</v>
      </c>
      <c r="CO71">
        <f>SUMIF(ConfirmedRaw!$B:$B,$B71,ConfirmedRaw!CQ:CQ)</f>
        <v>10398</v>
      </c>
      <c r="CP71">
        <f>SUMIF(ConfirmedRaw!$B:$B,$B71,ConfirmedRaw!CR:CR)</f>
        <v>10850</v>
      </c>
      <c r="CQ71">
        <f>SUMIF(ConfirmedRaw!$B:$B,$B71,ConfirmedRaw!CS:CS)</f>
        <v>11183</v>
      </c>
      <c r="CR71">
        <f>SUMIF(ConfirmedRaw!$B:$B,$B71,ConfirmedRaw!CT:CT)</f>
        <v>22719</v>
      </c>
      <c r="CS71">
        <f>SUMIF(ConfirmedRaw!$B:$B,$B71,ConfirmedRaw!CU:CU)</f>
        <v>22719</v>
      </c>
      <c r="CT71">
        <f>SUMIF(ConfirmedRaw!$B:$B,$B71,ConfirmedRaw!CV:CV)</f>
        <v>22719</v>
      </c>
      <c r="CU71">
        <f>SUMIF(ConfirmedRaw!$B:$B,$B71,ConfirmedRaw!CW:CW)</f>
        <v>23240</v>
      </c>
      <c r="CV71">
        <f>SUMIF(ConfirmedRaw!$B:$B,$B71,ConfirmedRaw!CX:CX)</f>
        <v>24258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675</v>
      </c>
      <c r="CK72">
        <f>SUMIF(ConfirmedRaw!$B:$B,$B72,ConfirmedRaw!CM:CM)</f>
        <v>682</v>
      </c>
      <c r="CL72">
        <f>SUMIF(ConfirmedRaw!$B:$B,$B72,ConfirmedRaw!CN:CN)</f>
        <v>712</v>
      </c>
      <c r="CM72">
        <f>SUMIF(ConfirmedRaw!$B:$B,$B72,ConfirmedRaw!CO:CO)</f>
        <v>727</v>
      </c>
      <c r="CN72">
        <f>SUMIF(ConfirmedRaw!$B:$B,$B72,ConfirmedRaw!CP:CP)</f>
        <v>739</v>
      </c>
      <c r="CO72">
        <f>SUMIF(ConfirmedRaw!$B:$B,$B72,ConfirmedRaw!CQ:CQ)</f>
        <v>748</v>
      </c>
      <c r="CP72">
        <f>SUMIF(ConfirmedRaw!$B:$B,$B72,ConfirmedRaw!CR:CR)</f>
        <v>761</v>
      </c>
      <c r="CQ72">
        <f>SUMIF(ConfirmedRaw!$B:$B,$B72,ConfirmedRaw!CS:CS)</f>
        <v>778</v>
      </c>
      <c r="CR72">
        <f>SUMIF(ConfirmedRaw!$B:$B,$B72,ConfirmedRaw!CT:CT)</f>
        <v>784</v>
      </c>
      <c r="CS72">
        <f>SUMIF(ConfirmedRaw!$B:$B,$B72,ConfirmedRaw!CU:CU)</f>
        <v>804</v>
      </c>
      <c r="CT72">
        <f>SUMIF(ConfirmedRaw!$B:$B,$B72,ConfirmedRaw!CV:CV)</f>
        <v>812</v>
      </c>
      <c r="CU72">
        <f>SUMIF(ConfirmedRaw!$B:$B,$B72,ConfirmedRaw!CW:CW)</f>
        <v>818</v>
      </c>
      <c r="CV72">
        <f>SUMIF(ConfirmedRaw!$B:$B,$B72,ConfirmedRaw!CX:CX)</f>
        <v>836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822</v>
      </c>
      <c r="CK73">
        <f>SUMIF(ConfirmedRaw!$B:$B,$B73,ConfirmedRaw!CM:CM)</f>
        <v>864</v>
      </c>
      <c r="CL73">
        <f>SUMIF(ConfirmedRaw!$B:$B,$B73,ConfirmedRaw!CN:CN)</f>
        <v>864</v>
      </c>
      <c r="CM73">
        <f>SUMIF(ConfirmedRaw!$B:$B,$B73,ConfirmedRaw!CO:CO)</f>
        <v>879</v>
      </c>
      <c r="CN73">
        <f>SUMIF(ConfirmedRaw!$B:$B,$B73,ConfirmedRaw!CP:CP)</f>
        <v>884</v>
      </c>
      <c r="CO73">
        <f>SUMIF(ConfirmedRaw!$B:$B,$B73,ConfirmedRaw!CQ:CQ)</f>
        <v>884</v>
      </c>
      <c r="CP73">
        <f>SUMIF(ConfirmedRaw!$B:$B,$B73,ConfirmedRaw!CR:CR)</f>
        <v>909</v>
      </c>
      <c r="CQ73">
        <f>SUMIF(ConfirmedRaw!$B:$B,$B73,ConfirmedRaw!CS:CS)</f>
        <v>918</v>
      </c>
      <c r="CR73">
        <f>SUMIF(ConfirmedRaw!$B:$B,$B73,ConfirmedRaw!CT:CT)</f>
        <v>922</v>
      </c>
      <c r="CS73">
        <f>SUMIF(ConfirmedRaw!$B:$B,$B73,ConfirmedRaw!CU:CU)</f>
        <v>939</v>
      </c>
      <c r="CT73">
        <f>SUMIF(ConfirmedRaw!$B:$B,$B73,ConfirmedRaw!CV:CV)</f>
        <v>949</v>
      </c>
      <c r="CU73">
        <f>SUMIF(ConfirmedRaw!$B:$B,$B73,ConfirmedRaw!CW:CW)</f>
        <v>967</v>
      </c>
      <c r="CV73">
        <f>SUMIF(ConfirmedRaw!$B:$B,$B73,ConfirmedRaw!CX:CX)</f>
        <v>975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1283</v>
      </c>
      <c r="CK74">
        <f>SUMIF(ConfirmedRaw!$B:$B,$B74,ConfirmedRaw!CM:CM)</f>
        <v>1340</v>
      </c>
      <c r="CL74">
        <f>SUMIF(ConfirmedRaw!$B:$B,$B74,ConfirmedRaw!CN:CN)</f>
        <v>1373</v>
      </c>
      <c r="CM74">
        <f>SUMIF(ConfirmedRaw!$B:$B,$B74,ConfirmedRaw!CO:CO)</f>
        <v>1398</v>
      </c>
      <c r="CN74">
        <f>SUMIF(ConfirmedRaw!$B:$B,$B74,ConfirmedRaw!CP:CP)</f>
        <v>1436</v>
      </c>
      <c r="CO74">
        <f>SUMIF(ConfirmedRaw!$B:$B,$B74,ConfirmedRaw!CQ:CQ)</f>
        <v>1480</v>
      </c>
      <c r="CP74">
        <f>SUMIF(ConfirmedRaw!$B:$B,$B74,ConfirmedRaw!CR:CR)</f>
        <v>1518</v>
      </c>
      <c r="CQ74">
        <f>SUMIF(ConfirmedRaw!$B:$B,$B74,ConfirmedRaw!CS:CS)</f>
        <v>1548</v>
      </c>
      <c r="CR74">
        <f>SUMIF(ConfirmedRaw!$B:$B,$B74,ConfirmedRaw!CT:CT)</f>
        <v>1592</v>
      </c>
      <c r="CS74">
        <f>SUMIF(ConfirmedRaw!$B:$B,$B74,ConfirmedRaw!CU:CU)</f>
        <v>1617</v>
      </c>
      <c r="CT74">
        <f>SUMIF(ConfirmedRaw!$B:$B,$B74,ConfirmedRaw!CV:CV)</f>
        <v>1645</v>
      </c>
      <c r="CU74">
        <f>SUMIF(ConfirmedRaw!$B:$B,$B74,ConfirmedRaw!CW:CW)</f>
        <v>1678</v>
      </c>
      <c r="CV74">
        <f>SUMIF(ConfirmedRaw!$B:$B,$B74,ConfirmedRaw!CX:CX)</f>
        <v>1717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735</v>
      </c>
      <c r="CK75">
        <f>SUMIF(ConfirmedRaw!$B:$B,$B75,ConfirmedRaw!CM:CM)</f>
        <v>750</v>
      </c>
      <c r="CL75">
        <f>SUMIF(ConfirmedRaw!$B:$B,$B75,ConfirmedRaw!CN:CN)</f>
        <v>761</v>
      </c>
      <c r="CM75">
        <f>SUMIF(ConfirmedRaw!$B:$B,$B75,ConfirmedRaw!CO:CO)</f>
        <v>767</v>
      </c>
      <c r="CN75">
        <f>SUMIF(ConfirmedRaw!$B:$B,$B75,ConfirmedRaw!CP:CP)</f>
        <v>772</v>
      </c>
      <c r="CO75">
        <f>SUMIF(ConfirmedRaw!$B:$B,$B75,ConfirmedRaw!CQ:CQ)</f>
        <v>784</v>
      </c>
      <c r="CP75">
        <f>SUMIF(ConfirmedRaw!$B:$B,$B75,ConfirmedRaw!CR:CR)</f>
        <v>790</v>
      </c>
      <c r="CQ75">
        <f>SUMIF(ConfirmedRaw!$B:$B,$B75,ConfirmedRaw!CS:CS)</f>
        <v>795</v>
      </c>
      <c r="CR75">
        <f>SUMIF(ConfirmedRaw!$B:$B,$B75,ConfirmedRaw!CT:CT)</f>
        <v>804</v>
      </c>
      <c r="CS75">
        <f>SUMIF(ConfirmedRaw!$B:$B,$B75,ConfirmedRaw!CU:CU)</f>
        <v>810</v>
      </c>
      <c r="CT75">
        <f>SUMIF(ConfirmedRaw!$B:$B,$B75,ConfirmedRaw!CV:CV)</f>
        <v>817</v>
      </c>
      <c r="CU75">
        <f>SUMIF(ConfirmedRaw!$B:$B,$B75,ConfirmedRaw!CW:CW)</f>
        <v>822</v>
      </c>
      <c r="CV75">
        <f>SUMIF(ConfirmedRaw!$B:$B,$B75,ConfirmedRaw!CX:CX)</f>
        <v>837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1081</v>
      </c>
      <c r="CK76">
        <f>SUMIF(ConfirmedRaw!$B:$B,$B76,ConfirmedRaw!CM:CM)</f>
        <v>1117</v>
      </c>
      <c r="CL76">
        <f>SUMIF(ConfirmedRaw!$B:$B,$B76,ConfirmedRaw!CN:CN)</f>
        <v>1170</v>
      </c>
      <c r="CM76">
        <f>SUMIF(ConfirmedRaw!$B:$B,$B76,ConfirmedRaw!CO:CO)</f>
        <v>1207</v>
      </c>
      <c r="CN76">
        <f>SUMIF(ConfirmedRaw!$B:$B,$B76,ConfirmedRaw!CP:CP)</f>
        <v>1225</v>
      </c>
      <c r="CO76">
        <f>SUMIF(ConfirmedRaw!$B:$B,$B76,ConfirmedRaw!CQ:CQ)</f>
        <v>1231</v>
      </c>
      <c r="CP76">
        <f>SUMIF(ConfirmedRaw!$B:$B,$B76,ConfirmedRaw!CR:CR)</f>
        <v>1259</v>
      </c>
      <c r="CQ76">
        <f>SUMIF(ConfirmedRaw!$B:$B,$B76,ConfirmedRaw!CS:CS)</f>
        <v>1300</v>
      </c>
      <c r="CR76">
        <f>SUMIF(ConfirmedRaw!$B:$B,$B76,ConfirmedRaw!CT:CT)</f>
        <v>1326</v>
      </c>
      <c r="CS76">
        <f>SUMIF(ConfirmedRaw!$B:$B,$B76,ConfirmedRaw!CU:CU)</f>
        <v>1367</v>
      </c>
      <c r="CT76">
        <f>SUMIF(ConfirmedRaw!$B:$B,$B76,ConfirmedRaw!CV:CV)</f>
        <v>1386</v>
      </c>
      <c r="CU76">
        <f>SUMIF(ConfirmedRaw!$B:$B,$B76,ConfirmedRaw!CW:CW)</f>
        <v>1399</v>
      </c>
      <c r="CV76">
        <f>SUMIF(ConfirmedRaw!$B:$B,$B76,ConfirmedRaw!CX:CX)</f>
        <v>1421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1167</v>
      </c>
      <c r="CK77">
        <f>SUMIF(ConfirmedRaw!$B:$B,$B77,ConfirmedRaw!CM:CM)</f>
        <v>1214</v>
      </c>
      <c r="CL77">
        <f>SUMIF(ConfirmedRaw!$B:$B,$B77,ConfirmedRaw!CN:CN)</f>
        <v>1268</v>
      </c>
      <c r="CM77">
        <f>SUMIF(ConfirmedRaw!$B:$B,$B77,ConfirmedRaw!CO:CO)</f>
        <v>1285</v>
      </c>
      <c r="CN77">
        <f>SUMIF(ConfirmedRaw!$B:$B,$B77,ConfirmedRaw!CP:CP)</f>
        <v>1309</v>
      </c>
      <c r="CO77">
        <f>SUMIF(ConfirmedRaw!$B:$B,$B77,ConfirmedRaw!CQ:CQ)</f>
        <v>1342</v>
      </c>
      <c r="CP77">
        <f>SUMIF(ConfirmedRaw!$B:$B,$B77,ConfirmedRaw!CR:CR)</f>
        <v>1368</v>
      </c>
      <c r="CQ77">
        <f>SUMIF(ConfirmedRaw!$B:$B,$B77,ConfirmedRaw!CS:CS)</f>
        <v>1413</v>
      </c>
      <c r="CR77">
        <f>SUMIF(ConfirmedRaw!$B:$B,$B77,ConfirmedRaw!CT:CT)</f>
        <v>1421</v>
      </c>
      <c r="CS77">
        <f>SUMIF(ConfirmedRaw!$B:$B,$B77,ConfirmedRaw!CU:CU)</f>
        <v>1486</v>
      </c>
      <c r="CT77">
        <f>SUMIF(ConfirmedRaw!$B:$B,$B77,ConfirmedRaw!CV:CV)</f>
        <v>1516</v>
      </c>
      <c r="CU77">
        <f>SUMIF(ConfirmedRaw!$B:$B,$B77,ConfirmedRaw!CW:CW)</f>
        <v>1565</v>
      </c>
      <c r="CV77">
        <f>SUMIF(ConfirmedRaw!$B:$B,$B77,ConfirmedRaw!CX:CX)</f>
        <v>1585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3233</v>
      </c>
      <c r="CK78">
        <f>SUMIF(ConfirmedRaw!$B:$B,$B78,ConfirmedRaw!CM:CM)</f>
        <v>3439</v>
      </c>
      <c r="CL78">
        <f>SUMIF(ConfirmedRaw!$B:$B,$B78,ConfirmedRaw!CN:CN)</f>
        <v>3439</v>
      </c>
      <c r="CM78">
        <f>SUMIF(ConfirmedRaw!$B:$B,$B78,ConfirmedRaw!CO:CO)</f>
        <v>3792</v>
      </c>
      <c r="CN78">
        <f>SUMIF(ConfirmedRaw!$B:$B,$B78,ConfirmedRaw!CP:CP)</f>
        <v>3977</v>
      </c>
      <c r="CO78">
        <f>SUMIF(ConfirmedRaw!$B:$B,$B78,ConfirmedRaw!CQ:CQ)</f>
        <v>4149</v>
      </c>
      <c r="CP78">
        <f>SUMIF(ConfirmedRaw!$B:$B,$B78,ConfirmedRaw!CR:CR)</f>
        <v>4356</v>
      </c>
      <c r="CQ78">
        <f>SUMIF(ConfirmedRaw!$B:$B,$B78,ConfirmedRaw!CS:CS)</f>
        <v>4561</v>
      </c>
      <c r="CR78">
        <f>SUMIF(ConfirmedRaw!$B:$B,$B78,ConfirmedRaw!CT:CT)</f>
        <v>4881</v>
      </c>
      <c r="CS78">
        <f>SUMIF(ConfirmedRaw!$B:$B,$B78,ConfirmedRaw!CU:CU)</f>
        <v>5142</v>
      </c>
      <c r="CT78">
        <f>SUMIF(ConfirmedRaw!$B:$B,$B78,ConfirmedRaw!CV:CV)</f>
        <v>5379</v>
      </c>
      <c r="CU78">
        <f>SUMIF(ConfirmedRaw!$B:$B,$B78,ConfirmedRaw!CW:CW)</f>
        <v>5597</v>
      </c>
      <c r="CV78">
        <f>SUMIF(ConfirmedRaw!$B:$B,$B78,ConfirmedRaw!CX:CX)</f>
        <v>5949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412</v>
      </c>
      <c r="CK79">
        <f>SUMIF(ConfirmedRaw!$B:$B,$B79,ConfirmedRaw!CM:CM)</f>
        <v>422</v>
      </c>
      <c r="CL79">
        <f>SUMIF(ConfirmedRaw!$B:$B,$B79,ConfirmedRaw!CN:CN)</f>
        <v>426</v>
      </c>
      <c r="CM79">
        <f>SUMIF(ConfirmedRaw!$B:$B,$B79,ConfirmedRaw!CO:CO)</f>
        <v>427</v>
      </c>
      <c r="CN79">
        <f>SUMIF(ConfirmedRaw!$B:$B,$B79,ConfirmedRaw!CP:CP)</f>
        <v>431</v>
      </c>
      <c r="CO79">
        <f>SUMIF(ConfirmedRaw!$B:$B,$B79,ConfirmedRaw!CQ:CQ)</f>
        <v>443</v>
      </c>
      <c r="CP79">
        <f>SUMIF(ConfirmedRaw!$B:$B,$B79,ConfirmedRaw!CR:CR)</f>
        <v>444</v>
      </c>
      <c r="CQ79">
        <f>SUMIF(ConfirmedRaw!$B:$B,$B79,ConfirmedRaw!CS:CS)</f>
        <v>445</v>
      </c>
      <c r="CR79">
        <f>SUMIF(ConfirmedRaw!$B:$B,$B79,ConfirmedRaw!CT:CT)</f>
        <v>447</v>
      </c>
      <c r="CS79">
        <f>SUMIF(ConfirmedRaw!$B:$B,$B79,ConfirmedRaw!CU:CU)</f>
        <v>448</v>
      </c>
      <c r="CT79">
        <f>SUMIF(ConfirmedRaw!$B:$B,$B79,ConfirmedRaw!CV:CV)</f>
        <v>448</v>
      </c>
      <c r="CU79">
        <f>SUMIF(ConfirmedRaw!$B:$B,$B79,ConfirmedRaw!CW:CW)</f>
        <v>450</v>
      </c>
      <c r="CV79">
        <f>SUMIF(ConfirmedRaw!$B:$B,$B79,ConfirmedRaw!CX:CX)</f>
        <v>458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26</v>
      </c>
      <c r="BC80">
        <f>SUMIF(ConfirmedRaw!$B:$B,$B80,ConfirmedRaw!BE:BE)</f>
        <v>41</v>
      </c>
      <c r="BD80">
        <f>SUMIF(ConfirmedRaw!$B:$B,$B80,ConfirmedRaw!BF:BF)</f>
        <v>53</v>
      </c>
      <c r="BE80">
        <f>SUMIF(ConfirmedRaw!$B:$B,$B80,ConfirmedRaw!BG:BG)</f>
        <v>82</v>
      </c>
      <c r="BF80">
        <f>SUMIF(ConfirmedRaw!$B:$B,$B80,ConfirmedRaw!BH:BH)</f>
        <v>93</v>
      </c>
      <c r="BG80">
        <f>SUMIF(ConfirmedRaw!$B:$B,$B80,ConfirmedRaw!BI:BI)</f>
        <v>118</v>
      </c>
      <c r="BH80">
        <f>SUMIF(ConfirmedRaw!$B:$B,$B80,ConfirmedRaw!BJ:BJ)</f>
        <v>164</v>
      </c>
      <c r="BI80">
        <f>SUMIF(ConfirmedRaw!$B:$B,$B80,ConfirmedRaw!BK:BK)</f>
        <v>203</v>
      </c>
      <c r="BJ80">
        <f>SUMIF(ConfirmedRaw!$B:$B,$B80,ConfirmedRaw!BL:BL)</f>
        <v>251</v>
      </c>
      <c r="BK80">
        <f>SUMIF(ConfirmedRaw!$B:$B,$B80,ConfirmedRaw!BM:BM)</f>
        <v>316</v>
      </c>
      <c r="BL80">
        <f>SUMIF(ConfirmedRaw!$B:$B,$B80,ConfirmedRaw!BN:BN)</f>
        <v>367</v>
      </c>
      <c r="BM80">
        <f>SUMIF(ConfirmedRaw!$B:$B,$B80,ConfirmedRaw!BO:BO)</f>
        <v>405</v>
      </c>
      <c r="BN80">
        <f>SUMIF(ConfirmedRaw!$B:$B,$B80,ConfirmedRaw!BP:BP)</f>
        <v>475</v>
      </c>
      <c r="BO80">
        <f>SUMIF(ConfirmedRaw!$B:$B,$B80,ConfirmedRaw!BQ:BQ)</f>
        <v>585</v>
      </c>
      <c r="BP80">
        <f>SUMIF(ConfirmedRaw!$B:$B,$B80,ConfirmedRaw!BR:BR)</f>
        <v>717</v>
      </c>
      <c r="BQ80">
        <f>SUMIF(ConfirmedRaw!$B:$B,$B80,ConfirmedRaw!BS:BS)</f>
        <v>848</v>
      </c>
      <c r="BR80">
        <f>SUMIF(ConfirmedRaw!$B:$B,$B80,ConfirmedRaw!BT:BT)</f>
        <v>993</v>
      </c>
      <c r="BS80">
        <f>SUMIF(ConfirmedRaw!$B:$B,$B80,ConfirmedRaw!BU:BU)</f>
        <v>1094</v>
      </c>
      <c r="BT80">
        <f>SUMIF(ConfirmedRaw!$B:$B,$B80,ConfirmedRaw!BV:BV)</f>
        <v>1215</v>
      </c>
      <c r="BU80">
        <f>SUMIF(ConfirmedRaw!$B:$B,$B80,ConfirmedRaw!BW:BW)</f>
        <v>1378</v>
      </c>
      <c r="BV80">
        <f>SUMIF(ConfirmedRaw!$B:$B,$B80,ConfirmedRaw!BX:BX)</f>
        <v>1510</v>
      </c>
      <c r="BW80">
        <f>SUMIF(ConfirmedRaw!$B:$B,$B80,ConfirmedRaw!BY:BY)</f>
        <v>1688</v>
      </c>
      <c r="BX80">
        <f>SUMIF(ConfirmedRaw!$B:$B,$B80,ConfirmedRaw!BZ:BZ)</f>
        <v>1890</v>
      </c>
      <c r="BY80">
        <f>SUMIF(ConfirmedRaw!$B:$B,$B80,ConfirmedRaw!CA:CA)</f>
        <v>2143</v>
      </c>
      <c r="BZ80">
        <f>SUMIF(ConfirmedRaw!$B:$B,$B80,ConfirmedRaw!CB:CB)</f>
        <v>2439</v>
      </c>
      <c r="CA80">
        <f>SUMIF(ConfirmedRaw!$B:$B,$B80,ConfirmedRaw!CC:CC)</f>
        <v>2785</v>
      </c>
      <c r="CB80">
        <f>SUMIF(ConfirmedRaw!$B:$B,$B80,ConfirmedRaw!CD:CD)</f>
        <v>3181</v>
      </c>
      <c r="CC80">
        <f>SUMIF(ConfirmedRaw!$B:$B,$B80,ConfirmedRaw!CE:CE)</f>
        <v>3441</v>
      </c>
      <c r="CD80">
        <f>SUMIF(ConfirmedRaw!$B:$B,$B80,ConfirmedRaw!CF:CF)</f>
        <v>3844</v>
      </c>
      <c r="CE80">
        <f>SUMIF(ConfirmedRaw!$B:$B,$B80,ConfirmedRaw!CG:CG)</f>
        <v>4219</v>
      </c>
      <c r="CF80">
        <f>SUMIF(ConfirmedRaw!$B:$B,$B80,ConfirmedRaw!CH:CH)</f>
        <v>4661</v>
      </c>
      <c r="CG80">
        <f>SUMIF(ConfirmedRaw!$B:$B,$B80,ConfirmedRaw!CI:CI)</f>
        <v>5014</v>
      </c>
      <c r="CH80">
        <f>SUMIF(ConfirmedRaw!$B:$B,$B80,ConfirmedRaw!CJ:CJ)</f>
        <v>5399</v>
      </c>
      <c r="CI80">
        <f>SUMIF(ConfirmedRaw!$B:$B,$B80,ConfirmedRaw!CK:CK)</f>
        <v>5847</v>
      </c>
      <c r="CJ80">
        <f>SUMIF(ConfirmedRaw!$B:$B,$B80,ConfirmedRaw!CL:CL)</f>
        <v>6297</v>
      </c>
      <c r="CK80">
        <f>SUMIF(ConfirmedRaw!$B:$B,$B80,ConfirmedRaw!CM:CM)</f>
        <v>6875</v>
      </c>
      <c r="CL80">
        <f>SUMIF(ConfirmedRaw!$B:$B,$B80,ConfirmedRaw!CN:CN)</f>
        <v>7497</v>
      </c>
      <c r="CM80">
        <f>SUMIF(ConfirmedRaw!$B:$B,$B80,ConfirmedRaw!CO:CO)</f>
        <v>8261</v>
      </c>
      <c r="CN80">
        <f>SUMIF(ConfirmedRaw!$B:$B,$B80,ConfirmedRaw!CP:CP)</f>
        <v>8772</v>
      </c>
      <c r="CO80">
        <f>SUMIF(ConfirmedRaw!$B:$B,$B80,ConfirmedRaw!CQ:CQ)</f>
        <v>9501</v>
      </c>
      <c r="CP80">
        <f>SUMIF(ConfirmedRaw!$B:$B,$B80,ConfirmedRaw!CR:CR)</f>
        <v>10544</v>
      </c>
      <c r="CQ80">
        <f>SUMIF(ConfirmedRaw!$B:$B,$B80,ConfirmedRaw!CS:CS)</f>
        <v>11633</v>
      </c>
      <c r="CR80">
        <f>SUMIF(ConfirmedRaw!$B:$B,$B80,ConfirmedRaw!CT:CT)</f>
        <v>12872</v>
      </c>
      <c r="CS80">
        <f>SUMIF(ConfirmedRaw!$B:$B,$B80,ConfirmedRaw!CU:CU)</f>
        <v>13842</v>
      </c>
      <c r="CT80">
        <f>SUMIF(ConfirmedRaw!$B:$B,$B80,ConfirmedRaw!CV:CV)</f>
        <v>14677</v>
      </c>
      <c r="CU80">
        <f>SUMIF(ConfirmedRaw!$B:$B,$B80,ConfirmedRaw!CW:CW)</f>
        <v>15529</v>
      </c>
      <c r="CV80">
        <f>SUMIF(ConfirmedRaw!$B:$B,$B80,ConfirmedRaw!CX:CX)</f>
        <v>16752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335</v>
      </c>
      <c r="CK81">
        <f>SUMIF(ConfirmedRaw!$B:$B,$B81,ConfirmedRaw!CM:CM)</f>
        <v>342</v>
      </c>
      <c r="CL81">
        <f>SUMIF(ConfirmedRaw!$B:$B,$B81,ConfirmedRaw!CN:CN)</f>
        <v>350</v>
      </c>
      <c r="CM81">
        <f>SUMIF(ConfirmedRaw!$B:$B,$B81,ConfirmedRaw!CO:CO)</f>
        <v>367</v>
      </c>
      <c r="CN81">
        <f>SUMIF(ConfirmedRaw!$B:$B,$B81,ConfirmedRaw!CP:CP)</f>
        <v>377</v>
      </c>
      <c r="CO81">
        <f>SUMIF(ConfirmedRaw!$B:$B,$B81,ConfirmedRaw!CQ:CQ)</f>
        <v>412</v>
      </c>
      <c r="CP81">
        <f>SUMIF(ConfirmedRaw!$B:$B,$B81,ConfirmedRaw!CR:CR)</f>
        <v>442</v>
      </c>
      <c r="CQ81">
        <f>SUMIF(ConfirmedRaw!$B:$B,$B81,ConfirmedRaw!CS:CS)</f>
        <v>479</v>
      </c>
      <c r="CR81">
        <f>SUMIF(ConfirmedRaw!$B:$B,$B81,ConfirmedRaw!CT:CT)</f>
        <v>545</v>
      </c>
      <c r="CS81">
        <f>SUMIF(ConfirmedRaw!$B:$B,$B81,ConfirmedRaw!CU:CU)</f>
        <v>614</v>
      </c>
      <c r="CT81">
        <f>SUMIF(ConfirmedRaw!$B:$B,$B81,ConfirmedRaw!CV:CV)</f>
        <v>671</v>
      </c>
      <c r="CU81">
        <f>SUMIF(ConfirmedRaw!$B:$B,$B81,ConfirmedRaw!CW:CW)</f>
        <v>736</v>
      </c>
      <c r="CV81">
        <f>SUMIF(ConfirmedRaw!$B:$B,$B81,ConfirmedRaw!CX:CX)</f>
        <v>823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25</v>
      </c>
      <c r="CK82">
        <f>SUMIF(ConfirmedRaw!$B:$B,$B82,ConfirmedRaw!CM:CM)</f>
        <v>28</v>
      </c>
      <c r="CL82">
        <f>SUMIF(ConfirmedRaw!$B:$B,$B82,ConfirmedRaw!CN:CN)</f>
        <v>35</v>
      </c>
      <c r="CM82">
        <f>SUMIF(ConfirmedRaw!$B:$B,$B82,ConfirmedRaw!CO:CO)</f>
        <v>52</v>
      </c>
      <c r="CN82">
        <f>SUMIF(ConfirmedRaw!$B:$B,$B82,ConfirmedRaw!CP:CP)</f>
        <v>69</v>
      </c>
      <c r="CO82">
        <f>SUMIF(ConfirmedRaw!$B:$B,$B82,ConfirmedRaw!CQ:CQ)</f>
        <v>83</v>
      </c>
      <c r="CP82">
        <f>SUMIF(ConfirmedRaw!$B:$B,$B82,ConfirmedRaw!CR:CR)</f>
        <v>86</v>
      </c>
      <c r="CQ82">
        <f>SUMIF(ConfirmedRaw!$B:$B,$B82,ConfirmedRaw!CS:CS)</f>
        <v>108</v>
      </c>
      <c r="CR82">
        <f>SUMIF(ConfirmedRaw!$B:$B,$B82,ConfirmedRaw!CT:CT)</f>
        <v>129</v>
      </c>
      <c r="CS82">
        <f>SUMIF(ConfirmedRaw!$B:$B,$B82,ConfirmedRaw!CU:CU)</f>
        <v>177</v>
      </c>
      <c r="CT82">
        <f>SUMIF(ConfirmedRaw!$B:$B,$B82,ConfirmedRaw!CV:CV)</f>
        <v>214</v>
      </c>
      <c r="CU82">
        <f>SUMIF(ConfirmedRaw!$B:$B,$B82,ConfirmedRaw!CW:CW)</f>
        <v>226</v>
      </c>
      <c r="CV82">
        <f>SUMIF(ConfirmedRaw!$B:$B,$B82,ConfirmedRaw!CX:CX)</f>
        <v>250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1159</v>
      </c>
      <c r="CK83">
        <f>SUMIF(ConfirmedRaw!$B:$B,$B83,ConfirmedRaw!CM:CM)</f>
        <v>1201</v>
      </c>
      <c r="CL83">
        <f>SUMIF(ConfirmedRaw!$B:$B,$B83,ConfirmedRaw!CN:CN)</f>
        <v>1248</v>
      </c>
      <c r="CM83">
        <f>SUMIF(ConfirmedRaw!$B:$B,$B83,ConfirmedRaw!CO:CO)</f>
        <v>1291</v>
      </c>
      <c r="CN83">
        <f>SUMIF(ConfirmedRaw!$B:$B,$B83,ConfirmedRaw!CP:CP)</f>
        <v>1339</v>
      </c>
      <c r="CO83">
        <f>SUMIF(ConfirmedRaw!$B:$B,$B83,ConfirmedRaw!CQ:CQ)</f>
        <v>1401</v>
      </c>
      <c r="CP83">
        <f>SUMIF(ConfirmedRaw!$B:$B,$B83,ConfirmedRaw!CR:CR)</f>
        <v>1473</v>
      </c>
      <c r="CQ83">
        <f>SUMIF(ConfirmedRaw!$B:$B,$B83,ConfirmedRaw!CS:CS)</f>
        <v>1523</v>
      </c>
      <c r="CR83">
        <f>SUMIF(ConfirmedRaw!$B:$B,$B83,ConfirmedRaw!CT:CT)</f>
        <v>1596</v>
      </c>
      <c r="CS83">
        <f>SUMIF(ConfirmedRaw!$B:$B,$B83,ConfirmedRaw!CU:CU)</f>
        <v>1677</v>
      </c>
      <c r="CT83">
        <f>SUMIF(ConfirmedRaw!$B:$B,$B83,ConfirmedRaw!CV:CV)</f>
        <v>1746</v>
      </c>
      <c r="CU83">
        <f>SUMIF(ConfirmedRaw!$B:$B,$B83,ConfirmedRaw!CW:CW)</f>
        <v>1808</v>
      </c>
      <c r="CV83">
        <f>SUMIF(ConfirmedRaw!$B:$B,$B83,ConfirmedRaw!CX:CX)</f>
        <v>1867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143</v>
      </c>
      <c r="CK84">
        <f>SUMIF(ConfirmedRaw!$B:$B,$B84,ConfirmedRaw!CM:CM)</f>
        <v>143</v>
      </c>
      <c r="CL84">
        <f>SUMIF(ConfirmedRaw!$B:$B,$B84,ConfirmedRaw!CN:CN)</f>
        <v>163</v>
      </c>
      <c r="CM84">
        <f>SUMIF(ConfirmedRaw!$B:$B,$B84,ConfirmedRaw!CO:CO)</f>
        <v>173</v>
      </c>
      <c r="CN84">
        <f>SUMIF(ConfirmedRaw!$B:$B,$B84,ConfirmedRaw!CP:CP)</f>
        <v>223</v>
      </c>
      <c r="CO84">
        <f>SUMIF(ConfirmedRaw!$B:$B,$B84,ConfirmedRaw!CQ:CQ)</f>
        <v>223</v>
      </c>
      <c r="CP84">
        <f>SUMIF(ConfirmedRaw!$B:$B,$B84,ConfirmedRaw!CR:CR)</f>
        <v>233</v>
      </c>
      <c r="CQ84">
        <f>SUMIF(ConfirmedRaw!$B:$B,$B84,ConfirmedRaw!CS:CS)</f>
        <v>257</v>
      </c>
      <c r="CR84">
        <f>SUMIF(ConfirmedRaw!$B:$B,$B84,ConfirmedRaw!CT:CT)</f>
        <v>288</v>
      </c>
      <c r="CS84">
        <f>SUMIF(ConfirmedRaw!$B:$B,$B84,ConfirmedRaw!CU:CU)</f>
        <v>305</v>
      </c>
      <c r="CT84">
        <f>SUMIF(ConfirmedRaw!$B:$B,$B84,ConfirmedRaw!CV:CV)</f>
        <v>350</v>
      </c>
      <c r="CU84">
        <f>SUMIF(ConfirmedRaw!$B:$B,$B84,ConfirmedRaw!CW:CW)</f>
        <v>364</v>
      </c>
      <c r="CV84">
        <f>SUMIF(ConfirmedRaw!$B:$B,$B84,ConfirmedRaw!CX:CX)</f>
        <v>364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840</v>
      </c>
      <c r="CK85">
        <f>SUMIF(ConfirmedRaw!$B:$B,$B85,ConfirmedRaw!CM:CM)</f>
        <v>906</v>
      </c>
      <c r="CL85">
        <f>SUMIF(ConfirmedRaw!$B:$B,$B85,ConfirmedRaw!CN:CN)</f>
        <v>933</v>
      </c>
      <c r="CM85">
        <f>SUMIF(ConfirmedRaw!$B:$B,$B85,ConfirmedRaw!CO:CO)</f>
        <v>996</v>
      </c>
      <c r="CN85">
        <f>SUMIF(ConfirmedRaw!$B:$B,$B85,ConfirmedRaw!CP:CP)</f>
        <v>1026</v>
      </c>
      <c r="CO85">
        <f>SUMIF(ConfirmedRaw!$B:$B,$B85,ConfirmedRaw!CQ:CQ)</f>
        <v>1092</v>
      </c>
      <c r="CP85">
        <f>SUMIF(ConfirmedRaw!$B:$B,$B85,ConfirmedRaw!CR:CR)</f>
        <v>1176</v>
      </c>
      <c r="CQ85">
        <f>SUMIF(ConfirmedRaw!$B:$B,$B85,ConfirmedRaw!CS:CS)</f>
        <v>1279</v>
      </c>
      <c r="CR85">
        <f>SUMIF(ConfirmedRaw!$B:$B,$B85,ConfirmedRaw!CT:CT)</f>
        <v>1351</v>
      </c>
      <c r="CS85">
        <f>SUMIF(ConfirmedRaw!$B:$B,$B85,ConfirmedRaw!CU:CU)</f>
        <v>1463</v>
      </c>
      <c r="CT85">
        <f>SUMIF(ConfirmedRaw!$B:$B,$B85,ConfirmedRaw!CV:CV)</f>
        <v>1531</v>
      </c>
      <c r="CU85">
        <f>SUMIF(ConfirmedRaw!$B:$B,$B85,ConfirmedRaw!CW:CW)</f>
        <v>1703</v>
      </c>
      <c r="CV85">
        <f>SUMIF(ConfirmedRaw!$B:$B,$B85,ConfirmedRaw!CX:CX)</f>
        <v>1828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2283</v>
      </c>
      <c r="CK86">
        <f>SUMIF(ConfirmedRaw!$B:$B,$B86,ConfirmedRaw!CM:CM)</f>
        <v>2564</v>
      </c>
      <c r="CL86">
        <f>SUMIF(ConfirmedRaw!$B:$B,$B86,ConfirmedRaw!CN:CN)</f>
        <v>2685</v>
      </c>
      <c r="CM86">
        <f>SUMIF(ConfirmedRaw!$B:$B,$B86,ConfirmedRaw!CO:CO)</f>
        <v>2855</v>
      </c>
      <c r="CN86">
        <f>SUMIF(ConfirmedRaw!$B:$B,$B86,ConfirmedRaw!CP:CP)</f>
        <v>3046</v>
      </c>
      <c r="CO86">
        <f>SUMIF(ConfirmedRaw!$B:$B,$B86,ConfirmedRaw!CQ:CQ)</f>
        <v>3209</v>
      </c>
      <c r="CP86">
        <f>SUMIF(ConfirmedRaw!$B:$B,$B86,ConfirmedRaw!CR:CR)</f>
        <v>3446</v>
      </c>
      <c r="CQ86">
        <f>SUMIF(ConfirmedRaw!$B:$B,$B86,ConfirmedRaw!CS:CS)</f>
        <v>3568</v>
      </c>
      <c r="CR86">
        <f>SUMIF(ConfirmedRaw!$B:$B,$B86,ConfirmedRaw!CT:CT)</f>
        <v>3758</v>
      </c>
      <c r="CS86">
        <f>SUMIF(ConfirmedRaw!$B:$B,$B86,ConfirmedRaw!CU:CU)</f>
        <v>3897</v>
      </c>
      <c r="CT86">
        <f>SUMIF(ConfirmedRaw!$B:$B,$B86,ConfirmedRaw!CV:CV)</f>
        <v>4065</v>
      </c>
      <c r="CU86">
        <f>SUMIF(ConfirmedRaw!$B:$B,$B86,ConfirmedRaw!CW:CW)</f>
        <v>4120</v>
      </c>
      <c r="CV86">
        <f>SUMIF(ConfirmedRaw!$B:$B,$B86,ConfirmedRaw!CX:CX)</f>
        <v>4252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1128</v>
      </c>
      <c r="CK87">
        <f>SUMIF(ConfirmedRaw!$B:$B,$B87,ConfirmedRaw!CM:CM)</f>
        <v>1149</v>
      </c>
      <c r="CL87">
        <f>SUMIF(ConfirmedRaw!$B:$B,$B87,ConfirmedRaw!CN:CN)</f>
        <v>1239</v>
      </c>
      <c r="CM87">
        <f>SUMIF(ConfirmedRaw!$B:$B,$B87,ConfirmedRaw!CO:CO)</f>
        <v>1298</v>
      </c>
      <c r="CN87">
        <f>SUMIF(ConfirmedRaw!$B:$B,$B87,ConfirmedRaw!CP:CP)</f>
        <v>1326</v>
      </c>
      <c r="CO87">
        <f>SUMIF(ConfirmedRaw!$B:$B,$B87,ConfirmedRaw!CQ:CQ)</f>
        <v>1350</v>
      </c>
      <c r="CP87">
        <f>SUMIF(ConfirmedRaw!$B:$B,$B87,ConfirmedRaw!CR:CR)</f>
        <v>1370</v>
      </c>
      <c r="CQ87">
        <f>SUMIF(ConfirmedRaw!$B:$B,$B87,ConfirmedRaw!CS:CS)</f>
        <v>1398</v>
      </c>
      <c r="CR87">
        <f>SUMIF(ConfirmedRaw!$B:$B,$B87,ConfirmedRaw!CT:CT)</f>
        <v>1410</v>
      </c>
      <c r="CS87">
        <f>SUMIF(ConfirmedRaw!$B:$B,$B87,ConfirmedRaw!CU:CU)</f>
        <v>1426</v>
      </c>
      <c r="CT87">
        <f>SUMIF(ConfirmedRaw!$B:$B,$B87,ConfirmedRaw!CV:CV)</f>
        <v>1438</v>
      </c>
      <c r="CU87">
        <f>SUMIF(ConfirmedRaw!$B:$B,$B87,ConfirmedRaw!CW:CW)</f>
        <v>1449</v>
      </c>
      <c r="CV87">
        <f>SUMIF(ConfirmedRaw!$B:$B,$B87,ConfirmedRaw!CX:CX)</f>
        <v>1344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2154</v>
      </c>
      <c r="CK88">
        <f>SUMIF(ConfirmedRaw!$B:$B,$B88,ConfirmedRaw!CM:CM)</f>
        <v>2264</v>
      </c>
      <c r="CL88">
        <f>SUMIF(ConfirmedRaw!$B:$B,$B88,ConfirmedRaw!CN:CN)</f>
        <v>2378</v>
      </c>
      <c r="CM88">
        <f>SUMIF(ConfirmedRaw!$B:$B,$B88,ConfirmedRaw!CO:CO)</f>
        <v>2472</v>
      </c>
      <c r="CN88">
        <f>SUMIF(ConfirmedRaw!$B:$B,$B88,ConfirmedRaw!CP:CP)</f>
        <v>2548</v>
      </c>
      <c r="CO88">
        <f>SUMIF(ConfirmedRaw!$B:$B,$B88,ConfirmedRaw!CQ:CQ)</f>
        <v>2614</v>
      </c>
      <c r="CP88">
        <f>SUMIF(ConfirmedRaw!$B:$B,$B88,ConfirmedRaw!CR:CR)</f>
        <v>2778</v>
      </c>
      <c r="CQ88">
        <f>SUMIF(ConfirmedRaw!$B:$B,$B88,ConfirmedRaw!CS:CS)</f>
        <v>2926</v>
      </c>
      <c r="CR88">
        <f>SUMIF(ConfirmedRaw!$B:$B,$B88,ConfirmedRaw!CT:CT)</f>
        <v>3110</v>
      </c>
      <c r="CS88">
        <f>SUMIF(ConfirmedRaw!$B:$B,$B88,ConfirmedRaw!CU:CU)</f>
        <v>3304</v>
      </c>
      <c r="CT88">
        <f>SUMIF(ConfirmedRaw!$B:$B,$B88,ConfirmedRaw!CV:CV)</f>
        <v>3408</v>
      </c>
      <c r="CU88">
        <f>SUMIF(ConfirmedRaw!$B:$B,$B88,ConfirmedRaw!CW:CW)</f>
        <v>3481</v>
      </c>
      <c r="CV88">
        <f>SUMIF(ConfirmedRaw!$B:$B,$B88,ConfirmedRaw!CX:CX)</f>
        <v>3638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174</v>
      </c>
      <c r="CK89">
        <f>SUMIF(ConfirmedRaw!$B:$B,$B89,ConfirmedRaw!CM:CM)</f>
        <v>199</v>
      </c>
      <c r="CL89">
        <f>SUMIF(ConfirmedRaw!$B:$B,$B89,ConfirmedRaw!CN:CN)</f>
        <v>202</v>
      </c>
      <c r="CM89">
        <f>SUMIF(ConfirmedRaw!$B:$B,$B89,ConfirmedRaw!CO:CO)</f>
        <v>206</v>
      </c>
      <c r="CN89">
        <f>SUMIF(ConfirmedRaw!$B:$B,$B89,ConfirmedRaw!CP:CP)</f>
        <v>208</v>
      </c>
      <c r="CO89">
        <f>SUMIF(ConfirmedRaw!$B:$B,$B89,ConfirmedRaw!CQ:CQ)</f>
        <v>208</v>
      </c>
      <c r="CP89">
        <f>SUMIF(ConfirmedRaw!$B:$B,$B89,ConfirmedRaw!CR:CR)</f>
        <v>213</v>
      </c>
      <c r="CQ89">
        <f>SUMIF(ConfirmedRaw!$B:$B,$B89,ConfirmedRaw!CS:CS)</f>
        <v>213</v>
      </c>
      <c r="CR89">
        <f>SUMIF(ConfirmedRaw!$B:$B,$B89,ConfirmedRaw!CT:CT)</f>
        <v>223</v>
      </c>
      <c r="CS89">
        <f>SUMIF(ConfirmedRaw!$B:$B,$B89,ConfirmedRaw!CU:CU)</f>
        <v>228</v>
      </c>
      <c r="CT89">
        <f>SUMIF(ConfirmedRaw!$B:$B,$B89,ConfirmedRaw!CV:CV)</f>
        <v>228</v>
      </c>
      <c r="CU89">
        <f>SUMIF(ConfirmedRaw!$B:$B,$B89,ConfirmedRaw!CW:CW)</f>
        <v>228</v>
      </c>
      <c r="CV89">
        <f>SUMIF(ConfirmedRaw!$B:$B,$B89,ConfirmedRaw!CX:CX)</f>
        <v>239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238</v>
      </c>
      <c r="CK90">
        <f>SUMIF(ConfirmedRaw!$B:$B,$B90,ConfirmedRaw!CM:CM)</f>
        <v>244</v>
      </c>
      <c r="CL90">
        <f>SUMIF(ConfirmedRaw!$B:$B,$B90,ConfirmedRaw!CN:CN)</f>
        <v>254</v>
      </c>
      <c r="CM90">
        <f>SUMIF(ConfirmedRaw!$B:$B,$B90,ConfirmedRaw!CO:CO)</f>
        <v>271</v>
      </c>
      <c r="CN90">
        <f>SUMIF(ConfirmedRaw!$B:$B,$B90,ConfirmedRaw!CP:CP)</f>
        <v>304</v>
      </c>
      <c r="CO90">
        <f>SUMIF(ConfirmedRaw!$B:$B,$B90,ConfirmedRaw!CQ:CQ)</f>
        <v>310</v>
      </c>
      <c r="CP90">
        <f>SUMIF(ConfirmedRaw!$B:$B,$B90,ConfirmedRaw!CR:CR)</f>
        <v>330</v>
      </c>
      <c r="CQ90">
        <f>SUMIF(ConfirmedRaw!$B:$B,$B90,ConfirmedRaw!CS:CS)</f>
        <v>368</v>
      </c>
      <c r="CR90">
        <f>SUMIF(ConfirmedRaw!$B:$B,$B90,ConfirmedRaw!CT:CT)</f>
        <v>420</v>
      </c>
      <c r="CS90">
        <f>SUMIF(ConfirmedRaw!$B:$B,$B90,ConfirmedRaw!CU:CU)</f>
        <v>460</v>
      </c>
      <c r="CT90">
        <f>SUMIF(ConfirmedRaw!$B:$B,$B90,ConfirmedRaw!CV:CV)</f>
        <v>523</v>
      </c>
      <c r="CU90">
        <f>SUMIF(ConfirmedRaw!$B:$B,$B90,ConfirmedRaw!CW:CW)</f>
        <v>588</v>
      </c>
      <c r="CV90">
        <f>SUMIF(ConfirmedRaw!$B:$B,$B90,ConfirmedRaw!CX:CX)</f>
        <v>619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122</v>
      </c>
      <c r="CK91">
        <f>SUMIF(ConfirmedRaw!$B:$B,$B91,ConfirmedRaw!CM:CM)</f>
        <v>122</v>
      </c>
      <c r="CL91">
        <f>SUMIF(ConfirmedRaw!$B:$B,$B91,ConfirmedRaw!CN:CN)</f>
        <v>122</v>
      </c>
      <c r="CM91">
        <f>SUMIF(ConfirmedRaw!$B:$B,$B91,ConfirmedRaw!CO:CO)</f>
        <v>122</v>
      </c>
      <c r="CN91">
        <f>SUMIF(ConfirmedRaw!$B:$B,$B91,ConfirmedRaw!CP:CP)</f>
        <v>122</v>
      </c>
      <c r="CO91">
        <f>SUMIF(ConfirmedRaw!$B:$B,$B91,ConfirmedRaw!CQ:CQ)</f>
        <v>122</v>
      </c>
      <c r="CP91">
        <f>SUMIF(ConfirmedRaw!$B:$B,$B91,ConfirmedRaw!CR:CR)</f>
        <v>122</v>
      </c>
      <c r="CQ91">
        <f>SUMIF(ConfirmedRaw!$B:$B,$B91,ConfirmedRaw!CS:CS)</f>
        <v>122</v>
      </c>
      <c r="CR91">
        <f>SUMIF(ConfirmedRaw!$B:$B,$B91,ConfirmedRaw!CT:CT)</f>
        <v>122</v>
      </c>
      <c r="CS91">
        <f>SUMIF(ConfirmedRaw!$B:$B,$B91,ConfirmedRaw!CU:CU)</f>
        <v>122</v>
      </c>
      <c r="CT91">
        <f>SUMIF(ConfirmedRaw!$B:$B,$B91,ConfirmedRaw!CV:CV)</f>
        <v>122</v>
      </c>
      <c r="CU91">
        <f>SUMIF(ConfirmedRaw!$B:$B,$B91,ConfirmedRaw!CW:CW)</f>
        <v>122</v>
      </c>
      <c r="CV91">
        <f>SUMIF(ConfirmedRaw!$B:$B,$B91,ConfirmedRaw!CX:CX)</f>
        <v>122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3755</v>
      </c>
      <c r="CK92">
        <f>SUMIF(ConfirmedRaw!$B:$B,$B92,ConfirmedRaw!CM:CM)</f>
        <v>4126</v>
      </c>
      <c r="CL92">
        <f>SUMIF(ConfirmedRaw!$B:$B,$B92,ConfirmedRaw!CN:CN)</f>
        <v>4335</v>
      </c>
      <c r="CM92">
        <f>SUMIF(ConfirmedRaw!$B:$B,$B92,ConfirmedRaw!CO:CO)</f>
        <v>4680</v>
      </c>
      <c r="CN92">
        <f>SUMIF(ConfirmedRaw!$B:$B,$B92,ConfirmedRaw!CP:CP)</f>
        <v>4964</v>
      </c>
      <c r="CO92">
        <f>SUMIF(ConfirmedRaw!$B:$B,$B92,ConfirmedRaw!CQ:CQ)</f>
        <v>5044</v>
      </c>
      <c r="CP92">
        <f>SUMIF(ConfirmedRaw!$B:$B,$B92,ConfirmedRaw!CR:CR)</f>
        <v>5300</v>
      </c>
      <c r="CQ92">
        <f>SUMIF(ConfirmedRaw!$B:$B,$B92,ConfirmedRaw!CS:CS)</f>
        <v>5543</v>
      </c>
      <c r="CR92">
        <f>SUMIF(ConfirmedRaw!$B:$B,$B92,ConfirmedRaw!CT:CT)</f>
        <v>5749</v>
      </c>
      <c r="CS92">
        <f>SUMIF(ConfirmedRaw!$B:$B,$B92,ConfirmedRaw!CU:CU)</f>
        <v>5926</v>
      </c>
      <c r="CT92">
        <f>SUMIF(ConfirmedRaw!$B:$B,$B92,ConfirmedRaw!CV:CV)</f>
        <v>6135</v>
      </c>
      <c r="CU92">
        <f>SUMIF(ConfirmedRaw!$B:$B,$B92,ConfirmedRaw!CW:CW)</f>
        <v>6293</v>
      </c>
      <c r="CV92">
        <f>SUMIF(ConfirmedRaw!$B:$B,$B92,ConfirmedRaw!CX:CX)</f>
        <v>6416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1401</v>
      </c>
      <c r="CK94">
        <f>SUMIF(ConfirmedRaw!$B:$B,$B94,ConfirmedRaw!CM:CM)</f>
        <v>1409</v>
      </c>
      <c r="CL94">
        <f>SUMIF(ConfirmedRaw!$B:$B,$B94,ConfirmedRaw!CN:CN)</f>
        <v>1422</v>
      </c>
      <c r="CM94">
        <f>SUMIF(ConfirmedRaw!$B:$B,$B94,ConfirmedRaw!CO:CO)</f>
        <v>1431</v>
      </c>
      <c r="CN94">
        <f>SUMIF(ConfirmedRaw!$B:$B,$B94,ConfirmedRaw!CP:CP)</f>
        <v>1440</v>
      </c>
      <c r="CO94">
        <f>SUMIF(ConfirmedRaw!$B:$B,$B94,ConfirmedRaw!CQ:CQ)</f>
        <v>1445</v>
      </c>
      <c r="CP94">
        <f>SUMIF(ConfirmedRaw!$B:$B,$B94,ConfirmedRaw!CR:CR)</f>
        <v>1451</v>
      </c>
      <c r="CQ94">
        <f>SUMIF(ConfirmedRaw!$B:$B,$B94,ConfirmedRaw!CS:CS)</f>
        <v>1456</v>
      </c>
      <c r="CR94">
        <f>SUMIF(ConfirmedRaw!$B:$B,$B94,ConfirmedRaw!CT:CT)</f>
        <v>1461</v>
      </c>
      <c r="CS94">
        <f>SUMIF(ConfirmedRaw!$B:$B,$B94,ConfirmedRaw!CU:CU)</f>
        <v>1470</v>
      </c>
      <c r="CT94">
        <f>SUMIF(ConfirmedRaw!$B:$B,$B94,ConfirmedRaw!CV:CV)</f>
        <v>1469</v>
      </c>
      <c r="CU94">
        <f>SUMIF(ConfirmedRaw!$B:$B,$B94,ConfirmedRaw!CW:CW)</f>
        <v>1472</v>
      </c>
      <c r="CV94">
        <f>SUMIF(ConfirmedRaw!$B:$B,$B94,ConfirmedRaw!CX:CX)</f>
        <v>1474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74193</v>
      </c>
      <c r="CK96">
        <f>SUMIF(ConfirmedRaw!$B:$B,$B96,ConfirmedRaw!CM:CM)</f>
        <v>78546</v>
      </c>
      <c r="CL96">
        <f>SUMIF(ConfirmedRaw!$B:$B,$B96,ConfirmedRaw!CN:CN)</f>
        <v>82329</v>
      </c>
      <c r="CM96">
        <f>SUMIF(ConfirmedRaw!$B:$B,$B96,ConfirmedRaw!CO:CO)</f>
        <v>86306</v>
      </c>
      <c r="CN96">
        <f>SUMIF(ConfirmedRaw!$B:$B,$B96,ConfirmedRaw!CP:CP)</f>
        <v>90980</v>
      </c>
      <c r="CO96">
        <f>SUMIF(ConfirmedRaw!$B:$B,$B96,ConfirmedRaw!CQ:CQ)</f>
        <v>95591</v>
      </c>
      <c r="CP96">
        <f>SUMIF(ConfirmedRaw!$B:$B,$B96,ConfirmedRaw!CR:CR)</f>
        <v>98674</v>
      </c>
      <c r="CQ96">
        <f>SUMIF(ConfirmedRaw!$B:$B,$B96,ConfirmedRaw!CS:CS)</f>
        <v>101790</v>
      </c>
      <c r="CR96">
        <f>SUMIF(ConfirmedRaw!$B:$B,$B96,ConfirmedRaw!CT:CT)</f>
        <v>104912</v>
      </c>
      <c r="CS96">
        <f>SUMIF(ConfirmedRaw!$B:$B,$B96,ConfirmedRaw!CU:CU)</f>
        <v>107773</v>
      </c>
      <c r="CT96">
        <f>SUMIF(ConfirmedRaw!$B:$B,$B96,ConfirmedRaw!CV:CV)</f>
        <v>110130</v>
      </c>
      <c r="CU96">
        <f>SUMIF(ConfirmedRaw!$B:$B,$B96,ConfirmedRaw!CW:CW)</f>
        <v>112261</v>
      </c>
      <c r="CV96">
        <f>SUMIF(ConfirmedRaw!$B:$B,$B96,ConfirmedRaw!CX:CX)</f>
        <v>114653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862</v>
      </c>
      <c r="CK97">
        <f>SUMIF(ConfirmedRaw!$B:$B,$B97,ConfirmedRaw!CM:CM)</f>
        <v>923</v>
      </c>
      <c r="CL97">
        <f>SUMIF(ConfirmedRaw!$B:$B,$B97,ConfirmedRaw!CN:CN)</f>
        <v>986</v>
      </c>
      <c r="CM97">
        <f>SUMIF(ConfirmedRaw!$B:$B,$B97,ConfirmedRaw!CO:CO)</f>
        <v>1035</v>
      </c>
      <c r="CN97">
        <f>SUMIF(ConfirmedRaw!$B:$B,$B97,ConfirmedRaw!CP:CP)</f>
        <v>1087</v>
      </c>
      <c r="CO97">
        <f>SUMIF(ConfirmedRaw!$B:$B,$B97,ConfirmedRaw!CQ:CQ)</f>
        <v>1137</v>
      </c>
      <c r="CP97">
        <f>SUMIF(ConfirmedRaw!$B:$B,$B97,ConfirmedRaw!CR:CR)</f>
        <v>1189</v>
      </c>
      <c r="CQ97">
        <f>SUMIF(ConfirmedRaw!$B:$B,$B97,ConfirmedRaw!CS:CS)</f>
        <v>1235</v>
      </c>
      <c r="CR97">
        <f>SUMIF(ConfirmedRaw!$B:$B,$B97,ConfirmedRaw!CT:CT)</f>
        <v>1285</v>
      </c>
      <c r="CS97">
        <f>SUMIF(ConfirmedRaw!$B:$B,$B97,ConfirmedRaw!CU:CU)</f>
        <v>1337</v>
      </c>
      <c r="CT97">
        <f>SUMIF(ConfirmedRaw!$B:$B,$B97,ConfirmedRaw!CV:CV)</f>
        <v>1369</v>
      </c>
      <c r="CU97">
        <f>SUMIF(ConfirmedRaw!$B:$B,$B97,ConfirmedRaw!CW:CW)</f>
        <v>1389</v>
      </c>
      <c r="CV97">
        <f>SUMIF(ConfirmedRaw!$B:$B,$B97,ConfirmedRaw!CX:CX)</f>
        <v>1437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1402</v>
      </c>
      <c r="CK98">
        <f>SUMIF(ConfirmedRaw!$B:$B,$B98,ConfirmedRaw!CM:CM)</f>
        <v>1546</v>
      </c>
      <c r="CL98">
        <f>SUMIF(ConfirmedRaw!$B:$B,$B98,ConfirmedRaw!CN:CN)</f>
        <v>1615</v>
      </c>
      <c r="CM98">
        <f>SUMIF(ConfirmedRaw!$B:$B,$B98,ConfirmedRaw!CO:CO)</f>
        <v>1676</v>
      </c>
      <c r="CN98">
        <f>SUMIF(ConfirmedRaw!$B:$B,$B98,ConfirmedRaw!CP:CP)</f>
        <v>1852</v>
      </c>
      <c r="CO98">
        <f>SUMIF(ConfirmedRaw!$B:$B,$B98,ConfirmedRaw!CQ:CQ)</f>
        <v>1995</v>
      </c>
      <c r="CP98">
        <f>SUMIF(ConfirmedRaw!$B:$B,$B98,ConfirmedRaw!CR:CR)</f>
        <v>2135</v>
      </c>
      <c r="CQ98">
        <f>SUMIF(ConfirmedRaw!$B:$B,$B98,ConfirmedRaw!CS:CS)</f>
        <v>2289</v>
      </c>
      <c r="CR98">
        <f>SUMIF(ConfirmedRaw!$B:$B,$B98,ConfirmedRaw!CT:CT)</f>
        <v>2482</v>
      </c>
      <c r="CS98">
        <f>SUMIF(ConfirmedRaw!$B:$B,$B98,ConfirmedRaw!CU:CU)</f>
        <v>2601</v>
      </c>
      <c r="CT98">
        <f>SUMIF(ConfirmedRaw!$B:$B,$B98,ConfirmedRaw!CV:CV)</f>
        <v>2717</v>
      </c>
      <c r="CU98">
        <f>SUMIF(ConfirmedRaw!$B:$B,$B98,ConfirmedRaw!CW:CW)</f>
        <v>2835</v>
      </c>
      <c r="CV98">
        <f>SUMIF(ConfirmedRaw!$B:$B,$B98,ConfirmedRaw!CX:CX)</f>
        <v>3027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1572</v>
      </c>
      <c r="CK99">
        <f>SUMIF(ConfirmedRaw!$B:$B,$B99,ConfirmedRaw!CM:CM)</f>
        <v>1838</v>
      </c>
      <c r="CL99">
        <f>SUMIF(ConfirmedRaw!$B:$B,$B99,ConfirmedRaw!CN:CN)</f>
        <v>2144</v>
      </c>
      <c r="CM99">
        <f>SUMIF(ConfirmedRaw!$B:$B,$B99,ConfirmedRaw!CO:CO)</f>
        <v>2456</v>
      </c>
      <c r="CN99">
        <f>SUMIF(ConfirmedRaw!$B:$B,$B99,ConfirmedRaw!CP:CP)</f>
        <v>2948</v>
      </c>
      <c r="CO99">
        <f>SUMIF(ConfirmedRaw!$B:$B,$B99,ConfirmedRaw!CQ:CQ)</f>
        <v>3382</v>
      </c>
      <c r="CP99">
        <f>SUMIF(ConfirmedRaw!$B:$B,$B99,ConfirmedRaw!CR:CR)</f>
        <v>3772</v>
      </c>
      <c r="CQ99">
        <f>SUMIF(ConfirmedRaw!$B:$B,$B99,ConfirmedRaw!CS:CS)</f>
        <v>4186</v>
      </c>
      <c r="CR99">
        <f>SUMIF(ConfirmedRaw!$B:$B,$B99,ConfirmedRaw!CT:CT)</f>
        <v>4689</v>
      </c>
      <c r="CS99">
        <f>SUMIF(ConfirmedRaw!$B:$B,$B99,ConfirmedRaw!CU:CU)</f>
        <v>4998</v>
      </c>
      <c r="CT99">
        <f>SUMIF(ConfirmedRaw!$B:$B,$B99,ConfirmedRaw!CV:CV)</f>
        <v>5416</v>
      </c>
      <c r="CU99">
        <f>SUMIF(ConfirmedRaw!$B:$B,$B99,ConfirmedRaw!CW:CW)</f>
        <v>5913</v>
      </c>
      <c r="CV99">
        <f>SUMIF(ConfirmedRaw!$B:$B,$B99,ConfirmedRaw!CX:CX)</f>
        <v>6462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441</v>
      </c>
      <c r="CK100">
        <f>SUMIF(ConfirmedRaw!$B:$B,$B100,ConfirmedRaw!CM:CM)</f>
        <v>465</v>
      </c>
      <c r="CL100">
        <f>SUMIF(ConfirmedRaw!$B:$B,$B100,ConfirmedRaw!CN:CN)</f>
        <v>493</v>
      </c>
      <c r="CM100">
        <f>SUMIF(ConfirmedRaw!$B:$B,$B100,ConfirmedRaw!CO:CO)</f>
        <v>520</v>
      </c>
      <c r="CN100">
        <f>SUMIF(ConfirmedRaw!$B:$B,$B100,ConfirmedRaw!CP:CP)</f>
        <v>564</v>
      </c>
      <c r="CO100">
        <f>SUMIF(ConfirmedRaw!$B:$B,$B100,ConfirmedRaw!CQ:CQ)</f>
        <v>598</v>
      </c>
      <c r="CP100">
        <f>SUMIF(ConfirmedRaw!$B:$B,$B100,ConfirmedRaw!CR:CR)</f>
        <v>609</v>
      </c>
      <c r="CQ100">
        <f>SUMIF(ConfirmedRaw!$B:$B,$B100,ConfirmedRaw!CS:CS)</f>
        <v>703</v>
      </c>
      <c r="CR100">
        <f>SUMIF(ConfirmedRaw!$B:$B,$B100,ConfirmedRaw!CT:CT)</f>
        <v>807</v>
      </c>
      <c r="CS100">
        <f>SUMIF(ConfirmedRaw!$B:$B,$B100,ConfirmedRaw!CU:CU)</f>
        <v>866</v>
      </c>
      <c r="CT100">
        <f>SUMIF(ConfirmedRaw!$B:$B,$B100,ConfirmedRaw!CV:CV)</f>
        <v>950</v>
      </c>
      <c r="CU100">
        <f>SUMIF(ConfirmedRaw!$B:$B,$B100,ConfirmedRaw!CW:CW)</f>
        <v>1014</v>
      </c>
      <c r="CV100">
        <f>SUMIF(ConfirmedRaw!$B:$B,$B100,ConfirmedRaw!CX:CX)</f>
        <v>1014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4161</v>
      </c>
      <c r="CK102">
        <f>SUMIF(ConfirmedRaw!$B:$B,$B102,ConfirmedRaw!CM:CM)</f>
        <v>4662</v>
      </c>
      <c r="CL102">
        <f>SUMIF(ConfirmedRaw!$B:$B,$B102,ConfirmedRaw!CN:CN)</f>
        <v>5106</v>
      </c>
      <c r="CM102">
        <f>SUMIF(ConfirmedRaw!$B:$B,$B102,ConfirmedRaw!CO:CO)</f>
        <v>5449</v>
      </c>
      <c r="CN102">
        <f>SUMIF(ConfirmedRaw!$B:$B,$B102,ConfirmedRaw!CP:CP)</f>
        <v>5710</v>
      </c>
      <c r="CO102">
        <f>SUMIF(ConfirmedRaw!$B:$B,$B102,ConfirmedRaw!CQ:CQ)</f>
        <v>6125</v>
      </c>
      <c r="CP102">
        <f>SUMIF(ConfirmedRaw!$B:$B,$B102,ConfirmedRaw!CR:CR)</f>
        <v>6592</v>
      </c>
      <c r="CQ102">
        <f>SUMIF(ConfirmedRaw!$B:$B,$B102,ConfirmedRaw!CS:CS)</f>
        <v>7170</v>
      </c>
      <c r="CR102">
        <f>SUMIF(ConfirmedRaw!$B:$B,$B102,ConfirmedRaw!CT:CT)</f>
        <v>7647</v>
      </c>
      <c r="CS102">
        <f>SUMIF(ConfirmedRaw!$B:$B,$B102,ConfirmedRaw!CU:CU)</f>
        <v>8125</v>
      </c>
      <c r="CT102">
        <f>SUMIF(ConfirmedRaw!$B:$B,$B102,ConfirmedRaw!CV:CV)</f>
        <v>8617</v>
      </c>
      <c r="CU102">
        <f>SUMIF(ConfirmedRaw!$B:$B,$B102,ConfirmedRaw!CW:CW)</f>
        <v>9009</v>
      </c>
      <c r="CV102">
        <f>SUMIF(ConfirmedRaw!$B:$B,$B102,ConfirmedRaw!CX:CX)</f>
        <v>9410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546</v>
      </c>
      <c r="CK104">
        <f>SUMIF(ConfirmedRaw!$B:$B,$B104,ConfirmedRaw!CM:CM)</f>
        <v>557</v>
      </c>
      <c r="CL104">
        <f>SUMIF(ConfirmedRaw!$B:$B,$B104,ConfirmedRaw!CN:CN)</f>
        <v>565</v>
      </c>
      <c r="CM104">
        <f>SUMIF(ConfirmedRaw!$B:$B,$B104,ConfirmedRaw!CO:CO)</f>
        <v>576</v>
      </c>
      <c r="CN104">
        <f>SUMIF(ConfirmedRaw!$B:$B,$B104,ConfirmedRaw!CP:CP)</f>
        <v>581</v>
      </c>
      <c r="CO104">
        <f>SUMIF(ConfirmedRaw!$B:$B,$B104,ConfirmedRaw!CQ:CQ)</f>
        <v>600</v>
      </c>
      <c r="CP104">
        <f>SUMIF(ConfirmedRaw!$B:$B,$B104,ConfirmedRaw!CR:CR)</f>
        <v>609</v>
      </c>
      <c r="CQ104">
        <f>SUMIF(ConfirmedRaw!$B:$B,$B104,ConfirmedRaw!CS:CS)</f>
        <v>616</v>
      </c>
      <c r="CR104">
        <f>SUMIF(ConfirmedRaw!$B:$B,$B104,ConfirmedRaw!CT:CT)</f>
        <v>629</v>
      </c>
      <c r="CS104">
        <f>SUMIF(ConfirmedRaw!$B:$B,$B104,ConfirmedRaw!CU:CU)</f>
        <v>629</v>
      </c>
      <c r="CT104">
        <f>SUMIF(ConfirmedRaw!$B:$B,$B104,ConfirmedRaw!CV:CV)</f>
        <v>632</v>
      </c>
      <c r="CU104">
        <f>SUMIF(ConfirmedRaw!$B:$B,$B104,ConfirmedRaw!CW:CW)</f>
        <v>635</v>
      </c>
      <c r="CV104">
        <f>SUMIF(ConfirmedRaw!$B:$B,$B104,ConfirmedRaw!CX:CX)</f>
        <v>638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996</v>
      </c>
      <c r="CK105">
        <f>SUMIF(ConfirmedRaw!$B:$B,$B105,ConfirmedRaw!CM:CM)</f>
        <v>996</v>
      </c>
      <c r="CL105">
        <f>SUMIF(ConfirmedRaw!$B:$B,$B105,ConfirmedRaw!CN:CN)</f>
        <v>1017</v>
      </c>
      <c r="CM105">
        <f>SUMIF(ConfirmedRaw!$B:$B,$B105,ConfirmedRaw!CO:CO)</f>
        <v>1017</v>
      </c>
      <c r="CN105">
        <f>SUMIF(ConfirmedRaw!$B:$B,$B105,ConfirmedRaw!CP:CP)</f>
        <v>1163</v>
      </c>
      <c r="CO105">
        <f>SUMIF(ConfirmedRaw!$B:$B,$B105,ConfirmedRaw!CQ:CQ)</f>
        <v>1163</v>
      </c>
      <c r="CP105">
        <f>SUMIF(ConfirmedRaw!$B:$B,$B105,ConfirmedRaw!CR:CR)</f>
        <v>1163</v>
      </c>
      <c r="CQ105">
        <f>SUMIF(ConfirmedRaw!$B:$B,$B105,ConfirmedRaw!CS:CS)</f>
        <v>1334</v>
      </c>
      <c r="CR105">
        <f>SUMIF(ConfirmedRaw!$B:$B,$B105,ConfirmedRaw!CT:CT)</f>
        <v>1430</v>
      </c>
      <c r="CS105">
        <f>SUMIF(ConfirmedRaw!$B:$B,$B105,ConfirmedRaw!CU:CU)</f>
        <v>1518</v>
      </c>
      <c r="CT105">
        <f>SUMIF(ConfirmedRaw!$B:$B,$B105,ConfirmedRaw!CV:CV)</f>
        <v>1621</v>
      </c>
      <c r="CU105">
        <f>SUMIF(ConfirmedRaw!$B:$B,$B105,ConfirmedRaw!CW:CW)</f>
        <v>1705</v>
      </c>
      <c r="CV105">
        <f>SUMIF(ConfirmedRaw!$B:$B,$B105,ConfirmedRaw!CX:CX)</f>
        <v>1705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267</v>
      </c>
      <c r="CK106">
        <f>SUMIF(ConfirmedRaw!$B:$B,$B106,ConfirmedRaw!CM:CM)</f>
        <v>287</v>
      </c>
      <c r="CL106">
        <f>SUMIF(ConfirmedRaw!$B:$B,$B106,ConfirmedRaw!CN:CN)</f>
        <v>307</v>
      </c>
      <c r="CM106">
        <f>SUMIF(ConfirmedRaw!$B:$B,$B106,ConfirmedRaw!CO:CO)</f>
        <v>327</v>
      </c>
      <c r="CN106">
        <f>SUMIF(ConfirmedRaw!$B:$B,$B106,ConfirmedRaw!CP:CP)</f>
        <v>332</v>
      </c>
      <c r="CO106">
        <f>SUMIF(ConfirmedRaw!$B:$B,$B106,ConfirmedRaw!CQ:CQ)</f>
        <v>350</v>
      </c>
      <c r="CP106">
        <f>SUMIF(ConfirmedRaw!$B:$B,$B106,ConfirmedRaw!CR:CR)</f>
        <v>359</v>
      </c>
      <c r="CQ106">
        <f>SUMIF(ConfirmedRaw!$B:$B,$B106,ConfirmedRaw!CS:CS)</f>
        <v>377</v>
      </c>
      <c r="CR106">
        <f>SUMIF(ConfirmedRaw!$B:$B,$B106,ConfirmedRaw!CT:CT)</f>
        <v>394</v>
      </c>
      <c r="CS106">
        <f>SUMIF(ConfirmedRaw!$B:$B,$B106,ConfirmedRaw!CU:CU)</f>
        <v>416</v>
      </c>
      <c r="CT106">
        <f>SUMIF(ConfirmedRaw!$B:$B,$B106,ConfirmedRaw!CV:CV)</f>
        <v>442</v>
      </c>
      <c r="CU106">
        <f>SUMIF(ConfirmedRaw!$B:$B,$B106,ConfirmedRaw!CW:CW)</f>
        <v>459</v>
      </c>
      <c r="CV106">
        <f>SUMIF(ConfirmedRaw!$B:$B,$B106,ConfirmedRaw!CX:CX)</f>
        <v>471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426</v>
      </c>
      <c r="CK107">
        <f>SUMIF(ConfirmedRaw!$B:$B,$B107,ConfirmedRaw!CM:CM)</f>
        <v>442</v>
      </c>
      <c r="CL107">
        <f>SUMIF(ConfirmedRaw!$B:$B,$B107,ConfirmedRaw!CN:CN)</f>
        <v>457</v>
      </c>
      <c r="CM107">
        <f>SUMIF(ConfirmedRaw!$B:$B,$B107,ConfirmedRaw!CO:CO)</f>
        <v>472</v>
      </c>
      <c r="CN107">
        <f>SUMIF(ConfirmedRaw!$B:$B,$B107,ConfirmedRaw!CP:CP)</f>
        <v>477</v>
      </c>
      <c r="CO107">
        <f>SUMIF(ConfirmedRaw!$B:$B,$B107,ConfirmedRaw!CQ:CQ)</f>
        <v>494</v>
      </c>
      <c r="CP107">
        <f>SUMIF(ConfirmedRaw!$B:$B,$B107,ConfirmedRaw!CR:CR)</f>
        <v>510</v>
      </c>
      <c r="CQ107">
        <f>SUMIF(ConfirmedRaw!$B:$B,$B107,ConfirmedRaw!CS:CS)</f>
        <v>519</v>
      </c>
      <c r="CR107">
        <f>SUMIF(ConfirmedRaw!$B:$B,$B107,ConfirmedRaw!CT:CT)</f>
        <v>591</v>
      </c>
      <c r="CS107">
        <f>SUMIF(ConfirmedRaw!$B:$B,$B107,ConfirmedRaw!CU:CU)</f>
        <v>627</v>
      </c>
      <c r="CT107">
        <f>SUMIF(ConfirmedRaw!$B:$B,$B107,ConfirmedRaw!CV:CV)</f>
        <v>627</v>
      </c>
      <c r="CU107">
        <f>SUMIF(ConfirmedRaw!$B:$B,$B107,ConfirmedRaw!CW:CW)</f>
        <v>661</v>
      </c>
      <c r="CV107">
        <f>SUMIF(ConfirmedRaw!$B:$B,$B107,ConfirmedRaw!CX:CX)</f>
        <v>702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93</v>
      </c>
      <c r="CK108">
        <f>SUMIF(ConfirmedRaw!$B:$B,$B108,ConfirmedRaw!CM:CM)</f>
        <v>94</v>
      </c>
      <c r="CL108">
        <f>SUMIF(ConfirmedRaw!$B:$B,$B108,ConfirmedRaw!CN:CN)</f>
        <v>94</v>
      </c>
      <c r="CM108">
        <f>SUMIF(ConfirmedRaw!$B:$B,$B108,ConfirmedRaw!CO:CO)</f>
        <v>94</v>
      </c>
      <c r="CN108">
        <f>SUMIF(ConfirmedRaw!$B:$B,$B108,ConfirmedRaw!CP:CP)</f>
        <v>94</v>
      </c>
      <c r="CO108">
        <f>SUMIF(ConfirmedRaw!$B:$B,$B108,ConfirmedRaw!CQ:CQ)</f>
        <v>94</v>
      </c>
      <c r="CP108">
        <f>SUMIF(ConfirmedRaw!$B:$B,$B108,ConfirmedRaw!CR:CR)</f>
        <v>94</v>
      </c>
      <c r="CQ108">
        <f>SUMIF(ConfirmedRaw!$B:$B,$B108,ConfirmedRaw!CS:CS)</f>
        <v>94</v>
      </c>
      <c r="CR108">
        <f>SUMIF(ConfirmedRaw!$B:$B,$B108,ConfirmedRaw!CT:CT)</f>
        <v>94</v>
      </c>
      <c r="CS108">
        <f>SUMIF(ConfirmedRaw!$B:$B,$B108,ConfirmedRaw!CU:CU)</f>
        <v>94</v>
      </c>
      <c r="CT108">
        <f>SUMIF(ConfirmedRaw!$B:$B,$B108,ConfirmedRaw!CV:CV)</f>
        <v>94</v>
      </c>
      <c r="CU108">
        <f>SUMIF(ConfirmedRaw!$B:$B,$B108,ConfirmedRaw!CW:CW)</f>
        <v>95</v>
      </c>
      <c r="CV108">
        <f>SUMIF(ConfirmedRaw!$B:$B,$B108,ConfirmedRaw!CX:CX)</f>
        <v>95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442</v>
      </c>
      <c r="CK109">
        <f>SUMIF(ConfirmedRaw!$B:$B,$B109,ConfirmedRaw!CM:CM)</f>
        <v>493</v>
      </c>
      <c r="CL109">
        <f>SUMIF(ConfirmedRaw!$B:$B,$B109,ConfirmedRaw!CN:CN)</f>
        <v>542</v>
      </c>
      <c r="CM109">
        <f>SUMIF(ConfirmedRaw!$B:$B,$B109,ConfirmedRaw!CO:CO)</f>
        <v>627</v>
      </c>
      <c r="CN109">
        <f>SUMIF(ConfirmedRaw!$B:$B,$B109,ConfirmedRaw!CP:CP)</f>
        <v>665</v>
      </c>
      <c r="CO109">
        <f>SUMIF(ConfirmedRaw!$B:$B,$B109,ConfirmedRaw!CQ:CQ)</f>
        <v>665</v>
      </c>
      <c r="CP109">
        <f>SUMIF(ConfirmedRaw!$B:$B,$B109,ConfirmedRaw!CR:CR)</f>
        <v>873</v>
      </c>
      <c r="CQ109">
        <f>SUMIF(ConfirmedRaw!$B:$B,$B109,ConfirmedRaw!CS:CS)</f>
        <v>981</v>
      </c>
      <c r="CR109">
        <f>SUMIF(ConfirmedRaw!$B:$B,$B109,ConfirmedRaw!CT:CT)</f>
        <v>1095</v>
      </c>
      <c r="CS109">
        <f>SUMIF(ConfirmedRaw!$B:$B,$B109,ConfirmedRaw!CU:CU)</f>
        <v>1182</v>
      </c>
      <c r="CT109">
        <f>SUMIF(ConfirmedRaw!$B:$B,$B109,ConfirmedRaw!CV:CV)</f>
        <v>1273</v>
      </c>
      <c r="CU109">
        <f>SUMIF(ConfirmedRaw!$B:$B,$B109,ConfirmedRaw!CW:CW)</f>
        <v>1337</v>
      </c>
      <c r="CV109">
        <f>SUMIF(ConfirmedRaw!$B:$B,$B109,ConfirmedRaw!CX:CX)</f>
        <v>1532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673</v>
      </c>
      <c r="CK110">
        <f>SUMIF(ConfirmedRaw!$B:$B,$B110,ConfirmedRaw!CM:CM)</f>
        <v>696</v>
      </c>
      <c r="CL110">
        <f>SUMIF(ConfirmedRaw!$B:$B,$B110,ConfirmedRaw!CN:CN)</f>
        <v>704</v>
      </c>
      <c r="CM110">
        <f>SUMIF(ConfirmedRaw!$B:$B,$B110,ConfirmedRaw!CO:CO)</f>
        <v>713</v>
      </c>
      <c r="CN110">
        <f>SUMIF(ConfirmedRaw!$B:$B,$B110,ConfirmedRaw!CP:CP)</f>
        <v>717</v>
      </c>
      <c r="CO110">
        <f>SUMIF(ConfirmedRaw!$B:$B,$B110,ConfirmedRaw!CQ:CQ)</f>
        <v>717</v>
      </c>
      <c r="CP110">
        <f>SUMIF(ConfirmedRaw!$B:$B,$B110,ConfirmedRaw!CR:CR)</f>
        <v>723</v>
      </c>
      <c r="CQ110">
        <f>SUMIF(ConfirmedRaw!$B:$B,$B110,ConfirmedRaw!CS:CS)</f>
        <v>723</v>
      </c>
      <c r="CR110">
        <f>SUMIF(ConfirmedRaw!$B:$B,$B110,ConfirmedRaw!CT:CT)</f>
        <v>731</v>
      </c>
      <c r="CS110">
        <f>SUMIF(ConfirmedRaw!$B:$B,$B110,ConfirmedRaw!CU:CU)</f>
        <v>738</v>
      </c>
      <c r="CT110">
        <f>SUMIF(ConfirmedRaw!$B:$B,$B110,ConfirmedRaw!CV:CV)</f>
        <v>738</v>
      </c>
      <c r="CU110">
        <f>SUMIF(ConfirmedRaw!$B:$B,$B110,ConfirmedRaw!CW:CW)</f>
        <v>743</v>
      </c>
      <c r="CV110">
        <f>SUMIF(ConfirmedRaw!$B:$B,$B110,ConfirmedRaw!CX:CX)</f>
        <v>743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23</v>
      </c>
      <c r="CK111">
        <f>SUMIF(ConfirmedRaw!$B:$B,$B111,ConfirmedRaw!CM:CM)</f>
        <v>23</v>
      </c>
      <c r="CL111">
        <f>SUMIF(ConfirmedRaw!$B:$B,$B111,ConfirmedRaw!CN:CN)</f>
        <v>23</v>
      </c>
      <c r="CM111">
        <f>SUMIF(ConfirmedRaw!$B:$B,$B111,ConfirmedRaw!CO:CO)</f>
        <v>23</v>
      </c>
      <c r="CN111">
        <f>SUMIF(ConfirmedRaw!$B:$B,$B111,ConfirmedRaw!CP:CP)</f>
        <v>23</v>
      </c>
      <c r="CO111">
        <f>SUMIF(ConfirmedRaw!$B:$B,$B111,ConfirmedRaw!CQ:CQ)</f>
        <v>23</v>
      </c>
      <c r="CP111">
        <f>SUMIF(ConfirmedRaw!$B:$B,$B111,ConfirmedRaw!CR:CR)</f>
        <v>24</v>
      </c>
      <c r="CQ111">
        <f>SUMIF(ConfirmedRaw!$B:$B,$B111,ConfirmedRaw!CS:CS)</f>
        <v>24</v>
      </c>
      <c r="CR111">
        <f>SUMIF(ConfirmedRaw!$B:$B,$B111,ConfirmedRaw!CT:CT)</f>
        <v>24</v>
      </c>
      <c r="CS111">
        <f>SUMIF(ConfirmedRaw!$B:$B,$B111,ConfirmedRaw!CU:CU)</f>
        <v>24</v>
      </c>
      <c r="CT111">
        <f>SUMIF(ConfirmedRaw!$B:$B,$B111,ConfirmedRaw!CV:CV)</f>
        <v>24</v>
      </c>
      <c r="CU111">
        <f>SUMIF(ConfirmedRaw!$B:$B,$B111,ConfirmedRaw!CW:CW)</f>
        <v>24</v>
      </c>
      <c r="CV111">
        <f>SUMIF(ConfirmedRaw!$B:$B,$B111,ConfirmedRaw!CX:CX)</f>
        <v>24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5</v>
      </c>
      <c r="CK112">
        <f>SUMIF(ConfirmedRaw!$B:$B,$B112,ConfirmedRaw!CM:CM)</f>
        <v>5</v>
      </c>
      <c r="CL112">
        <f>SUMIF(ConfirmedRaw!$B:$B,$B112,ConfirmedRaw!CN:CN)</f>
        <v>5</v>
      </c>
      <c r="CM112">
        <f>SUMIF(ConfirmedRaw!$B:$B,$B112,ConfirmedRaw!CO:CO)</f>
        <v>5</v>
      </c>
      <c r="CN112">
        <f>SUMIF(ConfirmedRaw!$B:$B,$B112,ConfirmedRaw!CP:CP)</f>
        <v>5</v>
      </c>
      <c r="CO112">
        <f>SUMIF(ConfirmedRaw!$B:$B,$B112,ConfirmedRaw!CQ:CQ)</f>
        <v>6</v>
      </c>
      <c r="CP112">
        <f>SUMIF(ConfirmedRaw!$B:$B,$B112,ConfirmedRaw!CR:CR)</f>
        <v>6</v>
      </c>
      <c r="CQ112">
        <f>SUMIF(ConfirmedRaw!$B:$B,$B112,ConfirmedRaw!CS:CS)</f>
        <v>7</v>
      </c>
      <c r="CR112">
        <f>SUMIF(ConfirmedRaw!$B:$B,$B112,ConfirmedRaw!CT:CT)</f>
        <v>7</v>
      </c>
      <c r="CS112">
        <f>SUMIF(ConfirmedRaw!$B:$B,$B112,ConfirmedRaw!CU:CU)</f>
        <v>7</v>
      </c>
      <c r="CT112">
        <f>SUMIF(ConfirmedRaw!$B:$B,$B112,ConfirmedRaw!CV:CV)</f>
        <v>7</v>
      </c>
      <c r="CU112">
        <f>SUMIF(ConfirmedRaw!$B:$B,$B112,ConfirmedRaw!CW:CW)</f>
        <v>7</v>
      </c>
      <c r="CV112">
        <f>SUMIF(ConfirmedRaw!$B:$B,$B112,ConfirmedRaw!CX:CX)</f>
        <v>7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654</v>
      </c>
      <c r="CK114">
        <f>SUMIF(ConfirmedRaw!$B:$B,$B114,ConfirmedRaw!CM:CM)</f>
        <v>688</v>
      </c>
      <c r="CL114">
        <f>SUMIF(ConfirmedRaw!$B:$B,$B114,ConfirmedRaw!CN:CN)</f>
        <v>801</v>
      </c>
      <c r="CM114">
        <f>SUMIF(ConfirmedRaw!$B:$B,$B114,ConfirmedRaw!CO:CO)</f>
        <v>847</v>
      </c>
      <c r="CN114">
        <f>SUMIF(ConfirmedRaw!$B:$B,$B114,ConfirmedRaw!CP:CP)</f>
        <v>847</v>
      </c>
      <c r="CO114">
        <f>SUMIF(ConfirmedRaw!$B:$B,$B114,ConfirmedRaw!CQ:CQ)</f>
        <v>916</v>
      </c>
      <c r="CP114">
        <f>SUMIF(ConfirmedRaw!$B:$B,$B114,ConfirmedRaw!CR:CR)</f>
        <v>952</v>
      </c>
      <c r="CQ114">
        <f>SUMIF(ConfirmedRaw!$B:$B,$B114,ConfirmedRaw!CS:CS)</f>
        <v>1004</v>
      </c>
      <c r="CR114">
        <f>SUMIF(ConfirmedRaw!$B:$B,$B114,ConfirmedRaw!CT:CT)</f>
        <v>1077</v>
      </c>
      <c r="CS114">
        <f>SUMIF(ConfirmedRaw!$B:$B,$B114,ConfirmedRaw!CU:CU)</f>
        <v>1077</v>
      </c>
      <c r="CT114">
        <f>SUMIF(ConfirmedRaw!$B:$B,$B114,ConfirmedRaw!CV:CV)</f>
        <v>1150</v>
      </c>
      <c r="CU114">
        <f>SUMIF(ConfirmedRaw!$B:$B,$B114,ConfirmedRaw!CW:CW)</f>
        <v>1164</v>
      </c>
      <c r="CV114">
        <f>SUMIF(ConfirmedRaw!$B:$B,$B114,ConfirmedRaw!CX:CX)</f>
        <v>1183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92</v>
      </c>
      <c r="CK115">
        <f>SUMIF(ConfirmedRaw!$B:$B,$B115,ConfirmedRaw!CM:CM)</f>
        <v>96</v>
      </c>
      <c r="CL115">
        <f>SUMIF(ConfirmedRaw!$B:$B,$B115,ConfirmedRaw!CN:CN)</f>
        <v>105</v>
      </c>
      <c r="CM115">
        <f>SUMIF(ConfirmedRaw!$B:$B,$B115,ConfirmedRaw!CO:CO)</f>
        <v>108</v>
      </c>
      <c r="CN115">
        <f>SUMIF(ConfirmedRaw!$B:$B,$B115,ConfirmedRaw!CP:CP)</f>
        <v>111</v>
      </c>
      <c r="CO115">
        <f>SUMIF(ConfirmedRaw!$B:$B,$B115,ConfirmedRaw!CQ:CQ)</f>
        <v>114</v>
      </c>
      <c r="CP115">
        <f>SUMIF(ConfirmedRaw!$B:$B,$B115,ConfirmedRaw!CR:CR)</f>
        <v>116</v>
      </c>
      <c r="CQ115">
        <f>SUMIF(ConfirmedRaw!$B:$B,$B115,ConfirmedRaw!CS:CS)</f>
        <v>116</v>
      </c>
      <c r="CR115">
        <f>SUMIF(ConfirmedRaw!$B:$B,$B115,ConfirmedRaw!CT:CT)</f>
        <v>117</v>
      </c>
      <c r="CS115">
        <f>SUMIF(ConfirmedRaw!$B:$B,$B115,ConfirmedRaw!CU:CU)</f>
        <v>122</v>
      </c>
      <c r="CT115">
        <f>SUMIF(ConfirmedRaw!$B:$B,$B115,ConfirmedRaw!CV:CV)</f>
        <v>123</v>
      </c>
      <c r="CU115">
        <f>SUMIF(ConfirmedRaw!$B:$B,$B115,ConfirmedRaw!CW:CW)</f>
        <v>124</v>
      </c>
      <c r="CV115">
        <f>SUMIF(ConfirmedRaw!$B:$B,$B115,ConfirmedRaw!CX:CX)</f>
        <v>126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438</v>
      </c>
      <c r="CK117">
        <f>SUMIF(ConfirmedRaw!$B:$B,$B117,ConfirmedRaw!CM:CM)</f>
        <v>477</v>
      </c>
      <c r="CL117">
        <f>SUMIF(ConfirmedRaw!$B:$B,$B117,ConfirmedRaw!CN:CN)</f>
        <v>518</v>
      </c>
      <c r="CM117">
        <f>SUMIF(ConfirmedRaw!$B:$B,$B117,ConfirmedRaw!CO:CO)</f>
        <v>579</v>
      </c>
      <c r="CN117">
        <f>SUMIF(ConfirmedRaw!$B:$B,$B117,ConfirmedRaw!CP:CP)</f>
        <v>622</v>
      </c>
      <c r="CO117">
        <f>SUMIF(ConfirmedRaw!$B:$B,$B117,ConfirmedRaw!CQ:CQ)</f>
        <v>688</v>
      </c>
      <c r="CP117">
        <f>SUMIF(ConfirmedRaw!$B:$B,$B117,ConfirmedRaw!CR:CR)</f>
        <v>761</v>
      </c>
      <c r="CQ117">
        <f>SUMIF(ConfirmedRaw!$B:$B,$B117,ConfirmedRaw!CS:CS)</f>
        <v>862</v>
      </c>
      <c r="CR117">
        <f>SUMIF(ConfirmedRaw!$B:$B,$B117,ConfirmedRaw!CT:CT)</f>
        <v>954</v>
      </c>
      <c r="CS117">
        <f>SUMIF(ConfirmedRaw!$B:$B,$B117,ConfirmedRaw!CU:CU)</f>
        <v>996</v>
      </c>
      <c r="CT117">
        <f>SUMIF(ConfirmedRaw!$B:$B,$B117,ConfirmedRaw!CV:CV)</f>
        <v>996</v>
      </c>
      <c r="CU117">
        <f>SUMIF(ConfirmedRaw!$B:$B,$B117,ConfirmedRaw!CW:CW)</f>
        <v>1163</v>
      </c>
      <c r="CV117">
        <f>SUMIF(ConfirmedRaw!$B:$B,$B117,ConfirmedRaw!CX:CX)</f>
        <v>1240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55</v>
      </c>
      <c r="CK118">
        <f>SUMIF(ConfirmedRaw!$B:$B,$B118,ConfirmedRaw!CM:CM)</f>
        <v>63</v>
      </c>
      <c r="CL118">
        <f>SUMIF(ConfirmedRaw!$B:$B,$B118,ConfirmedRaw!CN:CN)</f>
        <v>63</v>
      </c>
      <c r="CM118">
        <f>SUMIF(ConfirmedRaw!$B:$B,$B118,ConfirmedRaw!CO:CO)</f>
        <v>65</v>
      </c>
      <c r="CN118">
        <f>SUMIF(ConfirmedRaw!$B:$B,$B118,ConfirmedRaw!CP:CP)</f>
        <v>65</v>
      </c>
      <c r="CO118">
        <f>SUMIF(ConfirmedRaw!$B:$B,$B118,ConfirmedRaw!CQ:CQ)</f>
        <v>66</v>
      </c>
      <c r="CP118">
        <f>SUMIF(ConfirmedRaw!$B:$B,$B118,ConfirmedRaw!CR:CR)</f>
        <v>67</v>
      </c>
      <c r="CQ118">
        <f>SUMIF(ConfirmedRaw!$B:$B,$B118,ConfirmedRaw!CS:CS)</f>
        <v>70</v>
      </c>
      <c r="CR118">
        <f>SUMIF(ConfirmedRaw!$B:$B,$B118,ConfirmedRaw!CT:CT)</f>
        <v>73</v>
      </c>
      <c r="CS118">
        <f>SUMIF(ConfirmedRaw!$B:$B,$B118,ConfirmedRaw!CU:CU)</f>
        <v>73</v>
      </c>
      <c r="CT118">
        <f>SUMIF(ConfirmedRaw!$B:$B,$B118,ConfirmedRaw!CV:CV)</f>
        <v>74</v>
      </c>
      <c r="CU118">
        <f>SUMIF(ConfirmedRaw!$B:$B,$B118,ConfirmedRaw!CW:CW)</f>
        <v>74</v>
      </c>
      <c r="CV118">
        <f>SUMIF(ConfirmedRaw!$B:$B,$B118,ConfirmedRaw!CX:CX)</f>
        <v>74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8</v>
      </c>
      <c r="CK119">
        <f>SUMIF(ConfirmedRaw!$B:$B,$B119,ConfirmedRaw!CM:CM)</f>
        <v>8</v>
      </c>
      <c r="CL119">
        <f>SUMIF(ConfirmedRaw!$B:$B,$B119,ConfirmedRaw!CN:CN)</f>
        <v>8</v>
      </c>
      <c r="CM119">
        <f>SUMIF(ConfirmedRaw!$B:$B,$B119,ConfirmedRaw!CO:CO)</f>
        <v>8</v>
      </c>
      <c r="CN119">
        <f>SUMIF(ConfirmedRaw!$B:$B,$B119,ConfirmedRaw!CP:CP)</f>
        <v>9</v>
      </c>
      <c r="CO119">
        <f>SUMIF(ConfirmedRaw!$B:$B,$B119,ConfirmedRaw!CQ:CQ)</f>
        <v>9</v>
      </c>
      <c r="CP119">
        <f>SUMIF(ConfirmedRaw!$B:$B,$B119,ConfirmedRaw!CR:CR)</f>
        <v>9</v>
      </c>
      <c r="CQ119">
        <f>SUMIF(ConfirmedRaw!$B:$B,$B119,ConfirmedRaw!CS:CS)</f>
        <v>9</v>
      </c>
      <c r="CR119">
        <f>SUMIF(ConfirmedRaw!$B:$B,$B119,ConfirmedRaw!CT:CT)</f>
        <v>9</v>
      </c>
      <c r="CS119">
        <f>SUMIF(ConfirmedRaw!$B:$B,$B119,ConfirmedRaw!CU:CU)</f>
        <v>9</v>
      </c>
      <c r="CT119">
        <f>SUMIF(ConfirmedRaw!$B:$B,$B119,ConfirmedRaw!CV:CV)</f>
        <v>9</v>
      </c>
      <c r="CU119">
        <f>SUMIF(ConfirmedRaw!$B:$B,$B119,ConfirmedRaw!CW:CW)</f>
        <v>9</v>
      </c>
      <c r="CV119">
        <f>SUMIF(ConfirmedRaw!$B:$B,$B119,ConfirmedRaw!CX:CX)</f>
        <v>10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402</v>
      </c>
      <c r="CK120">
        <f>SUMIF(ConfirmedRaw!$B:$B,$B120,ConfirmedRaw!CM:CM)</f>
        <v>407</v>
      </c>
      <c r="CL120">
        <f>SUMIF(ConfirmedRaw!$B:$B,$B120,ConfirmedRaw!CN:CN)</f>
        <v>413</v>
      </c>
      <c r="CM120">
        <f>SUMIF(ConfirmedRaw!$B:$B,$B120,ConfirmedRaw!CO:CO)</f>
        <v>417</v>
      </c>
      <c r="CN120">
        <f>SUMIF(ConfirmedRaw!$B:$B,$B120,ConfirmedRaw!CP:CP)</f>
        <v>425</v>
      </c>
      <c r="CO120">
        <f>SUMIF(ConfirmedRaw!$B:$B,$B120,ConfirmedRaw!CQ:CQ)</f>
        <v>428</v>
      </c>
      <c r="CP120">
        <f>SUMIF(ConfirmedRaw!$B:$B,$B120,ConfirmedRaw!CR:CR)</f>
        <v>435</v>
      </c>
      <c r="CQ120">
        <f>SUMIF(ConfirmedRaw!$B:$B,$B120,ConfirmedRaw!CS:CS)</f>
        <v>437</v>
      </c>
      <c r="CR120">
        <f>SUMIF(ConfirmedRaw!$B:$B,$B120,ConfirmedRaw!CT:CT)</f>
        <v>441</v>
      </c>
      <c r="CS120">
        <f>SUMIF(ConfirmedRaw!$B:$B,$B120,ConfirmedRaw!CU:CU)</f>
        <v>444</v>
      </c>
      <c r="CT120">
        <f>SUMIF(ConfirmedRaw!$B:$B,$B120,ConfirmedRaw!CV:CV)</f>
        <v>447</v>
      </c>
      <c r="CU120">
        <f>SUMIF(ConfirmedRaw!$B:$B,$B120,ConfirmedRaw!CW:CW)</f>
        <v>449</v>
      </c>
      <c r="CV120">
        <f>SUMIF(ConfirmedRaw!$B:$B,$B120,ConfirmedRaw!CX:CX)</f>
        <v>449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234</v>
      </c>
      <c r="CK121">
        <f>SUMIF(ConfirmedRaw!$B:$B,$B121,ConfirmedRaw!CM:CM)</f>
        <v>246</v>
      </c>
      <c r="CL121">
        <f>SUMIF(ConfirmedRaw!$B:$B,$B121,ConfirmedRaw!CN:CN)</f>
        <v>262</v>
      </c>
      <c r="CM121">
        <f>SUMIF(ConfirmedRaw!$B:$B,$B121,ConfirmedRaw!CO:CO)</f>
        <v>270</v>
      </c>
      <c r="CN121">
        <f>SUMIF(ConfirmedRaw!$B:$B,$B121,ConfirmedRaw!CP:CP)</f>
        <v>281</v>
      </c>
      <c r="CO121">
        <f>SUMIF(ConfirmedRaw!$B:$B,$B121,ConfirmedRaw!CQ:CQ)</f>
        <v>296</v>
      </c>
      <c r="CP121">
        <f>SUMIF(ConfirmedRaw!$B:$B,$B121,ConfirmedRaw!CR:CR)</f>
        <v>303</v>
      </c>
      <c r="CQ121">
        <f>SUMIF(ConfirmedRaw!$B:$B,$B121,ConfirmedRaw!CS:CS)</f>
        <v>320</v>
      </c>
      <c r="CR121">
        <f>SUMIF(ConfirmedRaw!$B:$B,$B121,ConfirmedRaw!CT:CT)</f>
        <v>336</v>
      </c>
      <c r="CS121">
        <f>SUMIF(ConfirmedRaw!$B:$B,$B121,ConfirmedRaw!CU:CU)</f>
        <v>343</v>
      </c>
      <c r="CT121">
        <f>SUMIF(ConfirmedRaw!$B:$B,$B121,ConfirmedRaw!CV:CV)</f>
        <v>355</v>
      </c>
      <c r="CU121">
        <f>SUMIF(ConfirmedRaw!$B:$B,$B121,ConfirmedRaw!CW:CW)</f>
        <v>363</v>
      </c>
      <c r="CV121">
        <f>SUMIF(ConfirmedRaw!$B:$B,$B121,ConfirmedRaw!CX:CX)</f>
        <v>374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79</v>
      </c>
      <c r="CK122">
        <f>SUMIF(ConfirmedRaw!$B:$B,$B122,ConfirmedRaw!CM:CM)</f>
        <v>79</v>
      </c>
      <c r="CL122">
        <f>SUMIF(ConfirmedRaw!$B:$B,$B122,ConfirmedRaw!CN:CN)</f>
        <v>79</v>
      </c>
      <c r="CM122">
        <f>SUMIF(ConfirmedRaw!$B:$B,$B122,ConfirmedRaw!CO:CO)</f>
        <v>81</v>
      </c>
      <c r="CN122">
        <f>SUMIF(ConfirmedRaw!$B:$B,$B122,ConfirmedRaw!CP:CP)</f>
        <v>81</v>
      </c>
      <c r="CO122">
        <f>SUMIF(ConfirmedRaw!$B:$B,$B122,ConfirmedRaw!CQ:CQ)</f>
        <v>81</v>
      </c>
      <c r="CP122">
        <f>SUMIF(ConfirmedRaw!$B:$B,$B122,ConfirmedRaw!CR:CR)</f>
        <v>81</v>
      </c>
      <c r="CQ122">
        <f>SUMIF(ConfirmedRaw!$B:$B,$B122,ConfirmedRaw!CS:CS)</f>
        <v>81</v>
      </c>
      <c r="CR122">
        <f>SUMIF(ConfirmedRaw!$B:$B,$B122,ConfirmedRaw!CT:CT)</f>
        <v>81</v>
      </c>
      <c r="CS122">
        <f>SUMIF(ConfirmedRaw!$B:$B,$B122,ConfirmedRaw!CU:CU)</f>
        <v>81</v>
      </c>
      <c r="CT122">
        <f>SUMIF(ConfirmedRaw!$B:$B,$B122,ConfirmedRaw!CV:CV)</f>
        <v>82</v>
      </c>
      <c r="CU122">
        <f>SUMIF(ConfirmedRaw!$B:$B,$B122,ConfirmedRaw!CW:CW)</f>
        <v>82</v>
      </c>
      <c r="CV122">
        <f>SUMIF(ConfirmedRaw!$B:$B,$B122,ConfirmedRaw!CX:CX)</f>
        <v>82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31</v>
      </c>
      <c r="CK123">
        <f>SUMIF(ConfirmedRaw!$B:$B,$B123,ConfirmedRaw!CM:CM)</f>
        <v>31</v>
      </c>
      <c r="CL123">
        <f>SUMIF(ConfirmedRaw!$B:$B,$B123,ConfirmedRaw!CN:CN)</f>
        <v>31</v>
      </c>
      <c r="CM123">
        <f>SUMIF(ConfirmedRaw!$B:$B,$B123,ConfirmedRaw!CO:CO)</f>
        <v>32</v>
      </c>
      <c r="CN123">
        <f>SUMIF(ConfirmedRaw!$B:$B,$B123,ConfirmedRaw!CP:CP)</f>
        <v>33</v>
      </c>
      <c r="CO123">
        <f>SUMIF(ConfirmedRaw!$B:$B,$B123,ConfirmedRaw!CQ:CQ)</f>
        <v>34</v>
      </c>
      <c r="CP123">
        <f>SUMIF(ConfirmedRaw!$B:$B,$B123,ConfirmedRaw!CR:CR)</f>
        <v>35</v>
      </c>
      <c r="CQ123">
        <f>SUMIF(ConfirmedRaw!$B:$B,$B123,ConfirmedRaw!CS:CS)</f>
        <v>36</v>
      </c>
      <c r="CR123">
        <f>SUMIF(ConfirmedRaw!$B:$B,$B123,ConfirmedRaw!CT:CT)</f>
        <v>37</v>
      </c>
      <c r="CS123">
        <f>SUMIF(ConfirmedRaw!$B:$B,$B123,ConfirmedRaw!CU:CU)</f>
        <v>37</v>
      </c>
      <c r="CT123">
        <f>SUMIF(ConfirmedRaw!$B:$B,$B123,ConfirmedRaw!CV:CV)</f>
        <v>38</v>
      </c>
      <c r="CU123">
        <f>SUMIF(ConfirmedRaw!$B:$B,$B123,ConfirmedRaw!CW:CW)</f>
        <v>38</v>
      </c>
      <c r="CV123">
        <f>SUMIF(ConfirmedRaw!$B:$B,$B123,ConfirmedRaw!CX:CX)</f>
        <v>38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16</v>
      </c>
      <c r="CK124">
        <f>SUMIF(ConfirmedRaw!$B:$B,$B124,ConfirmedRaw!CM:CM)</f>
        <v>30</v>
      </c>
      <c r="CL124">
        <f>SUMIF(ConfirmedRaw!$B:$B,$B124,ConfirmedRaw!CN:CN)</f>
        <v>31</v>
      </c>
      <c r="CM124">
        <f>SUMIF(ConfirmedRaw!$B:$B,$B124,ConfirmedRaw!CO:CO)</f>
        <v>31</v>
      </c>
      <c r="CN124">
        <f>SUMIF(ConfirmedRaw!$B:$B,$B124,ConfirmedRaw!CP:CP)</f>
        <v>31</v>
      </c>
      <c r="CO124">
        <f>SUMIF(ConfirmedRaw!$B:$B,$B124,ConfirmedRaw!CQ:CQ)</f>
        <v>43</v>
      </c>
      <c r="CP124">
        <f>SUMIF(ConfirmedRaw!$B:$B,$B124,ConfirmedRaw!CR:CR)</f>
        <v>45</v>
      </c>
      <c r="CQ124">
        <f>SUMIF(ConfirmedRaw!$B:$B,$B124,ConfirmedRaw!CS:CS)</f>
        <v>48</v>
      </c>
      <c r="CR124">
        <f>SUMIF(ConfirmedRaw!$B:$B,$B124,ConfirmedRaw!CT:CT)</f>
        <v>49</v>
      </c>
      <c r="CS124">
        <f>SUMIF(ConfirmedRaw!$B:$B,$B124,ConfirmedRaw!CU:CU)</f>
        <v>49</v>
      </c>
      <c r="CT124">
        <f>SUMIF(ConfirmedRaw!$B:$B,$B124,ConfirmedRaw!CV:CV)</f>
        <v>52</v>
      </c>
      <c r="CU124">
        <f>SUMIF(ConfirmedRaw!$B:$B,$B124,ConfirmedRaw!CW:CW)</f>
        <v>52</v>
      </c>
      <c r="CV124">
        <f>SUMIF(ConfirmedRaw!$B:$B,$B124,ConfirmedRaw!CX:CX)</f>
        <v>54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32</v>
      </c>
      <c r="CK125">
        <f>SUMIF(ConfirmedRaw!$B:$B,$B125,ConfirmedRaw!CM:CM)</f>
        <v>33</v>
      </c>
      <c r="CL125">
        <f>SUMIF(ConfirmedRaw!$B:$B,$B125,ConfirmedRaw!CN:CN)</f>
        <v>66</v>
      </c>
      <c r="CM125">
        <f>SUMIF(ConfirmedRaw!$B:$B,$B125,ConfirmedRaw!CO:CO)</f>
        <v>66</v>
      </c>
      <c r="CN125">
        <f>SUMIF(ConfirmedRaw!$B:$B,$B125,ConfirmedRaw!CP:CP)</f>
        <v>107</v>
      </c>
      <c r="CO125">
        <f>SUMIF(ConfirmedRaw!$B:$B,$B125,ConfirmedRaw!CQ:CQ)</f>
        <v>107</v>
      </c>
      <c r="CP125">
        <f>SUMIF(ConfirmedRaw!$B:$B,$B125,ConfirmedRaw!CR:CR)</f>
        <v>140</v>
      </c>
      <c r="CQ125">
        <f>SUMIF(ConfirmedRaw!$B:$B,$B125,ConfirmedRaw!CS:CS)</f>
        <v>174</v>
      </c>
      <c r="CR125">
        <f>SUMIF(ConfirmedRaw!$B:$B,$B125,ConfirmedRaw!CT:CT)</f>
        <v>174</v>
      </c>
      <c r="CS125">
        <f>SUMIF(ConfirmedRaw!$B:$B,$B125,ConfirmedRaw!CU:CU)</f>
        <v>213</v>
      </c>
      <c r="CT125">
        <f>SUMIF(ConfirmedRaw!$B:$B,$B125,ConfirmedRaw!CV:CV)</f>
        <v>237</v>
      </c>
      <c r="CU125">
        <f>SUMIF(ConfirmedRaw!$B:$B,$B125,ConfirmedRaw!CW:CW)</f>
        <v>275</v>
      </c>
      <c r="CV125">
        <f>SUMIF(ConfirmedRaw!$B:$B,$B125,ConfirmedRaw!CX:CX)</f>
        <v>318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81</v>
      </c>
      <c r="CK126">
        <f>SUMIF(ConfirmedRaw!$B:$B,$B126,ConfirmedRaw!CM:CM)</f>
        <v>83</v>
      </c>
      <c r="CL126">
        <f>SUMIF(ConfirmedRaw!$B:$B,$B126,ConfirmedRaw!CN:CN)</f>
        <v>84</v>
      </c>
      <c r="CM126">
        <f>SUMIF(ConfirmedRaw!$B:$B,$B126,ConfirmedRaw!CO:CO)</f>
        <v>84</v>
      </c>
      <c r="CN126">
        <f>SUMIF(ConfirmedRaw!$B:$B,$B126,ConfirmedRaw!CP:CP)</f>
        <v>84</v>
      </c>
      <c r="CO126">
        <f>SUMIF(ConfirmedRaw!$B:$B,$B126,ConfirmedRaw!CQ:CQ)</f>
        <v>86</v>
      </c>
      <c r="CP126">
        <f>SUMIF(ConfirmedRaw!$B:$B,$B126,ConfirmedRaw!CR:CR)</f>
        <v>88</v>
      </c>
      <c r="CQ126">
        <f>SUMIF(ConfirmedRaw!$B:$B,$B126,ConfirmedRaw!CS:CS)</f>
        <v>88</v>
      </c>
      <c r="CR126">
        <f>SUMIF(ConfirmedRaw!$B:$B,$B126,ConfirmedRaw!CT:CT)</f>
        <v>90</v>
      </c>
      <c r="CS126">
        <f>SUMIF(ConfirmedRaw!$B:$B,$B126,ConfirmedRaw!CU:CU)</f>
        <v>96</v>
      </c>
      <c r="CT126">
        <f>SUMIF(ConfirmedRaw!$B:$B,$B126,ConfirmedRaw!CV:CV)</f>
        <v>98</v>
      </c>
      <c r="CU126">
        <f>SUMIF(ConfirmedRaw!$B:$B,$B126,ConfirmedRaw!CW:CW)</f>
        <v>98</v>
      </c>
      <c r="CV126">
        <f>SUMIF(ConfirmedRaw!$B:$B,$B126,ConfirmedRaw!CX:CX)</f>
        <v>99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596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144482</v>
      </c>
      <c r="BC127">
        <f t="shared" si="1"/>
        <v>155352</v>
      </c>
      <c r="BD127">
        <f t="shared" si="1"/>
        <v>167793</v>
      </c>
      <c r="BE127">
        <f t="shared" si="1"/>
        <v>180791</v>
      </c>
      <c r="BF127">
        <f t="shared" si="1"/>
        <v>196245</v>
      </c>
      <c r="BG127">
        <f t="shared" si="1"/>
        <v>213922</v>
      </c>
      <c r="BH127">
        <f t="shared" si="1"/>
        <v>242169</v>
      </c>
      <c r="BI127">
        <f t="shared" si="1"/>
        <v>271161</v>
      </c>
      <c r="BJ127">
        <f t="shared" si="1"/>
        <v>303342</v>
      </c>
      <c r="BK127">
        <f t="shared" si="1"/>
        <v>335696</v>
      </c>
      <c r="BL127">
        <f t="shared" si="1"/>
        <v>376859</v>
      </c>
      <c r="BM127">
        <f t="shared" si="1"/>
        <v>416530</v>
      </c>
      <c r="BN127">
        <f t="shared" si="1"/>
        <v>466012</v>
      </c>
      <c r="BO127">
        <f t="shared" ref="BO127:BU127" si="2">SUM(BO2:BO126)</f>
        <v>527682</v>
      </c>
      <c r="BP127">
        <f t="shared" si="2"/>
        <v>591247</v>
      </c>
      <c r="BQ127">
        <f t="shared" si="2"/>
        <v>658492</v>
      </c>
      <c r="BR127">
        <f t="shared" si="2"/>
        <v>717716</v>
      </c>
      <c r="BS127">
        <f t="shared" si="2"/>
        <v>779782</v>
      </c>
      <c r="BT127">
        <f t="shared" si="2"/>
        <v>854679</v>
      </c>
      <c r="BU127">
        <f t="shared" si="2"/>
        <v>929491</v>
      </c>
      <c r="BV127">
        <f t="shared" ref="BV127:DD127" si="3">SUM(BV2:BV126)</f>
        <v>1010086</v>
      </c>
      <c r="BW127">
        <f t="shared" si="3"/>
        <v>1092266</v>
      </c>
      <c r="BX127">
        <f t="shared" si="3"/>
        <v>1172181</v>
      </c>
      <c r="BY127">
        <f t="shared" si="3"/>
        <v>1244564</v>
      </c>
      <c r="BZ127">
        <f t="shared" si="3"/>
        <v>1316836</v>
      </c>
      <c r="CA127">
        <f t="shared" si="3"/>
        <v>1391516</v>
      </c>
      <c r="CB127">
        <f t="shared" si="3"/>
        <v>1474953</v>
      </c>
      <c r="CC127">
        <f t="shared" si="3"/>
        <v>1560939</v>
      </c>
      <c r="CD127">
        <f t="shared" si="3"/>
        <v>1651010</v>
      </c>
      <c r="CE127">
        <f t="shared" si="3"/>
        <v>1729651</v>
      </c>
      <c r="CF127">
        <f t="shared" si="3"/>
        <v>1828308</v>
      </c>
      <c r="CG127">
        <f t="shared" si="3"/>
        <v>1897892</v>
      </c>
      <c r="CH127">
        <f t="shared" si="3"/>
        <v>1967704</v>
      </c>
      <c r="CI127">
        <f t="shared" si="3"/>
        <v>2047026</v>
      </c>
      <c r="CJ127">
        <f t="shared" si="3"/>
        <v>2142975</v>
      </c>
      <c r="CK127">
        <f t="shared" si="3"/>
        <v>2230242</v>
      </c>
      <c r="CL127">
        <f t="shared" si="3"/>
        <v>2307321</v>
      </c>
      <c r="CM127">
        <f t="shared" si="3"/>
        <v>2390150</v>
      </c>
      <c r="CN127">
        <f>SUM(CN2:CN126)</f>
        <v>2460624</v>
      </c>
      <c r="CO127">
        <f t="shared" si="3"/>
        <v>2537292</v>
      </c>
      <c r="CP127">
        <f t="shared" si="3"/>
        <v>2612160</v>
      </c>
      <c r="CQ127">
        <f t="shared" si="3"/>
        <v>2695447</v>
      </c>
      <c r="CR127">
        <f t="shared" si="3"/>
        <v>2798694</v>
      </c>
      <c r="CS127">
        <f t="shared" si="3"/>
        <v>2884491</v>
      </c>
      <c r="CT127">
        <f t="shared" si="3"/>
        <v>2958698</v>
      </c>
      <c r="CU127">
        <f t="shared" si="3"/>
        <v>3027803</v>
      </c>
      <c r="CV127">
        <f t="shared" si="3"/>
        <v>3101914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598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179757</v>
      </c>
      <c r="CK128">
        <f t="shared" si="11"/>
        <v>188230</v>
      </c>
      <c r="CL128">
        <f t="shared" si="11"/>
        <v>197545</v>
      </c>
      <c r="CM128">
        <f t="shared" si="11"/>
        <v>208402</v>
      </c>
      <c r="CN128">
        <f>SUMIFS(CN$2:CN$126,$A$2:$A$126,$B128)</f>
        <v>216322</v>
      </c>
      <c r="CO128">
        <f t="shared" si="11"/>
        <v>227395</v>
      </c>
      <c r="CP128">
        <f t="shared" si="11"/>
        <v>236905</v>
      </c>
      <c r="CQ128">
        <f t="shared" si="11"/>
        <v>247764</v>
      </c>
      <c r="CR128">
        <f t="shared" si="11"/>
        <v>258855</v>
      </c>
      <c r="CS128">
        <f t="shared" si="11"/>
        <v>269488</v>
      </c>
      <c r="CT128">
        <f t="shared" si="11"/>
        <v>280494</v>
      </c>
      <c r="CU128">
        <f t="shared" si="11"/>
        <v>291557</v>
      </c>
      <c r="CV128">
        <f t="shared" si="11"/>
        <v>302151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599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615051</v>
      </c>
      <c r="BY129">
        <f t="shared" si="11"/>
        <v>646458</v>
      </c>
      <c r="BZ129">
        <f t="shared" si="11"/>
        <v>676844</v>
      </c>
      <c r="CA129">
        <f t="shared" si="11"/>
        <v>708670</v>
      </c>
      <c r="CB129">
        <f t="shared" si="11"/>
        <v>746218</v>
      </c>
      <c r="CC129">
        <f t="shared" si="11"/>
        <v>783282</v>
      </c>
      <c r="CD129">
        <f t="shared" si="11"/>
        <v>822878</v>
      </c>
      <c r="CE129">
        <f t="shared" si="11"/>
        <v>857928</v>
      </c>
      <c r="CF129">
        <f t="shared" si="11"/>
        <v>913357</v>
      </c>
      <c r="CG129">
        <f t="shared" si="11"/>
        <v>940718</v>
      </c>
      <c r="CH129">
        <f t="shared" si="11"/>
        <v>968088</v>
      </c>
      <c r="CI129">
        <f t="shared" si="11"/>
        <v>1000380</v>
      </c>
      <c r="CJ129">
        <f t="shared" si="11"/>
        <v>1045100</v>
      </c>
      <c r="CK129">
        <f t="shared" si="11"/>
        <v>1078250</v>
      </c>
      <c r="CL129">
        <f t="shared" si="11"/>
        <v>1101282</v>
      </c>
      <c r="CM129">
        <f t="shared" si="11"/>
        <v>1134793</v>
      </c>
      <c r="CN129">
        <f t="shared" si="11"/>
        <v>1159553</v>
      </c>
      <c r="CO129">
        <f t="shared" si="11"/>
        <v>1185192</v>
      </c>
      <c r="CP129">
        <f t="shared" si="11"/>
        <v>1207349</v>
      </c>
      <c r="CQ129">
        <f t="shared" si="11"/>
        <v>1234604</v>
      </c>
      <c r="CR129">
        <f t="shared" si="11"/>
        <v>1263923</v>
      </c>
      <c r="CS129">
        <f t="shared" si="11"/>
        <v>1287746</v>
      </c>
      <c r="CT129">
        <f t="shared" si="11"/>
        <v>1307854</v>
      </c>
      <c r="CU129">
        <f t="shared" si="11"/>
        <v>1328098</v>
      </c>
      <c r="CV129">
        <f t="shared" si="11"/>
        <v>1348402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601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2461</v>
      </c>
      <c r="BC130">
        <f t="shared" si="9"/>
        <v>3041</v>
      </c>
      <c r="BD130">
        <f t="shared" si="9"/>
        <v>3889</v>
      </c>
      <c r="BE130">
        <f t="shared" si="9"/>
        <v>5234</v>
      </c>
      <c r="BF130">
        <f t="shared" si="9"/>
        <v>7120</v>
      </c>
      <c r="BG130">
        <f t="shared" si="9"/>
        <v>8715</v>
      </c>
      <c r="BH130">
        <f t="shared" si="9"/>
        <v>14916</v>
      </c>
      <c r="BI130">
        <f t="shared" si="9"/>
        <v>20678</v>
      </c>
      <c r="BJ130">
        <f t="shared" si="9"/>
        <v>27483</v>
      </c>
      <c r="BK130">
        <f t="shared" si="10"/>
        <v>35563</v>
      </c>
      <c r="BL130">
        <f t="shared" si="10"/>
        <v>46863</v>
      </c>
      <c r="BM130">
        <f t="shared" si="10"/>
        <v>57525</v>
      </c>
      <c r="BN130">
        <f t="shared" si="10"/>
        <v>70234</v>
      </c>
      <c r="BO130">
        <f t="shared" si="10"/>
        <v>89352</v>
      </c>
      <c r="BP130">
        <f t="shared" si="10"/>
        <v>108106</v>
      </c>
      <c r="BQ130">
        <f t="shared" si="10"/>
        <v>129126</v>
      </c>
      <c r="BR130">
        <f t="shared" si="10"/>
        <v>149575</v>
      </c>
      <c r="BS130">
        <f t="shared" si="10"/>
        <v>171855</v>
      </c>
      <c r="BT130">
        <f t="shared" si="10"/>
        <v>199671</v>
      </c>
      <c r="BU130">
        <f t="shared" si="10"/>
        <v>225999</v>
      </c>
      <c r="BV130">
        <f t="shared" si="11"/>
        <v>258418</v>
      </c>
      <c r="BW130">
        <f t="shared" si="11"/>
        <v>291714</v>
      </c>
      <c r="BX130">
        <f t="shared" si="11"/>
        <v>325982</v>
      </c>
      <c r="BY130">
        <f t="shared" si="11"/>
        <v>357349</v>
      </c>
      <c r="BZ130">
        <f t="shared" si="11"/>
        <v>388197</v>
      </c>
      <c r="CA130">
        <f t="shared" si="11"/>
        <v>420839</v>
      </c>
      <c r="CB130">
        <f t="shared" si="11"/>
        <v>454266</v>
      </c>
      <c r="CC130">
        <f t="shared" si="11"/>
        <v>490539</v>
      </c>
      <c r="CD130">
        <f t="shared" si="11"/>
        <v>526394</v>
      </c>
      <c r="CE130">
        <f t="shared" si="11"/>
        <v>558188</v>
      </c>
      <c r="CF130">
        <f t="shared" si="11"/>
        <v>588861</v>
      </c>
      <c r="CG130">
        <f t="shared" si="11"/>
        <v>616147</v>
      </c>
      <c r="CH130">
        <f t="shared" si="11"/>
        <v>645056</v>
      </c>
      <c r="CI130">
        <f t="shared" si="11"/>
        <v>675568</v>
      </c>
      <c r="CJ130">
        <f t="shared" si="11"/>
        <v>710119</v>
      </c>
      <c r="CK130">
        <f t="shared" si="11"/>
        <v>745149</v>
      </c>
      <c r="CL130">
        <f t="shared" si="11"/>
        <v>780087</v>
      </c>
      <c r="CM130">
        <f t="shared" si="11"/>
        <v>808867</v>
      </c>
      <c r="CN130">
        <f t="shared" si="11"/>
        <v>837218</v>
      </c>
      <c r="CO130">
        <f t="shared" si="11"/>
        <v>867478</v>
      </c>
      <c r="CP130">
        <f t="shared" si="11"/>
        <v>899506</v>
      </c>
      <c r="CQ130">
        <f t="shared" si="11"/>
        <v>931470</v>
      </c>
      <c r="CR130">
        <f t="shared" si="11"/>
        <v>970771</v>
      </c>
      <c r="CS130">
        <f t="shared" si="11"/>
        <v>1006264</v>
      </c>
      <c r="CT130">
        <f t="shared" si="11"/>
        <v>1036712</v>
      </c>
      <c r="CU130">
        <f t="shared" si="11"/>
        <v>1061837</v>
      </c>
      <c r="CV130">
        <f t="shared" si="11"/>
        <v>1089035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602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70725</v>
      </c>
      <c r="CK131">
        <f t="shared" si="11"/>
        <v>76398</v>
      </c>
      <c r="CL131">
        <f t="shared" si="11"/>
        <v>81699</v>
      </c>
      <c r="CM131">
        <f t="shared" si="11"/>
        <v>86534</v>
      </c>
      <c r="CN131">
        <f t="shared" si="11"/>
        <v>91021</v>
      </c>
      <c r="CO131">
        <f t="shared" si="11"/>
        <v>95858</v>
      </c>
      <c r="CP131">
        <f t="shared" si="11"/>
        <v>101474</v>
      </c>
      <c r="CQ131">
        <f t="shared" si="11"/>
        <v>109111</v>
      </c>
      <c r="CR131">
        <f t="shared" si="11"/>
        <v>126769</v>
      </c>
      <c r="CS131">
        <f t="shared" si="11"/>
        <v>136996</v>
      </c>
      <c r="CT131">
        <f t="shared" si="11"/>
        <v>144074</v>
      </c>
      <c r="CU131">
        <f t="shared" si="11"/>
        <v>151190</v>
      </c>
      <c r="CV131">
        <f t="shared" si="11"/>
        <v>161691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603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14768</v>
      </c>
      <c r="CK132">
        <f t="shared" si="11"/>
        <v>15771</v>
      </c>
      <c r="CL132">
        <f t="shared" si="11"/>
        <v>16766</v>
      </c>
      <c r="CM132">
        <f t="shared" si="11"/>
        <v>17533</v>
      </c>
      <c r="CN132">
        <f t="shared" si="11"/>
        <v>18451</v>
      </c>
      <c r="CO132">
        <f t="shared" si="11"/>
        <v>19256</v>
      </c>
      <c r="CP132">
        <f t="shared" si="11"/>
        <v>20365</v>
      </c>
      <c r="CQ132">
        <f t="shared" si="11"/>
        <v>21688</v>
      </c>
      <c r="CR132">
        <f t="shared" si="11"/>
        <v>22960</v>
      </c>
      <c r="CS132">
        <f t="shared" si="11"/>
        <v>23978</v>
      </c>
      <c r="CT132">
        <f t="shared" si="11"/>
        <v>25074</v>
      </c>
      <c r="CU132">
        <f t="shared" si="11"/>
        <v>26238</v>
      </c>
      <c r="CV132">
        <f t="shared" si="11"/>
        <v>27423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600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114643</v>
      </c>
      <c r="CK133">
        <f t="shared" si="11"/>
        <v>118513</v>
      </c>
      <c r="CL133">
        <f t="shared" si="11"/>
        <v>121952</v>
      </c>
      <c r="CM133">
        <f t="shared" si="11"/>
        <v>125980</v>
      </c>
      <c r="CN133">
        <f t="shared" si="11"/>
        <v>129996</v>
      </c>
      <c r="CO133">
        <f t="shared" si="11"/>
        <v>134023</v>
      </c>
      <c r="CP133">
        <f t="shared" si="11"/>
        <v>138458</v>
      </c>
      <c r="CQ133">
        <f t="shared" si="11"/>
        <v>142692</v>
      </c>
      <c r="CR133">
        <f t="shared" si="11"/>
        <v>147278</v>
      </c>
      <c r="CS133">
        <f t="shared" si="11"/>
        <v>151855</v>
      </c>
      <c r="CT133">
        <f t="shared" si="11"/>
        <v>156307</v>
      </c>
      <c r="CU133">
        <f t="shared" si="11"/>
        <v>160690</v>
      </c>
      <c r="CV133">
        <f t="shared" si="11"/>
        <v>164994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3346</v>
      </c>
      <c r="CK2">
        <f>SUMIF(DeadRaw!$B:$B,$B2,DeadRaw!CM:CM)</f>
        <v>4636</v>
      </c>
      <c r="CL2">
        <f>SUMIF(DeadRaw!$B:$B,$B2,DeadRaw!CN:CN)</f>
        <v>4636</v>
      </c>
      <c r="CM2">
        <f>SUMIF(DeadRaw!$B:$B,$B2,DeadRaw!CO:CO)</f>
        <v>4636</v>
      </c>
      <c r="CN2">
        <f>SUMIF(DeadRaw!$B:$B,$B2,DeadRaw!CP:CP)</f>
        <v>4636</v>
      </c>
      <c r="CO2">
        <f>SUMIF(DeadRaw!$B:$B,$B2,DeadRaw!CQ:CQ)</f>
        <v>4636</v>
      </c>
      <c r="CP2">
        <f>SUMIF(DeadRaw!$B:$B,$B2,DeadRaw!CR:CR)</f>
        <v>4636</v>
      </c>
      <c r="CQ2">
        <f>SUMIF(DeadRaw!$B:$B,$B2,DeadRaw!CS:CS)</f>
        <v>4636</v>
      </c>
      <c r="CR2">
        <f>SUMIF(DeadRaw!$B:$B,$B2,DeadRaw!CT:CT)</f>
        <v>4636</v>
      </c>
      <c r="CS2">
        <f>SUMIF(DeadRaw!$B:$B,$B2,DeadRaw!CU:CU)</f>
        <v>4636</v>
      </c>
      <c r="CT2">
        <f>SUMIF(DeadRaw!$B:$B,$B2,DeadRaw!CV:CV)</f>
        <v>4637</v>
      </c>
      <c r="CU2">
        <f>SUMIF(DeadRaw!$B:$B,$B2,DeadRaw!CW:CW)</f>
        <v>4637</v>
      </c>
      <c r="CV2">
        <f>SUMIF(DeadRaw!$B:$B,$B2,DeadRaw!CX:CX)</f>
        <v>4637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22170</v>
      </c>
      <c r="CK3">
        <f>SUMIF(DeadRaw!$B:$B,$B3,DeadRaw!CM:CM)</f>
        <v>22745</v>
      </c>
      <c r="CL3">
        <f>SUMIF(DeadRaw!$B:$B,$B3,DeadRaw!CN:CN)</f>
        <v>23227</v>
      </c>
      <c r="CM3">
        <f>SUMIF(DeadRaw!$B:$B,$B3,DeadRaw!CO:CO)</f>
        <v>23660</v>
      </c>
      <c r="CN3">
        <f>SUMIF(DeadRaw!$B:$B,$B3,DeadRaw!CP:CP)</f>
        <v>24114</v>
      </c>
      <c r="CO3">
        <f>SUMIF(DeadRaw!$B:$B,$B3,DeadRaw!CQ:CQ)</f>
        <v>24648</v>
      </c>
      <c r="CP3">
        <f>SUMIF(DeadRaw!$B:$B,$B3,DeadRaw!CR:CR)</f>
        <v>25085</v>
      </c>
      <c r="CQ3">
        <f>SUMIF(DeadRaw!$B:$B,$B3,DeadRaw!CS:CS)</f>
        <v>25549</v>
      </c>
      <c r="CR3">
        <f>SUMIF(DeadRaw!$B:$B,$B3,DeadRaw!CT:CT)</f>
        <v>25969</v>
      </c>
      <c r="CS3">
        <f>SUMIF(DeadRaw!$B:$B,$B3,DeadRaw!CU:CU)</f>
        <v>26384</v>
      </c>
      <c r="CT3">
        <f>SUMIF(DeadRaw!$B:$B,$B3,DeadRaw!CV:CV)</f>
        <v>26644</v>
      </c>
      <c r="CU3">
        <f>SUMIF(DeadRaw!$B:$B,$B3,DeadRaw!CW:CW)</f>
        <v>26977</v>
      </c>
      <c r="CV3">
        <f>SUMIF(DeadRaw!$B:$B,$B3,DeadRaw!CX:CX)</f>
        <v>27359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4869</v>
      </c>
      <c r="CK4">
        <f>SUMIF(DeadRaw!$B:$B,$B4,DeadRaw!CM:CM)</f>
        <v>4958</v>
      </c>
      <c r="CL4">
        <f>SUMIF(DeadRaw!$B:$B,$B4,DeadRaw!CN:CN)</f>
        <v>5031</v>
      </c>
      <c r="CM4">
        <f>SUMIF(DeadRaw!$B:$B,$B4,DeadRaw!CO:CO)</f>
        <v>5118</v>
      </c>
      <c r="CN4">
        <f>SUMIF(DeadRaw!$B:$B,$B4,DeadRaw!CP:CP)</f>
        <v>5209</v>
      </c>
      <c r="CO4">
        <f>SUMIF(DeadRaw!$B:$B,$B4,DeadRaw!CQ:CQ)</f>
        <v>5297</v>
      </c>
      <c r="CP4">
        <f>SUMIF(DeadRaw!$B:$B,$B4,DeadRaw!CR:CR)</f>
        <v>5391</v>
      </c>
      <c r="CQ4">
        <f>SUMIF(DeadRaw!$B:$B,$B4,DeadRaw!CS:CS)</f>
        <v>5481</v>
      </c>
      <c r="CR4">
        <f>SUMIF(DeadRaw!$B:$B,$B4,DeadRaw!CT:CT)</f>
        <v>5574</v>
      </c>
      <c r="CS4">
        <f>SUMIF(DeadRaw!$B:$B,$B4,DeadRaw!CU:CU)</f>
        <v>5650</v>
      </c>
      <c r="CT4">
        <f>SUMIF(DeadRaw!$B:$B,$B4,DeadRaw!CV:CV)</f>
        <v>5710</v>
      </c>
      <c r="CU4">
        <f>SUMIF(DeadRaw!$B:$B,$B4,DeadRaw!CW:CW)</f>
        <v>5806</v>
      </c>
      <c r="CV4">
        <f>SUMIF(DeadRaw!$B:$B,$B4,DeadRaw!CX:CX)</f>
        <v>5877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598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229</v>
      </c>
      <c r="CK5">
        <f>SUMIF(DeadRaw!$B:$B,$B5,DeadRaw!CM:CM)</f>
        <v>230</v>
      </c>
      <c r="CL5">
        <f>SUMIF(DeadRaw!$B:$B,$B5,DeadRaw!CN:CN)</f>
        <v>232</v>
      </c>
      <c r="CM5">
        <f>SUMIF(DeadRaw!$B:$B,$B5,DeadRaw!CO:CO)</f>
        <v>234</v>
      </c>
      <c r="CN5">
        <f>SUMIF(DeadRaw!$B:$B,$B5,DeadRaw!CP:CP)</f>
        <v>236</v>
      </c>
      <c r="CO5">
        <f>SUMIF(DeadRaw!$B:$B,$B5,DeadRaw!CQ:CQ)</f>
        <v>237</v>
      </c>
      <c r="CP5">
        <f>SUMIF(DeadRaw!$B:$B,$B5,DeadRaw!CR:CR)</f>
        <v>238</v>
      </c>
      <c r="CQ5">
        <f>SUMIF(DeadRaw!$B:$B,$B5,DeadRaw!CS:CS)</f>
        <v>240</v>
      </c>
      <c r="CR5">
        <f>SUMIF(DeadRaw!$B:$B,$B5,DeadRaw!CT:CT)</f>
        <v>240</v>
      </c>
      <c r="CS5">
        <f>SUMIF(DeadRaw!$B:$B,$B5,DeadRaw!CU:CU)</f>
        <v>242</v>
      </c>
      <c r="CT5">
        <f>SUMIF(DeadRaw!$B:$B,$B5,DeadRaw!CV:CV)</f>
        <v>243</v>
      </c>
      <c r="CU5">
        <f>SUMIF(DeadRaw!$B:$B,$B5,DeadRaw!CW:CW)</f>
        <v>244</v>
      </c>
      <c r="CV5">
        <f>SUMIF(DeadRaw!$B:$B,$B5,DeadRaw!CX:CX)</f>
        <v>246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19315</v>
      </c>
      <c r="CK6">
        <f>SUMIF(DeadRaw!$B:$B,$B6,DeadRaw!CM:CM)</f>
        <v>20002</v>
      </c>
      <c r="CL6">
        <f>SUMIF(DeadRaw!$B:$B,$B6,DeadRaw!CN:CN)</f>
        <v>20043</v>
      </c>
      <c r="CM6">
        <f>SUMIF(DeadRaw!$B:$B,$B6,DeadRaw!CO:CO)</f>
        <v>20453</v>
      </c>
      <c r="CN6">
        <f>SUMIF(DeadRaw!$B:$B,$B6,DeadRaw!CP:CP)</f>
        <v>20852</v>
      </c>
      <c r="CO6">
        <f>SUMIF(DeadRaw!$B:$B,$B6,DeadRaw!CQ:CQ)</f>
        <v>21282</v>
      </c>
      <c r="CP6">
        <f>SUMIF(DeadRaw!$B:$B,$B6,DeadRaw!CR:CR)</f>
        <v>21717</v>
      </c>
      <c r="CQ6">
        <f>SUMIF(DeadRaw!$B:$B,$B6,DeadRaw!CS:CS)</f>
        <v>22157</v>
      </c>
      <c r="CR6">
        <f>SUMIF(DeadRaw!$B:$B,$B6,DeadRaw!CT:CT)</f>
        <v>22524</v>
      </c>
      <c r="CS6">
        <f>SUMIF(DeadRaw!$B:$B,$B6,DeadRaw!CU:CU)</f>
        <v>22902</v>
      </c>
      <c r="CT6">
        <f>SUMIF(DeadRaw!$B:$B,$B6,DeadRaw!CV:CV)</f>
        <v>23190</v>
      </c>
      <c r="CU6">
        <f>SUMIF(DeadRaw!$B:$B,$B6,DeadRaw!CW:CW)</f>
        <v>23521</v>
      </c>
      <c r="CV6">
        <f>SUMIF(DeadRaw!$B:$B,$B6,DeadRaw!CX:CX)</f>
        <v>23822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4052</v>
      </c>
      <c r="CK7">
        <f>SUMIF(DeadRaw!$B:$B,$B7,DeadRaw!CM:CM)</f>
        <v>4352</v>
      </c>
      <c r="CL7">
        <f>SUMIF(DeadRaw!$B:$B,$B7,DeadRaw!CN:CN)</f>
        <v>4459</v>
      </c>
      <c r="CM7">
        <f>SUMIF(DeadRaw!$B:$B,$B7,DeadRaw!CO:CO)</f>
        <v>4586</v>
      </c>
      <c r="CN7">
        <f>SUMIF(DeadRaw!$B:$B,$B7,DeadRaw!CP:CP)</f>
        <v>4862</v>
      </c>
      <c r="CO7">
        <f>SUMIF(DeadRaw!$B:$B,$B7,DeadRaw!CQ:CQ)</f>
        <v>5033</v>
      </c>
      <c r="CP7">
        <f>SUMIF(DeadRaw!$B:$B,$B7,DeadRaw!CR:CR)</f>
        <v>5279</v>
      </c>
      <c r="CQ7">
        <f>SUMIF(DeadRaw!$B:$B,$B7,DeadRaw!CS:CS)</f>
        <v>5575</v>
      </c>
      <c r="CR7">
        <f>SUMIF(DeadRaw!$B:$B,$B7,DeadRaw!CT:CT)</f>
        <v>5760</v>
      </c>
      <c r="CS7">
        <f>SUMIF(DeadRaw!$B:$B,$B7,DeadRaw!CU:CU)</f>
        <v>5877</v>
      </c>
      <c r="CT7">
        <f>SUMIF(DeadRaw!$B:$B,$B7,DeadRaw!CV:CV)</f>
        <v>5976</v>
      </c>
      <c r="CU7">
        <f>SUMIF(DeadRaw!$B:$B,$B7,DeadRaw!CW:CW)</f>
        <v>6126</v>
      </c>
      <c r="CV7">
        <f>SUMIF(DeadRaw!$B:$B,$B7,DeadRaw!CX:CX)</f>
        <v>6314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4414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17941</v>
      </c>
      <c r="CK8">
        <f>SUMIF(DeadRaw!$B:$B,$B8,DeadRaw!CM:CM)</f>
        <v>18703</v>
      </c>
      <c r="CL8">
        <f>SUMIF(DeadRaw!$B:$B,$B8,DeadRaw!CN:CN)</f>
        <v>19345</v>
      </c>
      <c r="CM8">
        <f>SUMIF(DeadRaw!$B:$B,$B8,DeadRaw!CO:CO)</f>
        <v>19744</v>
      </c>
      <c r="CN8">
        <f>SUMIF(DeadRaw!$B:$B,$B8,DeadRaw!CP:CP)</f>
        <v>20292</v>
      </c>
      <c r="CO8">
        <f>SUMIF(DeadRaw!$B:$B,$B8,DeadRaw!CQ:CQ)</f>
        <v>20829</v>
      </c>
      <c r="CP8">
        <f>SUMIF(DeadRaw!$B:$B,$B8,DeadRaw!CR:CR)</f>
        <v>21373</v>
      </c>
      <c r="CQ8">
        <f>SUMIF(DeadRaw!$B:$B,$B8,DeadRaw!CS:CS)</f>
        <v>21889</v>
      </c>
      <c r="CR8">
        <f>SUMIF(DeadRaw!$B:$B,$B8,DeadRaw!CT:CT)</f>
        <v>22279</v>
      </c>
      <c r="CS8">
        <f>SUMIF(DeadRaw!$B:$B,$B8,DeadRaw!CU:CU)</f>
        <v>22648</v>
      </c>
      <c r="CT8">
        <f>SUMIF(DeadRaw!$B:$B,$B8,DeadRaw!CV:CV)</f>
        <v>22890</v>
      </c>
      <c r="CU8">
        <f>SUMIF(DeadRaw!$B:$B,$B8,DeadRaw!CW:CW)</f>
        <v>23327</v>
      </c>
      <c r="CV8">
        <f>SUMIF(DeadRaw!$B:$B,$B8,DeadRaw!CX:CX)</f>
        <v>23694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41</v>
      </c>
      <c r="BB9">
        <f>SUMIF(DeadRaw!$B:$B,$B9,DeadRaw!BD:BD)</f>
        <v>49</v>
      </c>
      <c r="BC9">
        <f>SUMIF(DeadRaw!$B:$B,$B9,DeadRaw!BE:BE)</f>
        <v>58</v>
      </c>
      <c r="BD9">
        <f>SUMIF(DeadRaw!$B:$B,$B9,DeadRaw!BF:BF)</f>
        <v>73</v>
      </c>
      <c r="BE9">
        <f>SUMIF(DeadRaw!$B:$B,$B9,DeadRaw!BG:BG)</f>
        <v>99</v>
      </c>
      <c r="BF9">
        <f>SUMIF(DeadRaw!$B:$B,$B9,DeadRaw!BH:BH)</f>
        <v>133</v>
      </c>
      <c r="BG9">
        <f>SUMIF(DeadRaw!$B:$B,$B9,DeadRaw!BI:BI)</f>
        <v>164</v>
      </c>
      <c r="BH9">
        <f>SUMIF(DeadRaw!$B:$B,$B9,DeadRaw!BJ:BJ)</f>
        <v>258</v>
      </c>
      <c r="BI9">
        <f>SUMIF(DeadRaw!$B:$B,$B9,DeadRaw!BK:BK)</f>
        <v>349</v>
      </c>
      <c r="BJ9">
        <f>SUMIF(DeadRaw!$B:$B,$B9,DeadRaw!BL:BL)</f>
        <v>442</v>
      </c>
      <c r="BK9">
        <f>SUMIF(DeadRaw!$B:$B,$B9,DeadRaw!BM:BM)</f>
        <v>586</v>
      </c>
      <c r="BL9">
        <f>SUMIF(DeadRaw!$B:$B,$B9,DeadRaw!BN:BN)</f>
        <v>786</v>
      </c>
      <c r="BM9">
        <f>SUMIF(DeadRaw!$B:$B,$B9,DeadRaw!BO:BO)</f>
        <v>1008</v>
      </c>
      <c r="BN9">
        <f>SUMIF(DeadRaw!$B:$B,$B9,DeadRaw!BP:BP)</f>
        <v>1316</v>
      </c>
      <c r="BO9">
        <f>SUMIF(DeadRaw!$B:$B,$B9,DeadRaw!BQ:BQ)</f>
        <v>1726</v>
      </c>
      <c r="BP9">
        <f>SUMIF(DeadRaw!$B:$B,$B9,DeadRaw!BR:BR)</f>
        <v>2265</v>
      </c>
      <c r="BQ9">
        <f>SUMIF(DeadRaw!$B:$B,$B9,DeadRaw!BS:BS)</f>
        <v>2731</v>
      </c>
      <c r="BR9">
        <f>SUMIF(DeadRaw!$B:$B,$B9,DeadRaw!BT:BT)</f>
        <v>3420</v>
      </c>
      <c r="BS9">
        <f>SUMIF(DeadRaw!$B:$B,$B9,DeadRaw!BU:BU)</f>
        <v>4192</v>
      </c>
      <c r="BT9">
        <f>SUMIF(DeadRaw!$B:$B,$B9,DeadRaw!BV:BV)</f>
        <v>5367</v>
      </c>
      <c r="BU9">
        <f>SUMIF(DeadRaw!$B:$B,$B9,DeadRaw!BW:BW)</f>
        <v>6501</v>
      </c>
      <c r="BV9">
        <f>SUMIF(DeadRaw!$B:$B,$B9,DeadRaw!BX:BX)</f>
        <v>7921</v>
      </c>
      <c r="BW9">
        <f>SUMIF(DeadRaw!$B:$B,$B9,DeadRaw!BY:BY)</f>
        <v>9246</v>
      </c>
      <c r="BX9">
        <f>SUMIF(DeadRaw!$B:$B,$B9,DeadRaw!BZ:BZ)</f>
        <v>10855</v>
      </c>
      <c r="BY9">
        <f>SUMIF(DeadRaw!$B:$B,$B9,DeadRaw!CA:CA)</f>
        <v>12375</v>
      </c>
      <c r="BZ9">
        <f>SUMIF(DeadRaw!$B:$B,$B9,DeadRaw!CB:CB)</f>
        <v>13894</v>
      </c>
      <c r="CA9">
        <f>SUMIF(DeadRaw!$B:$B,$B9,DeadRaw!CC:CC)</f>
        <v>16191</v>
      </c>
      <c r="CB9">
        <f>SUMIF(DeadRaw!$B:$B,$B9,DeadRaw!CD:CD)</f>
        <v>18270</v>
      </c>
      <c r="CC9">
        <f>SUMIF(DeadRaw!$B:$B,$B9,DeadRaw!CE:CE)</f>
        <v>20255</v>
      </c>
      <c r="CD9">
        <f>SUMIF(DeadRaw!$B:$B,$B9,DeadRaw!CF:CF)</f>
        <v>22333</v>
      </c>
      <c r="CE9">
        <f>SUMIF(DeadRaw!$B:$B,$B9,DeadRaw!CG:CG)</f>
        <v>24342</v>
      </c>
      <c r="CF9">
        <f>SUMIF(DeadRaw!$B:$B,$B9,DeadRaw!CH:CH)</f>
        <v>26086</v>
      </c>
      <c r="CG9">
        <f>SUMIF(DeadRaw!$B:$B,$B9,DeadRaw!CI:CI)</f>
        <v>27870</v>
      </c>
      <c r="CH9">
        <f>SUMIF(DeadRaw!$B:$B,$B9,DeadRaw!CJ:CJ)</f>
        <v>30262</v>
      </c>
      <c r="CI9">
        <f>SUMIF(DeadRaw!$B:$B,$B9,DeadRaw!CK:CK)</f>
        <v>32734</v>
      </c>
      <c r="CJ9">
        <f>SUMIF(DeadRaw!$B:$B,$B9,DeadRaw!CL:CL)</f>
        <v>34827</v>
      </c>
      <c r="CK9">
        <f>SUMIF(DeadRaw!$B:$B,$B9,DeadRaw!CM:CM)</f>
        <v>37411</v>
      </c>
      <c r="CL9">
        <f>SUMIF(DeadRaw!$B:$B,$B9,DeadRaw!CN:CN)</f>
        <v>39753</v>
      </c>
      <c r="CM9">
        <f>SUMIF(DeadRaw!$B:$B,$B9,DeadRaw!CO:CO)</f>
        <v>40945</v>
      </c>
      <c r="CN9">
        <f>SUMIF(DeadRaw!$B:$B,$B9,DeadRaw!CP:CP)</f>
        <v>42659</v>
      </c>
      <c r="CO9">
        <f>SUMIF(DeadRaw!$B:$B,$B9,DeadRaw!CQ:CQ)</f>
        <v>45086</v>
      </c>
      <c r="CP9">
        <f>SUMIF(DeadRaw!$B:$B,$B9,DeadRaw!CR:CR)</f>
        <v>47412</v>
      </c>
      <c r="CQ9">
        <f>SUMIF(DeadRaw!$B:$B,$B9,DeadRaw!CS:CS)</f>
        <v>49724</v>
      </c>
      <c r="CR9">
        <f>SUMIF(DeadRaw!$B:$B,$B9,DeadRaw!CT:CT)</f>
        <v>51493</v>
      </c>
      <c r="CS9">
        <f>SUMIF(DeadRaw!$B:$B,$B9,DeadRaw!CU:CU)</f>
        <v>53755</v>
      </c>
      <c r="CT9">
        <f>SUMIF(DeadRaw!$B:$B,$B9,DeadRaw!CV:CV)</f>
        <v>54881</v>
      </c>
      <c r="CU9">
        <f>SUMIF(DeadRaw!$B:$B,$B9,DeadRaw!CW:CW)</f>
        <v>56259</v>
      </c>
      <c r="CV9">
        <f>SUMIF(DeadRaw!$B:$B,$B9,DeadRaw!CX:CX)</f>
        <v>58355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1281</v>
      </c>
      <c r="CK10">
        <f>SUMIF(DeadRaw!$B:$B,$B10,DeadRaw!CM:CM)</f>
        <v>1327</v>
      </c>
      <c r="CL10">
        <f>SUMIF(DeadRaw!$B:$B,$B10,DeadRaw!CN:CN)</f>
        <v>1368</v>
      </c>
      <c r="CM10">
        <f>SUMIF(DeadRaw!$B:$B,$B10,DeadRaw!CO:CO)</f>
        <v>1393</v>
      </c>
      <c r="CN10">
        <f>SUMIF(DeadRaw!$B:$B,$B10,DeadRaw!CP:CP)</f>
        <v>1429</v>
      </c>
      <c r="CO10">
        <f>SUMIF(DeadRaw!$B:$B,$B10,DeadRaw!CQ:CQ)</f>
        <v>1478</v>
      </c>
      <c r="CP10">
        <f>SUMIF(DeadRaw!$B:$B,$B10,DeadRaw!CR:CR)</f>
        <v>1509</v>
      </c>
      <c r="CQ10">
        <f>SUMIF(DeadRaw!$B:$B,$B10,DeadRaw!CS:CS)</f>
        <v>1549</v>
      </c>
      <c r="CR10">
        <f>SUMIF(DeadRaw!$B:$B,$B10,DeadRaw!CT:CT)</f>
        <v>1589</v>
      </c>
      <c r="CS10">
        <f>SUMIF(DeadRaw!$B:$B,$B10,DeadRaw!CU:CU)</f>
        <v>1599</v>
      </c>
      <c r="CT10">
        <f>SUMIF(DeadRaw!$B:$B,$B10,DeadRaw!CV:CV)</f>
        <v>1610</v>
      </c>
      <c r="CU10">
        <f>SUMIF(DeadRaw!$B:$B,$B10,DeadRaw!CW:CW)</f>
        <v>1665</v>
      </c>
      <c r="CV10">
        <f>SUMIF(DeadRaw!$B:$B,$B10,DeadRaw!CX:CX)</f>
        <v>1699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152</v>
      </c>
      <c r="CK11">
        <f>SUMIF(DeadRaw!$B:$B,$B11,DeadRaw!CM:CM)</f>
        <v>161</v>
      </c>
      <c r="CL11">
        <f>SUMIF(DeadRaw!$B:$B,$B11,DeadRaw!CN:CN)</f>
        <v>164</v>
      </c>
      <c r="CM11">
        <f>SUMIF(DeadRaw!$B:$B,$B11,DeadRaw!CO:CO)</f>
        <v>165</v>
      </c>
      <c r="CN11">
        <f>SUMIF(DeadRaw!$B:$B,$B11,DeadRaw!CP:CP)</f>
        <v>181</v>
      </c>
      <c r="CO11">
        <f>SUMIF(DeadRaw!$B:$B,$B11,DeadRaw!CQ:CQ)</f>
        <v>182</v>
      </c>
      <c r="CP11">
        <f>SUMIF(DeadRaw!$B:$B,$B11,DeadRaw!CR:CR)</f>
        <v>187</v>
      </c>
      <c r="CQ11">
        <f>SUMIF(DeadRaw!$B:$B,$B11,DeadRaw!CS:CS)</f>
        <v>194</v>
      </c>
      <c r="CR11">
        <f>SUMIF(DeadRaw!$B:$B,$B11,DeadRaw!CT:CT)</f>
        <v>199</v>
      </c>
      <c r="CS11">
        <f>SUMIF(DeadRaw!$B:$B,$B11,DeadRaw!CU:CU)</f>
        <v>201</v>
      </c>
      <c r="CT11">
        <f>SUMIF(DeadRaw!$B:$B,$B11,DeadRaw!CV:CV)</f>
        <v>201</v>
      </c>
      <c r="CU11">
        <f>SUMIF(DeadRaw!$B:$B,$B11,DeadRaw!CW:CW)</f>
        <v>205</v>
      </c>
      <c r="CV11">
        <f>SUMIF(DeadRaw!$B:$B,$B11,DeadRaw!CX:CX)</f>
        <v>206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1333</v>
      </c>
      <c r="CK12">
        <f>SUMIF(DeadRaw!$B:$B,$B12,DeadRaw!CM:CM)</f>
        <v>1400</v>
      </c>
      <c r="CL12">
        <f>SUMIF(DeadRaw!$B:$B,$B12,DeadRaw!CN:CN)</f>
        <v>1511</v>
      </c>
      <c r="CM12">
        <f>SUMIF(DeadRaw!$B:$B,$B12,DeadRaw!CO:CO)</f>
        <v>1540</v>
      </c>
      <c r="CN12">
        <f>SUMIF(DeadRaw!$B:$B,$B12,DeadRaw!CP:CP)</f>
        <v>1580</v>
      </c>
      <c r="CO12">
        <f>SUMIF(DeadRaw!$B:$B,$B12,DeadRaw!CQ:CQ)</f>
        <v>1765</v>
      </c>
      <c r="CP12">
        <f>SUMIF(DeadRaw!$B:$B,$B12,DeadRaw!CR:CR)</f>
        <v>1937</v>
      </c>
      <c r="CQ12">
        <f>SUMIF(DeadRaw!$B:$B,$B12,DeadRaw!CS:CS)</f>
        <v>2021</v>
      </c>
      <c r="CR12">
        <f>SUMIF(DeadRaw!$B:$B,$B12,DeadRaw!CT:CT)</f>
        <v>2152</v>
      </c>
      <c r="CS12">
        <f>SUMIF(DeadRaw!$B:$B,$B12,DeadRaw!CU:CU)</f>
        <v>2192</v>
      </c>
      <c r="CT12">
        <f>SUMIF(DeadRaw!$B:$B,$B12,DeadRaw!CV:CV)</f>
        <v>2194</v>
      </c>
      <c r="CU12">
        <f>SUMIF(DeadRaw!$B:$B,$B12,DeadRaw!CW:CW)</f>
        <v>2274</v>
      </c>
      <c r="CV12">
        <f>SUMIF(DeadRaw!$B:$B,$B12,DeadRaw!CX:CX)</f>
        <v>2355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321</v>
      </c>
      <c r="CK13">
        <f>SUMIF(DeadRaw!$B:$B,$B13,DeadRaw!CM:CM)</f>
        <v>336</v>
      </c>
      <c r="CL13">
        <f>SUMIF(DeadRaw!$B:$B,$B13,DeadRaw!CN:CN)</f>
        <v>346</v>
      </c>
      <c r="CM13">
        <f>SUMIF(DeadRaw!$B:$B,$B13,DeadRaw!CO:CO)</f>
        <v>355</v>
      </c>
      <c r="CN13">
        <f>SUMIF(DeadRaw!$B:$B,$B13,DeadRaw!CP:CP)</f>
        <v>364</v>
      </c>
      <c r="CO13">
        <f>SUMIF(DeadRaw!$B:$B,$B13,DeadRaw!CQ:CQ)</f>
        <v>370</v>
      </c>
      <c r="CP13">
        <f>SUMIF(DeadRaw!$B:$B,$B13,DeadRaw!CR:CR)</f>
        <v>384</v>
      </c>
      <c r="CQ13">
        <f>SUMIF(DeadRaw!$B:$B,$B13,DeadRaw!CS:CS)</f>
        <v>394</v>
      </c>
      <c r="CR13">
        <f>SUMIF(DeadRaw!$B:$B,$B13,DeadRaw!CT:CT)</f>
        <v>403</v>
      </c>
      <c r="CS13">
        <f>SUMIF(DeadRaw!$B:$B,$B13,DeadRaw!CU:CU)</f>
        <v>418</v>
      </c>
      <c r="CT13">
        <f>SUMIF(DeadRaw!$B:$B,$B13,DeadRaw!CV:CV)</f>
        <v>422</v>
      </c>
      <c r="CU13">
        <f>SUMIF(DeadRaw!$B:$B,$B13,DeadRaw!CW:CW)</f>
        <v>427</v>
      </c>
      <c r="CV13">
        <f>SUMIF(DeadRaw!$B:$B,$B13,DeadRaw!CX:CX)</f>
        <v>434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3327</v>
      </c>
      <c r="CK14">
        <f>SUMIF(DeadRaw!$B:$B,$B14,DeadRaw!CM:CM)</f>
        <v>3471</v>
      </c>
      <c r="CL14">
        <f>SUMIF(DeadRaw!$B:$B,$B14,DeadRaw!CN:CN)</f>
        <v>3613</v>
      </c>
      <c r="CM14">
        <f>SUMIF(DeadRaw!$B:$B,$B14,DeadRaw!CO:CO)</f>
        <v>3697</v>
      </c>
      <c r="CN14">
        <f>SUMIF(DeadRaw!$B:$B,$B14,DeadRaw!CP:CP)</f>
        <v>3764</v>
      </c>
      <c r="CO14">
        <f>SUMIF(DeadRaw!$B:$B,$B14,DeadRaw!CQ:CQ)</f>
        <v>3929</v>
      </c>
      <c r="CP14">
        <f>SUMIF(DeadRaw!$B:$B,$B14,DeadRaw!CR:CR)</f>
        <v>4068</v>
      </c>
      <c r="CQ14">
        <f>SUMIF(DeadRaw!$B:$B,$B14,DeadRaw!CS:CS)</f>
        <v>4192</v>
      </c>
      <c r="CR14">
        <f>SUMIF(DeadRaw!$B:$B,$B14,DeadRaw!CT:CT)</f>
        <v>4304</v>
      </c>
      <c r="CS14">
        <f>SUMIF(DeadRaw!$B:$B,$B14,DeadRaw!CU:CU)</f>
        <v>4424</v>
      </c>
      <c r="CT14">
        <f>SUMIF(DeadRaw!$B:$B,$B14,DeadRaw!CV:CV)</f>
        <v>4491</v>
      </c>
      <c r="CU14">
        <f>SUMIF(DeadRaw!$B:$B,$B14,DeadRaw!CW:CW)</f>
        <v>4534</v>
      </c>
      <c r="CV14">
        <f>SUMIF(DeadRaw!$B:$B,$B14,DeadRaw!CX:CX)</f>
        <v>4582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13759</v>
      </c>
      <c r="CK15">
        <f>SUMIF(DeadRaw!$B:$B,$B15,DeadRaw!CM:CM)</f>
        <v>14607</v>
      </c>
      <c r="CL15">
        <f>SUMIF(DeadRaw!$B:$B,$B15,DeadRaw!CN:CN)</f>
        <v>15498</v>
      </c>
      <c r="CM15">
        <f>SUMIF(DeadRaw!$B:$B,$B15,DeadRaw!CO:CO)</f>
        <v>16095</v>
      </c>
      <c r="CN15">
        <f>SUMIF(DeadRaw!$B:$B,$B15,DeadRaw!CP:CP)</f>
        <v>16550</v>
      </c>
      <c r="CO15">
        <f>SUMIF(DeadRaw!$B:$B,$B15,DeadRaw!CQ:CQ)</f>
        <v>17378</v>
      </c>
      <c r="CP15">
        <f>SUMIF(DeadRaw!$B:$B,$B15,DeadRaw!CR:CR)</f>
        <v>18151</v>
      </c>
      <c r="CQ15">
        <f>SUMIF(DeadRaw!$B:$B,$B15,DeadRaw!CS:CS)</f>
        <v>18791</v>
      </c>
      <c r="CR15">
        <f>SUMIF(DeadRaw!$B:$B,$B15,DeadRaw!CT:CT)</f>
        <v>19567</v>
      </c>
      <c r="CS15">
        <f>SUMIF(DeadRaw!$B:$B,$B15,DeadRaw!CU:CU)</f>
        <v>20381</v>
      </c>
      <c r="CT15">
        <f>SUMIF(DeadRaw!$B:$B,$B15,DeadRaw!CV:CV)</f>
        <v>20794</v>
      </c>
      <c r="CU15">
        <f>SUMIF(DeadRaw!$B:$B,$B15,DeadRaw!CW:CW)</f>
        <v>21157</v>
      </c>
      <c r="CV15">
        <f>SUMIF(DeadRaw!$B:$B,$B15,DeadRaw!CX:CX)</f>
        <v>21745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178</v>
      </c>
      <c r="CK16">
        <f>SUMIF(DeadRaw!$B:$B,$B16,DeadRaw!CM:CM)</f>
        <v>190</v>
      </c>
      <c r="CL16">
        <f>SUMIF(DeadRaw!$B:$B,$B16,DeadRaw!CN:CN)</f>
        <v>222</v>
      </c>
      <c r="CM16">
        <f>SUMIF(DeadRaw!$B:$B,$B16,DeadRaw!CO:CO)</f>
        <v>236</v>
      </c>
      <c r="CN16">
        <f>SUMIF(DeadRaw!$B:$B,$B16,DeadRaw!CP:CP)</f>
        <v>236</v>
      </c>
      <c r="CO16">
        <f>SUMIF(DeadRaw!$B:$B,$B16,DeadRaw!CQ:CQ)</f>
        <v>263</v>
      </c>
      <c r="CP16">
        <f>SUMIF(DeadRaw!$B:$B,$B16,DeadRaw!CR:CR)</f>
        <v>281</v>
      </c>
      <c r="CQ16">
        <f>SUMIF(DeadRaw!$B:$B,$B16,DeadRaw!CS:CS)</f>
        <v>328</v>
      </c>
      <c r="CR16">
        <f>SUMIF(DeadRaw!$B:$B,$B16,DeadRaw!CT:CT)</f>
        <v>345</v>
      </c>
      <c r="CS16">
        <f>SUMIF(DeadRaw!$B:$B,$B16,DeadRaw!CU:CU)</f>
        <v>360</v>
      </c>
      <c r="CT16">
        <f>SUMIF(DeadRaw!$B:$B,$B16,DeadRaw!CV:CV)</f>
        <v>372</v>
      </c>
      <c r="CU16">
        <f>SUMIF(DeadRaw!$B:$B,$B16,DeadRaw!CW:CW)</f>
        <v>385</v>
      </c>
      <c r="CV16">
        <f>SUMIF(DeadRaw!$B:$B,$B16,DeadRaw!CX:CX)</f>
        <v>394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4857</v>
      </c>
      <c r="CK18">
        <f>SUMIF(DeadRaw!$B:$B,$B18,DeadRaw!CM:CM)</f>
        <v>5163</v>
      </c>
      <c r="CL18">
        <f>SUMIF(DeadRaw!$B:$B,$B18,DeadRaw!CN:CN)</f>
        <v>5453</v>
      </c>
      <c r="CM18">
        <f>SUMIF(DeadRaw!$B:$B,$B18,DeadRaw!CO:CO)</f>
        <v>5683</v>
      </c>
      <c r="CN18">
        <f>SUMIF(DeadRaw!$B:$B,$B18,DeadRaw!CP:CP)</f>
        <v>5828</v>
      </c>
      <c r="CO18">
        <f>SUMIF(DeadRaw!$B:$B,$B18,DeadRaw!CQ:CQ)</f>
        <v>5998</v>
      </c>
      <c r="CP18">
        <f>SUMIF(DeadRaw!$B:$B,$B18,DeadRaw!CR:CR)</f>
        <v>6262</v>
      </c>
      <c r="CQ18">
        <f>SUMIF(DeadRaw!$B:$B,$B18,DeadRaw!CS:CS)</f>
        <v>6490</v>
      </c>
      <c r="CR18">
        <f>SUMIF(DeadRaw!$B:$B,$B18,DeadRaw!CT:CT)</f>
        <v>6679</v>
      </c>
      <c r="CS18">
        <f>SUMIF(DeadRaw!$B:$B,$B18,DeadRaw!CU:CU)</f>
        <v>6917</v>
      </c>
      <c r="CT18">
        <f>SUMIF(DeadRaw!$B:$B,$B18,DeadRaw!CV:CV)</f>
        <v>7094</v>
      </c>
      <c r="CU18">
        <f>SUMIF(DeadRaw!$B:$B,$B18,DeadRaw!CW:CW)</f>
        <v>7207</v>
      </c>
      <c r="CV18">
        <f>SUMIF(DeadRaw!$B:$B,$B18,DeadRaw!CX:CX)</f>
        <v>7331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410</v>
      </c>
      <c r="CK19">
        <f>SUMIF(DeadRaw!$B:$B,$B19,DeadRaw!CM:CM)</f>
        <v>431</v>
      </c>
      <c r="CL19">
        <f>SUMIF(DeadRaw!$B:$B,$B19,DeadRaw!CN:CN)</f>
        <v>443</v>
      </c>
      <c r="CM19">
        <f>SUMIF(DeadRaw!$B:$B,$B19,DeadRaw!CO:CO)</f>
        <v>452</v>
      </c>
      <c r="CN19">
        <f>SUMIF(DeadRaw!$B:$B,$B19,DeadRaw!CP:CP)</f>
        <v>470</v>
      </c>
      <c r="CO19">
        <f>SUMIF(DeadRaw!$B:$B,$B19,DeadRaw!CQ:CQ)</f>
        <v>491</v>
      </c>
      <c r="CP19">
        <f>SUMIF(DeadRaw!$B:$B,$B19,DeadRaw!CR:CR)</f>
        <v>510</v>
      </c>
      <c r="CQ19">
        <f>SUMIF(DeadRaw!$B:$B,$B19,DeadRaw!CS:CS)</f>
        <v>522</v>
      </c>
      <c r="CR19">
        <f>SUMIF(DeadRaw!$B:$B,$B19,DeadRaw!CT:CT)</f>
        <v>530</v>
      </c>
      <c r="CS19">
        <f>SUMIF(DeadRaw!$B:$B,$B19,DeadRaw!CU:CU)</f>
        <v>536</v>
      </c>
      <c r="CT19">
        <f>SUMIF(DeadRaw!$B:$B,$B19,DeadRaw!CV:CV)</f>
        <v>542</v>
      </c>
      <c r="CU19">
        <f>SUMIF(DeadRaw!$B:$B,$B19,DeadRaw!CW:CW)</f>
        <v>549</v>
      </c>
      <c r="CV19">
        <f>SUMIF(DeadRaw!$B:$B,$B19,DeadRaw!CX:CX)</f>
        <v>569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7</v>
      </c>
      <c r="CK20">
        <f>SUMIF(DeadRaw!$B:$B,$B20,DeadRaw!CM:CM)</f>
        <v>7</v>
      </c>
      <c r="CL20">
        <f>SUMIF(DeadRaw!$B:$B,$B20,DeadRaw!CN:CN)</f>
        <v>8</v>
      </c>
      <c r="CM20">
        <f>SUMIF(DeadRaw!$B:$B,$B20,DeadRaw!CO:CO)</f>
        <v>8</v>
      </c>
      <c r="CN20">
        <f>SUMIF(DeadRaw!$B:$B,$B20,DeadRaw!CP:CP)</f>
        <v>9</v>
      </c>
      <c r="CO20">
        <f>SUMIF(DeadRaw!$B:$B,$B20,DeadRaw!CQ:CQ)</f>
        <v>9</v>
      </c>
      <c r="CP20">
        <f>SUMIF(DeadRaw!$B:$B,$B20,DeadRaw!CR:CR)</f>
        <v>10</v>
      </c>
      <c r="CQ20">
        <f>SUMIF(DeadRaw!$B:$B,$B20,DeadRaw!CS:CS)</f>
        <v>10</v>
      </c>
      <c r="CR20">
        <f>SUMIF(DeadRaw!$B:$B,$B20,DeadRaw!CT:CT)</f>
        <v>10</v>
      </c>
      <c r="CS20">
        <f>SUMIF(DeadRaw!$B:$B,$B20,DeadRaw!CU:CU)</f>
        <v>10</v>
      </c>
      <c r="CT20">
        <f>SUMIF(DeadRaw!$B:$B,$B20,DeadRaw!CV:CV)</f>
        <v>10</v>
      </c>
      <c r="CU20">
        <f>SUMIF(DeadRaw!$B:$B,$B20,DeadRaw!CW:CW)</f>
        <v>10</v>
      </c>
      <c r="CV20">
        <f>SUMIF(DeadRaw!$B:$B,$B20,DeadRaw!CX:CX)</f>
        <v>10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63</v>
      </c>
      <c r="CK21">
        <f>SUMIF(DeadRaw!$B:$B,$B21,DeadRaw!CM:CM)</f>
        <v>66</v>
      </c>
      <c r="CL21">
        <f>SUMIF(DeadRaw!$B:$B,$B21,DeadRaw!CN:CN)</f>
        <v>67</v>
      </c>
      <c r="CM21">
        <f>SUMIF(DeadRaw!$B:$B,$B21,DeadRaw!CO:CO)</f>
        <v>67</v>
      </c>
      <c r="CN21">
        <f>SUMIF(DeadRaw!$B:$B,$B21,DeadRaw!CP:CP)</f>
        <v>67</v>
      </c>
      <c r="CO21">
        <f>SUMIF(DeadRaw!$B:$B,$B21,DeadRaw!CQ:CQ)</f>
        <v>67</v>
      </c>
      <c r="CP21">
        <f>SUMIF(DeadRaw!$B:$B,$B21,DeadRaw!CR:CR)</f>
        <v>67</v>
      </c>
      <c r="CQ21">
        <f>SUMIF(DeadRaw!$B:$B,$B21,DeadRaw!CS:CS)</f>
        <v>75</v>
      </c>
      <c r="CR21">
        <f>SUMIF(DeadRaw!$B:$B,$B21,DeadRaw!CT:CT)</f>
        <v>79</v>
      </c>
      <c r="CS21">
        <f>SUMIF(DeadRaw!$B:$B,$B21,DeadRaw!CU:CU)</f>
        <v>80</v>
      </c>
      <c r="CT21">
        <f>SUMIF(DeadRaw!$B:$B,$B21,DeadRaw!CV:CV)</f>
        <v>83</v>
      </c>
      <c r="CU21">
        <f>SUMIF(DeadRaw!$B:$B,$B21,DeadRaw!CW:CW)</f>
        <v>83</v>
      </c>
      <c r="CV21">
        <f>SUMIF(DeadRaw!$B:$B,$B21,DeadRaw!CX:CX)</f>
        <v>89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10</v>
      </c>
      <c r="CK22">
        <f>SUMIF(DeadRaw!$B:$B,$B22,DeadRaw!CM:CM)</f>
        <v>11</v>
      </c>
      <c r="CL22">
        <f>SUMIF(DeadRaw!$B:$B,$B22,DeadRaw!CN:CN)</f>
        <v>11</v>
      </c>
      <c r="CM22">
        <f>SUMIF(DeadRaw!$B:$B,$B22,DeadRaw!CO:CO)</f>
        <v>11</v>
      </c>
      <c r="CN22">
        <f>SUMIF(DeadRaw!$B:$B,$B22,DeadRaw!CP:CP)</f>
        <v>11</v>
      </c>
      <c r="CO22">
        <f>SUMIF(DeadRaw!$B:$B,$B22,DeadRaw!CQ:CQ)</f>
        <v>11</v>
      </c>
      <c r="CP22">
        <f>SUMIF(DeadRaw!$B:$B,$B22,DeadRaw!CR:CR)</f>
        <v>12</v>
      </c>
      <c r="CQ22">
        <f>SUMIF(DeadRaw!$B:$B,$B22,DeadRaw!CS:CS)</f>
        <v>12</v>
      </c>
      <c r="CR22">
        <f>SUMIF(DeadRaw!$B:$B,$B22,DeadRaw!CT:CT)</f>
        <v>12</v>
      </c>
      <c r="CS22">
        <f>SUMIF(DeadRaw!$B:$B,$B22,DeadRaw!CU:CU)</f>
        <v>12</v>
      </c>
      <c r="CT22">
        <f>SUMIF(DeadRaw!$B:$B,$B22,DeadRaw!CV:CV)</f>
        <v>12</v>
      </c>
      <c r="CU22">
        <f>SUMIF(DeadRaw!$B:$B,$B22,DeadRaw!CW:CW)</f>
        <v>14</v>
      </c>
      <c r="CV22">
        <f>SUMIF(DeadRaw!$B:$B,$B22,DeadRaw!CX:CX)</f>
        <v>14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84</v>
      </c>
      <c r="CK23">
        <f>SUMIF(DeadRaw!$B:$B,$B23,DeadRaw!CM:CM)</f>
        <v>86</v>
      </c>
      <c r="CL23">
        <f>SUMIF(DeadRaw!$B:$B,$B23,DeadRaw!CN:CN)</f>
        <v>88</v>
      </c>
      <c r="CM23">
        <f>SUMIF(DeadRaw!$B:$B,$B23,DeadRaw!CO:CO)</f>
        <v>89</v>
      </c>
      <c r="CN23">
        <f>SUMIF(DeadRaw!$B:$B,$B23,DeadRaw!CP:CP)</f>
        <v>89</v>
      </c>
      <c r="CO23">
        <f>SUMIF(DeadRaw!$B:$B,$B23,DeadRaw!CQ:CQ)</f>
        <v>92</v>
      </c>
      <c r="CP23">
        <f>SUMIF(DeadRaw!$B:$B,$B23,DeadRaw!CR:CR)</f>
        <v>93</v>
      </c>
      <c r="CQ23">
        <f>SUMIF(DeadRaw!$B:$B,$B23,DeadRaw!CS:CS)</f>
        <v>95</v>
      </c>
      <c r="CR23">
        <f>SUMIF(DeadRaw!$B:$B,$B23,DeadRaw!CT:CT)</f>
        <v>96</v>
      </c>
      <c r="CS23">
        <f>SUMIF(DeadRaw!$B:$B,$B23,DeadRaw!CU:CU)</f>
        <v>98</v>
      </c>
      <c r="CT23">
        <f>SUMIF(DeadRaw!$B:$B,$B23,DeadRaw!CV:CV)</f>
        <v>98</v>
      </c>
      <c r="CU23">
        <f>SUMIF(DeadRaw!$B:$B,$B23,DeadRaw!CW:CW)</f>
        <v>99</v>
      </c>
      <c r="CV23">
        <f>SUMIF(DeadRaw!$B:$B,$B23,DeadRaw!CX:CX)</f>
        <v>100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781</v>
      </c>
      <c r="CH24">
        <f>SUMIF(DeadRaw!$B:$B,$B24,DeadRaw!CJ:CJ)</f>
        <v>901</v>
      </c>
      <c r="CI24">
        <f>SUMIF(DeadRaw!$B:$B,$B24,DeadRaw!CK:CK)</f>
        <v>1008</v>
      </c>
      <c r="CJ24">
        <f>SUMIF(DeadRaw!$B:$B,$B24,DeadRaw!CL:CL)</f>
        <v>1259</v>
      </c>
      <c r="CK24">
        <f>SUMIF(DeadRaw!$B:$B,$B24,DeadRaw!CM:CM)</f>
        <v>1356</v>
      </c>
      <c r="CL24">
        <f>SUMIF(DeadRaw!$B:$B,$B24,DeadRaw!CN:CN)</f>
        <v>1401</v>
      </c>
      <c r="CM24">
        <f>SUMIF(DeadRaw!$B:$B,$B24,DeadRaw!CO:CO)</f>
        <v>1565</v>
      </c>
      <c r="CN24">
        <f>SUMIF(DeadRaw!$B:$B,$B24,DeadRaw!CP:CP)</f>
        <v>1727</v>
      </c>
      <c r="CO24">
        <f>SUMIF(DeadRaw!$B:$B,$B24,DeadRaw!CQ:CQ)</f>
        <v>1910</v>
      </c>
      <c r="CP24">
        <f>SUMIF(DeadRaw!$B:$B,$B24,DeadRaw!CR:CR)</f>
        <v>2078</v>
      </c>
      <c r="CQ24">
        <f>SUMIF(DeadRaw!$B:$B,$B24,DeadRaw!CS:CS)</f>
        <v>2241</v>
      </c>
      <c r="CR24">
        <f>SUMIF(DeadRaw!$B:$B,$B24,DeadRaw!CT:CT)</f>
        <v>2402</v>
      </c>
      <c r="CS24">
        <f>SUMIF(DeadRaw!$B:$B,$B24,DeadRaw!CU:CU)</f>
        <v>2571</v>
      </c>
      <c r="CT24">
        <f>SUMIF(DeadRaw!$B:$B,$B24,DeadRaw!CV:CV)</f>
        <v>2687</v>
      </c>
      <c r="CU24">
        <f>SUMIF(DeadRaw!$B:$B,$B24,DeadRaw!CW:CW)</f>
        <v>2841</v>
      </c>
      <c r="CV24">
        <f>SUMIF(DeadRaw!$B:$B,$B24,DeadRaw!CX:CX)</f>
        <v>2983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105</v>
      </c>
      <c r="CK25">
        <f>SUMIF(DeadRaw!$B:$B,$B25,DeadRaw!CM:CM)</f>
        <v>108</v>
      </c>
      <c r="CL25">
        <f>SUMIF(DeadRaw!$B:$B,$B25,DeadRaw!CN:CN)</f>
        <v>110</v>
      </c>
      <c r="CM25">
        <f>SUMIF(DeadRaw!$B:$B,$B25,DeadRaw!CO:CO)</f>
        <v>113</v>
      </c>
      <c r="CN25">
        <f>SUMIF(DeadRaw!$B:$B,$B25,DeadRaw!CP:CP)</f>
        <v>116</v>
      </c>
      <c r="CO25">
        <f>SUMIF(DeadRaw!$B:$B,$B25,DeadRaw!CQ:CQ)</f>
        <v>121</v>
      </c>
      <c r="CP25">
        <f>SUMIF(DeadRaw!$B:$B,$B25,DeadRaw!CR:CR)</f>
        <v>121</v>
      </c>
      <c r="CQ25">
        <f>SUMIF(DeadRaw!$B:$B,$B25,DeadRaw!CS:CS)</f>
        <v>125</v>
      </c>
      <c r="CR25">
        <f>SUMIF(DeadRaw!$B:$B,$B25,DeadRaw!CT:CT)</f>
        <v>130</v>
      </c>
      <c r="CS25">
        <f>SUMIF(DeadRaw!$B:$B,$B25,DeadRaw!CU:CU)</f>
        <v>130</v>
      </c>
      <c r="CT25">
        <f>SUMIF(DeadRaw!$B:$B,$B25,DeadRaw!CV:CV)</f>
        <v>134</v>
      </c>
      <c r="CU25">
        <f>SUMIF(DeadRaw!$B:$B,$B25,DeadRaw!CW:CW)</f>
        <v>136</v>
      </c>
      <c r="CV25">
        <f>SUMIF(DeadRaw!$B:$B,$B25,DeadRaw!CX:CX)</f>
        <v>138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7</v>
      </c>
      <c r="CK26">
        <f>SUMIF(DeadRaw!$B:$B,$B26,DeadRaw!CM:CM)</f>
        <v>7</v>
      </c>
      <c r="CL26">
        <f>SUMIF(DeadRaw!$B:$B,$B26,DeadRaw!CN:CN)</f>
        <v>7</v>
      </c>
      <c r="CM26">
        <f>SUMIF(DeadRaw!$B:$B,$B26,DeadRaw!CO:CO)</f>
        <v>7</v>
      </c>
      <c r="CN26">
        <f>SUMIF(DeadRaw!$B:$B,$B26,DeadRaw!CP:CP)</f>
        <v>7</v>
      </c>
      <c r="CO26">
        <f>SUMIF(DeadRaw!$B:$B,$B26,DeadRaw!CQ:CQ)</f>
        <v>7</v>
      </c>
      <c r="CP26">
        <f>SUMIF(DeadRaw!$B:$B,$B26,DeadRaw!CR:CR)</f>
        <v>7</v>
      </c>
      <c r="CQ26">
        <f>SUMIF(DeadRaw!$B:$B,$B26,DeadRaw!CS:CS)</f>
        <v>8</v>
      </c>
      <c r="CR26">
        <f>SUMIF(DeadRaw!$B:$B,$B26,DeadRaw!CT:CT)</f>
        <v>8</v>
      </c>
      <c r="CS26">
        <f>SUMIF(DeadRaw!$B:$B,$B26,DeadRaw!CU:CU)</f>
        <v>8</v>
      </c>
      <c r="CT26">
        <f>SUMIF(DeadRaw!$B:$B,$B26,DeadRaw!CV:CV)</f>
        <v>8</v>
      </c>
      <c r="CU26">
        <f>SUMIF(DeadRaw!$B:$B,$B26,DeadRaw!CW:CW)</f>
        <v>8</v>
      </c>
      <c r="CV26">
        <f>SUMIF(DeadRaw!$B:$B,$B26,DeadRaw!CX:CX)</f>
        <v>8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142</v>
      </c>
      <c r="CK27">
        <f>SUMIF(DeadRaw!$B:$B,$B27,DeadRaw!CM:CM)</f>
        <v>151</v>
      </c>
      <c r="CL27">
        <f>SUMIF(DeadRaw!$B:$B,$B27,DeadRaw!CN:CN)</f>
        <v>164</v>
      </c>
      <c r="CM27">
        <f>SUMIF(DeadRaw!$B:$B,$B27,DeadRaw!CO:CO)</f>
        <v>172</v>
      </c>
      <c r="CN27">
        <f>SUMIF(DeadRaw!$B:$B,$B27,DeadRaw!CP:CP)</f>
        <v>177</v>
      </c>
      <c r="CO27">
        <f>SUMIF(DeadRaw!$B:$B,$B27,DeadRaw!CQ:CQ)</f>
        <v>184</v>
      </c>
      <c r="CP27">
        <f>SUMIF(DeadRaw!$B:$B,$B27,DeadRaw!CR:CR)</f>
        <v>189</v>
      </c>
      <c r="CQ27">
        <f>SUMIF(DeadRaw!$B:$B,$B27,DeadRaw!CS:CS)</f>
        <v>192</v>
      </c>
      <c r="CR27">
        <f>SUMIF(DeadRaw!$B:$B,$B27,DeadRaw!CT:CT)</f>
        <v>194</v>
      </c>
      <c r="CS27">
        <f>SUMIF(DeadRaw!$B:$B,$B27,DeadRaw!CU:CU)</f>
        <v>199</v>
      </c>
      <c r="CT27">
        <f>SUMIF(DeadRaw!$B:$B,$B27,DeadRaw!CV:CV)</f>
        <v>201</v>
      </c>
      <c r="CU27">
        <f>SUMIF(DeadRaw!$B:$B,$B27,DeadRaw!CW:CW)</f>
        <v>204</v>
      </c>
      <c r="CV27">
        <f>SUMIF(DeadRaw!$B:$B,$B27,DeadRaw!CX:CX)</f>
        <v>210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75</v>
      </c>
      <c r="CK28">
        <f>SUMIF(DeadRaw!$B:$B,$B28,DeadRaw!CM:CM)</f>
        <v>82</v>
      </c>
      <c r="CL28">
        <f>SUMIF(DeadRaw!$B:$B,$B28,DeadRaw!CN:CN)</f>
        <v>90</v>
      </c>
      <c r="CM28">
        <f>SUMIF(DeadRaw!$B:$B,$B28,DeadRaw!CO:CO)</f>
        <v>94</v>
      </c>
      <c r="CN28">
        <f>SUMIF(DeadRaw!$B:$B,$B28,DeadRaw!CP:CP)</f>
        <v>98</v>
      </c>
      <c r="CO28">
        <f>SUMIF(DeadRaw!$B:$B,$B28,DeadRaw!CQ:CQ)</f>
        <v>141</v>
      </c>
      <c r="CP28">
        <f>SUMIF(DeadRaw!$B:$B,$B28,DeadRaw!CR:CR)</f>
        <v>149</v>
      </c>
      <c r="CQ28">
        <f>SUMIF(DeadRaw!$B:$B,$B28,DeadRaw!CS:CS)</f>
        <v>172</v>
      </c>
      <c r="CR28">
        <f>SUMIF(DeadRaw!$B:$B,$B28,DeadRaw!CT:CT)</f>
        <v>177</v>
      </c>
      <c r="CS28">
        <f>SUMIF(DeadRaw!$B:$B,$B28,DeadRaw!CU:CU)</f>
        <v>186</v>
      </c>
      <c r="CT28">
        <f>SUMIF(DeadRaw!$B:$B,$B28,DeadRaw!CV:CV)</f>
        <v>190</v>
      </c>
      <c r="CU28">
        <f>SUMIF(DeadRaw!$B:$B,$B28,DeadRaw!CW:CW)</f>
        <v>193</v>
      </c>
      <c r="CV28">
        <f>SUMIF(DeadRaw!$B:$B,$B28,DeadRaw!CX:CX)</f>
        <v>199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1924</v>
      </c>
      <c r="CK29">
        <f>SUMIF(DeadRaw!$B:$B,$B29,DeadRaw!CM:CM)</f>
        <v>2141</v>
      </c>
      <c r="CL29">
        <f>SUMIF(DeadRaw!$B:$B,$B29,DeadRaw!CN:CN)</f>
        <v>2354</v>
      </c>
      <c r="CM29">
        <f>SUMIF(DeadRaw!$B:$B,$B29,DeadRaw!CO:CO)</f>
        <v>2462</v>
      </c>
      <c r="CN29">
        <f>SUMIF(DeadRaw!$B:$B,$B29,DeadRaw!CP:CP)</f>
        <v>2587</v>
      </c>
      <c r="CO29">
        <f>SUMIF(DeadRaw!$B:$B,$B29,DeadRaw!CQ:CQ)</f>
        <v>2741</v>
      </c>
      <c r="CP29">
        <f>SUMIF(DeadRaw!$B:$B,$B29,DeadRaw!CR:CR)</f>
        <v>2906</v>
      </c>
      <c r="CQ29">
        <f>SUMIF(DeadRaw!$B:$B,$B29,DeadRaw!CS:CS)</f>
        <v>3331</v>
      </c>
      <c r="CR29">
        <f>SUMIF(DeadRaw!$B:$B,$B29,DeadRaw!CT:CT)</f>
        <v>3704</v>
      </c>
      <c r="CS29">
        <f>SUMIF(DeadRaw!$B:$B,$B29,DeadRaw!CU:CU)</f>
        <v>4057</v>
      </c>
      <c r="CT29">
        <f>SUMIF(DeadRaw!$B:$B,$B29,DeadRaw!CV:CV)</f>
        <v>4286</v>
      </c>
      <c r="CU29">
        <f>SUMIF(DeadRaw!$B:$B,$B29,DeadRaw!CW:CW)</f>
        <v>4603</v>
      </c>
      <c r="CV29">
        <f>SUMIF(DeadRaw!$B:$B,$B29,DeadRaw!CX:CX)</f>
        <v>5083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599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169</v>
      </c>
      <c r="CK30">
        <f>SUMIF(DeadRaw!$B:$B,$B30,DeadRaw!CM:CM)</f>
        <v>173</v>
      </c>
      <c r="CL30">
        <f>SUMIF(DeadRaw!$B:$B,$B30,DeadRaw!CN:CN)</f>
        <v>181</v>
      </c>
      <c r="CM30">
        <f>SUMIF(DeadRaw!$B:$B,$B30,DeadRaw!CO:CO)</f>
        <v>186</v>
      </c>
      <c r="CN30">
        <f>SUMIF(DeadRaw!$B:$B,$B30,DeadRaw!CP:CP)</f>
        <v>194</v>
      </c>
      <c r="CO30">
        <f>SUMIF(DeadRaw!$B:$B,$B30,DeadRaw!CQ:CQ)</f>
        <v>201</v>
      </c>
      <c r="CP30">
        <f>SUMIF(DeadRaw!$B:$B,$B30,DeadRaw!CR:CR)</f>
        <v>208</v>
      </c>
      <c r="CQ30">
        <f>SUMIF(DeadRaw!$B:$B,$B30,DeadRaw!CS:CS)</f>
        <v>210</v>
      </c>
      <c r="CR30">
        <f>SUMIF(DeadRaw!$B:$B,$B30,DeadRaw!CT:CT)</f>
        <v>214</v>
      </c>
      <c r="CS30">
        <f>SUMIF(DeadRaw!$B:$B,$B30,DeadRaw!CU:CU)</f>
        <v>218</v>
      </c>
      <c r="CT30">
        <f>SUMIF(DeadRaw!$B:$B,$B30,DeadRaw!CV:CV)</f>
        <v>220</v>
      </c>
      <c r="CU30">
        <f>SUMIF(DeadRaw!$B:$B,$B30,DeadRaw!CW:CW)</f>
        <v>223</v>
      </c>
      <c r="CV30">
        <f>SUMIF(DeadRaw!$B:$B,$B30,DeadRaw!CX:CX)</f>
        <v>227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61</v>
      </c>
      <c r="CK31">
        <f>SUMIF(DeadRaw!$B:$B,$B31,DeadRaw!CM:CM)</f>
        <v>66</v>
      </c>
      <c r="CL31">
        <f>SUMIF(DeadRaw!$B:$B,$B31,DeadRaw!CN:CN)</f>
        <v>70</v>
      </c>
      <c r="CM31">
        <f>SUMIF(DeadRaw!$B:$B,$B31,DeadRaw!CO:CO)</f>
        <v>74</v>
      </c>
      <c r="CN31">
        <f>SUMIF(DeadRaw!$B:$B,$B31,DeadRaw!CP:CP)</f>
        <v>77</v>
      </c>
      <c r="CO31">
        <f>SUMIF(DeadRaw!$B:$B,$B31,DeadRaw!CQ:CQ)</f>
        <v>77</v>
      </c>
      <c r="CP31">
        <f>SUMIF(DeadRaw!$B:$B,$B31,DeadRaw!CR:CR)</f>
        <v>79</v>
      </c>
      <c r="CQ31">
        <f>SUMIF(DeadRaw!$B:$B,$B31,DeadRaw!CS:CS)</f>
        <v>79</v>
      </c>
      <c r="CR31">
        <f>SUMIF(DeadRaw!$B:$B,$B31,DeadRaw!CT:CT)</f>
        <v>80</v>
      </c>
      <c r="CS31">
        <f>SUMIF(DeadRaw!$B:$B,$B31,DeadRaw!CU:CU)</f>
        <v>81</v>
      </c>
      <c r="CT31">
        <f>SUMIF(DeadRaw!$B:$B,$B31,DeadRaw!CV:CV)</f>
        <v>82</v>
      </c>
      <c r="CU31">
        <f>SUMIF(DeadRaw!$B:$B,$B31,DeadRaw!CW:CW)</f>
        <v>83</v>
      </c>
      <c r="CV31">
        <f>SUMIF(DeadRaw!$B:$B,$B31,DeadRaw!CX:CX)</f>
        <v>86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8</v>
      </c>
      <c r="CK32">
        <f>SUMIF(DeadRaw!$B:$B,$B32,DeadRaw!CM:CM)</f>
        <v>9</v>
      </c>
      <c r="CL32">
        <f>SUMIF(DeadRaw!$B:$B,$B32,DeadRaw!CN:CN)</f>
        <v>9</v>
      </c>
      <c r="CM32">
        <f>SUMIF(DeadRaw!$B:$B,$B32,DeadRaw!CO:CO)</f>
        <v>9</v>
      </c>
      <c r="CN32">
        <f>SUMIF(DeadRaw!$B:$B,$B32,DeadRaw!CP:CP)</f>
        <v>10</v>
      </c>
      <c r="CO32">
        <f>SUMIF(DeadRaw!$B:$B,$B32,DeadRaw!CQ:CQ)</f>
        <v>10</v>
      </c>
      <c r="CP32">
        <f>SUMIF(DeadRaw!$B:$B,$B32,DeadRaw!CR:CR)</f>
        <v>10</v>
      </c>
      <c r="CQ32">
        <f>SUMIF(DeadRaw!$B:$B,$B32,DeadRaw!CS:CS)</f>
        <v>10</v>
      </c>
      <c r="CR32">
        <f>SUMIF(DeadRaw!$B:$B,$B32,DeadRaw!CT:CT)</f>
        <v>10</v>
      </c>
      <c r="CS32">
        <f>SUMIF(DeadRaw!$B:$B,$B32,DeadRaw!CU:CU)</f>
        <v>10</v>
      </c>
      <c r="CT32">
        <f>SUMIF(DeadRaw!$B:$B,$B32,DeadRaw!CV:CV)</f>
        <v>10</v>
      </c>
      <c r="CU32">
        <f>SUMIF(DeadRaw!$B:$B,$B32,DeadRaw!CW:CW)</f>
        <v>10</v>
      </c>
      <c r="CV32">
        <f>SUMIF(DeadRaw!$B:$B,$B32,DeadRaw!CX:CX)</f>
        <v>10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629</v>
      </c>
      <c r="CK33">
        <f>SUMIF(DeadRaw!$B:$B,$B33,DeadRaw!CM:CM)</f>
        <v>657</v>
      </c>
      <c r="CL33">
        <f>SUMIF(DeadRaw!$B:$B,$B33,DeadRaw!CN:CN)</f>
        <v>687</v>
      </c>
      <c r="CM33">
        <f>SUMIF(DeadRaw!$B:$B,$B33,DeadRaw!CO:CO)</f>
        <v>714</v>
      </c>
      <c r="CN33">
        <f>SUMIF(DeadRaw!$B:$B,$B33,DeadRaw!CP:CP)</f>
        <v>735</v>
      </c>
      <c r="CO33">
        <f>SUMIF(DeadRaw!$B:$B,$B33,DeadRaw!CQ:CQ)</f>
        <v>762</v>
      </c>
      <c r="CP33">
        <f>SUMIF(DeadRaw!$B:$B,$B33,DeadRaw!CR:CR)</f>
        <v>785</v>
      </c>
      <c r="CQ33">
        <f>SUMIF(DeadRaw!$B:$B,$B33,DeadRaw!CS:CS)</f>
        <v>820</v>
      </c>
      <c r="CR33">
        <f>SUMIF(DeadRaw!$B:$B,$B33,DeadRaw!CT:CT)</f>
        <v>854</v>
      </c>
      <c r="CS33">
        <f>SUMIF(DeadRaw!$B:$B,$B33,DeadRaw!CU:CU)</f>
        <v>880</v>
      </c>
      <c r="CT33">
        <f>SUMIF(DeadRaw!$B:$B,$B33,DeadRaw!CV:CV)</f>
        <v>903</v>
      </c>
      <c r="CU33">
        <f>SUMIF(DeadRaw!$B:$B,$B33,DeadRaw!CW:CW)</f>
        <v>928</v>
      </c>
      <c r="CV33">
        <f>SUMIF(DeadRaw!$B:$B,$B33,DeadRaw!CX:CX)</f>
        <v>948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80</v>
      </c>
      <c r="CK34">
        <f>SUMIF(DeadRaw!$B:$B,$B34,DeadRaw!CM:CM)</f>
        <v>81</v>
      </c>
      <c r="CL34">
        <f>SUMIF(DeadRaw!$B:$B,$B34,DeadRaw!CN:CN)</f>
        <v>82</v>
      </c>
      <c r="CM34">
        <f>SUMIF(DeadRaw!$B:$B,$B34,DeadRaw!CO:CO)</f>
        <v>82</v>
      </c>
      <c r="CN34">
        <f>SUMIF(DeadRaw!$B:$B,$B34,DeadRaw!CP:CP)</f>
        <v>82</v>
      </c>
      <c r="CO34">
        <f>SUMIF(DeadRaw!$B:$B,$B34,DeadRaw!CQ:CQ)</f>
        <v>83</v>
      </c>
      <c r="CP34">
        <f>SUMIF(DeadRaw!$B:$B,$B34,DeadRaw!CR:CR)</f>
        <v>83</v>
      </c>
      <c r="CQ34">
        <f>SUMIF(DeadRaw!$B:$B,$B34,DeadRaw!CS:CS)</f>
        <v>83</v>
      </c>
      <c r="CR34">
        <f>SUMIF(DeadRaw!$B:$B,$B34,DeadRaw!CT:CT)</f>
        <v>86</v>
      </c>
      <c r="CS34">
        <f>SUMIF(DeadRaw!$B:$B,$B34,DeadRaw!CU:CU)</f>
        <v>86</v>
      </c>
      <c r="CT34">
        <f>SUMIF(DeadRaw!$B:$B,$B34,DeadRaw!CV:CV)</f>
        <v>87</v>
      </c>
      <c r="CU34">
        <f>SUMIF(DeadRaw!$B:$B,$B34,DeadRaw!CW:CW)</f>
        <v>88</v>
      </c>
      <c r="CV34">
        <f>SUMIF(DeadRaw!$B:$B,$B34,DeadRaw!CX:CX)</f>
        <v>90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486</v>
      </c>
      <c r="CK35">
        <f>SUMIF(DeadRaw!$B:$B,$B35,DeadRaw!CM:CM)</f>
        <v>530</v>
      </c>
      <c r="CL35">
        <f>SUMIF(DeadRaw!$B:$B,$B35,DeadRaw!CN:CN)</f>
        <v>571</v>
      </c>
      <c r="CM35">
        <f>SUMIF(DeadRaw!$B:$B,$B35,DeadRaw!CO:CO)</f>
        <v>610</v>
      </c>
      <c r="CN35">
        <f>SUMIF(DeadRaw!$B:$B,$B35,DeadRaw!CP:CP)</f>
        <v>687</v>
      </c>
      <c r="CO35">
        <f>SUMIF(DeadRaw!$B:$B,$B35,DeadRaw!CQ:CQ)</f>
        <v>730</v>
      </c>
      <c r="CP35">
        <f>SUMIF(DeadRaw!$B:$B,$B35,DeadRaw!CR:CR)</f>
        <v>769</v>
      </c>
      <c r="CQ35">
        <f>SUMIF(DeadRaw!$B:$B,$B35,DeadRaw!CS:CS)</f>
        <v>794</v>
      </c>
      <c r="CR35">
        <f>SUMIF(DeadRaw!$B:$B,$B35,DeadRaw!CT:CT)</f>
        <v>1014</v>
      </c>
      <c r="CS35">
        <f>SUMIF(DeadRaw!$B:$B,$B35,DeadRaw!CU:CU)</f>
        <v>1063</v>
      </c>
      <c r="CT35">
        <f>SUMIF(DeadRaw!$B:$B,$B35,DeadRaw!CV:CV)</f>
        <v>1087</v>
      </c>
      <c r="CU35">
        <f>SUMIF(DeadRaw!$B:$B,$B35,DeadRaw!CW:CW)</f>
        <v>1102</v>
      </c>
      <c r="CV35">
        <f>SUMIF(DeadRaw!$B:$B,$B35,DeadRaw!CX:CX)</f>
        <v>1159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392</v>
      </c>
      <c r="CK36">
        <f>SUMIF(DeadRaw!$B:$B,$B36,DeadRaw!CM:CM)</f>
        <v>411</v>
      </c>
      <c r="CL36">
        <f>SUMIF(DeadRaw!$B:$B,$B36,DeadRaw!CN:CN)</f>
        <v>421</v>
      </c>
      <c r="CM36">
        <f>SUMIF(DeadRaw!$B:$B,$B36,DeadRaw!CO:CO)</f>
        <v>451</v>
      </c>
      <c r="CN36">
        <f>SUMIF(DeadRaw!$B:$B,$B36,DeadRaw!CP:CP)</f>
        <v>478</v>
      </c>
      <c r="CO36">
        <f>SUMIF(DeadRaw!$B:$B,$B36,DeadRaw!CQ:CQ)</f>
        <v>498</v>
      </c>
      <c r="CP36">
        <f>SUMIF(DeadRaw!$B:$B,$B36,DeadRaw!CR:CR)</f>
        <v>524</v>
      </c>
      <c r="CQ36">
        <f>SUMIF(DeadRaw!$B:$B,$B36,DeadRaw!CS:CS)</f>
        <v>545</v>
      </c>
      <c r="CR36">
        <f>SUMIF(DeadRaw!$B:$B,$B36,DeadRaw!CT:CT)</f>
        <v>567</v>
      </c>
      <c r="CS36">
        <f>SUMIF(DeadRaw!$B:$B,$B36,DeadRaw!CU:CU)</f>
        <v>601</v>
      </c>
      <c r="CT36">
        <f>SUMIF(DeadRaw!$B:$B,$B36,DeadRaw!CV:CV)</f>
        <v>619</v>
      </c>
      <c r="CU36">
        <f>SUMIF(DeadRaw!$B:$B,$B36,DeadRaw!CW:CW)</f>
        <v>641</v>
      </c>
      <c r="CV36">
        <f>SUMIF(DeadRaw!$B:$B,$B36,DeadRaw!CX:CX)</f>
        <v>663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83</v>
      </c>
      <c r="CK37">
        <f>SUMIF(DeadRaw!$B:$B,$B37,DeadRaw!CM:CM)</f>
        <v>87</v>
      </c>
      <c r="CL37">
        <f>SUMIF(DeadRaw!$B:$B,$B37,DeadRaw!CN:CN)</f>
        <v>92</v>
      </c>
      <c r="CM37">
        <f>SUMIF(DeadRaw!$B:$B,$B37,DeadRaw!CO:CO)</f>
        <v>97</v>
      </c>
      <c r="CN37">
        <f>SUMIF(DeadRaw!$B:$B,$B37,DeadRaw!CP:CP)</f>
        <v>103</v>
      </c>
      <c r="CO37">
        <f>SUMIF(DeadRaw!$B:$B,$B37,DeadRaw!CQ:CQ)</f>
        <v>109</v>
      </c>
      <c r="CP37">
        <f>SUMIF(DeadRaw!$B:$B,$B37,DeadRaw!CR:CR)</f>
        <v>114</v>
      </c>
      <c r="CQ37">
        <f>SUMIF(DeadRaw!$B:$B,$B37,DeadRaw!CS:CS)</f>
        <v>121</v>
      </c>
      <c r="CR37">
        <f>SUMIF(DeadRaw!$B:$B,$B37,DeadRaw!CT:CT)</f>
        <v>127</v>
      </c>
      <c r="CS37">
        <f>SUMIF(DeadRaw!$B:$B,$B37,DeadRaw!CU:CU)</f>
        <v>136</v>
      </c>
      <c r="CT37">
        <f>SUMIF(DeadRaw!$B:$B,$B37,DeadRaw!CV:CV)</f>
        <v>139</v>
      </c>
      <c r="CU37">
        <f>SUMIF(DeadRaw!$B:$B,$B37,DeadRaw!CW:CW)</f>
        <v>144</v>
      </c>
      <c r="CV37">
        <f>SUMIF(DeadRaw!$B:$B,$B37,DeadRaw!CX:CX)</f>
        <v>152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35</v>
      </c>
      <c r="CK38">
        <f>SUMIF(DeadRaw!$B:$B,$B38,DeadRaw!CM:CM)</f>
        <v>37</v>
      </c>
      <c r="CL38">
        <f>SUMIF(DeadRaw!$B:$B,$B38,DeadRaw!CN:CN)</f>
        <v>37</v>
      </c>
      <c r="CM38">
        <f>SUMIF(DeadRaw!$B:$B,$B38,DeadRaw!CO:CO)</f>
        <v>41</v>
      </c>
      <c r="CN38">
        <f>SUMIF(DeadRaw!$B:$B,$B38,DeadRaw!CP:CP)</f>
        <v>43</v>
      </c>
      <c r="CO38">
        <f>SUMIF(DeadRaw!$B:$B,$B38,DeadRaw!CQ:CQ)</f>
        <v>46</v>
      </c>
      <c r="CP38">
        <f>SUMIF(DeadRaw!$B:$B,$B38,DeadRaw!CR:CR)</f>
        <v>52</v>
      </c>
      <c r="CQ38">
        <f>SUMIF(DeadRaw!$B:$B,$B38,DeadRaw!CS:CS)</f>
        <v>56</v>
      </c>
      <c r="CR38">
        <f>SUMIF(DeadRaw!$B:$B,$B38,DeadRaw!CT:CT)</f>
        <v>64</v>
      </c>
      <c r="CS38">
        <f>SUMIF(DeadRaw!$B:$B,$B38,DeadRaw!CU:CU)</f>
        <v>71</v>
      </c>
      <c r="CT38">
        <f>SUMIF(DeadRaw!$B:$B,$B38,DeadRaw!CV:CV)</f>
        <v>76</v>
      </c>
      <c r="CU38">
        <f>SUMIF(DeadRaw!$B:$B,$B38,DeadRaw!CW:CW)</f>
        <v>82</v>
      </c>
      <c r="CV38">
        <f>SUMIF(DeadRaw!$B:$B,$B38,DeadRaw!CX:CX)</f>
        <v>89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448</v>
      </c>
      <c r="CK39">
        <f>SUMIF(DeadRaw!$B:$B,$B39,DeadRaw!CM:CM)</f>
        <v>486</v>
      </c>
      <c r="CL39">
        <f>SUMIF(DeadRaw!$B:$B,$B39,DeadRaw!CN:CN)</f>
        <v>521</v>
      </c>
      <c r="CM39">
        <f>SUMIF(DeadRaw!$B:$B,$B39,DeadRaw!CO:CO)</f>
        <v>559</v>
      </c>
      <c r="CN39">
        <f>SUMIF(DeadRaw!$B:$B,$B39,DeadRaw!CP:CP)</f>
        <v>592</v>
      </c>
      <c r="CO39">
        <f>SUMIF(DeadRaw!$B:$B,$B39,DeadRaw!CQ:CQ)</f>
        <v>645</v>
      </c>
      <c r="CP39">
        <f>SUMIF(DeadRaw!$B:$B,$B39,DeadRaw!CR:CR)</f>
        <v>681</v>
      </c>
      <c r="CQ39">
        <f>SUMIF(DeadRaw!$B:$B,$B39,DeadRaw!CS:CS)</f>
        <v>721</v>
      </c>
      <c r="CR39">
        <f>SUMIF(DeadRaw!$B:$B,$B39,DeadRaw!CT:CT)</f>
        <v>780</v>
      </c>
      <c r="CS39">
        <f>SUMIF(DeadRaw!$B:$B,$B39,DeadRaw!CU:CU)</f>
        <v>825</v>
      </c>
      <c r="CT39">
        <f>SUMIF(DeadRaw!$B:$B,$B39,DeadRaw!CV:CV)</f>
        <v>881</v>
      </c>
      <c r="CU39">
        <f>SUMIF(DeadRaw!$B:$B,$B39,DeadRaw!CW:CW)</f>
        <v>939</v>
      </c>
      <c r="CV39">
        <f>SUMIF(DeadRaw!$B:$B,$B39,DeadRaw!CX:CX)</f>
        <v>1008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196</v>
      </c>
      <c r="CK40">
        <f>SUMIF(DeadRaw!$B:$B,$B40,DeadRaw!CM:CM)</f>
        <v>205</v>
      </c>
      <c r="CL40">
        <f>SUMIF(DeadRaw!$B:$B,$B40,DeadRaw!CN:CN)</f>
        <v>224</v>
      </c>
      <c r="CM40">
        <f>SUMIF(DeadRaw!$B:$B,$B40,DeadRaw!CO:CO)</f>
        <v>239</v>
      </c>
      <c r="CN40">
        <f>SUMIF(DeadRaw!$B:$B,$B40,DeadRaw!CP:CP)</f>
        <v>250</v>
      </c>
      <c r="CO40">
        <f>SUMIF(DeadRaw!$B:$B,$B40,DeadRaw!CQ:CQ)</f>
        <v>264</v>
      </c>
      <c r="CP40">
        <f>SUMIF(DeadRaw!$B:$B,$B40,DeadRaw!CR:CR)</f>
        <v>276</v>
      </c>
      <c r="CQ40">
        <f>SUMIF(DeadRaw!$B:$B,$B40,DeadRaw!CS:CS)</f>
        <v>287</v>
      </c>
      <c r="CR40">
        <f>SUMIF(DeadRaw!$B:$B,$B40,DeadRaw!CT:CT)</f>
        <v>294</v>
      </c>
      <c r="CS40">
        <f>SUMIF(DeadRaw!$B:$B,$B40,DeadRaw!CU:CU)</f>
        <v>307</v>
      </c>
      <c r="CT40">
        <f>SUMIF(DeadRaw!$B:$B,$B40,DeadRaw!CV:CV)</f>
        <v>317</v>
      </c>
      <c r="CU40">
        <f>SUMIF(DeadRaw!$B:$B,$B40,DeadRaw!CW:CW)</f>
        <v>337</v>
      </c>
      <c r="CV40">
        <f>SUMIF(DeadRaw!$B:$B,$B40,DeadRaw!CX:CX)</f>
        <v>359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3</v>
      </c>
      <c r="CK41">
        <f>SUMIF(DeadRaw!$B:$B,$B41,DeadRaw!CM:CM)</f>
        <v>5</v>
      </c>
      <c r="CL41">
        <f>SUMIF(DeadRaw!$B:$B,$B41,DeadRaw!CN:CN)</f>
        <v>6</v>
      </c>
      <c r="CM41">
        <f>SUMIF(DeadRaw!$B:$B,$B41,DeadRaw!CO:CO)</f>
        <v>7</v>
      </c>
      <c r="CN41">
        <f>SUMIF(DeadRaw!$B:$B,$B41,DeadRaw!CP:CP)</f>
        <v>9</v>
      </c>
      <c r="CO41">
        <f>SUMIF(DeadRaw!$B:$B,$B41,DeadRaw!CQ:CQ)</f>
        <v>11</v>
      </c>
      <c r="CP41">
        <f>SUMIF(DeadRaw!$B:$B,$B41,DeadRaw!CR:CR)</f>
        <v>13</v>
      </c>
      <c r="CQ41">
        <f>SUMIF(DeadRaw!$B:$B,$B41,DeadRaw!CS:CS)</f>
        <v>14</v>
      </c>
      <c r="CR41">
        <f>SUMIF(DeadRaw!$B:$B,$B41,DeadRaw!CT:CT)</f>
        <v>15</v>
      </c>
      <c r="CS41">
        <f>SUMIF(DeadRaw!$B:$B,$B41,DeadRaw!CU:CU)</f>
        <v>19</v>
      </c>
      <c r="CT41">
        <f>SUMIF(DeadRaw!$B:$B,$B41,DeadRaw!CV:CV)</f>
        <v>20</v>
      </c>
      <c r="CU41">
        <f>SUMIF(DeadRaw!$B:$B,$B41,DeadRaw!CW:CW)</f>
        <v>22</v>
      </c>
      <c r="CV41">
        <f>SUMIF(DeadRaw!$B:$B,$B41,DeadRaw!CX:CX)</f>
        <v>23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38</v>
      </c>
      <c r="CK42">
        <f>SUMIF(DeadRaw!$B:$B,$B42,DeadRaw!CM:CM)</f>
        <v>39</v>
      </c>
      <c r="CL42">
        <f>SUMIF(DeadRaw!$B:$B,$B42,DeadRaw!CN:CN)</f>
        <v>39</v>
      </c>
      <c r="CM42">
        <f>SUMIF(DeadRaw!$B:$B,$B42,DeadRaw!CO:CO)</f>
        <v>39</v>
      </c>
      <c r="CN42">
        <f>SUMIF(DeadRaw!$B:$B,$B42,DeadRaw!CP:CP)</f>
        <v>39</v>
      </c>
      <c r="CO42">
        <f>SUMIF(DeadRaw!$B:$B,$B42,DeadRaw!CQ:CQ)</f>
        <v>40</v>
      </c>
      <c r="CP42">
        <f>SUMIF(DeadRaw!$B:$B,$B42,DeadRaw!CR:CR)</f>
        <v>40</v>
      </c>
      <c r="CQ42">
        <f>SUMIF(DeadRaw!$B:$B,$B42,DeadRaw!CS:CS)</f>
        <v>40</v>
      </c>
      <c r="CR42">
        <f>SUMIF(DeadRaw!$B:$B,$B42,DeadRaw!CT:CT)</f>
        <v>40</v>
      </c>
      <c r="CS42">
        <f>SUMIF(DeadRaw!$B:$B,$B42,DeadRaw!CU:CU)</f>
        <v>40</v>
      </c>
      <c r="CT42">
        <f>SUMIF(DeadRaw!$B:$B,$B42,DeadRaw!CV:CV)</f>
        <v>41</v>
      </c>
      <c r="CU42">
        <f>SUMIF(DeadRaw!$B:$B,$B42,DeadRaw!CW:CW)</f>
        <v>41</v>
      </c>
      <c r="CV42">
        <f>SUMIF(DeadRaw!$B:$B,$B42,DeadRaw!CX:CX)</f>
        <v>41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36</v>
      </c>
      <c r="CK43">
        <f>SUMIF(DeadRaw!$B:$B,$B43,DeadRaw!CM:CM)</f>
        <v>38</v>
      </c>
      <c r="CL43">
        <f>SUMIF(DeadRaw!$B:$B,$B43,DeadRaw!CN:CN)</f>
        <v>38</v>
      </c>
      <c r="CM43">
        <f>SUMIF(DeadRaw!$B:$B,$B43,DeadRaw!CO:CO)</f>
        <v>40</v>
      </c>
      <c r="CN43">
        <f>SUMIF(DeadRaw!$B:$B,$B43,DeadRaw!CP:CP)</f>
        <v>40</v>
      </c>
      <c r="CO43">
        <f>SUMIF(DeadRaw!$B:$B,$B43,DeadRaw!CQ:CQ)</f>
        <v>43</v>
      </c>
      <c r="CP43">
        <f>SUMIF(DeadRaw!$B:$B,$B43,DeadRaw!CR:CR)</f>
        <v>44</v>
      </c>
      <c r="CQ43">
        <f>SUMIF(DeadRaw!$B:$B,$B43,DeadRaw!CS:CS)</f>
        <v>45</v>
      </c>
      <c r="CR43">
        <f>SUMIF(DeadRaw!$B:$B,$B43,DeadRaw!CT:CT)</f>
        <v>46</v>
      </c>
      <c r="CS43">
        <f>SUMIF(DeadRaw!$B:$B,$B43,DeadRaw!CU:CU)</f>
        <v>46</v>
      </c>
      <c r="CT43">
        <f>SUMIF(DeadRaw!$B:$B,$B43,DeadRaw!CV:CV)</f>
        <v>49</v>
      </c>
      <c r="CU43">
        <f>SUMIF(DeadRaw!$B:$B,$B43,DeadRaw!CW:CW)</f>
        <v>50</v>
      </c>
      <c r="CV43">
        <f>SUMIF(DeadRaw!$B:$B,$B43,DeadRaw!CX:CX)</f>
        <v>50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21</v>
      </c>
      <c r="CK44">
        <f>SUMIF(DeadRaw!$B:$B,$B44,DeadRaw!CM:CM)</f>
        <v>21</v>
      </c>
      <c r="CL44">
        <f>SUMIF(DeadRaw!$B:$B,$B44,DeadRaw!CN:CN)</f>
        <v>21</v>
      </c>
      <c r="CM44">
        <f>SUMIF(DeadRaw!$B:$B,$B44,DeadRaw!CO:CO)</f>
        <v>21</v>
      </c>
      <c r="CN44">
        <f>SUMIF(DeadRaw!$B:$B,$B44,DeadRaw!CP:CP)</f>
        <v>21</v>
      </c>
      <c r="CO44">
        <f>SUMIF(DeadRaw!$B:$B,$B44,DeadRaw!CQ:CQ)</f>
        <v>21</v>
      </c>
      <c r="CP44">
        <f>SUMIF(DeadRaw!$B:$B,$B44,DeadRaw!CR:CR)</f>
        <v>22</v>
      </c>
      <c r="CQ44">
        <f>SUMIF(DeadRaw!$B:$B,$B44,DeadRaw!CS:CS)</f>
        <v>22</v>
      </c>
      <c r="CR44">
        <f>SUMIF(DeadRaw!$B:$B,$B44,DeadRaw!CT:CT)</f>
        <v>22</v>
      </c>
      <c r="CS44">
        <f>SUMIF(DeadRaw!$B:$B,$B44,DeadRaw!CU:CU)</f>
        <v>24</v>
      </c>
      <c r="CT44">
        <f>SUMIF(DeadRaw!$B:$B,$B44,DeadRaw!CV:CV)</f>
        <v>24</v>
      </c>
      <c r="CU44">
        <f>SUMIF(DeadRaw!$B:$B,$B44,DeadRaw!CW:CW)</f>
        <v>24</v>
      </c>
      <c r="CV44">
        <f>SUMIF(DeadRaw!$B:$B,$B44,DeadRaw!CX:CX)</f>
        <v>24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46</v>
      </c>
      <c r="CK45">
        <f>SUMIF(DeadRaw!$B:$B,$B45,DeadRaw!CM:CM)</f>
        <v>47</v>
      </c>
      <c r="CL45">
        <f>SUMIF(DeadRaw!$B:$B,$B45,DeadRaw!CN:CN)</f>
        <v>47</v>
      </c>
      <c r="CM45">
        <f>SUMIF(DeadRaw!$B:$B,$B45,DeadRaw!CO:CO)</f>
        <v>47</v>
      </c>
      <c r="CN45">
        <f>SUMIF(DeadRaw!$B:$B,$B45,DeadRaw!CP:CP)</f>
        <v>47</v>
      </c>
      <c r="CO45">
        <f>SUMIF(DeadRaw!$B:$B,$B45,DeadRaw!CQ:CQ)</f>
        <v>48</v>
      </c>
      <c r="CP45">
        <f>SUMIF(DeadRaw!$B:$B,$B45,DeadRaw!CR:CR)</f>
        <v>49</v>
      </c>
      <c r="CQ45">
        <f>SUMIF(DeadRaw!$B:$B,$B45,DeadRaw!CS:CS)</f>
        <v>50</v>
      </c>
      <c r="CR45">
        <f>SUMIF(DeadRaw!$B:$B,$B45,DeadRaw!CT:CT)</f>
        <v>51</v>
      </c>
      <c r="CS45">
        <f>SUMIF(DeadRaw!$B:$B,$B45,DeadRaw!CU:CU)</f>
        <v>51</v>
      </c>
      <c r="CT45">
        <f>SUMIF(DeadRaw!$B:$B,$B45,DeadRaw!CV:CV)</f>
        <v>51</v>
      </c>
      <c r="CU45">
        <f>SUMIF(DeadRaw!$B:$B,$B45,DeadRaw!CW:CW)</f>
        <v>52</v>
      </c>
      <c r="CV45">
        <f>SUMIF(DeadRaw!$B:$B,$B45,DeadRaw!CX:CX)</f>
        <v>54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496</v>
      </c>
      <c r="CK46">
        <f>SUMIF(DeadRaw!$B:$B,$B46,DeadRaw!CM:CM)</f>
        <v>520</v>
      </c>
      <c r="CL46">
        <f>SUMIF(DeadRaw!$B:$B,$B46,DeadRaw!CN:CN)</f>
        <v>535</v>
      </c>
      <c r="CM46">
        <f>SUMIF(DeadRaw!$B:$B,$B46,DeadRaw!CO:CO)</f>
        <v>582</v>
      </c>
      <c r="CN46">
        <f>SUMIF(DeadRaw!$B:$B,$B46,DeadRaw!CP:CP)</f>
        <v>590</v>
      </c>
      <c r="CO46">
        <f>SUMIF(DeadRaw!$B:$B,$B46,DeadRaw!CQ:CQ)</f>
        <v>616</v>
      </c>
      <c r="CP46">
        <f>SUMIF(DeadRaw!$B:$B,$B46,DeadRaw!CR:CR)</f>
        <v>635</v>
      </c>
      <c r="CQ46">
        <f>SUMIF(DeadRaw!$B:$B,$B46,DeadRaw!CS:CS)</f>
        <v>647</v>
      </c>
      <c r="CR46">
        <f>SUMIF(DeadRaw!$B:$B,$B46,DeadRaw!CT:CT)</f>
        <v>689</v>
      </c>
      <c r="CS46">
        <f>SUMIF(DeadRaw!$B:$B,$B46,DeadRaw!CU:CU)</f>
        <v>720</v>
      </c>
      <c r="CT46">
        <f>SUMIF(DeadRaw!$B:$B,$B46,DeadRaw!CV:CV)</f>
        <v>743</v>
      </c>
      <c r="CU46">
        <f>SUMIF(DeadRaw!$B:$B,$B46,DeadRaw!CW:CW)</f>
        <v>765</v>
      </c>
      <c r="CV46">
        <f>SUMIF(DeadRaw!$B:$B,$B46,DeadRaw!CX:CX)</f>
        <v>773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314</v>
      </c>
      <c r="CK47">
        <f>SUMIF(DeadRaw!$B:$B,$B47,DeadRaw!CM:CM)</f>
        <v>332</v>
      </c>
      <c r="CL47">
        <f>SUMIF(DeadRaw!$B:$B,$B47,DeadRaw!CN:CN)</f>
        <v>347</v>
      </c>
      <c r="CM47">
        <f>SUMIF(DeadRaw!$B:$B,$B47,DeadRaw!CO:CO)</f>
        <v>360</v>
      </c>
      <c r="CN47">
        <f>SUMIF(DeadRaw!$B:$B,$B47,DeadRaw!CP:CP)</f>
        <v>380</v>
      </c>
      <c r="CO47">
        <f>SUMIF(DeadRaw!$B:$B,$B47,DeadRaw!CQ:CQ)</f>
        <v>401</v>
      </c>
      <c r="CP47">
        <f>SUMIF(DeadRaw!$B:$B,$B47,DeadRaw!CR:CR)</f>
        <v>426</v>
      </c>
      <c r="CQ47">
        <f>SUMIF(DeadRaw!$B:$B,$B47,DeadRaw!CS:CS)</f>
        <v>454</v>
      </c>
      <c r="CR47">
        <f>SUMIF(DeadRaw!$B:$B,$B47,DeadRaw!CT:CT)</f>
        <v>494</v>
      </c>
      <c r="CS47">
        <f>SUMIF(DeadRaw!$B:$B,$B47,DeadRaw!CU:CU)</f>
        <v>524</v>
      </c>
      <c r="CT47">
        <f>SUMIF(DeadRaw!$B:$B,$B47,DeadRaw!CV:CV)</f>
        <v>535</v>
      </c>
      <c r="CU47">
        <f>SUMIF(DeadRaw!$B:$B,$B47,DeadRaw!CW:CW)</f>
        <v>562</v>
      </c>
      <c r="CV47">
        <f>SUMIF(DeadRaw!$B:$B,$B47,DeadRaw!CX:CX)</f>
        <v>596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362</v>
      </c>
      <c r="CK48">
        <f>SUMIF(DeadRaw!$B:$B,$B48,DeadRaw!CM:CM)</f>
        <v>387</v>
      </c>
      <c r="CL48">
        <f>SUMIF(DeadRaw!$B:$B,$B48,DeadRaw!CN:CN)</f>
        <v>397</v>
      </c>
      <c r="CM48">
        <f>SUMIF(DeadRaw!$B:$B,$B48,DeadRaw!CO:CO)</f>
        <v>409</v>
      </c>
      <c r="CN48">
        <f>SUMIF(DeadRaw!$B:$B,$B48,DeadRaw!CP:CP)</f>
        <v>428</v>
      </c>
      <c r="CO48">
        <f>SUMIF(DeadRaw!$B:$B,$B48,DeadRaw!CQ:CQ)</f>
        <v>437</v>
      </c>
      <c r="CP48">
        <f>SUMIF(DeadRaw!$B:$B,$B48,DeadRaw!CR:CR)</f>
        <v>446</v>
      </c>
      <c r="CQ48">
        <f>SUMIF(DeadRaw!$B:$B,$B48,DeadRaw!CS:CS)</f>
        <v>462</v>
      </c>
      <c r="CR48">
        <f>SUMIF(DeadRaw!$B:$B,$B48,DeadRaw!CT:CT)</f>
        <v>477</v>
      </c>
      <c r="CS48">
        <f>SUMIF(DeadRaw!$B:$B,$B48,DeadRaw!CU:CU)</f>
        <v>494</v>
      </c>
      <c r="CT48">
        <f>SUMIF(DeadRaw!$B:$B,$B48,DeadRaw!CV:CV)</f>
        <v>501</v>
      </c>
      <c r="CU48">
        <f>SUMIF(DeadRaw!$B:$B,$B48,DeadRaw!CW:CW)</f>
        <v>511</v>
      </c>
      <c r="CV48">
        <f>SUMIF(DeadRaw!$B:$B,$B48,DeadRaw!CX:CX)</f>
        <v>530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6</v>
      </c>
      <c r="CK49">
        <f>SUMIF(DeadRaw!$B:$B,$B49,DeadRaw!CM:CM)</f>
        <v>6</v>
      </c>
      <c r="CL49">
        <f>SUMIF(DeadRaw!$B:$B,$B49,DeadRaw!CN:CN)</f>
        <v>6</v>
      </c>
      <c r="CM49">
        <f>SUMIF(DeadRaw!$B:$B,$B49,DeadRaw!CO:CO)</f>
        <v>6</v>
      </c>
      <c r="CN49">
        <f>SUMIF(DeadRaw!$B:$B,$B49,DeadRaw!CP:CP)</f>
        <v>6</v>
      </c>
      <c r="CO49">
        <f>SUMIF(DeadRaw!$B:$B,$B49,DeadRaw!CQ:CQ)</f>
        <v>6</v>
      </c>
      <c r="CP49">
        <f>SUMIF(DeadRaw!$B:$B,$B49,DeadRaw!CR:CR)</f>
        <v>6</v>
      </c>
      <c r="CQ49">
        <f>SUMIF(DeadRaw!$B:$B,$B49,DeadRaw!CS:CS)</f>
        <v>6</v>
      </c>
      <c r="CR49">
        <f>SUMIF(DeadRaw!$B:$B,$B49,DeadRaw!CT:CT)</f>
        <v>6</v>
      </c>
      <c r="CS49">
        <f>SUMIF(DeadRaw!$B:$B,$B49,DeadRaw!CU:CU)</f>
        <v>6</v>
      </c>
      <c r="CT49">
        <f>SUMIF(DeadRaw!$B:$B,$B49,DeadRaw!CV:CV)</f>
        <v>6</v>
      </c>
      <c r="CU49">
        <f>SUMIF(DeadRaw!$B:$B,$B49,DeadRaw!CW:CW)</f>
        <v>6</v>
      </c>
      <c r="CV49">
        <f>SUMIF(DeadRaw!$B:$B,$B49,DeadRaw!CX:CX)</f>
        <v>6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232</v>
      </c>
      <c r="CK51">
        <f>SUMIF(DeadRaw!$B:$B,$B51,DeadRaw!CM:CM)</f>
        <v>273</v>
      </c>
      <c r="CL51">
        <f>SUMIF(DeadRaw!$B:$B,$B51,DeadRaw!CN:CN)</f>
        <v>313</v>
      </c>
      <c r="CM51">
        <f>SUMIF(DeadRaw!$B:$B,$B51,DeadRaw!CO:CO)</f>
        <v>361</v>
      </c>
      <c r="CN51">
        <f>SUMIF(DeadRaw!$B:$B,$B51,DeadRaw!CP:CP)</f>
        <v>405</v>
      </c>
      <c r="CO51">
        <f>SUMIF(DeadRaw!$B:$B,$B51,DeadRaw!CQ:CQ)</f>
        <v>456</v>
      </c>
      <c r="CP51">
        <f>SUMIF(DeadRaw!$B:$B,$B51,DeadRaw!CR:CR)</f>
        <v>513</v>
      </c>
      <c r="CQ51">
        <f>SUMIF(DeadRaw!$B:$B,$B51,DeadRaw!CS:CS)</f>
        <v>555</v>
      </c>
      <c r="CR51">
        <f>SUMIF(DeadRaw!$B:$B,$B51,DeadRaw!CT:CT)</f>
        <v>615</v>
      </c>
      <c r="CS51">
        <f>SUMIF(DeadRaw!$B:$B,$B51,DeadRaw!CU:CU)</f>
        <v>681</v>
      </c>
      <c r="CT51">
        <f>SUMIF(DeadRaw!$B:$B,$B51,DeadRaw!CV:CV)</f>
        <v>747</v>
      </c>
      <c r="CU51">
        <f>SUMIF(DeadRaw!$B:$B,$B51,DeadRaw!CW:CW)</f>
        <v>794</v>
      </c>
      <c r="CV51">
        <f>SUMIF(DeadRaw!$B:$B,$B51,DeadRaw!CX:CX)</f>
        <v>867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105</v>
      </c>
      <c r="CK52">
        <f>SUMIF(DeadRaw!$B:$B,$B52,DeadRaw!CM:CM)</f>
        <v>116</v>
      </c>
      <c r="CL52">
        <f>SUMIF(DeadRaw!$B:$B,$B52,DeadRaw!CN:CN)</f>
        <v>126</v>
      </c>
      <c r="CM52">
        <f>SUMIF(DeadRaw!$B:$B,$B52,DeadRaw!CO:CO)</f>
        <v>133</v>
      </c>
      <c r="CN52">
        <f>SUMIF(DeadRaw!$B:$B,$B52,DeadRaw!CP:CP)</f>
        <v>139</v>
      </c>
      <c r="CO52">
        <f>SUMIF(DeadRaw!$B:$B,$B52,DeadRaw!CQ:CQ)</f>
        <v>147</v>
      </c>
      <c r="CP52">
        <f>SUMIF(DeadRaw!$B:$B,$B52,DeadRaw!CR:CR)</f>
        <v>160</v>
      </c>
      <c r="CQ52">
        <f>SUMIF(DeadRaw!$B:$B,$B52,DeadRaw!CS:CS)</f>
        <v>168</v>
      </c>
      <c r="CR52">
        <f>SUMIF(DeadRaw!$B:$B,$B52,DeadRaw!CT:CT)</f>
        <v>174</v>
      </c>
      <c r="CS52">
        <f>SUMIF(DeadRaw!$B:$B,$B52,DeadRaw!CU:CU)</f>
        <v>181</v>
      </c>
      <c r="CT52">
        <f>SUMIF(DeadRaw!$B:$B,$B52,DeadRaw!CV:CV)</f>
        <v>189</v>
      </c>
      <c r="CU52">
        <f>SUMIF(DeadRaw!$B:$B,$B52,DeadRaw!CW:CW)</f>
        <v>198</v>
      </c>
      <c r="CV52">
        <f>SUMIF(DeadRaw!$B:$B,$B52,DeadRaw!CX:CX)</f>
        <v>207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1</v>
      </c>
      <c r="CK53">
        <f>SUMIF(DeadRaw!$B:$B,$B53,DeadRaw!CM:CM)</f>
        <v>1</v>
      </c>
      <c r="CL53">
        <f>SUMIF(DeadRaw!$B:$B,$B53,DeadRaw!CN:CN)</f>
        <v>1</v>
      </c>
      <c r="CM53">
        <f>SUMIF(DeadRaw!$B:$B,$B53,DeadRaw!CO:CO)</f>
        <v>1</v>
      </c>
      <c r="CN53">
        <f>SUMIF(DeadRaw!$B:$B,$B53,DeadRaw!CP:CP)</f>
        <v>1</v>
      </c>
      <c r="CO53">
        <f>SUMIF(DeadRaw!$B:$B,$B53,DeadRaw!CQ:CQ)</f>
        <v>1</v>
      </c>
      <c r="CP53">
        <f>SUMIF(DeadRaw!$B:$B,$B53,DeadRaw!CR:CR)</f>
        <v>1</v>
      </c>
      <c r="CQ53">
        <f>SUMIF(DeadRaw!$B:$B,$B53,DeadRaw!CS:CS)</f>
        <v>1</v>
      </c>
      <c r="CR53">
        <f>SUMIF(DeadRaw!$B:$B,$B53,DeadRaw!CT:CT)</f>
        <v>1</v>
      </c>
      <c r="CS53">
        <f>SUMIF(DeadRaw!$B:$B,$B53,DeadRaw!CU:CU)</f>
        <v>1</v>
      </c>
      <c r="CT53">
        <f>SUMIF(DeadRaw!$B:$B,$B53,DeadRaw!CV:CV)</f>
        <v>1</v>
      </c>
      <c r="CU53">
        <f>SUMIF(DeadRaw!$B:$B,$B53,DeadRaw!CW:CW)</f>
        <v>1</v>
      </c>
      <c r="CV53">
        <f>SUMIF(DeadRaw!$B:$B,$B53,DeadRaw!CX:CX)</f>
        <v>1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103</v>
      </c>
      <c r="CK54">
        <f>SUMIF(DeadRaw!$B:$B,$B54,DeadRaw!CM:CM)</f>
        <v>110</v>
      </c>
      <c r="CL54">
        <f>SUMIF(DeadRaw!$B:$B,$B54,DeadRaw!CN:CN)</f>
        <v>117</v>
      </c>
      <c r="CM54">
        <f>SUMIF(DeadRaw!$B:$B,$B54,DeadRaw!CO:CO)</f>
        <v>122</v>
      </c>
      <c r="CN54">
        <f>SUMIF(DeadRaw!$B:$B,$B54,DeadRaw!CP:CP)</f>
        <v>125</v>
      </c>
      <c r="CO54">
        <f>SUMIF(DeadRaw!$B:$B,$B54,DeadRaw!CQ:CQ)</f>
        <v>125</v>
      </c>
      <c r="CP54">
        <f>SUMIF(DeadRaw!$B:$B,$B54,DeadRaw!CR:CR)</f>
        <v>125</v>
      </c>
      <c r="CQ54">
        <f>SUMIF(DeadRaw!$B:$B,$B54,DeadRaw!CS:CS)</f>
        <v>125</v>
      </c>
      <c r="CR54">
        <f>SUMIF(DeadRaw!$B:$B,$B54,DeadRaw!CT:CT)</f>
        <v>125</v>
      </c>
      <c r="CS54">
        <f>SUMIF(DeadRaw!$B:$B,$B54,DeadRaw!CU:CU)</f>
        <v>125</v>
      </c>
      <c r="CT54">
        <f>SUMIF(DeadRaw!$B:$B,$B54,DeadRaw!CV:CV)</f>
        <v>125</v>
      </c>
      <c r="CU54">
        <f>SUMIF(DeadRaw!$B:$B,$B54,DeadRaw!CW:CW)</f>
        <v>125</v>
      </c>
      <c r="CV54">
        <f>SUMIF(DeadRaw!$B:$B,$B54,DeadRaw!CX:CX)</f>
        <v>125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69</v>
      </c>
      <c r="CK55">
        <f>SUMIF(DeadRaw!$B:$B,$B55,DeadRaw!CM:CM)</f>
        <v>72</v>
      </c>
      <c r="CL55">
        <f>SUMIF(DeadRaw!$B:$B,$B55,DeadRaw!CN:CN)</f>
        <v>72</v>
      </c>
      <c r="CM55">
        <f>SUMIF(DeadRaw!$B:$B,$B55,DeadRaw!CO:CO)</f>
        <v>73</v>
      </c>
      <c r="CN55">
        <f>SUMIF(DeadRaw!$B:$B,$B55,DeadRaw!CP:CP)</f>
        <v>75</v>
      </c>
      <c r="CO55">
        <f>SUMIF(DeadRaw!$B:$B,$B55,DeadRaw!CQ:CQ)</f>
        <v>78</v>
      </c>
      <c r="CP55">
        <f>SUMIF(DeadRaw!$B:$B,$B55,DeadRaw!CR:CR)</f>
        <v>80</v>
      </c>
      <c r="CQ55">
        <f>SUMIF(DeadRaw!$B:$B,$B55,DeadRaw!CS:CS)</f>
        <v>83</v>
      </c>
      <c r="CR55">
        <f>SUMIF(DeadRaw!$B:$B,$B55,DeadRaw!CT:CT)</f>
        <v>85</v>
      </c>
      <c r="CS55">
        <f>SUMIF(DeadRaw!$B:$B,$B55,DeadRaw!CU:CU)</f>
        <v>85</v>
      </c>
      <c r="CT55">
        <f>SUMIF(DeadRaw!$B:$B,$B55,DeadRaw!CV:CV)</f>
        <v>88</v>
      </c>
      <c r="CU55">
        <f>SUMIF(DeadRaw!$B:$B,$B55,DeadRaw!CW:CW)</f>
        <v>88</v>
      </c>
      <c r="CV55">
        <f>SUMIF(DeadRaw!$B:$B,$B55,DeadRaw!CX:CX)</f>
        <v>89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26</v>
      </c>
      <c r="CK56">
        <f>SUMIF(DeadRaw!$B:$B,$B56,DeadRaw!CM:CM)</f>
        <v>26</v>
      </c>
      <c r="CL56">
        <f>SUMIF(DeadRaw!$B:$B,$B56,DeadRaw!CN:CN)</f>
        <v>26</v>
      </c>
      <c r="CM56">
        <f>SUMIF(DeadRaw!$B:$B,$B56,DeadRaw!CO:CO)</f>
        <v>26</v>
      </c>
      <c r="CN56">
        <f>SUMIF(DeadRaw!$B:$B,$B56,DeadRaw!CP:CP)</f>
        <v>26</v>
      </c>
      <c r="CO56">
        <f>SUMIF(DeadRaw!$B:$B,$B56,DeadRaw!CQ:CQ)</f>
        <v>26</v>
      </c>
      <c r="CP56">
        <f>SUMIF(DeadRaw!$B:$B,$B56,DeadRaw!CR:CR)</f>
        <v>27</v>
      </c>
      <c r="CQ56">
        <f>SUMIF(DeadRaw!$B:$B,$B56,DeadRaw!CS:CS)</f>
        <v>27</v>
      </c>
      <c r="CR56">
        <f>SUMIF(DeadRaw!$B:$B,$B56,DeadRaw!CT:CT)</f>
        <v>27</v>
      </c>
      <c r="CS56">
        <f>SUMIF(DeadRaw!$B:$B,$B56,DeadRaw!CU:CU)</f>
        <v>27</v>
      </c>
      <c r="CT56">
        <f>SUMIF(DeadRaw!$B:$B,$B56,DeadRaw!CV:CV)</f>
        <v>28</v>
      </c>
      <c r="CU56">
        <f>SUMIF(DeadRaw!$B:$B,$B56,DeadRaw!CW:CW)</f>
        <v>28</v>
      </c>
      <c r="CV56">
        <f>SUMIF(DeadRaw!$B:$B,$B56,DeadRaw!CX:CX)</f>
        <v>30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35</v>
      </c>
      <c r="CK57">
        <f>SUMIF(DeadRaw!$B:$B,$B57,DeadRaw!CM:CM)</f>
        <v>36</v>
      </c>
      <c r="CL57">
        <f>SUMIF(DeadRaw!$B:$B,$B57,DeadRaw!CN:CN)</f>
        <v>39</v>
      </c>
      <c r="CM57">
        <f>SUMIF(DeadRaw!$B:$B,$B57,DeadRaw!CO:CO)</f>
        <v>47</v>
      </c>
      <c r="CN57">
        <f>SUMIF(DeadRaw!$B:$B,$B57,DeadRaw!CP:CP)</f>
        <v>47</v>
      </c>
      <c r="CO57">
        <f>SUMIF(DeadRaw!$B:$B,$B57,DeadRaw!CQ:CQ)</f>
        <v>48</v>
      </c>
      <c r="CP57">
        <f>SUMIF(DeadRaw!$B:$B,$B57,DeadRaw!CR:CR)</f>
        <v>48</v>
      </c>
      <c r="CQ57">
        <f>SUMIF(DeadRaw!$B:$B,$B57,DeadRaw!CS:CS)</f>
        <v>50</v>
      </c>
      <c r="CR57">
        <f>SUMIF(DeadRaw!$B:$B,$B57,DeadRaw!CT:CT)</f>
        <v>51</v>
      </c>
      <c r="CS57">
        <f>SUMIF(DeadRaw!$B:$B,$B57,DeadRaw!CU:CU)</f>
        <v>54</v>
      </c>
      <c r="CT57">
        <f>SUMIF(DeadRaw!$B:$B,$B57,DeadRaw!CV:CV)</f>
        <v>55</v>
      </c>
      <c r="CU57">
        <f>SUMIF(DeadRaw!$B:$B,$B57,DeadRaw!CW:CW)</f>
        <v>59</v>
      </c>
      <c r="CV57">
        <f>SUMIF(DeadRaw!$B:$B,$B57,DeadRaw!CX:CX)</f>
        <v>63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8</v>
      </c>
      <c r="CK58">
        <f>SUMIF(DeadRaw!$B:$B,$B58,DeadRaw!CM:CM)</f>
        <v>9</v>
      </c>
      <c r="CL58">
        <f>SUMIF(DeadRaw!$B:$B,$B58,DeadRaw!CN:CN)</f>
        <v>11</v>
      </c>
      <c r="CM58">
        <f>SUMIF(DeadRaw!$B:$B,$B58,DeadRaw!CO:CO)</f>
        <v>12</v>
      </c>
      <c r="CN58">
        <f>SUMIF(DeadRaw!$B:$B,$B58,DeadRaw!CP:CP)</f>
        <v>13</v>
      </c>
      <c r="CO58">
        <f>SUMIF(DeadRaw!$B:$B,$B58,DeadRaw!CQ:CQ)</f>
        <v>14</v>
      </c>
      <c r="CP58">
        <f>SUMIF(DeadRaw!$B:$B,$B58,DeadRaw!CR:CR)</f>
        <v>14</v>
      </c>
      <c r="CQ58">
        <f>SUMIF(DeadRaw!$B:$B,$B58,DeadRaw!CS:CS)</f>
        <v>15</v>
      </c>
      <c r="CR58">
        <f>SUMIF(DeadRaw!$B:$B,$B58,DeadRaw!CT:CT)</f>
        <v>17</v>
      </c>
      <c r="CS58">
        <f>SUMIF(DeadRaw!$B:$B,$B58,DeadRaw!CU:CU)</f>
        <v>17</v>
      </c>
      <c r="CT58">
        <f>SUMIF(DeadRaw!$B:$B,$B58,DeadRaw!CV:CV)</f>
        <v>18</v>
      </c>
      <c r="CU58">
        <f>SUMIF(DeadRaw!$B:$B,$B58,DeadRaw!CW:CW)</f>
        <v>18</v>
      </c>
      <c r="CV58">
        <f>SUMIF(DeadRaw!$B:$B,$B58,DeadRaw!CX:CX)</f>
        <v>20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115</v>
      </c>
      <c r="CK59">
        <f>SUMIF(DeadRaw!$B:$B,$B59,DeadRaw!CM:CM)</f>
        <v>123</v>
      </c>
      <c r="CL59">
        <f>SUMIF(DeadRaw!$B:$B,$B59,DeadRaw!CN:CN)</f>
        <v>129</v>
      </c>
      <c r="CM59">
        <f>SUMIF(DeadRaw!$B:$B,$B59,DeadRaw!CO:CO)</f>
        <v>132</v>
      </c>
      <c r="CN59">
        <f>SUMIF(DeadRaw!$B:$B,$B59,DeadRaw!CP:CP)</f>
        <v>136</v>
      </c>
      <c r="CO59">
        <f>SUMIF(DeadRaw!$B:$B,$B59,DeadRaw!CQ:CQ)</f>
        <v>147</v>
      </c>
      <c r="CP59">
        <f>SUMIF(DeadRaw!$B:$B,$B59,DeadRaw!CR:CR)</f>
        <v>152</v>
      </c>
      <c r="CQ59">
        <f>SUMIF(DeadRaw!$B:$B,$B59,DeadRaw!CS:CS)</f>
        <v>165</v>
      </c>
      <c r="CR59">
        <f>SUMIF(DeadRaw!$B:$B,$B59,DeadRaw!CT:CT)</f>
        <v>176</v>
      </c>
      <c r="CS59">
        <f>SUMIF(DeadRaw!$B:$B,$B59,DeadRaw!CU:CU)</f>
        <v>185</v>
      </c>
      <c r="CT59">
        <f>SUMIF(DeadRaw!$B:$B,$B59,DeadRaw!CV:CV)</f>
        <v>192</v>
      </c>
      <c r="CU59">
        <f>SUMIF(DeadRaw!$B:$B,$B59,DeadRaw!CW:CW)</f>
        <v>197</v>
      </c>
      <c r="CV59">
        <f>SUMIF(DeadRaw!$B:$B,$B59,DeadRaw!CX:CX)</f>
        <v>207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128</v>
      </c>
      <c r="CK60">
        <f>SUMIF(DeadRaw!$B:$B,$B60,DeadRaw!CM:CM)</f>
        <v>135</v>
      </c>
      <c r="CL60">
        <f>SUMIF(DeadRaw!$B:$B,$B60,DeadRaw!CN:CN)</f>
        <v>143</v>
      </c>
      <c r="CM60">
        <f>SUMIF(DeadRaw!$B:$B,$B60,DeadRaw!CO:CO)</f>
        <v>168</v>
      </c>
      <c r="CN60">
        <f>SUMIF(DeadRaw!$B:$B,$B60,DeadRaw!CP:CP)</f>
        <v>176</v>
      </c>
      <c r="CO60">
        <f>SUMIF(DeadRaw!$B:$B,$B60,DeadRaw!CQ:CQ)</f>
        <v>201</v>
      </c>
      <c r="CP60">
        <f>SUMIF(DeadRaw!$B:$B,$B60,DeadRaw!CR:CR)</f>
        <v>212</v>
      </c>
      <c r="CQ60">
        <f>SUMIF(DeadRaw!$B:$B,$B60,DeadRaw!CS:CS)</f>
        <v>237</v>
      </c>
      <c r="CR60">
        <f>SUMIF(DeadRaw!$B:$B,$B60,DeadRaw!CT:CT)</f>
        <v>253</v>
      </c>
      <c r="CS60">
        <f>SUMIF(DeadRaw!$B:$B,$B60,DeadRaw!CU:CU)</f>
        <v>269</v>
      </c>
      <c r="CT60">
        <f>SUMIF(DeadRaw!$B:$B,$B60,DeadRaw!CV:CV)</f>
        <v>281</v>
      </c>
      <c r="CU60">
        <f>SUMIF(DeadRaw!$B:$B,$B60,DeadRaw!CW:CW)</f>
        <v>292</v>
      </c>
      <c r="CV60">
        <f>SUMIF(DeadRaw!$B:$B,$B60,DeadRaw!CX:CX)</f>
        <v>312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274</v>
      </c>
      <c r="CK61">
        <f>SUMIF(DeadRaw!$B:$B,$B61,DeadRaw!CM:CM)</f>
        <v>300</v>
      </c>
      <c r="CL61">
        <f>SUMIF(DeadRaw!$B:$B,$B61,DeadRaw!CN:CN)</f>
        <v>348</v>
      </c>
      <c r="CM61">
        <f>SUMIF(DeadRaw!$B:$B,$B61,DeadRaw!CO:CO)</f>
        <v>400</v>
      </c>
      <c r="CN61">
        <f>SUMIF(DeadRaw!$B:$B,$B61,DeadRaw!CP:CP)</f>
        <v>445</v>
      </c>
      <c r="CO61">
        <f>SUMIF(DeadRaw!$B:$B,$B61,DeadRaw!CQ:CQ)</f>
        <v>484</v>
      </c>
      <c r="CP61">
        <f>SUMIF(DeadRaw!$B:$B,$B61,DeadRaw!CR:CR)</f>
        <v>530</v>
      </c>
      <c r="CQ61">
        <f>SUMIF(DeadRaw!$B:$B,$B61,DeadRaw!CS:CS)</f>
        <v>572</v>
      </c>
      <c r="CR61">
        <f>SUMIF(DeadRaw!$B:$B,$B61,DeadRaw!CT:CT)</f>
        <v>634</v>
      </c>
      <c r="CS61">
        <f>SUMIF(DeadRaw!$B:$B,$B61,DeadRaw!CU:CU)</f>
        <v>700</v>
      </c>
      <c r="CT61">
        <f>SUMIF(DeadRaw!$B:$B,$B61,DeadRaw!CV:CV)</f>
        <v>728</v>
      </c>
      <c r="CU61">
        <f>SUMIF(DeadRaw!$B:$B,$B61,DeadRaw!CW:CW)</f>
        <v>782</v>
      </c>
      <c r="CV61">
        <f>SUMIF(DeadRaw!$B:$B,$B61,DeadRaw!CX:CX)</f>
        <v>854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40</v>
      </c>
      <c r="CK62">
        <f>SUMIF(DeadRaw!$B:$B,$B62,DeadRaw!CM:CM)</f>
        <v>42</v>
      </c>
      <c r="CL62">
        <f>SUMIF(DeadRaw!$B:$B,$B62,DeadRaw!CN:CN)</f>
        <v>45</v>
      </c>
      <c r="CM62">
        <f>SUMIF(DeadRaw!$B:$B,$B62,DeadRaw!CO:CO)</f>
        <v>47</v>
      </c>
      <c r="CN62">
        <f>SUMIF(DeadRaw!$B:$B,$B62,DeadRaw!CP:CP)</f>
        <v>51</v>
      </c>
      <c r="CO62">
        <f>SUMIF(DeadRaw!$B:$B,$B62,DeadRaw!CQ:CQ)</f>
        <v>55</v>
      </c>
      <c r="CP62">
        <f>SUMIF(DeadRaw!$B:$B,$B62,DeadRaw!CR:CR)</f>
        <v>58</v>
      </c>
      <c r="CQ62">
        <f>SUMIF(DeadRaw!$B:$B,$B62,DeadRaw!CS:CS)</f>
        <v>60</v>
      </c>
      <c r="CR62">
        <f>SUMIF(DeadRaw!$B:$B,$B62,DeadRaw!CT:CT)</f>
        <v>63</v>
      </c>
      <c r="CS62">
        <f>SUMIF(DeadRaw!$B:$B,$B62,DeadRaw!CU:CU)</f>
        <v>67</v>
      </c>
      <c r="CT62">
        <f>SUMIF(DeadRaw!$B:$B,$B62,DeadRaw!CV:CV)</f>
        <v>72</v>
      </c>
      <c r="CU62">
        <f>SUMIF(DeadRaw!$B:$B,$B62,DeadRaw!CW:CW)</f>
        <v>75</v>
      </c>
      <c r="CV62">
        <f>SUMIF(DeadRaw!$B:$B,$B62,DeadRaw!CX:CX)</f>
        <v>79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103</v>
      </c>
      <c r="CK63">
        <f>SUMIF(DeadRaw!$B:$B,$B63,DeadRaw!CM:CM)</f>
        <v>109</v>
      </c>
      <c r="CL63">
        <f>SUMIF(DeadRaw!$B:$B,$B63,DeadRaw!CN:CN)</f>
        <v>116</v>
      </c>
      <c r="CM63">
        <f>SUMIF(DeadRaw!$B:$B,$B63,DeadRaw!CO:CO)</f>
        <v>120</v>
      </c>
      <c r="CN63">
        <f>SUMIF(DeadRaw!$B:$B,$B63,DeadRaw!CP:CP)</f>
        <v>126</v>
      </c>
      <c r="CO63">
        <f>SUMIF(DeadRaw!$B:$B,$B63,DeadRaw!CQ:CQ)</f>
        <v>136</v>
      </c>
      <c r="CP63">
        <f>SUMIF(DeadRaw!$B:$B,$B63,DeadRaw!CR:CR)</f>
        <v>141</v>
      </c>
      <c r="CQ63">
        <f>SUMIF(DeadRaw!$B:$B,$B63,DeadRaw!CS:CS)</f>
        <v>146</v>
      </c>
      <c r="CR63">
        <f>SUMIF(DeadRaw!$B:$B,$B63,DeadRaw!CT:CT)</f>
        <v>154</v>
      </c>
      <c r="CS63">
        <f>SUMIF(DeadRaw!$B:$B,$B63,DeadRaw!CU:CU)</f>
        <v>159</v>
      </c>
      <c r="CT63">
        <f>SUMIF(DeadRaw!$B:$B,$B63,DeadRaw!CV:CV)</f>
        <v>165</v>
      </c>
      <c r="CU63">
        <f>SUMIF(DeadRaw!$B:$B,$B63,DeadRaw!CW:CW)</f>
        <v>167</v>
      </c>
      <c r="CV63">
        <f>SUMIF(DeadRaw!$B:$B,$B63,DeadRaw!CX:CX)</f>
        <v>167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348</v>
      </c>
      <c r="CK64">
        <f>SUMIF(DeadRaw!$B:$B,$B64,DeadRaw!CM:CM)</f>
        <v>364</v>
      </c>
      <c r="CL64">
        <f>SUMIF(DeadRaw!$B:$B,$B64,DeadRaw!CN:CN)</f>
        <v>367</v>
      </c>
      <c r="CM64">
        <f>SUMIF(DeadRaw!$B:$B,$B64,DeadRaw!CO:CO)</f>
        <v>375</v>
      </c>
      <c r="CN64">
        <f>SUMIF(DeadRaw!$B:$B,$B64,DeadRaw!CP:CP)</f>
        <v>384</v>
      </c>
      <c r="CO64">
        <f>SUMIF(DeadRaw!$B:$B,$B64,DeadRaw!CQ:CQ)</f>
        <v>392</v>
      </c>
      <c r="CP64">
        <f>SUMIF(DeadRaw!$B:$B,$B64,DeadRaw!CR:CR)</f>
        <v>402</v>
      </c>
      <c r="CQ64">
        <f>SUMIF(DeadRaw!$B:$B,$B64,DeadRaw!CS:CS)</f>
        <v>407</v>
      </c>
      <c r="CR64">
        <f>SUMIF(DeadRaw!$B:$B,$B64,DeadRaw!CT:CT)</f>
        <v>415</v>
      </c>
      <c r="CS64">
        <f>SUMIF(DeadRaw!$B:$B,$B64,DeadRaw!CU:CU)</f>
        <v>419</v>
      </c>
      <c r="CT64">
        <f>SUMIF(DeadRaw!$B:$B,$B64,DeadRaw!CV:CV)</f>
        <v>425</v>
      </c>
      <c r="CU64">
        <f>SUMIF(DeadRaw!$B:$B,$B64,DeadRaw!CW:CW)</f>
        <v>432</v>
      </c>
      <c r="CV64">
        <f>SUMIF(DeadRaw!$B:$B,$B64,DeadRaw!CX:CX)</f>
        <v>437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3</v>
      </c>
      <c r="CK65">
        <f>SUMIF(DeadRaw!$B:$B,$B65,DeadRaw!CM:CM)</f>
        <v>3</v>
      </c>
      <c r="CL65">
        <f>SUMIF(DeadRaw!$B:$B,$B65,DeadRaw!CN:CN)</f>
        <v>4</v>
      </c>
      <c r="CM65">
        <f>SUMIF(DeadRaw!$B:$B,$B65,DeadRaw!CO:CO)</f>
        <v>4</v>
      </c>
      <c r="CN65">
        <f>SUMIF(DeadRaw!$B:$B,$B65,DeadRaw!CP:CP)</f>
        <v>4</v>
      </c>
      <c r="CO65">
        <f>SUMIF(DeadRaw!$B:$B,$B65,DeadRaw!CQ:CQ)</f>
        <v>4</v>
      </c>
      <c r="CP65">
        <f>SUMIF(DeadRaw!$B:$B,$B65,DeadRaw!CR:CR)</f>
        <v>5</v>
      </c>
      <c r="CQ65">
        <f>SUMIF(DeadRaw!$B:$B,$B65,DeadRaw!CS:CS)</f>
        <v>5</v>
      </c>
      <c r="CR65">
        <f>SUMIF(DeadRaw!$B:$B,$B65,DeadRaw!CT:CT)</f>
        <v>5</v>
      </c>
      <c r="CS65">
        <f>SUMIF(DeadRaw!$B:$B,$B65,DeadRaw!CU:CU)</f>
        <v>5</v>
      </c>
      <c r="CT65">
        <f>SUMIF(DeadRaw!$B:$B,$B65,DeadRaw!CV:CV)</f>
        <v>6</v>
      </c>
      <c r="CU65">
        <f>SUMIF(DeadRaw!$B:$B,$B65,DeadRaw!CW:CW)</f>
        <v>6</v>
      </c>
      <c r="CV65">
        <f>SUMIF(DeadRaw!$B:$B,$B65,DeadRaw!CX:CX)</f>
        <v>6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48</v>
      </c>
      <c r="CK66">
        <f>SUMIF(DeadRaw!$B:$B,$B66,DeadRaw!CM:CM)</f>
        <v>50</v>
      </c>
      <c r="CL66">
        <f>SUMIF(DeadRaw!$B:$B,$B66,DeadRaw!CN:CN)</f>
        <v>52</v>
      </c>
      <c r="CM66">
        <f>SUMIF(DeadRaw!$B:$B,$B66,DeadRaw!CO:CO)</f>
        <v>54</v>
      </c>
      <c r="CN66">
        <f>SUMIF(DeadRaw!$B:$B,$B66,DeadRaw!CP:CP)</f>
        <v>58</v>
      </c>
      <c r="CO66">
        <f>SUMIF(DeadRaw!$B:$B,$B66,DeadRaw!CQ:CQ)</f>
        <v>58</v>
      </c>
      <c r="CP66">
        <f>SUMIF(DeadRaw!$B:$B,$B66,DeadRaw!CR:CR)</f>
        <v>65</v>
      </c>
      <c r="CQ66">
        <f>SUMIF(DeadRaw!$B:$B,$B66,DeadRaw!CS:CS)</f>
        <v>75</v>
      </c>
      <c r="CR66">
        <f>SUMIF(DeadRaw!$B:$B,$B66,DeadRaw!CT:CT)</f>
        <v>79</v>
      </c>
      <c r="CS66">
        <f>SUMIF(DeadRaw!$B:$B,$B66,DeadRaw!CU:CU)</f>
        <v>86</v>
      </c>
      <c r="CT66">
        <f>SUMIF(DeadRaw!$B:$B,$B66,DeadRaw!CV:CV)</f>
        <v>87</v>
      </c>
      <c r="CU66">
        <f>SUMIF(DeadRaw!$B:$B,$B66,DeadRaw!CW:CW)</f>
        <v>90</v>
      </c>
      <c r="CV66">
        <f>SUMIF(DeadRaw!$B:$B,$B66,DeadRaw!CX:CX)</f>
        <v>93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38</v>
      </c>
      <c r="CK67">
        <f>SUMIF(DeadRaw!$B:$B,$B67,DeadRaw!CM:CM)</f>
        <v>41</v>
      </c>
      <c r="CL67">
        <f>SUMIF(DeadRaw!$B:$B,$B67,DeadRaw!CN:CN)</f>
        <v>41</v>
      </c>
      <c r="CM67">
        <f>SUMIF(DeadRaw!$B:$B,$B67,DeadRaw!CO:CO)</f>
        <v>42</v>
      </c>
      <c r="CN67">
        <f>SUMIF(DeadRaw!$B:$B,$B67,DeadRaw!CP:CP)</f>
        <v>43</v>
      </c>
      <c r="CO67">
        <f>SUMIF(DeadRaw!$B:$B,$B67,DeadRaw!CQ:CQ)</f>
        <v>45</v>
      </c>
      <c r="CP67">
        <f>SUMIF(DeadRaw!$B:$B,$B67,DeadRaw!CR:CR)</f>
        <v>49</v>
      </c>
      <c r="CQ67">
        <f>SUMIF(DeadRaw!$B:$B,$B67,DeadRaw!CS:CS)</f>
        <v>52</v>
      </c>
      <c r="CR67">
        <f>SUMIF(DeadRaw!$B:$B,$B67,DeadRaw!CT:CT)</f>
        <v>54</v>
      </c>
      <c r="CS67">
        <f>SUMIF(DeadRaw!$B:$B,$B67,DeadRaw!CU:CU)</f>
        <v>55</v>
      </c>
      <c r="CT67">
        <f>SUMIF(DeadRaw!$B:$B,$B67,DeadRaw!CV:CV)</f>
        <v>56</v>
      </c>
      <c r="CU67">
        <f>SUMIF(DeadRaw!$B:$B,$B67,DeadRaw!CW:CW)</f>
        <v>58</v>
      </c>
      <c r="CV67">
        <f>SUMIF(DeadRaw!$B:$B,$B67,DeadRaw!CX:CX)</f>
        <v>58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4</v>
      </c>
      <c r="CK68">
        <f>SUMIF(DeadRaw!$B:$B,$B68,DeadRaw!CM:CM)</f>
        <v>4</v>
      </c>
      <c r="CL68">
        <f>SUMIF(DeadRaw!$B:$B,$B68,DeadRaw!CN:CN)</f>
        <v>4</v>
      </c>
      <c r="CM68">
        <f>SUMIF(DeadRaw!$B:$B,$B68,DeadRaw!CO:CO)</f>
        <v>5</v>
      </c>
      <c r="CN68">
        <f>SUMIF(DeadRaw!$B:$B,$B68,DeadRaw!CP:CP)</f>
        <v>6</v>
      </c>
      <c r="CO68">
        <f>SUMIF(DeadRaw!$B:$B,$B68,DeadRaw!CQ:CQ)</f>
        <v>6</v>
      </c>
      <c r="CP68">
        <f>SUMIF(DeadRaw!$B:$B,$B68,DeadRaw!CR:CR)</f>
        <v>6</v>
      </c>
      <c r="CQ68">
        <f>SUMIF(DeadRaw!$B:$B,$B68,DeadRaw!CS:CS)</f>
        <v>6</v>
      </c>
      <c r="CR68">
        <f>SUMIF(DeadRaw!$B:$B,$B68,DeadRaw!CT:CT)</f>
        <v>6</v>
      </c>
      <c r="CS68">
        <f>SUMIF(DeadRaw!$B:$B,$B68,DeadRaw!CU:CU)</f>
        <v>6</v>
      </c>
      <c r="CT68">
        <f>SUMIF(DeadRaw!$B:$B,$B68,DeadRaw!CV:CV)</f>
        <v>6</v>
      </c>
      <c r="CU68">
        <f>SUMIF(DeadRaw!$B:$B,$B68,DeadRaw!CW:CW)</f>
        <v>6</v>
      </c>
      <c r="CV68">
        <f>SUMIF(DeadRaw!$B:$B,$B68,DeadRaw!CX:CX)</f>
        <v>6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142</v>
      </c>
      <c r="CK69">
        <f>SUMIF(DeadRaw!$B:$B,$B69,DeadRaw!CM:CM)</f>
        <v>156</v>
      </c>
      <c r="CL69">
        <f>SUMIF(DeadRaw!$B:$B,$B69,DeadRaw!CN:CN)</f>
        <v>172</v>
      </c>
      <c r="CM69">
        <f>SUMIF(DeadRaw!$B:$B,$B69,DeadRaw!CO:CO)</f>
        <v>189</v>
      </c>
      <c r="CN69">
        <f>SUMIF(DeadRaw!$B:$B,$B69,DeadRaw!CP:CP)</f>
        <v>199</v>
      </c>
      <c r="CO69">
        <f>SUMIF(DeadRaw!$B:$B,$B69,DeadRaw!CQ:CQ)</f>
        <v>213</v>
      </c>
      <c r="CP69">
        <f>SUMIF(DeadRaw!$B:$B,$B69,DeadRaw!CR:CR)</f>
        <v>225</v>
      </c>
      <c r="CQ69">
        <f>SUMIF(DeadRaw!$B:$B,$B69,DeadRaw!CS:CS)</f>
        <v>239</v>
      </c>
      <c r="CR69">
        <f>SUMIF(DeadRaw!$B:$B,$B69,DeadRaw!CT:CT)</f>
        <v>262</v>
      </c>
      <c r="CS69">
        <f>SUMIF(DeadRaw!$B:$B,$B69,DeadRaw!CU:CU)</f>
        <v>262</v>
      </c>
      <c r="CT69">
        <f>SUMIF(DeadRaw!$B:$B,$B69,DeadRaw!CV:CV)</f>
        <v>272</v>
      </c>
      <c r="CU69">
        <f>SUMIF(DeadRaw!$B:$B,$B69,DeadRaw!CW:CW)</f>
        <v>280</v>
      </c>
      <c r="CV69">
        <f>SUMIF(DeadRaw!$B:$B,$B69,DeadRaw!CX:CX)</f>
        <v>291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4</v>
      </c>
      <c r="CK70">
        <f>SUMIF(DeadRaw!$B:$B,$B70,DeadRaw!CM:CM)</f>
        <v>6</v>
      </c>
      <c r="CL70">
        <f>SUMIF(DeadRaw!$B:$B,$B70,DeadRaw!CN:CN)</f>
        <v>6</v>
      </c>
      <c r="CM70">
        <f>SUMIF(DeadRaw!$B:$B,$B70,DeadRaw!CO:CO)</f>
        <v>7</v>
      </c>
      <c r="CN70">
        <f>SUMIF(DeadRaw!$B:$B,$B70,DeadRaw!CP:CP)</f>
        <v>7</v>
      </c>
      <c r="CO70">
        <f>SUMIF(DeadRaw!$B:$B,$B70,DeadRaw!CQ:CQ)</f>
        <v>8</v>
      </c>
      <c r="CP70">
        <f>SUMIF(DeadRaw!$B:$B,$B70,DeadRaw!CR:CR)</f>
        <v>8</v>
      </c>
      <c r="CQ70">
        <f>SUMIF(DeadRaw!$B:$B,$B70,DeadRaw!CS:CS)</f>
        <v>9</v>
      </c>
      <c r="CR70">
        <f>SUMIF(DeadRaw!$B:$B,$B70,DeadRaw!CT:CT)</f>
        <v>10</v>
      </c>
      <c r="CS70">
        <f>SUMIF(DeadRaw!$B:$B,$B70,DeadRaw!CU:CU)</f>
        <v>10</v>
      </c>
      <c r="CT70">
        <f>SUMIF(DeadRaw!$B:$B,$B70,DeadRaw!CV:CV)</f>
        <v>10</v>
      </c>
      <c r="CU70">
        <f>SUMIF(DeadRaw!$B:$B,$B70,DeadRaw!CW:CW)</f>
        <v>10</v>
      </c>
      <c r="CV70">
        <f>SUMIF(DeadRaw!$B:$B,$B70,DeadRaw!CX:CX)</f>
        <v>10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403</v>
      </c>
      <c r="CK71">
        <f>SUMIF(DeadRaw!$B:$B,$B71,DeadRaw!CM:CM)</f>
        <v>421</v>
      </c>
      <c r="CL71">
        <f>SUMIF(DeadRaw!$B:$B,$B71,DeadRaw!CN:CN)</f>
        <v>456</v>
      </c>
      <c r="CM71">
        <f>SUMIF(DeadRaw!$B:$B,$B71,DeadRaw!CO:CO)</f>
        <v>474</v>
      </c>
      <c r="CN71">
        <f>SUMIF(DeadRaw!$B:$B,$B71,DeadRaw!CP:CP)</f>
        <v>507</v>
      </c>
      <c r="CO71">
        <f>SUMIF(DeadRaw!$B:$B,$B71,DeadRaw!CQ:CQ)</f>
        <v>520</v>
      </c>
      <c r="CP71">
        <f>SUMIF(DeadRaw!$B:$B,$B71,DeadRaw!CR:CR)</f>
        <v>537</v>
      </c>
      <c r="CQ71">
        <f>SUMIF(DeadRaw!$B:$B,$B71,DeadRaw!CS:CS)</f>
        <v>560</v>
      </c>
      <c r="CR71">
        <f>SUMIF(DeadRaw!$B:$B,$B71,DeadRaw!CT:CT)</f>
        <v>576</v>
      </c>
      <c r="CS71">
        <f>SUMIF(DeadRaw!$B:$B,$B71,DeadRaw!CU:CU)</f>
        <v>576</v>
      </c>
      <c r="CT71">
        <f>SUMIF(DeadRaw!$B:$B,$B71,DeadRaw!CV:CV)</f>
        <v>576</v>
      </c>
      <c r="CU71">
        <f>SUMIF(DeadRaw!$B:$B,$B71,DeadRaw!CW:CW)</f>
        <v>663</v>
      </c>
      <c r="CV71">
        <f>SUMIF(DeadRaw!$B:$B,$B71,DeadRaw!CX:CX)</f>
        <v>871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5</v>
      </c>
      <c r="CK72">
        <f>SUMIF(DeadRaw!$B:$B,$B72,DeadRaw!CM:CM)</f>
        <v>5</v>
      </c>
      <c r="CL72">
        <f>SUMIF(DeadRaw!$B:$B,$B72,DeadRaw!CN:CN)</f>
        <v>5</v>
      </c>
      <c r="CM72">
        <f>SUMIF(DeadRaw!$B:$B,$B72,DeadRaw!CO:CO)</f>
        <v>5</v>
      </c>
      <c r="CN72">
        <f>SUMIF(DeadRaw!$B:$B,$B72,DeadRaw!CP:CP)</f>
        <v>5</v>
      </c>
      <c r="CO72">
        <f>SUMIF(DeadRaw!$B:$B,$B72,DeadRaw!CQ:CQ)</f>
        <v>9</v>
      </c>
      <c r="CP72">
        <f>SUMIF(DeadRaw!$B:$B,$B72,DeadRaw!CR:CR)</f>
        <v>11</v>
      </c>
      <c r="CQ72">
        <f>SUMIF(DeadRaw!$B:$B,$B72,DeadRaw!CS:CS)</f>
        <v>11</v>
      </c>
      <c r="CR72">
        <f>SUMIF(DeadRaw!$B:$B,$B72,DeadRaw!CT:CT)</f>
        <v>12</v>
      </c>
      <c r="CS72">
        <f>SUMIF(DeadRaw!$B:$B,$B72,DeadRaw!CU:CU)</f>
        <v>12</v>
      </c>
      <c r="CT72">
        <f>SUMIF(DeadRaw!$B:$B,$B72,DeadRaw!CV:CV)</f>
        <v>12</v>
      </c>
      <c r="CU72">
        <f>SUMIF(DeadRaw!$B:$B,$B72,DeadRaw!CW:CW)</f>
        <v>13</v>
      </c>
      <c r="CV72">
        <f>SUMIF(DeadRaw!$B:$B,$B72,DeadRaw!CX:CX)</f>
        <v>13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37</v>
      </c>
      <c r="CK73">
        <f>SUMIF(DeadRaw!$B:$B,$B73,DeadRaw!CM:CM)</f>
        <v>37</v>
      </c>
      <c r="CL73">
        <f>SUMIF(DeadRaw!$B:$B,$B73,DeadRaw!CN:CN)</f>
        <v>37</v>
      </c>
      <c r="CM73">
        <f>SUMIF(DeadRaw!$B:$B,$B73,DeadRaw!CO:CO)</f>
        <v>38</v>
      </c>
      <c r="CN73">
        <f>SUMIF(DeadRaw!$B:$B,$B73,DeadRaw!CP:CP)</f>
        <v>38</v>
      </c>
      <c r="CO73">
        <f>SUMIF(DeadRaw!$B:$B,$B73,DeadRaw!CQ:CQ)</f>
        <v>38</v>
      </c>
      <c r="CP73">
        <f>SUMIF(DeadRaw!$B:$B,$B73,DeadRaw!CR:CR)</f>
        <v>38</v>
      </c>
      <c r="CQ73">
        <f>SUMIF(DeadRaw!$B:$B,$B73,DeadRaw!CS:CS)</f>
        <v>38</v>
      </c>
      <c r="CR73">
        <f>SUMIF(DeadRaw!$B:$B,$B73,DeadRaw!CT:CT)</f>
        <v>38</v>
      </c>
      <c r="CS73">
        <f>SUMIF(DeadRaw!$B:$B,$B73,DeadRaw!CU:CU)</f>
        <v>38</v>
      </c>
      <c r="CT73">
        <f>SUMIF(DeadRaw!$B:$B,$B73,DeadRaw!CV:CV)</f>
        <v>38</v>
      </c>
      <c r="CU73">
        <f>SUMIF(DeadRaw!$B:$B,$B73,DeadRaw!CW:CW)</f>
        <v>39</v>
      </c>
      <c r="CV73">
        <f>SUMIF(DeadRaw!$B:$B,$B73,DeadRaw!CX:CX)</f>
        <v>40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15</v>
      </c>
      <c r="CK74">
        <f>SUMIF(DeadRaw!$B:$B,$B74,DeadRaw!CM:CM)</f>
        <v>15</v>
      </c>
      <c r="CL74">
        <f>SUMIF(DeadRaw!$B:$B,$B74,DeadRaw!CN:CN)</f>
        <v>18</v>
      </c>
      <c r="CM74">
        <f>SUMIF(DeadRaw!$B:$B,$B74,DeadRaw!CO:CO)</f>
        <v>19</v>
      </c>
      <c r="CN74">
        <f>SUMIF(DeadRaw!$B:$B,$B74,DeadRaw!CP:CP)</f>
        <v>19</v>
      </c>
      <c r="CO74">
        <f>SUMIF(DeadRaw!$B:$B,$B74,DeadRaw!CQ:CQ)</f>
        <v>20</v>
      </c>
      <c r="CP74">
        <f>SUMIF(DeadRaw!$B:$B,$B74,DeadRaw!CR:CR)</f>
        <v>20</v>
      </c>
      <c r="CQ74">
        <f>SUMIF(DeadRaw!$B:$B,$B74,DeadRaw!CS:CS)</f>
        <v>20</v>
      </c>
      <c r="CR74">
        <f>SUMIF(DeadRaw!$B:$B,$B74,DeadRaw!CT:CT)</f>
        <v>21</v>
      </c>
      <c r="CS74">
        <f>SUMIF(DeadRaw!$B:$B,$B74,DeadRaw!CU:CU)</f>
        <v>21</v>
      </c>
      <c r="CT74">
        <f>SUMIF(DeadRaw!$B:$B,$B74,DeadRaw!CV:CV)</f>
        <v>21</v>
      </c>
      <c r="CU74">
        <f>SUMIF(DeadRaw!$B:$B,$B74,DeadRaw!CW:CW)</f>
        <v>22</v>
      </c>
      <c r="CV74">
        <f>SUMIF(DeadRaw!$B:$B,$B74,DeadRaw!CX:CX)</f>
        <v>22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12</v>
      </c>
      <c r="CK75">
        <f>SUMIF(DeadRaw!$B:$B,$B75,DeadRaw!CM:CM)</f>
        <v>12</v>
      </c>
      <c r="CL75">
        <f>SUMIF(DeadRaw!$B:$B,$B75,DeadRaw!CN:CN)</f>
        <v>12</v>
      </c>
      <c r="CM75">
        <f>SUMIF(DeadRaw!$B:$B,$B75,DeadRaw!CO:CO)</f>
        <v>12</v>
      </c>
      <c r="CN75">
        <f>SUMIF(DeadRaw!$B:$B,$B75,DeadRaw!CP:CP)</f>
        <v>12</v>
      </c>
      <c r="CO75">
        <f>SUMIF(DeadRaw!$B:$B,$B75,DeadRaw!CQ:CQ)</f>
        <v>12</v>
      </c>
      <c r="CP75">
        <f>SUMIF(DeadRaw!$B:$B,$B75,DeadRaw!CR:CR)</f>
        <v>13</v>
      </c>
      <c r="CQ75">
        <f>SUMIF(DeadRaw!$B:$B,$B75,DeadRaw!CS:CS)</f>
        <v>13</v>
      </c>
      <c r="CR75">
        <f>SUMIF(DeadRaw!$B:$B,$B75,DeadRaw!CT:CT)</f>
        <v>14</v>
      </c>
      <c r="CS75">
        <f>SUMIF(DeadRaw!$B:$B,$B75,DeadRaw!CU:CU)</f>
        <v>14</v>
      </c>
      <c r="CT75">
        <f>SUMIF(DeadRaw!$B:$B,$B75,DeadRaw!CV:CV)</f>
        <v>14</v>
      </c>
      <c r="CU75">
        <f>SUMIF(DeadRaw!$B:$B,$B75,DeadRaw!CW:CW)</f>
        <v>15</v>
      </c>
      <c r="CV75">
        <f>SUMIF(DeadRaw!$B:$B,$B75,DeadRaw!CX:CX)</f>
        <v>15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46</v>
      </c>
      <c r="CK76">
        <f>SUMIF(DeadRaw!$B:$B,$B76,DeadRaw!CM:CM)</f>
        <v>49</v>
      </c>
      <c r="CL76">
        <f>SUMIF(DeadRaw!$B:$B,$B76,DeadRaw!CN:CN)</f>
        <v>49</v>
      </c>
      <c r="CM76">
        <f>SUMIF(DeadRaw!$B:$B,$B76,DeadRaw!CO:CO)</f>
        <v>51</v>
      </c>
      <c r="CN76">
        <f>SUMIF(DeadRaw!$B:$B,$B76,DeadRaw!CP:CP)</f>
        <v>54</v>
      </c>
      <c r="CO76">
        <f>SUMIF(DeadRaw!$B:$B,$B76,DeadRaw!CQ:CQ)</f>
        <v>55</v>
      </c>
      <c r="CP76">
        <f>SUMIF(DeadRaw!$B:$B,$B76,DeadRaw!CR:CR)</f>
        <v>56</v>
      </c>
      <c r="CQ76">
        <f>SUMIF(DeadRaw!$B:$B,$B76,DeadRaw!CS:CS)</f>
        <v>56</v>
      </c>
      <c r="CR76">
        <f>SUMIF(DeadRaw!$B:$B,$B76,DeadRaw!CT:CT)</f>
        <v>57</v>
      </c>
      <c r="CS76">
        <f>SUMIF(DeadRaw!$B:$B,$B76,DeadRaw!CU:CU)</f>
        <v>59</v>
      </c>
      <c r="CT76">
        <f>SUMIF(DeadRaw!$B:$B,$B76,DeadRaw!CV:CV)</f>
        <v>61</v>
      </c>
      <c r="CU76">
        <f>SUMIF(DeadRaw!$B:$B,$B76,DeadRaw!CW:CW)</f>
        <v>65</v>
      </c>
      <c r="CV76">
        <f>SUMIF(DeadRaw!$B:$B,$B76,DeadRaw!CX:CX)</f>
        <v>71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43</v>
      </c>
      <c r="CK77">
        <f>SUMIF(DeadRaw!$B:$B,$B77,DeadRaw!CM:CM)</f>
        <v>46</v>
      </c>
      <c r="CL77">
        <f>SUMIF(DeadRaw!$B:$B,$B77,DeadRaw!CN:CN)</f>
        <v>47</v>
      </c>
      <c r="CM77">
        <f>SUMIF(DeadRaw!$B:$B,$B77,DeadRaw!CO:CO)</f>
        <v>48</v>
      </c>
      <c r="CN77">
        <f>SUMIF(DeadRaw!$B:$B,$B77,DeadRaw!CP:CP)</f>
        <v>49</v>
      </c>
      <c r="CO77">
        <f>SUMIF(DeadRaw!$B:$B,$B77,DeadRaw!CQ:CQ)</f>
        <v>51</v>
      </c>
      <c r="CP77">
        <f>SUMIF(DeadRaw!$B:$B,$B77,DeadRaw!CR:CR)</f>
        <v>53</v>
      </c>
      <c r="CQ77">
        <f>SUMIF(DeadRaw!$B:$B,$B77,DeadRaw!CS:CS)</f>
        <v>54</v>
      </c>
      <c r="CR77">
        <f>SUMIF(DeadRaw!$B:$B,$B77,DeadRaw!CT:CT)</f>
        <v>55</v>
      </c>
      <c r="CS77">
        <f>SUMIF(DeadRaw!$B:$B,$B77,DeadRaw!CU:CU)</f>
        <v>57</v>
      </c>
      <c r="CT77">
        <f>SUMIF(DeadRaw!$B:$B,$B77,DeadRaw!CV:CV)</f>
        <v>59</v>
      </c>
      <c r="CU77">
        <f>SUMIF(DeadRaw!$B:$B,$B77,DeadRaw!CW:CW)</f>
        <v>60</v>
      </c>
      <c r="CV77">
        <f>SUMIF(DeadRaw!$B:$B,$B77,DeadRaw!CX:CX)</f>
        <v>63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144</v>
      </c>
      <c r="CK78">
        <f>SUMIF(DeadRaw!$B:$B,$B78,DeadRaw!CM:CM)</f>
        <v>153</v>
      </c>
      <c r="CL78">
        <f>SUMIF(DeadRaw!$B:$B,$B78,DeadRaw!CN:CN)</f>
        <v>153</v>
      </c>
      <c r="CM78">
        <f>SUMIF(DeadRaw!$B:$B,$B78,DeadRaw!CO:CO)</f>
        <v>179</v>
      </c>
      <c r="CN78">
        <f>SUMIF(DeadRaw!$B:$B,$B78,DeadRaw!CP:CP)</f>
        <v>189</v>
      </c>
      <c r="CO78">
        <f>SUMIF(DeadRaw!$B:$B,$B78,DeadRaw!CQ:CQ)</f>
        <v>196</v>
      </c>
      <c r="CP78">
        <f>SUMIF(DeadRaw!$B:$B,$B78,DeadRaw!CR:CR)</f>
        <v>206</v>
      </c>
      <c r="CQ78">
        <f>SUMIF(DeadRaw!$B:$B,$B78,DeadRaw!CS:CS)</f>
        <v>215</v>
      </c>
      <c r="CR78">
        <f>SUMIF(DeadRaw!$B:$B,$B78,DeadRaw!CT:CT)</f>
        <v>225</v>
      </c>
      <c r="CS78">
        <f>SUMIF(DeadRaw!$B:$B,$B78,DeadRaw!CU:CU)</f>
        <v>233</v>
      </c>
      <c r="CT78">
        <f>SUMIF(DeadRaw!$B:$B,$B78,DeadRaw!CV:CV)</f>
        <v>244</v>
      </c>
      <c r="CU78">
        <f>SUMIF(DeadRaw!$B:$B,$B78,DeadRaw!CW:CW)</f>
        <v>253</v>
      </c>
      <c r="CV78">
        <f>SUMIF(DeadRaw!$B:$B,$B78,DeadRaw!CX:CX)</f>
        <v>269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3</v>
      </c>
      <c r="CK79">
        <f>SUMIF(DeadRaw!$B:$B,$B79,DeadRaw!CM:CM)</f>
        <v>3</v>
      </c>
      <c r="CL79">
        <f>SUMIF(DeadRaw!$B:$B,$B79,DeadRaw!CN:CN)</f>
        <v>3</v>
      </c>
      <c r="CM79">
        <f>SUMIF(DeadRaw!$B:$B,$B79,DeadRaw!CO:CO)</f>
        <v>3</v>
      </c>
      <c r="CN79">
        <f>SUMIF(DeadRaw!$B:$B,$B79,DeadRaw!CP:CP)</f>
        <v>3</v>
      </c>
      <c r="CO79">
        <f>SUMIF(DeadRaw!$B:$B,$B79,DeadRaw!CQ:CQ)</f>
        <v>3</v>
      </c>
      <c r="CP79">
        <f>SUMIF(DeadRaw!$B:$B,$B79,DeadRaw!CR:CR)</f>
        <v>3</v>
      </c>
      <c r="CQ79">
        <f>SUMIF(DeadRaw!$B:$B,$B79,DeadRaw!CS:CS)</f>
        <v>3</v>
      </c>
      <c r="CR79">
        <f>SUMIF(DeadRaw!$B:$B,$B79,DeadRaw!CT:CT)</f>
        <v>3</v>
      </c>
      <c r="CS79">
        <f>SUMIF(DeadRaw!$B:$B,$B79,DeadRaw!CU:CU)</f>
        <v>4</v>
      </c>
      <c r="CT79">
        <f>SUMIF(DeadRaw!$B:$B,$B79,DeadRaw!CV:CV)</f>
        <v>4</v>
      </c>
      <c r="CU79">
        <f>SUMIF(DeadRaw!$B:$B,$B79,DeadRaw!CW:CW)</f>
        <v>4</v>
      </c>
      <c r="CV79">
        <f>SUMIF(DeadRaw!$B:$B,$B79,DeadRaw!CX:CX)</f>
        <v>4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2</v>
      </c>
      <c r="BJ80">
        <f>SUMIF(DeadRaw!$B:$B,$B80,DeadRaw!BL:BL)</f>
        <v>2</v>
      </c>
      <c r="BK80">
        <f>SUMIF(DeadRaw!$B:$B,$B80,DeadRaw!BM:BM)</f>
        <v>3</v>
      </c>
      <c r="BL80">
        <f>SUMIF(DeadRaw!$B:$B,$B80,DeadRaw!BN:BN)</f>
        <v>4</v>
      </c>
      <c r="BM80">
        <f>SUMIF(DeadRaw!$B:$B,$B80,DeadRaw!BO:BO)</f>
        <v>5</v>
      </c>
      <c r="BN80">
        <f>SUMIF(DeadRaw!$B:$B,$B80,DeadRaw!BP:BP)</f>
        <v>6</v>
      </c>
      <c r="BO80">
        <f>SUMIF(DeadRaw!$B:$B,$B80,DeadRaw!BQ:BQ)</f>
        <v>8</v>
      </c>
      <c r="BP80">
        <f>SUMIF(DeadRaw!$B:$B,$B80,DeadRaw!BR:BR)</f>
        <v>12</v>
      </c>
      <c r="BQ80">
        <f>SUMIF(DeadRaw!$B:$B,$B80,DeadRaw!BS:BS)</f>
        <v>16</v>
      </c>
      <c r="BR80">
        <f>SUMIF(DeadRaw!$B:$B,$B80,DeadRaw!BT:BT)</f>
        <v>20</v>
      </c>
      <c r="BS80">
        <f>SUMIF(DeadRaw!$B:$B,$B80,DeadRaw!BU:BU)</f>
        <v>28</v>
      </c>
      <c r="BT80">
        <f>SUMIF(DeadRaw!$B:$B,$B80,DeadRaw!BV:BV)</f>
        <v>29</v>
      </c>
      <c r="BU80">
        <f>SUMIF(DeadRaw!$B:$B,$B80,DeadRaw!BW:BW)</f>
        <v>37</v>
      </c>
      <c r="BV80">
        <f>SUMIF(DeadRaw!$B:$B,$B80,DeadRaw!BX:BX)</f>
        <v>50</v>
      </c>
      <c r="BW80">
        <f>SUMIF(DeadRaw!$B:$B,$B80,DeadRaw!BY:BY)</f>
        <v>60</v>
      </c>
      <c r="BX80">
        <f>SUMIF(DeadRaw!$B:$B,$B80,DeadRaw!BZ:BZ)</f>
        <v>79</v>
      </c>
      <c r="BY80">
        <f>SUMIF(DeadRaw!$B:$B,$B80,DeadRaw!CA:CA)</f>
        <v>94</v>
      </c>
      <c r="BZ80">
        <f>SUMIF(DeadRaw!$B:$B,$B80,DeadRaw!CB:CB)</f>
        <v>125</v>
      </c>
      <c r="CA80">
        <f>SUMIF(DeadRaw!$B:$B,$B80,DeadRaw!CC:CC)</f>
        <v>141</v>
      </c>
      <c r="CB80">
        <f>SUMIF(DeadRaw!$B:$B,$B80,DeadRaw!CD:CD)</f>
        <v>174</v>
      </c>
      <c r="CC80">
        <f>SUMIF(DeadRaw!$B:$B,$B80,DeadRaw!CE:CE)</f>
        <v>194</v>
      </c>
      <c r="CD80">
        <f>SUMIF(DeadRaw!$B:$B,$B80,DeadRaw!CF:CF)</f>
        <v>233</v>
      </c>
      <c r="CE80">
        <f>SUMIF(DeadRaw!$B:$B,$B80,DeadRaw!CG:CG)</f>
        <v>273</v>
      </c>
      <c r="CF80">
        <f>SUMIF(DeadRaw!$B:$B,$B80,DeadRaw!CH:CH)</f>
        <v>296</v>
      </c>
      <c r="CG80">
        <f>SUMIF(DeadRaw!$B:$B,$B80,DeadRaw!CI:CI)</f>
        <v>332</v>
      </c>
      <c r="CH80">
        <f>SUMIF(DeadRaw!$B:$B,$B80,DeadRaw!CJ:CJ)</f>
        <v>406</v>
      </c>
      <c r="CI80">
        <f>SUMIF(DeadRaw!$B:$B,$B80,DeadRaw!CK:CK)</f>
        <v>449</v>
      </c>
      <c r="CJ80">
        <f>SUMIF(DeadRaw!$B:$B,$B80,DeadRaw!CL:CL)</f>
        <v>486</v>
      </c>
      <c r="CK80">
        <f>SUMIF(DeadRaw!$B:$B,$B80,DeadRaw!CM:CM)</f>
        <v>546</v>
      </c>
      <c r="CL80">
        <f>SUMIF(DeadRaw!$B:$B,$B80,DeadRaw!CN:CN)</f>
        <v>650</v>
      </c>
      <c r="CM80">
        <f>SUMIF(DeadRaw!$B:$B,$B80,DeadRaw!CO:CO)</f>
        <v>686</v>
      </c>
      <c r="CN80">
        <f>SUMIF(DeadRaw!$B:$B,$B80,DeadRaw!CP:CP)</f>
        <v>712</v>
      </c>
      <c r="CO80">
        <f>SUMIF(DeadRaw!$B:$B,$B80,DeadRaw!CQ:CQ)</f>
        <v>857</v>
      </c>
      <c r="CP80">
        <f>SUMIF(DeadRaw!$B:$B,$B80,DeadRaw!CR:CR)</f>
        <v>970</v>
      </c>
      <c r="CQ80">
        <f>SUMIF(DeadRaw!$B:$B,$B80,DeadRaw!CS:CS)</f>
        <v>1069</v>
      </c>
      <c r="CR80">
        <f>SUMIF(DeadRaw!$B:$B,$B80,DeadRaw!CT:CT)</f>
        <v>1221</v>
      </c>
      <c r="CS80">
        <f>SUMIF(DeadRaw!$B:$B,$B80,DeadRaw!CU:CU)</f>
        <v>1305</v>
      </c>
      <c r="CT80">
        <f>SUMIF(DeadRaw!$B:$B,$B80,DeadRaw!CV:CV)</f>
        <v>1351</v>
      </c>
      <c r="CU80">
        <f>SUMIF(DeadRaw!$B:$B,$B80,DeadRaw!CW:CW)</f>
        <v>1434</v>
      </c>
      <c r="CV80">
        <f>SUMIF(DeadRaw!$B:$B,$B80,DeadRaw!CX:CX)</f>
        <v>1569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2</v>
      </c>
      <c r="CK81">
        <f>SUMIF(DeadRaw!$B:$B,$B81,DeadRaw!CM:CM)</f>
        <v>2</v>
      </c>
      <c r="CL81">
        <f>SUMIF(DeadRaw!$B:$B,$B81,DeadRaw!CN:CN)</f>
        <v>3</v>
      </c>
      <c r="CM81">
        <f>SUMIF(DeadRaw!$B:$B,$B81,DeadRaw!CO:CO)</f>
        <v>3</v>
      </c>
      <c r="CN81">
        <f>SUMIF(DeadRaw!$B:$B,$B81,DeadRaw!CP:CP)</f>
        <v>5</v>
      </c>
      <c r="CO81">
        <f>SUMIF(DeadRaw!$B:$B,$B81,DeadRaw!CQ:CQ)</f>
        <v>5</v>
      </c>
      <c r="CP81">
        <f>SUMIF(DeadRaw!$B:$B,$B81,DeadRaw!CR:CR)</f>
        <v>6</v>
      </c>
      <c r="CQ81">
        <f>SUMIF(DeadRaw!$B:$B,$B81,DeadRaw!CS:CS)</f>
        <v>6</v>
      </c>
      <c r="CR81">
        <f>SUMIF(DeadRaw!$B:$B,$B81,DeadRaw!CT:CT)</f>
        <v>7</v>
      </c>
      <c r="CS81">
        <f>SUMIF(DeadRaw!$B:$B,$B81,DeadRaw!CU:CU)</f>
        <v>7</v>
      </c>
      <c r="CT81">
        <f>SUMIF(DeadRaw!$B:$B,$B81,DeadRaw!CV:CV)</f>
        <v>9</v>
      </c>
      <c r="CU81">
        <f>SUMIF(DeadRaw!$B:$B,$B81,DeadRaw!CW:CW)</f>
        <v>9</v>
      </c>
      <c r="CV81">
        <f>SUMIF(DeadRaw!$B:$B,$B81,DeadRaw!CX:CX)</f>
        <v>9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18</v>
      </c>
      <c r="CK83">
        <f>SUMIF(DeadRaw!$B:$B,$B83,DeadRaw!CM:CM)</f>
        <v>19</v>
      </c>
      <c r="CL83">
        <f>SUMIF(DeadRaw!$B:$B,$B83,DeadRaw!CN:CN)</f>
        <v>20</v>
      </c>
      <c r="CM83">
        <f>SUMIF(DeadRaw!$B:$B,$B83,DeadRaw!CO:CO)</f>
        <v>20</v>
      </c>
      <c r="CN83">
        <f>SUMIF(DeadRaw!$B:$B,$B83,DeadRaw!CP:CP)</f>
        <v>22</v>
      </c>
      <c r="CO83">
        <f>SUMIF(DeadRaw!$B:$B,$B83,DeadRaw!CQ:CQ)</f>
        <v>24</v>
      </c>
      <c r="CP83">
        <f>SUMIF(DeadRaw!$B:$B,$B83,DeadRaw!CR:CR)</f>
        <v>24</v>
      </c>
      <c r="CQ83">
        <f>SUMIF(DeadRaw!$B:$B,$B83,DeadRaw!CS:CS)</f>
        <v>24</v>
      </c>
      <c r="CR83">
        <f>SUMIF(DeadRaw!$B:$B,$B83,DeadRaw!CT:CT)</f>
        <v>27</v>
      </c>
      <c r="CS83">
        <f>SUMIF(DeadRaw!$B:$B,$B83,DeadRaw!CU:CU)</f>
        <v>28</v>
      </c>
      <c r="CT83">
        <f>SUMIF(DeadRaw!$B:$B,$B83,DeadRaw!CV:CV)</f>
        <v>28</v>
      </c>
      <c r="CU83">
        <f>SUMIF(DeadRaw!$B:$B,$B83,DeadRaw!CW:CW)</f>
        <v>29</v>
      </c>
      <c r="CV83">
        <f>SUMIF(DeadRaw!$B:$B,$B83,DeadRaw!CX:CX)</f>
        <v>30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5</v>
      </c>
      <c r="CK84">
        <f>SUMIF(DeadRaw!$B:$B,$B84,DeadRaw!CM:CM)</f>
        <v>5</v>
      </c>
      <c r="CL84">
        <f>SUMIF(DeadRaw!$B:$B,$B84,DeadRaw!CN:CN)</f>
        <v>5</v>
      </c>
      <c r="CM84">
        <f>SUMIF(DeadRaw!$B:$B,$B84,DeadRaw!CO:CO)</f>
        <v>5</v>
      </c>
      <c r="CN84">
        <f>SUMIF(DeadRaw!$B:$B,$B84,DeadRaw!CP:CP)</f>
        <v>5</v>
      </c>
      <c r="CO84">
        <f>SUMIF(DeadRaw!$B:$B,$B84,DeadRaw!CQ:CQ)</f>
        <v>6</v>
      </c>
      <c r="CP84">
        <f>SUMIF(DeadRaw!$B:$B,$B84,DeadRaw!CR:CR)</f>
        <v>6</v>
      </c>
      <c r="CQ84">
        <f>SUMIF(DeadRaw!$B:$B,$B84,DeadRaw!CS:CS)</f>
        <v>6</v>
      </c>
      <c r="CR84">
        <f>SUMIF(DeadRaw!$B:$B,$B84,DeadRaw!CT:CT)</f>
        <v>7</v>
      </c>
      <c r="CS84">
        <f>SUMIF(DeadRaw!$B:$B,$B84,DeadRaw!CU:CU)</f>
        <v>7</v>
      </c>
      <c r="CT84">
        <f>SUMIF(DeadRaw!$B:$B,$B84,DeadRaw!CV:CV)</f>
        <v>7</v>
      </c>
      <c r="CU84">
        <f>SUMIF(DeadRaw!$B:$B,$B84,DeadRaw!CW:CW)</f>
        <v>7</v>
      </c>
      <c r="CV84">
        <f>SUMIF(DeadRaw!$B:$B,$B84,DeadRaw!CX:CX)</f>
        <v>7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30</v>
      </c>
      <c r="CK85">
        <f>SUMIF(DeadRaw!$B:$B,$B85,DeadRaw!CM:CM)</f>
        <v>30</v>
      </c>
      <c r="CL85">
        <f>SUMIF(DeadRaw!$B:$B,$B85,DeadRaw!CN:CN)</f>
        <v>30</v>
      </c>
      <c r="CM85">
        <f>SUMIF(DeadRaw!$B:$B,$B85,DeadRaw!CO:CO)</f>
        <v>33</v>
      </c>
      <c r="CN85">
        <f>SUMIF(DeadRaw!$B:$B,$B85,DeadRaw!CP:CP)</f>
        <v>36</v>
      </c>
      <c r="CO85">
        <f>SUMIF(DeadRaw!$B:$B,$B85,DeadRaw!CQ:CQ)</f>
        <v>36</v>
      </c>
      <c r="CP85">
        <f>SUMIF(DeadRaw!$B:$B,$B85,DeadRaw!CR:CR)</f>
        <v>40</v>
      </c>
      <c r="CQ85">
        <f>SUMIF(DeadRaw!$B:$B,$B85,DeadRaw!CS:CS)</f>
        <v>42</v>
      </c>
      <c r="CR85">
        <f>SUMIF(DeadRaw!$B:$B,$B85,DeadRaw!CT:CT)</f>
        <v>43</v>
      </c>
      <c r="CS85">
        <f>SUMIF(DeadRaw!$B:$B,$B85,DeadRaw!CU:CU)</f>
        <v>47</v>
      </c>
      <c r="CT85">
        <f>SUMIF(DeadRaw!$B:$B,$B85,DeadRaw!CV:CV)</f>
        <v>50</v>
      </c>
      <c r="CU85">
        <f>SUMIF(DeadRaw!$B:$B,$B85,DeadRaw!CW:CW)</f>
        <v>57</v>
      </c>
      <c r="CV85">
        <f>SUMIF(DeadRaw!$B:$B,$B85,DeadRaw!CX:CX)</f>
        <v>58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130</v>
      </c>
      <c r="CK86">
        <f>SUMIF(DeadRaw!$B:$B,$B86,DeadRaw!CM:CM)</f>
        <v>135</v>
      </c>
      <c r="CL86">
        <f>SUMIF(DeadRaw!$B:$B,$B86,DeadRaw!CN:CN)</f>
        <v>137</v>
      </c>
      <c r="CM86">
        <f>SUMIF(DeadRaw!$B:$B,$B86,DeadRaw!CO:CO)</f>
        <v>141</v>
      </c>
      <c r="CN86">
        <f>SUMIF(DeadRaw!$B:$B,$B86,DeadRaw!CP:CP)</f>
        <v>143</v>
      </c>
      <c r="CO86">
        <f>SUMIF(DeadRaw!$B:$B,$B86,DeadRaw!CQ:CQ)</f>
        <v>145</v>
      </c>
      <c r="CP86">
        <f>SUMIF(DeadRaw!$B:$B,$B86,DeadRaw!CR:CR)</f>
        <v>149</v>
      </c>
      <c r="CQ86">
        <f>SUMIF(DeadRaw!$B:$B,$B86,DeadRaw!CS:CS)</f>
        <v>155</v>
      </c>
      <c r="CR86">
        <f>SUMIF(DeadRaw!$B:$B,$B86,DeadRaw!CT:CT)</f>
        <v>158</v>
      </c>
      <c r="CS86">
        <f>SUMIF(DeadRaw!$B:$B,$B86,DeadRaw!CU:CU)</f>
        <v>159</v>
      </c>
      <c r="CT86">
        <f>SUMIF(DeadRaw!$B:$B,$B86,DeadRaw!CV:CV)</f>
        <v>161</v>
      </c>
      <c r="CU86">
        <f>SUMIF(DeadRaw!$B:$B,$B86,DeadRaw!CW:CW)</f>
        <v>162</v>
      </c>
      <c r="CV86">
        <f>SUMIF(DeadRaw!$B:$B,$B86,DeadRaw!CX:CX)</f>
        <v>165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32</v>
      </c>
      <c r="CK87">
        <f>SUMIF(DeadRaw!$B:$B,$B87,DeadRaw!CM:CM)</f>
        <v>33</v>
      </c>
      <c r="CL87">
        <f>SUMIF(DeadRaw!$B:$B,$B87,DeadRaw!CN:CN)</f>
        <v>33</v>
      </c>
      <c r="CM87">
        <f>SUMIF(DeadRaw!$B:$B,$B87,DeadRaw!CO:CO)</f>
        <v>35</v>
      </c>
      <c r="CN87">
        <f>SUMIF(DeadRaw!$B:$B,$B87,DeadRaw!CP:CP)</f>
        <v>37</v>
      </c>
      <c r="CO87">
        <f>SUMIF(DeadRaw!$B:$B,$B87,DeadRaw!CQ:CQ)</f>
        <v>38</v>
      </c>
      <c r="CP87">
        <f>SUMIF(DeadRaw!$B:$B,$B87,DeadRaw!CR:CR)</f>
        <v>38</v>
      </c>
      <c r="CQ87">
        <f>SUMIF(DeadRaw!$B:$B,$B87,DeadRaw!CS:CS)</f>
        <v>40</v>
      </c>
      <c r="CR87">
        <f>SUMIF(DeadRaw!$B:$B,$B87,DeadRaw!CT:CT)</f>
        <v>40</v>
      </c>
      <c r="CS87">
        <f>SUMIF(DeadRaw!$B:$B,$B87,DeadRaw!CU:CU)</f>
        <v>41</v>
      </c>
      <c r="CT87">
        <f>SUMIF(DeadRaw!$B:$B,$B87,DeadRaw!CV:CV)</f>
        <v>41</v>
      </c>
      <c r="CU87">
        <f>SUMIF(DeadRaw!$B:$B,$B87,DeadRaw!CW:CW)</f>
        <v>41</v>
      </c>
      <c r="CV87">
        <f>SUMIF(DeadRaw!$B:$B,$B87,DeadRaw!CX:CX)</f>
        <v>44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54</v>
      </c>
      <c r="CK88">
        <f>SUMIF(DeadRaw!$B:$B,$B88,DeadRaw!CM:CM)</f>
        <v>56</v>
      </c>
      <c r="CL88">
        <f>SUMIF(DeadRaw!$B:$B,$B88,DeadRaw!CN:CN)</f>
        <v>57</v>
      </c>
      <c r="CM88">
        <f>SUMIF(DeadRaw!$B:$B,$B88,DeadRaw!CO:CO)</f>
        <v>67</v>
      </c>
      <c r="CN88">
        <f>SUMIF(DeadRaw!$B:$B,$B88,DeadRaw!CP:CP)</f>
        <v>70</v>
      </c>
      <c r="CO88">
        <f>SUMIF(DeadRaw!$B:$B,$B88,DeadRaw!CQ:CQ)</f>
        <v>72</v>
      </c>
      <c r="CP88">
        <f>SUMIF(DeadRaw!$B:$B,$B88,DeadRaw!CR:CR)</f>
        <v>75</v>
      </c>
      <c r="CQ88">
        <f>SUMIF(DeadRaw!$B:$B,$B88,DeadRaw!CS:CS)</f>
        <v>80</v>
      </c>
      <c r="CR88">
        <f>SUMIF(DeadRaw!$B:$B,$B88,DeadRaw!CT:CT)</f>
        <v>84</v>
      </c>
      <c r="CS88">
        <f>SUMIF(DeadRaw!$B:$B,$B88,DeadRaw!CU:CU)</f>
        <v>94</v>
      </c>
      <c r="CT88">
        <f>SUMIF(DeadRaw!$B:$B,$B88,DeadRaw!CV:CV)</f>
        <v>96</v>
      </c>
      <c r="CU88">
        <f>SUMIF(DeadRaw!$B:$B,$B88,DeadRaw!CW:CW)</f>
        <v>102</v>
      </c>
      <c r="CV88">
        <f>SUMIF(DeadRaw!$B:$B,$B88,DeadRaw!CX:CX)</f>
        <v>103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8</v>
      </c>
      <c r="CK89">
        <f>SUMIF(DeadRaw!$B:$B,$B89,DeadRaw!CM:CM)</f>
        <v>8</v>
      </c>
      <c r="CL89">
        <f>SUMIF(DeadRaw!$B:$B,$B89,DeadRaw!CN:CN)</f>
        <v>8</v>
      </c>
      <c r="CM89">
        <f>SUMIF(DeadRaw!$B:$B,$B89,DeadRaw!CO:CO)</f>
        <v>8</v>
      </c>
      <c r="CN89">
        <f>SUMIF(DeadRaw!$B:$B,$B89,DeadRaw!CP:CP)</f>
        <v>8</v>
      </c>
      <c r="CO89">
        <f>SUMIF(DeadRaw!$B:$B,$B89,DeadRaw!CQ:CQ)</f>
        <v>8</v>
      </c>
      <c r="CP89">
        <f>SUMIF(DeadRaw!$B:$B,$B89,DeadRaw!CR:CR)</f>
        <v>9</v>
      </c>
      <c r="CQ89">
        <f>SUMIF(DeadRaw!$B:$B,$B89,DeadRaw!CS:CS)</f>
        <v>9</v>
      </c>
      <c r="CR89">
        <f>SUMIF(DeadRaw!$B:$B,$B89,DeadRaw!CT:CT)</f>
        <v>9</v>
      </c>
      <c r="CS89">
        <f>SUMIF(DeadRaw!$B:$B,$B89,DeadRaw!CU:CU)</f>
        <v>9</v>
      </c>
      <c r="CT89">
        <f>SUMIF(DeadRaw!$B:$B,$B89,DeadRaw!CV:CV)</f>
        <v>9</v>
      </c>
      <c r="CU89">
        <f>SUMIF(DeadRaw!$B:$B,$B89,DeadRaw!CW:CW)</f>
        <v>9</v>
      </c>
      <c r="CV89">
        <f>SUMIF(DeadRaw!$B:$B,$B89,DeadRaw!CX:CX)</f>
        <v>9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7</v>
      </c>
      <c r="CK90">
        <f>SUMIF(DeadRaw!$B:$B,$B90,DeadRaw!CM:CM)</f>
        <v>7</v>
      </c>
      <c r="CL90">
        <f>SUMIF(DeadRaw!$B:$B,$B90,DeadRaw!CN:CN)</f>
        <v>7</v>
      </c>
      <c r="CM90">
        <f>SUMIF(DeadRaw!$B:$B,$B90,DeadRaw!CO:CO)</f>
        <v>7</v>
      </c>
      <c r="CN90">
        <f>SUMIF(DeadRaw!$B:$B,$B90,DeadRaw!CP:CP)</f>
        <v>7</v>
      </c>
      <c r="CO90">
        <f>SUMIF(DeadRaw!$B:$B,$B90,DeadRaw!CQ:CQ)</f>
        <v>7</v>
      </c>
      <c r="CP90">
        <f>SUMIF(DeadRaw!$B:$B,$B90,DeadRaw!CR:CR)</f>
        <v>7</v>
      </c>
      <c r="CQ90">
        <f>SUMIF(DeadRaw!$B:$B,$B90,DeadRaw!CS:CS)</f>
        <v>7</v>
      </c>
      <c r="CR90">
        <f>SUMIF(DeadRaw!$B:$B,$B90,DeadRaw!CT:CT)</f>
        <v>7</v>
      </c>
      <c r="CS90">
        <f>SUMIF(DeadRaw!$B:$B,$B90,DeadRaw!CU:CU)</f>
        <v>7</v>
      </c>
      <c r="CT90">
        <f>SUMIF(DeadRaw!$B:$B,$B90,DeadRaw!CV:CV)</f>
        <v>7</v>
      </c>
      <c r="CU90">
        <f>SUMIF(DeadRaw!$B:$B,$B90,DeadRaw!CW:CW)</f>
        <v>7</v>
      </c>
      <c r="CV90">
        <f>SUMIF(DeadRaw!$B:$B,$B90,DeadRaw!CX:CX)</f>
        <v>7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196</v>
      </c>
      <c r="CK92">
        <f>SUMIF(DeadRaw!$B:$B,$B92,DeadRaw!CM:CM)</f>
        <v>200</v>
      </c>
      <c r="CL92">
        <f>SUMIF(DeadRaw!$B:$B,$B92,DeadRaw!CN:CN)</f>
        <v>217</v>
      </c>
      <c r="CM92">
        <f>SUMIF(DeadRaw!$B:$B,$B92,DeadRaw!CO:CO)</f>
        <v>226</v>
      </c>
      <c r="CN92">
        <f>SUMIF(DeadRaw!$B:$B,$B92,DeadRaw!CP:CP)</f>
        <v>235</v>
      </c>
      <c r="CO92">
        <f>SUMIF(DeadRaw!$B:$B,$B92,DeadRaw!CQ:CQ)</f>
        <v>245</v>
      </c>
      <c r="CP92">
        <f>SUMIF(DeadRaw!$B:$B,$B92,DeadRaw!CR:CR)</f>
        <v>260</v>
      </c>
      <c r="CQ92">
        <f>SUMIF(DeadRaw!$B:$B,$B92,DeadRaw!CS:CS)</f>
        <v>265</v>
      </c>
      <c r="CR92">
        <f>SUMIF(DeadRaw!$B:$B,$B92,DeadRaw!CT:CT)</f>
        <v>267</v>
      </c>
      <c r="CS92">
        <f>SUMIF(DeadRaw!$B:$B,$B92,DeadRaw!CU:CU)</f>
        <v>273</v>
      </c>
      <c r="CT92">
        <f>SUMIF(DeadRaw!$B:$B,$B92,DeadRaw!CV:CV)</f>
        <v>278</v>
      </c>
      <c r="CU92">
        <f>SUMIF(DeadRaw!$B:$B,$B92,DeadRaw!CW:CW)</f>
        <v>282</v>
      </c>
      <c r="CV92">
        <f>SUMIF(DeadRaw!$B:$B,$B92,DeadRaw!CX:CX)</f>
        <v>286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9</v>
      </c>
      <c r="CK94">
        <f>SUMIF(DeadRaw!$B:$B,$B94,DeadRaw!CM:CM)</f>
        <v>11</v>
      </c>
      <c r="CL94">
        <f>SUMIF(DeadRaw!$B:$B,$B94,DeadRaw!CN:CN)</f>
        <v>11</v>
      </c>
      <c r="CM94">
        <f>SUMIF(DeadRaw!$B:$B,$B94,DeadRaw!CO:CO)</f>
        <v>12</v>
      </c>
      <c r="CN94">
        <f>SUMIF(DeadRaw!$B:$B,$B94,DeadRaw!CP:CP)</f>
        <v>12</v>
      </c>
      <c r="CO94">
        <f>SUMIF(DeadRaw!$B:$B,$B94,DeadRaw!CQ:CQ)</f>
        <v>13</v>
      </c>
      <c r="CP94">
        <f>SUMIF(DeadRaw!$B:$B,$B94,DeadRaw!CR:CR)</f>
        <v>14</v>
      </c>
      <c r="CQ94">
        <f>SUMIF(DeadRaw!$B:$B,$B94,DeadRaw!CS:CS)</f>
        <v>17</v>
      </c>
      <c r="CR94">
        <f>SUMIF(DeadRaw!$B:$B,$B94,DeadRaw!CT:CT)</f>
        <v>18</v>
      </c>
      <c r="CS94">
        <f>SUMIF(DeadRaw!$B:$B,$B94,DeadRaw!CU:CU)</f>
        <v>18</v>
      </c>
      <c r="CT94">
        <f>SUMIF(DeadRaw!$B:$B,$B94,DeadRaw!CV:CV)</f>
        <v>19</v>
      </c>
      <c r="CU94">
        <f>SUMIF(DeadRaw!$B:$B,$B94,DeadRaw!CW:CW)</f>
        <v>19</v>
      </c>
      <c r="CV94">
        <f>SUMIF(DeadRaw!$B:$B,$B94,DeadRaw!CX:CX)</f>
        <v>19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1643</v>
      </c>
      <c r="CK96">
        <f>SUMIF(DeadRaw!$B:$B,$B96,DeadRaw!CM:CM)</f>
        <v>1769</v>
      </c>
      <c r="CL96">
        <f>SUMIF(DeadRaw!$B:$B,$B96,DeadRaw!CN:CN)</f>
        <v>1890</v>
      </c>
      <c r="CM96">
        <f>SUMIF(DeadRaw!$B:$B,$B96,DeadRaw!CO:CO)</f>
        <v>2017</v>
      </c>
      <c r="CN96">
        <f>SUMIF(DeadRaw!$B:$B,$B96,DeadRaw!CP:CP)</f>
        <v>2140</v>
      </c>
      <c r="CO96">
        <f>SUMIF(DeadRaw!$B:$B,$B96,DeadRaw!CQ:CQ)</f>
        <v>2259</v>
      </c>
      <c r="CP96">
        <f>SUMIF(DeadRaw!$B:$B,$B96,DeadRaw!CR:CR)</f>
        <v>2376</v>
      </c>
      <c r="CQ96">
        <f>SUMIF(DeadRaw!$B:$B,$B96,DeadRaw!CS:CS)</f>
        <v>2491</v>
      </c>
      <c r="CR96">
        <f>SUMIF(DeadRaw!$B:$B,$B96,DeadRaw!CT:CT)</f>
        <v>2600</v>
      </c>
      <c r="CS96">
        <f>SUMIF(DeadRaw!$B:$B,$B96,DeadRaw!CU:CU)</f>
        <v>2706</v>
      </c>
      <c r="CT96">
        <f>SUMIF(DeadRaw!$B:$B,$B96,DeadRaw!CV:CV)</f>
        <v>2805</v>
      </c>
      <c r="CU96">
        <f>SUMIF(DeadRaw!$B:$B,$B96,DeadRaw!CW:CW)</f>
        <v>2900</v>
      </c>
      <c r="CV96">
        <f>SUMIF(DeadRaw!$B:$B,$B96,DeadRaw!CX:CX)</f>
        <v>2992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27</v>
      </c>
      <c r="CK97">
        <f>SUMIF(DeadRaw!$B:$B,$B97,DeadRaw!CM:CM)</f>
        <v>31</v>
      </c>
      <c r="CL97">
        <f>SUMIF(DeadRaw!$B:$B,$B97,DeadRaw!CN:CN)</f>
        <v>32</v>
      </c>
      <c r="CM97">
        <f>SUMIF(DeadRaw!$B:$B,$B97,DeadRaw!CO:CO)</f>
        <v>34</v>
      </c>
      <c r="CN97">
        <f>SUMIF(DeadRaw!$B:$B,$B97,DeadRaw!CP:CP)</f>
        <v>36</v>
      </c>
      <c r="CO97">
        <f>SUMIF(DeadRaw!$B:$B,$B97,DeadRaw!CQ:CQ)</f>
        <v>38</v>
      </c>
      <c r="CP97">
        <f>SUMIF(DeadRaw!$B:$B,$B97,DeadRaw!CR:CR)</f>
        <v>40</v>
      </c>
      <c r="CQ97">
        <f>SUMIF(DeadRaw!$B:$B,$B97,DeadRaw!CS:CS)</f>
        <v>43</v>
      </c>
      <c r="CR97">
        <f>SUMIF(DeadRaw!$B:$B,$B97,DeadRaw!CT:CT)</f>
        <v>49</v>
      </c>
      <c r="CS97">
        <f>SUMIF(DeadRaw!$B:$B,$B97,DeadRaw!CU:CU)</f>
        <v>51</v>
      </c>
      <c r="CT97">
        <f>SUMIF(DeadRaw!$B:$B,$B97,DeadRaw!CV:CV)</f>
        <v>54</v>
      </c>
      <c r="CU97">
        <f>SUMIF(DeadRaw!$B:$B,$B97,DeadRaw!CW:CW)</f>
        <v>56</v>
      </c>
      <c r="CV97">
        <f>SUMIF(DeadRaw!$B:$B,$B97,DeadRaw!CX:CX)</f>
        <v>58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17</v>
      </c>
      <c r="CK98">
        <f>SUMIF(DeadRaw!$B:$B,$B98,DeadRaw!CM:CM)</f>
        <v>17</v>
      </c>
      <c r="CL98">
        <f>SUMIF(DeadRaw!$B:$B,$B98,DeadRaw!CN:CN)</f>
        <v>17</v>
      </c>
      <c r="CM98">
        <f>SUMIF(DeadRaw!$B:$B,$B98,DeadRaw!CO:CO)</f>
        <v>17</v>
      </c>
      <c r="CN98">
        <f>SUMIF(DeadRaw!$B:$B,$B98,DeadRaw!CP:CP)</f>
        <v>19</v>
      </c>
      <c r="CO98">
        <f>SUMIF(DeadRaw!$B:$B,$B98,DeadRaw!CQ:CQ)</f>
        <v>19</v>
      </c>
      <c r="CP98">
        <f>SUMIF(DeadRaw!$B:$B,$B98,DeadRaw!CR:CR)</f>
        <v>19</v>
      </c>
      <c r="CQ98">
        <f>SUMIF(DeadRaw!$B:$B,$B98,DeadRaw!CS:CS)</f>
        <v>20</v>
      </c>
      <c r="CR98">
        <f>SUMIF(DeadRaw!$B:$B,$B98,DeadRaw!CT:CT)</f>
        <v>25</v>
      </c>
      <c r="CS98">
        <f>SUMIF(DeadRaw!$B:$B,$B98,DeadRaw!CU:CU)</f>
        <v>25</v>
      </c>
      <c r="CT98">
        <f>SUMIF(DeadRaw!$B:$B,$B98,DeadRaw!CV:CV)</f>
        <v>25</v>
      </c>
      <c r="CU98">
        <f>SUMIF(DeadRaw!$B:$B,$B98,DeadRaw!CW:CW)</f>
        <v>25</v>
      </c>
      <c r="CV98">
        <f>SUMIF(DeadRaw!$B:$B,$B98,DeadRaw!CX:CX)</f>
        <v>25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60</v>
      </c>
      <c r="CK99">
        <f>SUMIF(DeadRaw!$B:$B,$B99,DeadRaw!CM:CM)</f>
        <v>75</v>
      </c>
      <c r="CL99">
        <f>SUMIF(DeadRaw!$B:$B,$B99,DeadRaw!CN:CN)</f>
        <v>84</v>
      </c>
      <c r="CM99">
        <f>SUMIF(DeadRaw!$B:$B,$B99,DeadRaw!CO:CO)</f>
        <v>91</v>
      </c>
      <c r="CN99">
        <f>SUMIF(DeadRaw!$B:$B,$B99,DeadRaw!CP:CP)</f>
        <v>101</v>
      </c>
      <c r="CO99">
        <f>SUMIF(DeadRaw!$B:$B,$B99,DeadRaw!CQ:CQ)</f>
        <v>110</v>
      </c>
      <c r="CP99">
        <f>SUMIF(DeadRaw!$B:$B,$B99,DeadRaw!CR:CR)</f>
        <v>120</v>
      </c>
      <c r="CQ99">
        <f>SUMIF(DeadRaw!$B:$B,$B99,DeadRaw!CS:CS)</f>
        <v>127</v>
      </c>
      <c r="CR99">
        <f>SUMIF(DeadRaw!$B:$B,$B99,DeadRaw!CT:CT)</f>
        <v>131</v>
      </c>
      <c r="CS99">
        <f>SUMIF(DeadRaw!$B:$B,$B99,DeadRaw!CU:CU)</f>
        <v>140</v>
      </c>
      <c r="CT99">
        <f>SUMIF(DeadRaw!$B:$B,$B99,DeadRaw!CV:CV)</f>
        <v>145</v>
      </c>
      <c r="CU99">
        <f>SUMIF(DeadRaw!$B:$B,$B99,DeadRaw!CW:CW)</f>
        <v>152</v>
      </c>
      <c r="CV99">
        <f>SUMIF(DeadRaw!$B:$B,$B99,DeadRaw!CX:CX)</f>
        <v>155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29</v>
      </c>
      <c r="CK100">
        <f>SUMIF(DeadRaw!$B:$B,$B100,DeadRaw!CM:CM)</f>
        <v>31</v>
      </c>
      <c r="CL100">
        <f>SUMIF(DeadRaw!$B:$B,$B100,DeadRaw!CN:CN)</f>
        <v>31</v>
      </c>
      <c r="CM100">
        <f>SUMIF(DeadRaw!$B:$B,$B100,DeadRaw!CO:CO)</f>
        <v>32</v>
      </c>
      <c r="CN100">
        <f>SUMIF(DeadRaw!$B:$B,$B100,DeadRaw!CP:CP)</f>
        <v>33</v>
      </c>
      <c r="CO100">
        <f>SUMIF(DeadRaw!$B:$B,$B100,DeadRaw!CQ:CQ)</f>
        <v>34</v>
      </c>
      <c r="CP100">
        <f>SUMIF(DeadRaw!$B:$B,$B100,DeadRaw!CR:CR)</f>
        <v>37</v>
      </c>
      <c r="CQ100">
        <f>SUMIF(DeadRaw!$B:$B,$B100,DeadRaw!CS:CS)</f>
        <v>43</v>
      </c>
      <c r="CR100">
        <f>SUMIF(DeadRaw!$B:$B,$B100,DeadRaw!CT:CT)</f>
        <v>44</v>
      </c>
      <c r="CS100">
        <f>SUMIF(DeadRaw!$B:$B,$B100,DeadRaw!CU:CU)</f>
        <v>46</v>
      </c>
      <c r="CT100">
        <f>SUMIF(DeadRaw!$B:$B,$B100,DeadRaw!CV:CV)</f>
        <v>50</v>
      </c>
      <c r="CU100">
        <f>SUMIF(DeadRaw!$B:$B,$B100,DeadRaw!CW:CW)</f>
        <v>53</v>
      </c>
      <c r="CV100">
        <f>SUMIF(DeadRaw!$B:$B,$B100,DeadRaw!CX:CX)</f>
        <v>53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116</v>
      </c>
      <c r="CK102">
        <f>SUMIF(DeadRaw!$B:$B,$B102,DeadRaw!CM:CM)</f>
        <v>125</v>
      </c>
      <c r="CL102">
        <f>SUMIF(DeadRaw!$B:$B,$B102,DeadRaw!CN:CN)</f>
        <v>133</v>
      </c>
      <c r="CM102">
        <f>SUMIF(DeadRaw!$B:$B,$B102,DeadRaw!CO:CO)</f>
        <v>141</v>
      </c>
      <c r="CN102">
        <f>SUMIF(DeadRaw!$B:$B,$B102,DeadRaw!CP:CP)</f>
        <v>151</v>
      </c>
      <c r="CO102">
        <f>SUMIF(DeadRaw!$B:$B,$B102,DeadRaw!CQ:CQ)</f>
        <v>161</v>
      </c>
      <c r="CP102">
        <f>SUMIF(DeadRaw!$B:$B,$B102,DeadRaw!CR:CR)</f>
        <v>174</v>
      </c>
      <c r="CQ102">
        <f>SUMIF(DeadRaw!$B:$B,$B102,DeadRaw!CS:CS)</f>
        <v>187</v>
      </c>
      <c r="CR102">
        <f>SUMIF(DeadRaw!$B:$B,$B102,DeadRaw!CT:CT)</f>
        <v>201</v>
      </c>
      <c r="CS102">
        <f>SUMIF(DeadRaw!$B:$B,$B102,DeadRaw!CU:CU)</f>
        <v>201</v>
      </c>
      <c r="CT102">
        <f>SUMIF(DeadRaw!$B:$B,$B102,DeadRaw!CV:CV)</f>
        <v>209</v>
      </c>
      <c r="CU102">
        <f>SUMIF(DeadRaw!$B:$B,$B102,DeadRaw!CW:CW)</f>
        <v>220</v>
      </c>
      <c r="CV102">
        <f>SUMIF(DeadRaw!$B:$B,$B102,DeadRaw!CX:CX)</f>
        <v>239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32</v>
      </c>
      <c r="CK104">
        <f>SUMIF(DeadRaw!$B:$B,$B104,DeadRaw!CM:CM)</f>
        <v>35</v>
      </c>
      <c r="CL104">
        <f>SUMIF(DeadRaw!$B:$B,$B104,DeadRaw!CN:CN)</f>
        <v>36</v>
      </c>
      <c r="CM104">
        <f>SUMIF(DeadRaw!$B:$B,$B104,DeadRaw!CO:CO)</f>
        <v>36</v>
      </c>
      <c r="CN104">
        <f>SUMIF(DeadRaw!$B:$B,$B104,DeadRaw!CP:CP)</f>
        <v>38</v>
      </c>
      <c r="CO104">
        <f>SUMIF(DeadRaw!$B:$B,$B104,DeadRaw!CQ:CQ)</f>
        <v>38</v>
      </c>
      <c r="CP104">
        <f>SUMIF(DeadRaw!$B:$B,$B104,DeadRaw!CR:CR)</f>
        <v>39</v>
      </c>
      <c r="CQ104">
        <f>SUMIF(DeadRaw!$B:$B,$B104,DeadRaw!CS:CS)</f>
        <v>41</v>
      </c>
      <c r="CR104">
        <f>SUMIF(DeadRaw!$B:$B,$B104,DeadRaw!CT:CT)</f>
        <v>41</v>
      </c>
      <c r="CS104">
        <f>SUMIF(DeadRaw!$B:$B,$B104,DeadRaw!CU:CU)</f>
        <v>41</v>
      </c>
      <c r="CT104">
        <f>SUMIF(DeadRaw!$B:$B,$B104,DeadRaw!CV:CV)</f>
        <v>42</v>
      </c>
      <c r="CU104">
        <f>SUMIF(DeadRaw!$B:$B,$B104,DeadRaw!CW:CW)</f>
        <v>42</v>
      </c>
      <c r="CV104">
        <f>SUMIF(DeadRaw!$B:$B,$B104,DeadRaw!CX:CX)</f>
        <v>42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22</v>
      </c>
      <c r="CK105">
        <f>SUMIF(DeadRaw!$B:$B,$B105,DeadRaw!CM:CM)</f>
        <v>22</v>
      </c>
      <c r="CL105">
        <f>SUMIF(DeadRaw!$B:$B,$B105,DeadRaw!CN:CN)</f>
        <v>22</v>
      </c>
      <c r="CM105">
        <f>SUMIF(DeadRaw!$B:$B,$B105,DeadRaw!CO:CO)</f>
        <v>42</v>
      </c>
      <c r="CN105">
        <f>SUMIF(DeadRaw!$B:$B,$B105,DeadRaw!CP:CP)</f>
        <v>42</v>
      </c>
      <c r="CO105">
        <f>SUMIF(DeadRaw!$B:$B,$B105,DeadRaw!CQ:CQ)</f>
        <v>43</v>
      </c>
      <c r="CP105">
        <f>SUMIF(DeadRaw!$B:$B,$B105,DeadRaw!CR:CR)</f>
        <v>43</v>
      </c>
      <c r="CQ105">
        <f>SUMIF(DeadRaw!$B:$B,$B105,DeadRaw!CS:CS)</f>
        <v>43</v>
      </c>
      <c r="CR105">
        <f>SUMIF(DeadRaw!$B:$B,$B105,DeadRaw!CT:CT)</f>
        <v>43</v>
      </c>
      <c r="CS105">
        <f>SUMIF(DeadRaw!$B:$B,$B105,DeadRaw!CU:CU)</f>
        <v>53</v>
      </c>
      <c r="CT105">
        <f>SUMIF(DeadRaw!$B:$B,$B105,DeadRaw!CV:CV)</f>
        <v>56</v>
      </c>
      <c r="CU105">
        <f>SUMIF(DeadRaw!$B:$B,$B105,DeadRaw!CW:CW)</f>
        <v>58</v>
      </c>
      <c r="CV105">
        <f>SUMIF(DeadRaw!$B:$B,$B105,DeadRaw!CX:CX)</f>
        <v>58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22</v>
      </c>
      <c r="CK106">
        <f>SUMIF(DeadRaw!$B:$B,$B106,DeadRaw!CM:CM)</f>
        <v>23</v>
      </c>
      <c r="CL106">
        <f>SUMIF(DeadRaw!$B:$B,$B106,DeadRaw!CN:CN)</f>
        <v>25</v>
      </c>
      <c r="CM106">
        <f>SUMIF(DeadRaw!$B:$B,$B106,DeadRaw!CO:CO)</f>
        <v>25</v>
      </c>
      <c r="CN106">
        <f>SUMIF(DeadRaw!$B:$B,$B106,DeadRaw!CP:CP)</f>
        <v>25</v>
      </c>
      <c r="CO106">
        <f>SUMIF(DeadRaw!$B:$B,$B106,DeadRaw!CQ:CQ)</f>
        <v>25</v>
      </c>
      <c r="CP106">
        <f>SUMIF(DeadRaw!$B:$B,$B106,DeadRaw!CR:CR)</f>
        <v>25</v>
      </c>
      <c r="CQ106">
        <f>SUMIF(DeadRaw!$B:$B,$B106,DeadRaw!CS:CS)</f>
        <v>25</v>
      </c>
      <c r="CR106">
        <f>SUMIF(DeadRaw!$B:$B,$B106,DeadRaw!CT:CT)</f>
        <v>25</v>
      </c>
      <c r="CS106">
        <f>SUMIF(DeadRaw!$B:$B,$B106,DeadRaw!CU:CU)</f>
        <v>28</v>
      </c>
      <c r="CT106">
        <f>SUMIF(DeadRaw!$B:$B,$B106,DeadRaw!CV:CV)</f>
        <v>28</v>
      </c>
      <c r="CU106">
        <f>SUMIF(DeadRaw!$B:$B,$B106,DeadRaw!CW:CW)</f>
        <v>28</v>
      </c>
      <c r="CV106">
        <f>SUMIF(DeadRaw!$B:$B,$B106,DeadRaw!CX:CX)</f>
        <v>30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35</v>
      </c>
      <c r="CK107">
        <f>SUMIF(DeadRaw!$B:$B,$B107,DeadRaw!CM:CM)</f>
        <v>41</v>
      </c>
      <c r="CL107">
        <f>SUMIF(DeadRaw!$B:$B,$B107,DeadRaw!CN:CN)</f>
        <v>46</v>
      </c>
      <c r="CM107">
        <f>SUMIF(DeadRaw!$B:$B,$B107,DeadRaw!CO:CO)</f>
        <v>46</v>
      </c>
      <c r="CN107">
        <f>SUMIF(DeadRaw!$B:$B,$B107,DeadRaw!CP:CP)</f>
        <v>46</v>
      </c>
      <c r="CO107">
        <f>SUMIF(DeadRaw!$B:$B,$B107,DeadRaw!CQ:CQ)</f>
        <v>46</v>
      </c>
      <c r="CP107">
        <f>SUMIF(DeadRaw!$B:$B,$B107,DeadRaw!CR:CR)</f>
        <v>46</v>
      </c>
      <c r="CQ107">
        <f>SUMIF(DeadRaw!$B:$B,$B107,DeadRaw!CS:CS)</f>
        <v>47</v>
      </c>
      <c r="CR107">
        <f>SUMIF(DeadRaw!$B:$B,$B107,DeadRaw!CT:CT)</f>
        <v>55</v>
      </c>
      <c r="CS107">
        <f>SUMIF(DeadRaw!$B:$B,$B107,DeadRaw!CU:CU)</f>
        <v>59</v>
      </c>
      <c r="CT107">
        <f>SUMIF(DeadRaw!$B:$B,$B107,DeadRaw!CV:CV)</f>
        <v>59</v>
      </c>
      <c r="CU107">
        <f>SUMIF(DeadRaw!$B:$B,$B107,DeadRaw!CW:CW)</f>
        <v>61</v>
      </c>
      <c r="CV107">
        <f>SUMIF(DeadRaw!$B:$B,$B107,DeadRaw!CX:CX)</f>
        <v>64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3</v>
      </c>
      <c r="CK108">
        <f>SUMIF(DeadRaw!$B:$B,$B108,DeadRaw!CM:CM)</f>
        <v>3</v>
      </c>
      <c r="CL108">
        <f>SUMIF(DeadRaw!$B:$B,$B108,DeadRaw!CN:CN)</f>
        <v>3</v>
      </c>
      <c r="CM108">
        <f>SUMIF(DeadRaw!$B:$B,$B108,DeadRaw!CO:CO)</f>
        <v>3</v>
      </c>
      <c r="CN108">
        <f>SUMIF(DeadRaw!$B:$B,$B108,DeadRaw!CP:CP)</f>
        <v>3</v>
      </c>
      <c r="CO108">
        <f>SUMIF(DeadRaw!$B:$B,$B108,DeadRaw!CQ:CQ)</f>
        <v>3</v>
      </c>
      <c r="CP108">
        <f>SUMIF(DeadRaw!$B:$B,$B108,DeadRaw!CR:CR)</f>
        <v>3</v>
      </c>
      <c r="CQ108">
        <f>SUMIF(DeadRaw!$B:$B,$B108,DeadRaw!CS:CS)</f>
        <v>4</v>
      </c>
      <c r="CR108">
        <f>SUMIF(DeadRaw!$B:$B,$B108,DeadRaw!CT:CT)</f>
        <v>4</v>
      </c>
      <c r="CS108">
        <f>SUMIF(DeadRaw!$B:$B,$B108,DeadRaw!CU:CU)</f>
        <v>4</v>
      </c>
      <c r="CT108">
        <f>SUMIF(DeadRaw!$B:$B,$B108,DeadRaw!CV:CV)</f>
        <v>4</v>
      </c>
      <c r="CU108">
        <f>SUMIF(DeadRaw!$B:$B,$B108,DeadRaw!CW:CW)</f>
        <v>4</v>
      </c>
      <c r="CV108">
        <f>SUMIF(DeadRaw!$B:$B,$B108,DeadRaw!CX:CX)</f>
        <v>4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13</v>
      </c>
      <c r="CK109">
        <f>SUMIF(DeadRaw!$B:$B,$B109,DeadRaw!CM:CM)</f>
        <v>17</v>
      </c>
      <c r="CL109">
        <f>SUMIF(DeadRaw!$B:$B,$B109,DeadRaw!CN:CN)</f>
        <v>19</v>
      </c>
      <c r="CM109">
        <f>SUMIF(DeadRaw!$B:$B,$B109,DeadRaw!CO:CO)</f>
        <v>21</v>
      </c>
      <c r="CN109">
        <f>SUMIF(DeadRaw!$B:$B,$B109,DeadRaw!CP:CP)</f>
        <v>22</v>
      </c>
      <c r="CO109">
        <f>SUMIF(DeadRaw!$B:$B,$B109,DeadRaw!CQ:CQ)</f>
        <v>22</v>
      </c>
      <c r="CP109">
        <f>SUMIF(DeadRaw!$B:$B,$B109,DeadRaw!CR:CR)</f>
        <v>28</v>
      </c>
      <c r="CQ109">
        <f>SUMIF(DeadRaw!$B:$B,$B109,DeadRaw!CS:CS)</f>
        <v>31</v>
      </c>
      <c r="CR109">
        <f>SUMIF(DeadRaw!$B:$B,$B109,DeadRaw!CT:CT)</f>
        <v>32</v>
      </c>
      <c r="CS109">
        <f>SUMIF(DeadRaw!$B:$B,$B109,DeadRaw!CU:CU)</f>
        <v>35</v>
      </c>
      <c r="CT109">
        <f>SUMIF(DeadRaw!$B:$B,$B109,DeadRaw!CV:CV)</f>
        <v>40</v>
      </c>
      <c r="CU109">
        <f>SUMIF(DeadRaw!$B:$B,$B109,DeadRaw!CW:CW)</f>
        <v>40</v>
      </c>
      <c r="CV109">
        <f>SUMIF(DeadRaw!$B:$B,$B109,DeadRaw!CX:CX)</f>
        <v>44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33</v>
      </c>
      <c r="CK110">
        <f>SUMIF(DeadRaw!$B:$B,$B110,DeadRaw!CM:CM)</f>
        <v>35</v>
      </c>
      <c r="CL110">
        <f>SUMIF(DeadRaw!$B:$B,$B110,DeadRaw!CN:CN)</f>
        <v>35</v>
      </c>
      <c r="CM110">
        <f>SUMIF(DeadRaw!$B:$B,$B110,DeadRaw!CO:CO)</f>
        <v>36</v>
      </c>
      <c r="CN110">
        <f>SUMIF(DeadRaw!$B:$B,$B110,DeadRaw!CP:CP)</f>
        <v>37</v>
      </c>
      <c r="CO110">
        <f>SUMIF(DeadRaw!$B:$B,$B110,DeadRaw!CQ:CQ)</f>
        <v>37</v>
      </c>
      <c r="CP110">
        <f>SUMIF(DeadRaw!$B:$B,$B110,DeadRaw!CR:CR)</f>
        <v>37</v>
      </c>
      <c r="CQ110">
        <f>SUMIF(DeadRaw!$B:$B,$B110,DeadRaw!CS:CS)</f>
        <v>37</v>
      </c>
      <c r="CR110">
        <f>SUMIF(DeadRaw!$B:$B,$B110,DeadRaw!CT:CT)</f>
        <v>40</v>
      </c>
      <c r="CS110">
        <f>SUMIF(DeadRaw!$B:$B,$B110,DeadRaw!CU:CU)</f>
        <v>40</v>
      </c>
      <c r="CT110">
        <f>SUMIF(DeadRaw!$B:$B,$B110,DeadRaw!CV:CV)</f>
        <v>40</v>
      </c>
      <c r="CU110">
        <f>SUMIF(DeadRaw!$B:$B,$B110,DeadRaw!CW:CW)</f>
        <v>40</v>
      </c>
      <c r="CV110">
        <f>SUMIF(DeadRaw!$B:$B,$B110,DeadRaw!CX:CX)</f>
        <v>41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3</v>
      </c>
      <c r="CK111">
        <f>SUMIF(DeadRaw!$B:$B,$B111,DeadRaw!CM:CM)</f>
        <v>3</v>
      </c>
      <c r="CL111">
        <f>SUMIF(DeadRaw!$B:$B,$B111,DeadRaw!CN:CN)</f>
        <v>3</v>
      </c>
      <c r="CM111">
        <f>SUMIF(DeadRaw!$B:$B,$B111,DeadRaw!CO:CO)</f>
        <v>3</v>
      </c>
      <c r="CN111">
        <f>SUMIF(DeadRaw!$B:$B,$B111,DeadRaw!CP:CP)</f>
        <v>3</v>
      </c>
      <c r="CO111">
        <f>SUMIF(DeadRaw!$B:$B,$B111,DeadRaw!CQ:CQ)</f>
        <v>3</v>
      </c>
      <c r="CP111">
        <f>SUMIF(DeadRaw!$B:$B,$B111,DeadRaw!CR:CR)</f>
        <v>3</v>
      </c>
      <c r="CQ111">
        <f>SUMIF(DeadRaw!$B:$B,$B111,DeadRaw!CS:CS)</f>
        <v>3</v>
      </c>
      <c r="CR111">
        <f>SUMIF(DeadRaw!$B:$B,$B111,DeadRaw!CT:CT)</f>
        <v>3</v>
      </c>
      <c r="CS111">
        <f>SUMIF(DeadRaw!$B:$B,$B111,DeadRaw!CU:CU)</f>
        <v>3</v>
      </c>
      <c r="CT111">
        <f>SUMIF(DeadRaw!$B:$B,$B111,DeadRaw!CV:CV)</f>
        <v>3</v>
      </c>
      <c r="CU111">
        <f>SUMIF(DeadRaw!$B:$B,$B111,DeadRaw!CW:CW)</f>
        <v>3</v>
      </c>
      <c r="CV111">
        <f>SUMIF(DeadRaw!$B:$B,$B111,DeadRaw!CX:CX)</f>
        <v>3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6</v>
      </c>
      <c r="CK114">
        <f>SUMIF(DeadRaw!$B:$B,$B114,DeadRaw!CM:CM)</f>
        <v>6</v>
      </c>
      <c r="CL114">
        <f>SUMIF(DeadRaw!$B:$B,$B114,DeadRaw!CN:CN)</f>
        <v>8</v>
      </c>
      <c r="CM114">
        <f>SUMIF(DeadRaw!$B:$B,$B114,DeadRaw!CO:CO)</f>
        <v>9</v>
      </c>
      <c r="CN114">
        <f>SUMIF(DeadRaw!$B:$B,$B114,DeadRaw!CP:CP)</f>
        <v>9</v>
      </c>
      <c r="CO114">
        <f>SUMIF(DeadRaw!$B:$B,$B114,DeadRaw!CQ:CQ)</f>
        <v>13</v>
      </c>
      <c r="CP114">
        <f>SUMIF(DeadRaw!$B:$B,$B114,DeadRaw!CR:CR)</f>
        <v>14</v>
      </c>
      <c r="CQ114">
        <f>SUMIF(DeadRaw!$B:$B,$B114,DeadRaw!CS:CS)</f>
        <v>14</v>
      </c>
      <c r="CR114">
        <f>SUMIF(DeadRaw!$B:$B,$B114,DeadRaw!CT:CT)</f>
        <v>14</v>
      </c>
      <c r="CS114">
        <f>SUMIF(DeadRaw!$B:$B,$B114,DeadRaw!CU:CU)</f>
        <v>14</v>
      </c>
      <c r="CT114">
        <f>SUMIF(DeadRaw!$B:$B,$B114,DeadRaw!CV:CV)</f>
        <v>14</v>
      </c>
      <c r="CU114">
        <f>SUMIF(DeadRaw!$B:$B,$B114,DeadRaw!CW:CW)</f>
        <v>14</v>
      </c>
      <c r="CV114">
        <f>SUMIF(DeadRaw!$B:$B,$B114,DeadRaw!CX:CX)</f>
        <v>14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3</v>
      </c>
      <c r="CK115">
        <f>SUMIF(DeadRaw!$B:$B,$B115,DeadRaw!CM:CM)</f>
        <v>3</v>
      </c>
      <c r="CL115">
        <f>SUMIF(DeadRaw!$B:$B,$B115,DeadRaw!CN:CN)</f>
        <v>3</v>
      </c>
      <c r="CM115">
        <f>SUMIF(DeadRaw!$B:$B,$B115,DeadRaw!CO:CO)</f>
        <v>3</v>
      </c>
      <c r="CN115">
        <f>SUMIF(DeadRaw!$B:$B,$B115,DeadRaw!CP:CP)</f>
        <v>3</v>
      </c>
      <c r="CO115">
        <f>SUMIF(DeadRaw!$B:$B,$B115,DeadRaw!CQ:CQ)</f>
        <v>3</v>
      </c>
      <c r="CP115">
        <f>SUMIF(DeadRaw!$B:$B,$B115,DeadRaw!CR:CR)</f>
        <v>3</v>
      </c>
      <c r="CQ115">
        <f>SUMIF(DeadRaw!$B:$B,$B115,DeadRaw!CS:CS)</f>
        <v>3</v>
      </c>
      <c r="CR115">
        <f>SUMIF(DeadRaw!$B:$B,$B115,DeadRaw!CT:CT)</f>
        <v>3</v>
      </c>
      <c r="CS115">
        <f>SUMIF(DeadRaw!$B:$B,$B115,DeadRaw!CU:CU)</f>
        <v>3</v>
      </c>
      <c r="CT115">
        <f>SUMIF(DeadRaw!$B:$B,$B115,DeadRaw!CV:CV)</f>
        <v>3</v>
      </c>
      <c r="CU115">
        <f>SUMIF(DeadRaw!$B:$B,$B115,DeadRaw!CW:CW)</f>
        <v>3</v>
      </c>
      <c r="CV115">
        <f>SUMIF(DeadRaw!$B:$B,$B115,DeadRaw!CX:CX)</f>
        <v>3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1</v>
      </c>
      <c r="CK117">
        <f>SUMIF(DeadRaw!$B:$B,$B117,DeadRaw!CM:CM)</f>
        <v>3</v>
      </c>
      <c r="CL117">
        <f>SUMIF(DeadRaw!$B:$B,$B117,DeadRaw!CN:CN)</f>
        <v>3</v>
      </c>
      <c r="CM117">
        <f>SUMIF(DeadRaw!$B:$B,$B117,DeadRaw!CO:CO)</f>
        <v>5</v>
      </c>
      <c r="CN117">
        <f>SUMIF(DeadRaw!$B:$B,$B117,DeadRaw!CP:CP)</f>
        <v>5</v>
      </c>
      <c r="CO117">
        <f>SUMIF(DeadRaw!$B:$B,$B117,DeadRaw!CQ:CQ)</f>
        <v>6</v>
      </c>
      <c r="CP117">
        <f>SUMIF(DeadRaw!$B:$B,$B117,DeadRaw!CR:CR)</f>
        <v>6</v>
      </c>
      <c r="CQ117">
        <f>SUMIF(DeadRaw!$B:$B,$B117,DeadRaw!CS:CS)</f>
        <v>6</v>
      </c>
      <c r="CR117">
        <f>SUMIF(DeadRaw!$B:$B,$B117,DeadRaw!CT:CT)</f>
        <v>6</v>
      </c>
      <c r="CS117">
        <f>SUMIF(DeadRaw!$B:$B,$B117,DeadRaw!CU:CU)</f>
        <v>7</v>
      </c>
      <c r="CT117">
        <f>SUMIF(DeadRaw!$B:$B,$B117,DeadRaw!CV:CV)</f>
        <v>7</v>
      </c>
      <c r="CU117">
        <f>SUMIF(DeadRaw!$B:$B,$B117,DeadRaw!CW:CW)</f>
        <v>7</v>
      </c>
      <c r="CV117">
        <f>SUMIF(DeadRaw!$B:$B,$B117,DeadRaw!CX:CX)</f>
        <v>7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6</v>
      </c>
      <c r="CK118">
        <f>SUMIF(DeadRaw!$B:$B,$B118,DeadRaw!CM:CM)</f>
        <v>6</v>
      </c>
      <c r="CL118">
        <f>SUMIF(DeadRaw!$B:$B,$B118,DeadRaw!CN:CN)</f>
        <v>6</v>
      </c>
      <c r="CM118">
        <f>SUMIF(DeadRaw!$B:$B,$B118,DeadRaw!CO:CO)</f>
        <v>7</v>
      </c>
      <c r="CN118">
        <f>SUMIF(DeadRaw!$B:$B,$B118,DeadRaw!CP:CP)</f>
        <v>7</v>
      </c>
      <c r="CO118">
        <f>SUMIF(DeadRaw!$B:$B,$B118,DeadRaw!CQ:CQ)</f>
        <v>7</v>
      </c>
      <c r="CP118">
        <f>SUMIF(DeadRaw!$B:$B,$B118,DeadRaw!CR:CR)</f>
        <v>7</v>
      </c>
      <c r="CQ118">
        <f>SUMIF(DeadRaw!$B:$B,$B118,DeadRaw!CS:CS)</f>
        <v>7</v>
      </c>
      <c r="CR118">
        <f>SUMIF(DeadRaw!$B:$B,$B118,DeadRaw!CT:CT)</f>
        <v>7</v>
      </c>
      <c r="CS118">
        <f>SUMIF(DeadRaw!$B:$B,$B118,DeadRaw!CU:CU)</f>
        <v>7</v>
      </c>
      <c r="CT118">
        <f>SUMIF(DeadRaw!$B:$B,$B118,DeadRaw!CV:CV)</f>
        <v>8</v>
      </c>
      <c r="CU118">
        <f>SUMIF(DeadRaw!$B:$B,$B118,DeadRaw!CW:CW)</f>
        <v>8</v>
      </c>
      <c r="CV118">
        <f>SUMIF(DeadRaw!$B:$B,$B118,DeadRaw!CX:CX)</f>
        <v>8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7</v>
      </c>
      <c r="CK120">
        <f>SUMIF(DeadRaw!$B:$B,$B120,DeadRaw!CM:CM)</f>
        <v>7</v>
      </c>
      <c r="CL120">
        <f>SUMIF(DeadRaw!$B:$B,$B120,DeadRaw!CN:CN)</f>
        <v>7</v>
      </c>
      <c r="CM120">
        <f>SUMIF(DeadRaw!$B:$B,$B120,DeadRaw!CO:CO)</f>
        <v>7</v>
      </c>
      <c r="CN120">
        <f>SUMIF(DeadRaw!$B:$B,$B120,DeadRaw!CP:CP)</f>
        <v>7</v>
      </c>
      <c r="CO120">
        <f>SUMIF(DeadRaw!$B:$B,$B120,DeadRaw!CQ:CQ)</f>
        <v>7</v>
      </c>
      <c r="CP120">
        <f>SUMIF(DeadRaw!$B:$B,$B120,DeadRaw!CR:CR)</f>
        <v>7</v>
      </c>
      <c r="CQ120">
        <f>SUMIF(DeadRaw!$B:$B,$B120,DeadRaw!CS:CS)</f>
        <v>7</v>
      </c>
      <c r="CR120">
        <f>SUMIF(DeadRaw!$B:$B,$B120,DeadRaw!CT:CT)</f>
        <v>7</v>
      </c>
      <c r="CS120">
        <f>SUMIF(DeadRaw!$B:$B,$B120,DeadRaw!CU:CU)</f>
        <v>7</v>
      </c>
      <c r="CT120">
        <f>SUMIF(DeadRaw!$B:$B,$B120,DeadRaw!CV:CV)</f>
        <v>7</v>
      </c>
      <c r="CU120">
        <f>SUMIF(DeadRaw!$B:$B,$B120,DeadRaw!CW:CW)</f>
        <v>7</v>
      </c>
      <c r="CV120">
        <f>SUMIF(DeadRaw!$B:$B,$B120,DeadRaw!CX:CX)</f>
        <v>8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11</v>
      </c>
      <c r="CK121">
        <f>SUMIF(DeadRaw!$B:$B,$B121,DeadRaw!CM:CM)</f>
        <v>11</v>
      </c>
      <c r="CL121">
        <f>SUMIF(DeadRaw!$B:$B,$B121,DeadRaw!CN:CN)</f>
        <v>12</v>
      </c>
      <c r="CM121">
        <f>SUMIF(DeadRaw!$B:$B,$B121,DeadRaw!CO:CO)</f>
        <v>14</v>
      </c>
      <c r="CN121">
        <f>SUMIF(DeadRaw!$B:$B,$B121,DeadRaw!CP:CP)</f>
        <v>14</v>
      </c>
      <c r="CO121">
        <f>SUMIF(DeadRaw!$B:$B,$B121,DeadRaw!CQ:CQ)</f>
        <v>14</v>
      </c>
      <c r="CP121">
        <f>SUMIF(DeadRaw!$B:$B,$B121,DeadRaw!CR:CR)</f>
        <v>14</v>
      </c>
      <c r="CQ121">
        <f>SUMIF(DeadRaw!$B:$B,$B121,DeadRaw!CS:CS)</f>
        <v>14</v>
      </c>
      <c r="CR121">
        <f>SUMIF(DeadRaw!$B:$B,$B121,DeadRaw!CT:CT)</f>
        <v>14</v>
      </c>
      <c r="CS121">
        <f>SUMIF(DeadRaw!$B:$B,$B121,DeadRaw!CU:CU)</f>
        <v>14</v>
      </c>
      <c r="CT121">
        <f>SUMIF(DeadRaw!$B:$B,$B121,DeadRaw!CV:CV)</f>
        <v>14</v>
      </c>
      <c r="CU121">
        <f>SUMIF(DeadRaw!$B:$B,$B121,DeadRaw!CW:CW)</f>
        <v>14</v>
      </c>
      <c r="CV121">
        <f>SUMIF(DeadRaw!$B:$B,$B121,DeadRaw!CX:CX)</f>
        <v>14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1</v>
      </c>
      <c r="CK122">
        <f>SUMIF(DeadRaw!$B:$B,$B122,DeadRaw!CM:CM)</f>
        <v>1</v>
      </c>
      <c r="CL122">
        <f>SUMIF(DeadRaw!$B:$B,$B122,DeadRaw!CN:CN)</f>
        <v>1</v>
      </c>
      <c r="CM122">
        <f>SUMIF(DeadRaw!$B:$B,$B122,DeadRaw!CO:CO)</f>
        <v>1</v>
      </c>
      <c r="CN122">
        <f>SUMIF(DeadRaw!$B:$B,$B122,DeadRaw!CP:CP)</f>
        <v>1</v>
      </c>
      <c r="CO122">
        <f>SUMIF(DeadRaw!$B:$B,$B122,DeadRaw!CQ:CQ)</f>
        <v>1</v>
      </c>
      <c r="CP122">
        <f>SUMIF(DeadRaw!$B:$B,$B122,DeadRaw!CR:CR)</f>
        <v>1</v>
      </c>
      <c r="CQ122">
        <f>SUMIF(DeadRaw!$B:$B,$B122,DeadRaw!CS:CS)</f>
        <v>1</v>
      </c>
      <c r="CR122">
        <f>SUMIF(DeadRaw!$B:$B,$B122,DeadRaw!CT:CT)</f>
        <v>1</v>
      </c>
      <c r="CS122">
        <f>SUMIF(DeadRaw!$B:$B,$B122,DeadRaw!CU:CU)</f>
        <v>1</v>
      </c>
      <c r="CT122">
        <f>SUMIF(DeadRaw!$B:$B,$B122,DeadRaw!CV:CV)</f>
        <v>1</v>
      </c>
      <c r="CU122">
        <f>SUMIF(DeadRaw!$B:$B,$B122,DeadRaw!CW:CW)</f>
        <v>1</v>
      </c>
      <c r="CV122">
        <f>SUMIF(DeadRaw!$B:$B,$B122,DeadRaw!CX:CX)</f>
        <v>1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5</v>
      </c>
      <c r="CK125">
        <f>SUMIF(DeadRaw!$B:$B,$B125,DeadRaw!CM:CM)</f>
        <v>6</v>
      </c>
      <c r="CL125">
        <f>SUMIF(DeadRaw!$B:$B,$B125,DeadRaw!CN:CN)</f>
        <v>10</v>
      </c>
      <c r="CM125">
        <f>SUMIF(DeadRaw!$B:$B,$B125,DeadRaw!CO:CO)</f>
        <v>10</v>
      </c>
      <c r="CN125">
        <f>SUMIF(DeadRaw!$B:$B,$B125,DeadRaw!CP:CP)</f>
        <v>12</v>
      </c>
      <c r="CO125">
        <f>SUMIF(DeadRaw!$B:$B,$B125,DeadRaw!CQ:CQ)</f>
        <v>12</v>
      </c>
      <c r="CP125">
        <f>SUMIF(DeadRaw!$B:$B,$B125,DeadRaw!CR:CR)</f>
        <v>13</v>
      </c>
      <c r="CQ125">
        <f>SUMIF(DeadRaw!$B:$B,$B125,DeadRaw!CS:CS)</f>
        <v>16</v>
      </c>
      <c r="CR125">
        <f>SUMIF(DeadRaw!$B:$B,$B125,DeadRaw!CT:CT)</f>
        <v>16</v>
      </c>
      <c r="CS125">
        <f>SUMIF(DeadRaw!$B:$B,$B125,DeadRaw!CU:CU)</f>
        <v>17</v>
      </c>
      <c r="CT125">
        <f>SUMIF(DeadRaw!$B:$B,$B125,DeadRaw!CV:CV)</f>
        <v>21</v>
      </c>
      <c r="CU125">
        <f>SUMIF(DeadRaw!$B:$B,$B125,DeadRaw!CW:CW)</f>
        <v>22</v>
      </c>
      <c r="CV125">
        <f>SUMIF(DeadRaw!$B:$B,$B125,DeadRaw!CX:CX)</f>
        <v>25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5</v>
      </c>
      <c r="CK126">
        <f>SUMIF(DeadRaw!$B:$B,$B126,DeadRaw!CM:CM)</f>
        <v>5</v>
      </c>
      <c r="CL126">
        <f>SUMIF(DeadRaw!$B:$B,$B126,DeadRaw!CN:CN)</f>
        <v>5</v>
      </c>
      <c r="CM126">
        <f>SUMIF(DeadRaw!$B:$B,$B126,DeadRaw!CO:CO)</f>
        <v>5</v>
      </c>
      <c r="CN126">
        <f>SUMIF(DeadRaw!$B:$B,$B126,DeadRaw!CP:CP)</f>
        <v>6</v>
      </c>
      <c r="CO126">
        <f>SUMIF(DeadRaw!$B:$B,$B126,DeadRaw!CQ:CQ)</f>
        <v>6</v>
      </c>
      <c r="CP126">
        <f>SUMIF(DeadRaw!$B:$B,$B126,DeadRaw!CR:CR)</f>
        <v>6</v>
      </c>
      <c r="CQ126">
        <f>SUMIF(DeadRaw!$B:$B,$B126,DeadRaw!CS:CS)</f>
        <v>6</v>
      </c>
      <c r="CR126">
        <f>SUMIF(DeadRaw!$B:$B,$B126,DeadRaw!CT:CT)</f>
        <v>6</v>
      </c>
      <c r="CS126">
        <f>SUMIF(DeadRaw!$B:$B,$B126,DeadRaw!CU:CU)</f>
        <v>6</v>
      </c>
      <c r="CT126">
        <f>SUMIF(DeadRaw!$B:$B,$B126,DeadRaw!CV:CV)</f>
        <v>6</v>
      </c>
      <c r="CU126">
        <f>SUMIF(DeadRaw!$B:$B,$B126,DeadRaw!CW:CW)</f>
        <v>6</v>
      </c>
      <c r="CV126">
        <f>SUMIF(DeadRaw!$B:$B,$B126,DeadRaw!CX:CX)</f>
        <v>6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596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4949</v>
      </c>
      <c r="BB127">
        <f t="shared" si="1"/>
        <v>5402</v>
      </c>
      <c r="BC127">
        <f t="shared" si="1"/>
        <v>5816</v>
      </c>
      <c r="BD127">
        <f t="shared" si="1"/>
        <v>6493</v>
      </c>
      <c r="BE127">
        <f t="shared" si="1"/>
        <v>7132</v>
      </c>
      <c r="BF127">
        <f t="shared" si="1"/>
        <v>7963</v>
      </c>
      <c r="BG127">
        <f t="shared" si="1"/>
        <v>8918</v>
      </c>
      <c r="BH127">
        <f t="shared" si="1"/>
        <v>10045</v>
      </c>
      <c r="BI127">
        <f t="shared" si="1"/>
        <v>11396</v>
      </c>
      <c r="BJ127">
        <f t="shared" si="1"/>
        <v>13096</v>
      </c>
      <c r="BK127">
        <f t="shared" si="1"/>
        <v>14808</v>
      </c>
      <c r="BL127">
        <f t="shared" si="1"/>
        <v>16718</v>
      </c>
      <c r="BM127">
        <f t="shared" si="1"/>
        <v>18908</v>
      </c>
      <c r="BN127">
        <f t="shared" si="1"/>
        <v>21532</v>
      </c>
      <c r="BO127">
        <f t="shared" ref="BO127:BU127" si="2">SUM(BO2:BO126)</f>
        <v>24463</v>
      </c>
      <c r="BP127">
        <f t="shared" si="2"/>
        <v>27856</v>
      </c>
      <c r="BQ127">
        <f t="shared" si="2"/>
        <v>31327</v>
      </c>
      <c r="BR127">
        <f t="shared" si="2"/>
        <v>34842</v>
      </c>
      <c r="BS127">
        <f t="shared" si="2"/>
        <v>38758</v>
      </c>
      <c r="BT127">
        <f t="shared" si="2"/>
        <v>43549</v>
      </c>
      <c r="BU127">
        <f t="shared" si="2"/>
        <v>48868</v>
      </c>
      <c r="BV127">
        <f t="shared" ref="BV127:DD127" si="3">SUM(BV2:BV126)</f>
        <v>54917</v>
      </c>
      <c r="BW127">
        <f t="shared" si="3"/>
        <v>60877</v>
      </c>
      <c r="BX127">
        <f t="shared" si="3"/>
        <v>66984</v>
      </c>
      <c r="BY127">
        <f t="shared" si="3"/>
        <v>72044</v>
      </c>
      <c r="BZ127">
        <f t="shared" si="3"/>
        <v>77595</v>
      </c>
      <c r="CA127">
        <f t="shared" si="3"/>
        <v>85229</v>
      </c>
      <c r="CB127">
        <f t="shared" si="3"/>
        <v>91811</v>
      </c>
      <c r="CC127">
        <f t="shared" si="3"/>
        <v>99114</v>
      </c>
      <c r="CD127">
        <f t="shared" si="3"/>
        <v>106160</v>
      </c>
      <c r="CE127">
        <f t="shared" si="3"/>
        <v>112266</v>
      </c>
      <c r="CF127">
        <f t="shared" si="3"/>
        <v>118016</v>
      </c>
      <c r="CG127">
        <f t="shared" si="3"/>
        <v>123692</v>
      </c>
      <c r="CH127">
        <f t="shared" si="3"/>
        <v>130313</v>
      </c>
      <c r="CI127">
        <f t="shared" si="3"/>
        <v>138448</v>
      </c>
      <c r="CJ127">
        <f t="shared" si="3"/>
        <v>145563</v>
      </c>
      <c r="CK127">
        <f t="shared" si="3"/>
        <v>154319</v>
      </c>
      <c r="CL127">
        <f t="shared" si="3"/>
        <v>160496</v>
      </c>
      <c r="CM127">
        <f t="shared" si="3"/>
        <v>165148</v>
      </c>
      <c r="CN127">
        <f t="shared" si="3"/>
        <v>170355</v>
      </c>
      <c r="CO127">
        <f t="shared" si="3"/>
        <v>177144</v>
      </c>
      <c r="CP127">
        <f t="shared" si="3"/>
        <v>183731</v>
      </c>
      <c r="CQ127">
        <f t="shared" si="3"/>
        <v>190362</v>
      </c>
      <c r="CR127">
        <f t="shared" si="3"/>
        <v>196447</v>
      </c>
      <c r="CS127">
        <f t="shared" si="3"/>
        <v>202586</v>
      </c>
      <c r="CT127">
        <f t="shared" si="3"/>
        <v>206268</v>
      </c>
      <c r="CU127">
        <f t="shared" si="3"/>
        <v>210863</v>
      </c>
      <c r="CV127">
        <f t="shared" si="3"/>
        <v>216831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598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5665</v>
      </c>
      <c r="CK128">
        <f t="shared" si="11"/>
        <v>7122</v>
      </c>
      <c r="CL128">
        <f t="shared" si="11"/>
        <v>7278</v>
      </c>
      <c r="CM128">
        <f t="shared" si="11"/>
        <v>7473</v>
      </c>
      <c r="CN128">
        <f t="shared" si="11"/>
        <v>7599</v>
      </c>
      <c r="CO128">
        <f t="shared" si="11"/>
        <v>7805</v>
      </c>
      <c r="CP128">
        <f t="shared" si="11"/>
        <v>7969</v>
      </c>
      <c r="CQ128">
        <f t="shared" si="11"/>
        <v>8164</v>
      </c>
      <c r="CR128">
        <f t="shared" si="11"/>
        <v>8385</v>
      </c>
      <c r="CS128">
        <f t="shared" si="11"/>
        <v>8588</v>
      </c>
      <c r="CT128">
        <f t="shared" si="11"/>
        <v>8771</v>
      </c>
      <c r="CU128">
        <f t="shared" si="11"/>
        <v>8945</v>
      </c>
      <c r="CV128">
        <f t="shared" si="11"/>
        <v>9151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599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34291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93704</v>
      </c>
      <c r="CK129">
        <f t="shared" si="11"/>
        <v>97794</v>
      </c>
      <c r="CL129">
        <f t="shared" si="11"/>
        <v>100848</v>
      </c>
      <c r="CM129">
        <f t="shared" si="11"/>
        <v>103514</v>
      </c>
      <c r="CN129">
        <f t="shared" si="11"/>
        <v>106307</v>
      </c>
      <c r="CO129">
        <f t="shared" si="11"/>
        <v>109740</v>
      </c>
      <c r="CP129">
        <f t="shared" si="11"/>
        <v>113112</v>
      </c>
      <c r="CQ129">
        <f t="shared" si="11"/>
        <v>116274</v>
      </c>
      <c r="CR129">
        <f t="shared" si="11"/>
        <v>119408</v>
      </c>
      <c r="CS129">
        <f t="shared" si="11"/>
        <v>122216</v>
      </c>
      <c r="CT129">
        <f t="shared" si="11"/>
        <v>124012</v>
      </c>
      <c r="CU129">
        <f t="shared" si="11"/>
        <v>126169</v>
      </c>
      <c r="CV129">
        <f t="shared" si="11"/>
        <v>128608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601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43</v>
      </c>
      <c r="BB130">
        <f t="shared" si="9"/>
        <v>51</v>
      </c>
      <c r="BC130">
        <f t="shared" si="9"/>
        <v>60</v>
      </c>
      <c r="BD130">
        <f t="shared" si="9"/>
        <v>75</v>
      </c>
      <c r="BE130">
        <f t="shared" si="9"/>
        <v>104</v>
      </c>
      <c r="BF130">
        <f t="shared" si="9"/>
        <v>139</v>
      </c>
      <c r="BG130">
        <f t="shared" si="9"/>
        <v>174</v>
      </c>
      <c r="BH130">
        <f t="shared" si="9"/>
        <v>272</v>
      </c>
      <c r="BI130">
        <f t="shared" si="9"/>
        <v>367</v>
      </c>
      <c r="BJ130">
        <f t="shared" si="9"/>
        <v>468</v>
      </c>
      <c r="BK130">
        <f t="shared" si="10"/>
        <v>617</v>
      </c>
      <c r="BL130">
        <f t="shared" si="10"/>
        <v>825</v>
      </c>
      <c r="BM130">
        <f t="shared" si="10"/>
        <v>1049</v>
      </c>
      <c r="BN130">
        <f t="shared" si="10"/>
        <v>1364</v>
      </c>
      <c r="BO130">
        <f t="shared" si="10"/>
        <v>1785</v>
      </c>
      <c r="BP130">
        <f t="shared" si="10"/>
        <v>2345</v>
      </c>
      <c r="BQ130">
        <f t="shared" si="10"/>
        <v>2828</v>
      </c>
      <c r="BR130">
        <f t="shared" si="10"/>
        <v>3527</v>
      </c>
      <c r="BS130">
        <f t="shared" si="10"/>
        <v>4331</v>
      </c>
      <c r="BT130">
        <f t="shared" si="10"/>
        <v>5536</v>
      </c>
      <c r="BU130">
        <f t="shared" si="10"/>
        <v>6688</v>
      </c>
      <c r="BV130">
        <f t="shared" si="11"/>
        <v>8153</v>
      </c>
      <c r="BW130">
        <f t="shared" si="11"/>
        <v>9533</v>
      </c>
      <c r="BX130">
        <f t="shared" si="11"/>
        <v>11204</v>
      </c>
      <c r="BY130">
        <f t="shared" si="11"/>
        <v>12787</v>
      </c>
      <c r="BZ130">
        <f t="shared" si="11"/>
        <v>14426</v>
      </c>
      <c r="CA130">
        <f t="shared" si="11"/>
        <v>16779</v>
      </c>
      <c r="CB130">
        <f t="shared" si="11"/>
        <v>18931</v>
      </c>
      <c r="CC130">
        <f t="shared" si="11"/>
        <v>21039</v>
      </c>
      <c r="CD130">
        <f t="shared" si="11"/>
        <v>23213</v>
      </c>
      <c r="CE130">
        <f t="shared" si="11"/>
        <v>25368</v>
      </c>
      <c r="CF130">
        <f t="shared" si="11"/>
        <v>27202</v>
      </c>
      <c r="CG130">
        <f t="shared" si="11"/>
        <v>29100</v>
      </c>
      <c r="CH130">
        <f t="shared" si="11"/>
        <v>31693</v>
      </c>
      <c r="CI130">
        <f t="shared" si="11"/>
        <v>34321</v>
      </c>
      <c r="CJ130">
        <f t="shared" si="11"/>
        <v>36714</v>
      </c>
      <c r="CK130">
        <f t="shared" si="11"/>
        <v>39465</v>
      </c>
      <c r="CL130">
        <f t="shared" si="11"/>
        <v>41964</v>
      </c>
      <c r="CM130">
        <f t="shared" si="11"/>
        <v>43363</v>
      </c>
      <c r="CN130">
        <f t="shared" si="11"/>
        <v>45274</v>
      </c>
      <c r="CO130">
        <f t="shared" si="11"/>
        <v>48042</v>
      </c>
      <c r="CP130">
        <f t="shared" si="11"/>
        <v>50656</v>
      </c>
      <c r="CQ130">
        <f t="shared" si="11"/>
        <v>53238</v>
      </c>
      <c r="CR130">
        <f t="shared" si="11"/>
        <v>55335</v>
      </c>
      <c r="CS130">
        <f t="shared" si="11"/>
        <v>57857</v>
      </c>
      <c r="CT130">
        <f t="shared" si="11"/>
        <v>59154</v>
      </c>
      <c r="CU130">
        <f t="shared" si="11"/>
        <v>60773</v>
      </c>
      <c r="CV130">
        <f t="shared" si="11"/>
        <v>63148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602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3239</v>
      </c>
      <c r="CK131">
        <f t="shared" si="11"/>
        <v>3540</v>
      </c>
      <c r="CL131">
        <f t="shared" si="11"/>
        <v>3874</v>
      </c>
      <c r="CM131">
        <f t="shared" si="11"/>
        <v>4099</v>
      </c>
      <c r="CN131">
        <f t="shared" si="11"/>
        <v>4332</v>
      </c>
      <c r="CO131">
        <f t="shared" si="11"/>
        <v>4575</v>
      </c>
      <c r="CP131">
        <f t="shared" si="11"/>
        <v>4850</v>
      </c>
      <c r="CQ131">
        <f t="shared" si="11"/>
        <v>5382</v>
      </c>
      <c r="CR131">
        <f t="shared" si="11"/>
        <v>5871</v>
      </c>
      <c r="CS131">
        <f t="shared" si="11"/>
        <v>6326</v>
      </c>
      <c r="CT131">
        <f t="shared" si="11"/>
        <v>6619</v>
      </c>
      <c r="CU131">
        <f t="shared" si="11"/>
        <v>7109</v>
      </c>
      <c r="CV131">
        <f t="shared" si="11"/>
        <v>7911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603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881</v>
      </c>
      <c r="CK132">
        <f t="shared" si="11"/>
        <v>924</v>
      </c>
      <c r="CL132">
        <f t="shared" si="11"/>
        <v>963</v>
      </c>
      <c r="CM132">
        <f t="shared" si="11"/>
        <v>1020</v>
      </c>
      <c r="CN132">
        <f t="shared" si="11"/>
        <v>1054</v>
      </c>
      <c r="CO132">
        <f t="shared" si="11"/>
        <v>1084</v>
      </c>
      <c r="CP132">
        <f t="shared" si="11"/>
        <v>1127</v>
      </c>
      <c r="CQ132">
        <f t="shared" si="11"/>
        <v>1167</v>
      </c>
      <c r="CR132">
        <f t="shared" si="11"/>
        <v>1191</v>
      </c>
      <c r="CS132">
        <f t="shared" si="11"/>
        <v>1234</v>
      </c>
      <c r="CT132">
        <f t="shared" si="11"/>
        <v>1268</v>
      </c>
      <c r="CU132">
        <f t="shared" si="11"/>
        <v>1303</v>
      </c>
      <c r="CV132">
        <f t="shared" si="11"/>
        <v>1346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600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5288</v>
      </c>
      <c r="CK133">
        <f t="shared" si="11"/>
        <v>5397</v>
      </c>
      <c r="CL133">
        <f t="shared" si="11"/>
        <v>5491</v>
      </c>
      <c r="CM133">
        <f t="shared" si="11"/>
        <v>5600</v>
      </c>
      <c r="CN133">
        <f t="shared" si="11"/>
        <v>5710</v>
      </c>
      <c r="CO133">
        <f t="shared" si="11"/>
        <v>5818</v>
      </c>
      <c r="CP133">
        <f t="shared" si="11"/>
        <v>5936</v>
      </c>
      <c r="CQ133">
        <f t="shared" si="11"/>
        <v>6045</v>
      </c>
      <c r="CR133">
        <f t="shared" si="11"/>
        <v>6160</v>
      </c>
      <c r="CS133">
        <f t="shared" si="11"/>
        <v>6267</v>
      </c>
      <c r="CT133">
        <f t="shared" si="11"/>
        <v>6342</v>
      </c>
      <c r="CU133">
        <f t="shared" si="11"/>
        <v>6462</v>
      </c>
      <c r="CV133">
        <f t="shared" si="11"/>
        <v>6559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565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566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567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568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569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570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X265"/>
  <sheetViews>
    <sheetView workbookViewId="0">
      <selection sqref="A1:FA1000"/>
    </sheetView>
  </sheetViews>
  <sheetFormatPr defaultRowHeight="14.4" x14ac:dyDescent="0.3"/>
  <sheetData>
    <row r="1" spans="1:102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  <c r="CL1">
        <v>43937</v>
      </c>
      <c r="CM1">
        <v>43938</v>
      </c>
      <c r="CN1">
        <v>43939</v>
      </c>
      <c r="CO1">
        <v>43940</v>
      </c>
      <c r="CP1">
        <v>43941</v>
      </c>
      <c r="CQ1">
        <v>43942</v>
      </c>
      <c r="CR1">
        <v>43943</v>
      </c>
      <c r="CS1">
        <v>43944</v>
      </c>
      <c r="CT1">
        <v>43945</v>
      </c>
      <c r="CU1">
        <v>43946</v>
      </c>
      <c r="CV1">
        <v>43947</v>
      </c>
      <c r="CW1">
        <v>43948</v>
      </c>
      <c r="CX1">
        <v>43949</v>
      </c>
    </row>
    <row r="2" spans="1:10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  <c r="CL2">
        <v>30</v>
      </c>
      <c r="CM2">
        <v>30</v>
      </c>
      <c r="CN2">
        <v>30</v>
      </c>
      <c r="CO2">
        <v>33</v>
      </c>
      <c r="CP2">
        <v>36</v>
      </c>
      <c r="CQ2">
        <v>36</v>
      </c>
      <c r="CR2">
        <v>40</v>
      </c>
      <c r="CS2">
        <v>42</v>
      </c>
      <c r="CT2">
        <v>43</v>
      </c>
      <c r="CU2">
        <v>47</v>
      </c>
      <c r="CV2">
        <v>50</v>
      </c>
      <c r="CW2">
        <v>57</v>
      </c>
      <c r="CX2">
        <v>58</v>
      </c>
    </row>
    <row r="3" spans="1:10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  <c r="CL3">
        <v>26</v>
      </c>
      <c r="CM3">
        <v>26</v>
      </c>
      <c r="CN3">
        <v>26</v>
      </c>
      <c r="CO3">
        <v>26</v>
      </c>
      <c r="CP3">
        <v>26</v>
      </c>
      <c r="CQ3">
        <v>26</v>
      </c>
      <c r="CR3">
        <v>27</v>
      </c>
      <c r="CS3">
        <v>27</v>
      </c>
      <c r="CT3">
        <v>27</v>
      </c>
      <c r="CU3">
        <v>27</v>
      </c>
      <c r="CV3">
        <v>28</v>
      </c>
      <c r="CW3">
        <v>28</v>
      </c>
      <c r="CX3">
        <v>30</v>
      </c>
    </row>
    <row r="4" spans="1:10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  <c r="CL4">
        <v>348</v>
      </c>
      <c r="CM4">
        <v>364</v>
      </c>
      <c r="CN4">
        <v>367</v>
      </c>
      <c r="CO4">
        <v>375</v>
      </c>
      <c r="CP4">
        <v>384</v>
      </c>
      <c r="CQ4">
        <v>392</v>
      </c>
      <c r="CR4">
        <v>402</v>
      </c>
      <c r="CS4">
        <v>407</v>
      </c>
      <c r="CT4">
        <v>415</v>
      </c>
      <c r="CU4">
        <v>419</v>
      </c>
      <c r="CV4">
        <v>425</v>
      </c>
      <c r="CW4">
        <v>432</v>
      </c>
      <c r="CX4">
        <v>437</v>
      </c>
    </row>
    <row r="5" spans="1:10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  <c r="CL5">
        <v>33</v>
      </c>
      <c r="CM5">
        <v>35</v>
      </c>
      <c r="CN5">
        <v>35</v>
      </c>
      <c r="CO5">
        <v>36</v>
      </c>
      <c r="CP5">
        <v>37</v>
      </c>
      <c r="CQ5">
        <v>37</v>
      </c>
      <c r="CR5">
        <v>37</v>
      </c>
      <c r="CS5">
        <v>37</v>
      </c>
      <c r="CT5">
        <v>40</v>
      </c>
      <c r="CU5">
        <v>40</v>
      </c>
      <c r="CV5">
        <v>40</v>
      </c>
      <c r="CW5">
        <v>40</v>
      </c>
      <c r="CX5">
        <v>41</v>
      </c>
    </row>
    <row r="6" spans="1:102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</row>
    <row r="7" spans="1:10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3</v>
      </c>
      <c r="CM7">
        <v>3</v>
      </c>
      <c r="CN7">
        <v>3</v>
      </c>
      <c r="CO7">
        <v>3</v>
      </c>
      <c r="CP7">
        <v>3</v>
      </c>
      <c r="CQ7">
        <v>3</v>
      </c>
      <c r="CR7">
        <v>3</v>
      </c>
      <c r="CS7">
        <v>3</v>
      </c>
      <c r="CT7">
        <v>3</v>
      </c>
      <c r="CU7">
        <v>3</v>
      </c>
      <c r="CV7">
        <v>3</v>
      </c>
      <c r="CW7">
        <v>3</v>
      </c>
      <c r="CX7">
        <v>3</v>
      </c>
    </row>
    <row r="8" spans="1:10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  <c r="CL8">
        <v>115</v>
      </c>
      <c r="CM8">
        <v>123</v>
      </c>
      <c r="CN8">
        <v>129</v>
      </c>
      <c r="CO8">
        <v>132</v>
      </c>
      <c r="CP8">
        <v>136</v>
      </c>
      <c r="CQ8">
        <v>147</v>
      </c>
      <c r="CR8">
        <v>152</v>
      </c>
      <c r="CS8">
        <v>165</v>
      </c>
      <c r="CT8">
        <v>176</v>
      </c>
      <c r="CU8">
        <v>185</v>
      </c>
      <c r="CV8">
        <v>192</v>
      </c>
      <c r="CW8">
        <v>197</v>
      </c>
      <c r="CX8">
        <v>207</v>
      </c>
    </row>
    <row r="9" spans="1:10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  <c r="CL9">
        <v>18</v>
      </c>
      <c r="CM9">
        <v>19</v>
      </c>
      <c r="CN9">
        <v>20</v>
      </c>
      <c r="CO9">
        <v>20</v>
      </c>
      <c r="CP9">
        <v>22</v>
      </c>
      <c r="CQ9">
        <v>24</v>
      </c>
      <c r="CR9">
        <v>24</v>
      </c>
      <c r="CS9">
        <v>24</v>
      </c>
      <c r="CT9">
        <v>27</v>
      </c>
      <c r="CU9">
        <v>28</v>
      </c>
      <c r="CV9">
        <v>28</v>
      </c>
      <c r="CW9">
        <v>29</v>
      </c>
      <c r="CX9">
        <v>30</v>
      </c>
    </row>
    <row r="10" spans="1:10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  <c r="CL10">
        <v>3</v>
      </c>
      <c r="CM10">
        <v>3</v>
      </c>
      <c r="CN10">
        <v>3</v>
      </c>
      <c r="CO10">
        <v>3</v>
      </c>
      <c r="CP10">
        <v>3</v>
      </c>
      <c r="CQ10">
        <v>3</v>
      </c>
      <c r="CR10">
        <v>3</v>
      </c>
      <c r="CS10">
        <v>3</v>
      </c>
      <c r="CT10">
        <v>3</v>
      </c>
      <c r="CU10">
        <v>3</v>
      </c>
      <c r="CV10">
        <v>3</v>
      </c>
      <c r="CW10">
        <v>3</v>
      </c>
      <c r="CX10">
        <v>3</v>
      </c>
    </row>
    <row r="11" spans="1:10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  <c r="CL11">
        <v>25</v>
      </c>
      <c r="CM11">
        <v>26</v>
      </c>
      <c r="CN11">
        <v>26</v>
      </c>
      <c r="CO11">
        <v>26</v>
      </c>
      <c r="CP11">
        <v>26</v>
      </c>
      <c r="CQ11">
        <v>26</v>
      </c>
      <c r="CR11">
        <v>26</v>
      </c>
      <c r="CS11">
        <v>31</v>
      </c>
      <c r="CT11">
        <v>33</v>
      </c>
      <c r="CU11">
        <v>33</v>
      </c>
      <c r="CV11">
        <v>34</v>
      </c>
      <c r="CW11">
        <v>34</v>
      </c>
      <c r="CX11">
        <v>39</v>
      </c>
    </row>
    <row r="12" spans="1:10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</row>
    <row r="13" spans="1:10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5</v>
      </c>
      <c r="CM13">
        <v>5</v>
      </c>
      <c r="CN13">
        <v>6</v>
      </c>
      <c r="CO13">
        <v>6</v>
      </c>
      <c r="CP13">
        <v>6</v>
      </c>
      <c r="CQ13">
        <v>6</v>
      </c>
      <c r="CR13">
        <v>6</v>
      </c>
      <c r="CS13">
        <v>6</v>
      </c>
      <c r="CT13">
        <v>6</v>
      </c>
      <c r="CU13">
        <v>6</v>
      </c>
      <c r="CV13">
        <v>6</v>
      </c>
      <c r="CW13">
        <v>6</v>
      </c>
      <c r="CX13">
        <v>6</v>
      </c>
    </row>
    <row r="14" spans="1:10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  <c r="CN14">
        <v>4</v>
      </c>
      <c r="CO14">
        <v>4</v>
      </c>
      <c r="CP14">
        <v>4</v>
      </c>
      <c r="CQ14">
        <v>4</v>
      </c>
      <c r="CR14">
        <v>4</v>
      </c>
      <c r="CS14">
        <v>4</v>
      </c>
      <c r="CT14">
        <v>4</v>
      </c>
      <c r="CU14">
        <v>4</v>
      </c>
      <c r="CV14">
        <v>4</v>
      </c>
      <c r="CW14">
        <v>4</v>
      </c>
      <c r="CX14">
        <v>4</v>
      </c>
    </row>
    <row r="15" spans="1:10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  <c r="CL15">
        <v>6</v>
      </c>
      <c r="CM15">
        <v>7</v>
      </c>
      <c r="CN15">
        <v>7</v>
      </c>
      <c r="CO15">
        <v>7</v>
      </c>
      <c r="CP15">
        <v>7</v>
      </c>
      <c r="CQ15">
        <v>7</v>
      </c>
      <c r="CR15">
        <v>7</v>
      </c>
      <c r="CS15">
        <v>8</v>
      </c>
      <c r="CT15">
        <v>9</v>
      </c>
      <c r="CU15">
        <v>10</v>
      </c>
      <c r="CV15">
        <v>11</v>
      </c>
      <c r="CW15">
        <v>11</v>
      </c>
      <c r="CX15">
        <v>11</v>
      </c>
    </row>
    <row r="16" spans="1:10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  <c r="CQ16">
        <v>14</v>
      </c>
      <c r="CR16">
        <v>14</v>
      </c>
      <c r="CS16">
        <v>16</v>
      </c>
      <c r="CT16">
        <v>16</v>
      </c>
      <c r="CU16">
        <v>16</v>
      </c>
      <c r="CV16">
        <v>17</v>
      </c>
      <c r="CW16">
        <v>17</v>
      </c>
      <c r="CX16">
        <v>18</v>
      </c>
    </row>
    <row r="17" spans="1:10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  <c r="CL17">
        <v>6</v>
      </c>
      <c r="CM17">
        <v>7</v>
      </c>
      <c r="CN17">
        <v>7</v>
      </c>
      <c r="CO17">
        <v>7</v>
      </c>
      <c r="CP17">
        <v>7</v>
      </c>
      <c r="CQ17">
        <v>7</v>
      </c>
      <c r="CR17">
        <v>7</v>
      </c>
      <c r="CS17">
        <v>7</v>
      </c>
      <c r="CT17">
        <v>8</v>
      </c>
      <c r="CU17">
        <v>8</v>
      </c>
      <c r="CV17">
        <v>8</v>
      </c>
      <c r="CW17">
        <v>8</v>
      </c>
      <c r="CX17">
        <v>8</v>
      </c>
    </row>
    <row r="18" spans="1:10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  <c r="CL18">
        <v>410</v>
      </c>
      <c r="CM18">
        <v>431</v>
      </c>
      <c r="CN18">
        <v>443</v>
      </c>
      <c r="CO18">
        <v>452</v>
      </c>
      <c r="CP18">
        <v>470</v>
      </c>
      <c r="CQ18">
        <v>491</v>
      </c>
      <c r="CR18">
        <v>510</v>
      </c>
      <c r="CS18">
        <v>522</v>
      </c>
      <c r="CT18">
        <v>530</v>
      </c>
      <c r="CU18">
        <v>536</v>
      </c>
      <c r="CV18">
        <v>542</v>
      </c>
      <c r="CW18">
        <v>549</v>
      </c>
      <c r="CX18">
        <v>569</v>
      </c>
    </row>
    <row r="19" spans="1:10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  <c r="CL19">
        <v>15</v>
      </c>
      <c r="CM19">
        <v>15</v>
      </c>
      <c r="CN19">
        <v>18</v>
      </c>
      <c r="CO19">
        <v>19</v>
      </c>
      <c r="CP19">
        <v>19</v>
      </c>
      <c r="CQ19">
        <v>20</v>
      </c>
      <c r="CR19">
        <v>20</v>
      </c>
      <c r="CS19">
        <v>20</v>
      </c>
      <c r="CT19">
        <v>21</v>
      </c>
      <c r="CU19">
        <v>21</v>
      </c>
      <c r="CV19">
        <v>21</v>
      </c>
      <c r="CW19">
        <v>22</v>
      </c>
      <c r="CX19">
        <v>22</v>
      </c>
    </row>
    <row r="20" spans="1:102" x14ac:dyDescent="0.3">
      <c r="B20" t="s">
        <v>571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  <c r="CL20">
        <v>8</v>
      </c>
      <c r="CM20">
        <v>9</v>
      </c>
      <c r="CN20">
        <v>9</v>
      </c>
      <c r="CO20">
        <v>9</v>
      </c>
      <c r="CP20">
        <v>9</v>
      </c>
      <c r="CQ20">
        <v>9</v>
      </c>
      <c r="CR20">
        <v>9</v>
      </c>
      <c r="CS20">
        <v>11</v>
      </c>
      <c r="CT20">
        <v>11</v>
      </c>
      <c r="CU20">
        <v>11</v>
      </c>
      <c r="CV20">
        <v>11</v>
      </c>
      <c r="CW20">
        <v>11</v>
      </c>
      <c r="CX20">
        <v>11</v>
      </c>
    </row>
    <row r="21" spans="1:10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  <c r="CL21">
        <v>7</v>
      </c>
      <c r="CM21">
        <v>7</v>
      </c>
      <c r="CN21">
        <v>7</v>
      </c>
      <c r="CO21">
        <v>7</v>
      </c>
      <c r="CP21">
        <v>7</v>
      </c>
      <c r="CQ21">
        <v>7</v>
      </c>
      <c r="CR21">
        <v>7</v>
      </c>
      <c r="CS21">
        <v>8</v>
      </c>
      <c r="CT21">
        <v>8</v>
      </c>
      <c r="CU21">
        <v>8</v>
      </c>
      <c r="CV21">
        <v>8</v>
      </c>
      <c r="CW21">
        <v>8</v>
      </c>
      <c r="CX21">
        <v>8</v>
      </c>
    </row>
    <row r="22" spans="1:10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  <c r="CL22">
        <v>60</v>
      </c>
      <c r="CM22">
        <v>75</v>
      </c>
      <c r="CN22">
        <v>84</v>
      </c>
      <c r="CO22">
        <v>91</v>
      </c>
      <c r="CP22">
        <v>101</v>
      </c>
      <c r="CQ22">
        <v>110</v>
      </c>
      <c r="CR22">
        <v>120</v>
      </c>
      <c r="CS22">
        <v>127</v>
      </c>
      <c r="CT22">
        <v>131</v>
      </c>
      <c r="CU22">
        <v>140</v>
      </c>
      <c r="CV22">
        <v>145</v>
      </c>
      <c r="CW22">
        <v>152</v>
      </c>
      <c r="CX22">
        <v>155</v>
      </c>
    </row>
    <row r="23" spans="1:102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  <c r="CQ23">
        <v>5</v>
      </c>
      <c r="CR23">
        <v>5</v>
      </c>
      <c r="CS23">
        <v>6</v>
      </c>
      <c r="CT23">
        <v>6</v>
      </c>
      <c r="CU23">
        <v>6</v>
      </c>
      <c r="CV23">
        <v>6</v>
      </c>
      <c r="CW23">
        <v>6</v>
      </c>
      <c r="CX23">
        <v>6</v>
      </c>
    </row>
    <row r="24" spans="1:10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  <c r="CL24">
        <v>40</v>
      </c>
      <c r="CM24">
        <v>42</v>
      </c>
      <c r="CN24">
        <v>45</v>
      </c>
      <c r="CO24">
        <v>47</v>
      </c>
      <c r="CP24">
        <v>51</v>
      </c>
      <c r="CQ24">
        <v>55</v>
      </c>
      <c r="CR24">
        <v>58</v>
      </c>
      <c r="CS24">
        <v>60</v>
      </c>
      <c r="CT24">
        <v>63</v>
      </c>
      <c r="CU24">
        <v>67</v>
      </c>
      <c r="CV24">
        <v>72</v>
      </c>
      <c r="CW24">
        <v>75</v>
      </c>
      <c r="CX24">
        <v>79</v>
      </c>
    </row>
    <row r="25" spans="1:10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  <c r="CL25">
        <v>4857</v>
      </c>
      <c r="CM25">
        <v>5163</v>
      </c>
      <c r="CN25">
        <v>5453</v>
      </c>
      <c r="CO25">
        <v>5683</v>
      </c>
      <c r="CP25">
        <v>5828</v>
      </c>
      <c r="CQ25">
        <v>5998</v>
      </c>
      <c r="CR25">
        <v>6262</v>
      </c>
      <c r="CS25">
        <v>6490</v>
      </c>
      <c r="CT25">
        <v>6679</v>
      </c>
      <c r="CU25">
        <v>6917</v>
      </c>
      <c r="CV25">
        <v>7094</v>
      </c>
      <c r="CW25">
        <v>7207</v>
      </c>
      <c r="CX25">
        <v>7331</v>
      </c>
    </row>
    <row r="26" spans="1:102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  <c r="CX26">
        <v>1</v>
      </c>
    </row>
    <row r="27" spans="1:10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</row>
    <row r="28" spans="1:10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  <c r="CL28">
        <v>29</v>
      </c>
      <c r="CM28">
        <v>31</v>
      </c>
      <c r="CN28">
        <v>31</v>
      </c>
      <c r="CO28">
        <v>32</v>
      </c>
      <c r="CP28">
        <v>33</v>
      </c>
      <c r="CQ28">
        <v>34</v>
      </c>
      <c r="CR28">
        <v>37</v>
      </c>
      <c r="CS28">
        <v>43</v>
      </c>
      <c r="CT28">
        <v>44</v>
      </c>
      <c r="CU28">
        <v>46</v>
      </c>
      <c r="CV28">
        <v>50</v>
      </c>
      <c r="CW28">
        <v>53</v>
      </c>
      <c r="CX28">
        <v>53</v>
      </c>
    </row>
    <row r="29" spans="1:10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  <c r="CL29">
        <v>43</v>
      </c>
      <c r="CM29">
        <v>46</v>
      </c>
      <c r="CN29">
        <v>47</v>
      </c>
      <c r="CO29">
        <v>48</v>
      </c>
      <c r="CP29">
        <v>49</v>
      </c>
      <c r="CQ29">
        <v>51</v>
      </c>
      <c r="CR29">
        <v>53</v>
      </c>
      <c r="CS29">
        <v>54</v>
      </c>
      <c r="CT29">
        <v>55</v>
      </c>
      <c r="CU29">
        <v>57</v>
      </c>
      <c r="CV29">
        <v>59</v>
      </c>
      <c r="CW29">
        <v>60</v>
      </c>
      <c r="CX29">
        <v>63</v>
      </c>
    </row>
    <row r="30" spans="1:10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  <c r="CL30">
        <v>1924</v>
      </c>
      <c r="CM30">
        <v>2141</v>
      </c>
      <c r="CN30">
        <v>2354</v>
      </c>
      <c r="CO30">
        <v>2462</v>
      </c>
      <c r="CP30">
        <v>2587</v>
      </c>
      <c r="CQ30">
        <v>2741</v>
      </c>
      <c r="CR30">
        <v>2906</v>
      </c>
      <c r="CS30">
        <v>3331</v>
      </c>
      <c r="CT30">
        <v>3704</v>
      </c>
      <c r="CU30">
        <v>4057</v>
      </c>
      <c r="CV30">
        <v>4286</v>
      </c>
      <c r="CW30">
        <v>4603</v>
      </c>
      <c r="CX30">
        <v>5083</v>
      </c>
    </row>
    <row r="31" spans="1:10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1</v>
      </c>
      <c r="CW31">
        <v>1</v>
      </c>
      <c r="CX31">
        <v>1</v>
      </c>
    </row>
    <row r="32" spans="1:10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  <c r="CL32">
        <v>38</v>
      </c>
      <c r="CM32">
        <v>41</v>
      </c>
      <c r="CN32">
        <v>41</v>
      </c>
      <c r="CO32">
        <v>42</v>
      </c>
      <c r="CP32">
        <v>43</v>
      </c>
      <c r="CQ32">
        <v>45</v>
      </c>
      <c r="CR32">
        <v>49</v>
      </c>
      <c r="CS32">
        <v>52</v>
      </c>
      <c r="CT32">
        <v>54</v>
      </c>
      <c r="CU32">
        <v>55</v>
      </c>
      <c r="CV32">
        <v>56</v>
      </c>
      <c r="CW32">
        <v>58</v>
      </c>
      <c r="CX32">
        <v>58</v>
      </c>
    </row>
    <row r="33" spans="1:10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  <c r="CL33">
        <v>32</v>
      </c>
      <c r="CM33">
        <v>35</v>
      </c>
      <c r="CN33">
        <v>36</v>
      </c>
      <c r="CO33">
        <v>36</v>
      </c>
      <c r="CP33">
        <v>38</v>
      </c>
      <c r="CQ33">
        <v>38</v>
      </c>
      <c r="CR33">
        <v>39</v>
      </c>
      <c r="CS33">
        <v>41</v>
      </c>
      <c r="CT33">
        <v>41</v>
      </c>
      <c r="CU33">
        <v>41</v>
      </c>
      <c r="CV33">
        <v>42</v>
      </c>
      <c r="CW33">
        <v>42</v>
      </c>
      <c r="CX33">
        <v>42</v>
      </c>
    </row>
    <row r="34" spans="1:102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  <c r="CX34">
        <v>1</v>
      </c>
    </row>
    <row r="35" spans="1:10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</row>
    <row r="36" spans="1:10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  <c r="CL36">
        <v>22</v>
      </c>
      <c r="CM36">
        <v>22</v>
      </c>
      <c r="CN36">
        <v>22</v>
      </c>
      <c r="CO36">
        <v>42</v>
      </c>
      <c r="CP36">
        <v>42</v>
      </c>
      <c r="CQ36">
        <v>43</v>
      </c>
      <c r="CR36">
        <v>43</v>
      </c>
      <c r="CS36">
        <v>43</v>
      </c>
      <c r="CT36">
        <v>43</v>
      </c>
      <c r="CU36">
        <v>53</v>
      </c>
      <c r="CV36">
        <v>56</v>
      </c>
      <c r="CW36">
        <v>58</v>
      </c>
      <c r="CX36">
        <v>58</v>
      </c>
    </row>
    <row r="37" spans="1:10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  <c r="CL37">
        <v>48</v>
      </c>
      <c r="CM37">
        <v>50</v>
      </c>
      <c r="CN37">
        <v>51</v>
      </c>
      <c r="CO37">
        <v>51</v>
      </c>
      <c r="CP37">
        <v>59</v>
      </c>
      <c r="CQ37">
        <v>61</v>
      </c>
      <c r="CR37">
        <v>66</v>
      </c>
      <c r="CS37">
        <v>68</v>
      </c>
      <c r="CT37">
        <v>72</v>
      </c>
      <c r="CU37">
        <v>73</v>
      </c>
      <c r="CV37">
        <v>73</v>
      </c>
      <c r="CW37">
        <v>75</v>
      </c>
      <c r="CX37">
        <v>80</v>
      </c>
    </row>
    <row r="38" spans="1:10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  <c r="CL38">
        <v>75</v>
      </c>
      <c r="CM38">
        <v>77</v>
      </c>
      <c r="CN38">
        <v>78</v>
      </c>
      <c r="CO38">
        <v>81</v>
      </c>
      <c r="CP38">
        <v>82</v>
      </c>
      <c r="CQ38">
        <v>87</v>
      </c>
      <c r="CR38">
        <v>90</v>
      </c>
      <c r="CS38">
        <v>94</v>
      </c>
      <c r="CT38">
        <v>98</v>
      </c>
      <c r="CU38">
        <v>100</v>
      </c>
      <c r="CV38">
        <v>100</v>
      </c>
      <c r="CW38">
        <v>104</v>
      </c>
      <c r="CX38">
        <v>106</v>
      </c>
    </row>
    <row r="39" spans="1:10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</row>
    <row r="40" spans="1:10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  <c r="CL40">
        <v>5</v>
      </c>
      <c r="CM40">
        <v>5</v>
      </c>
      <c r="CN40">
        <v>5</v>
      </c>
      <c r="CO40">
        <v>5</v>
      </c>
      <c r="CP40">
        <v>6</v>
      </c>
      <c r="CQ40">
        <v>6</v>
      </c>
      <c r="CR40">
        <v>6</v>
      </c>
      <c r="CS40">
        <v>6</v>
      </c>
      <c r="CT40">
        <v>6</v>
      </c>
      <c r="CU40">
        <v>6</v>
      </c>
      <c r="CV40">
        <v>6</v>
      </c>
      <c r="CW40">
        <v>6</v>
      </c>
      <c r="CX40">
        <v>6</v>
      </c>
    </row>
    <row r="41" spans="1:10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</row>
    <row r="42" spans="1:102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  <c r="CV42">
        <v>3</v>
      </c>
      <c r="CW42">
        <v>3</v>
      </c>
      <c r="CX42">
        <v>3</v>
      </c>
    </row>
    <row r="43" spans="1:102" x14ac:dyDescent="0.3">
      <c r="A43" t="s">
        <v>465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  <c r="CM43">
        <v>4</v>
      </c>
      <c r="CN43">
        <v>7</v>
      </c>
      <c r="CO43">
        <v>9</v>
      </c>
      <c r="CP43">
        <v>9</v>
      </c>
      <c r="CQ43">
        <v>10</v>
      </c>
      <c r="CR43">
        <v>12</v>
      </c>
      <c r="CS43">
        <v>16</v>
      </c>
      <c r="CT43">
        <v>16</v>
      </c>
      <c r="CU43">
        <v>22</v>
      </c>
      <c r="CV43">
        <v>24</v>
      </c>
      <c r="CW43">
        <v>24</v>
      </c>
      <c r="CX43">
        <v>27</v>
      </c>
    </row>
    <row r="44" spans="1:10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  <c r="CL44">
        <v>490</v>
      </c>
      <c r="CM44">
        <v>524</v>
      </c>
      <c r="CN44">
        <v>564</v>
      </c>
      <c r="CO44">
        <v>591</v>
      </c>
      <c r="CP44">
        <v>624</v>
      </c>
      <c r="CQ44">
        <v>694</v>
      </c>
      <c r="CR44">
        <v>762</v>
      </c>
      <c r="CS44">
        <v>806</v>
      </c>
      <c r="CT44">
        <v>862</v>
      </c>
      <c r="CU44">
        <v>916</v>
      </c>
      <c r="CV44">
        <v>960</v>
      </c>
      <c r="CW44">
        <v>1023</v>
      </c>
      <c r="CX44">
        <v>1072</v>
      </c>
    </row>
    <row r="45" spans="1:102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</row>
    <row r="46" spans="1:10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  <c r="CL46">
        <v>630</v>
      </c>
      <c r="CM46">
        <v>688</v>
      </c>
      <c r="CN46">
        <v>688</v>
      </c>
      <c r="CO46">
        <v>820</v>
      </c>
      <c r="CP46">
        <v>939</v>
      </c>
      <c r="CQ46">
        <v>1044</v>
      </c>
      <c r="CR46">
        <v>1134</v>
      </c>
      <c r="CS46">
        <v>1243</v>
      </c>
      <c r="CT46">
        <v>1340</v>
      </c>
      <c r="CU46">
        <v>1446</v>
      </c>
      <c r="CV46">
        <v>1516</v>
      </c>
      <c r="CW46">
        <v>1600</v>
      </c>
      <c r="CX46">
        <v>1683</v>
      </c>
    </row>
    <row r="47" spans="1:10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  <c r="CM47">
        <v>4</v>
      </c>
      <c r="CN47">
        <v>4</v>
      </c>
      <c r="CO47">
        <v>4</v>
      </c>
      <c r="CP47">
        <v>4</v>
      </c>
      <c r="CQ47">
        <v>4</v>
      </c>
      <c r="CR47">
        <v>4</v>
      </c>
      <c r="CS47">
        <v>4</v>
      </c>
      <c r="CT47">
        <v>4</v>
      </c>
      <c r="CU47">
        <v>4</v>
      </c>
      <c r="CV47">
        <v>4</v>
      </c>
      <c r="CW47">
        <v>5</v>
      </c>
      <c r="CX47">
        <v>5</v>
      </c>
    </row>
    <row r="48" spans="1:102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</row>
    <row r="49" spans="1:102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2</v>
      </c>
    </row>
    <row r="50" spans="1:10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  <c r="CL50">
        <v>105</v>
      </c>
      <c r="CM50">
        <v>116</v>
      </c>
      <c r="CN50">
        <v>126</v>
      </c>
      <c r="CO50">
        <v>133</v>
      </c>
      <c r="CP50">
        <v>139</v>
      </c>
      <c r="CQ50">
        <v>147</v>
      </c>
      <c r="CR50">
        <v>160</v>
      </c>
      <c r="CS50">
        <v>168</v>
      </c>
      <c r="CT50">
        <v>174</v>
      </c>
      <c r="CU50">
        <v>181</v>
      </c>
      <c r="CV50">
        <v>189</v>
      </c>
      <c r="CW50">
        <v>198</v>
      </c>
      <c r="CX50">
        <v>207</v>
      </c>
    </row>
    <row r="51" spans="1:102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</row>
    <row r="52" spans="1:10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8</v>
      </c>
      <c r="CU52">
        <v>8</v>
      </c>
      <c r="CV52">
        <v>9</v>
      </c>
      <c r="CW52">
        <v>9</v>
      </c>
      <c r="CX52">
        <v>9</v>
      </c>
    </row>
    <row r="53" spans="1:102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</row>
    <row r="54" spans="1:10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</row>
    <row r="55" spans="1:10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</row>
    <row r="56" spans="1:10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>
        <v>8</v>
      </c>
      <c r="CV56">
        <v>8</v>
      </c>
      <c r="CW56">
        <v>8</v>
      </c>
      <c r="CX56">
        <v>8</v>
      </c>
    </row>
    <row r="57" spans="1:102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2</v>
      </c>
      <c r="CS57">
        <v>2</v>
      </c>
      <c r="CT57">
        <v>2</v>
      </c>
      <c r="CU57">
        <v>2</v>
      </c>
      <c r="CV57">
        <v>2</v>
      </c>
      <c r="CW57">
        <v>2</v>
      </c>
      <c r="CX57">
        <v>2</v>
      </c>
    </row>
    <row r="58" spans="1:102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>
        <v>2</v>
      </c>
      <c r="CV58">
        <v>2</v>
      </c>
      <c r="CW58">
        <v>2</v>
      </c>
      <c r="CX58">
        <v>2</v>
      </c>
    </row>
    <row r="59" spans="1:102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  <c r="CN59">
        <v>6</v>
      </c>
      <c r="CO59">
        <v>6</v>
      </c>
      <c r="CP59">
        <v>6</v>
      </c>
      <c r="CQ59">
        <v>6</v>
      </c>
      <c r="CR59">
        <v>6</v>
      </c>
      <c r="CS59">
        <v>6</v>
      </c>
      <c r="CT59">
        <v>6</v>
      </c>
      <c r="CU59">
        <v>6</v>
      </c>
      <c r="CV59">
        <v>6</v>
      </c>
      <c r="CW59">
        <v>6</v>
      </c>
      <c r="CX59">
        <v>6</v>
      </c>
    </row>
    <row r="60" spans="1:102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>
        <v>6</v>
      </c>
      <c r="CV60">
        <v>6</v>
      </c>
      <c r="CW60">
        <v>6</v>
      </c>
      <c r="CX60">
        <v>6</v>
      </c>
    </row>
    <row r="61" spans="1:102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  <c r="CM61">
        <v>13</v>
      </c>
      <c r="CN61">
        <v>13</v>
      </c>
      <c r="CO61">
        <v>13</v>
      </c>
      <c r="CP61">
        <v>13</v>
      </c>
      <c r="CQ61">
        <v>13</v>
      </c>
      <c r="CR61">
        <v>13</v>
      </c>
      <c r="CS61">
        <v>13</v>
      </c>
      <c r="CT61">
        <v>13</v>
      </c>
      <c r="CU61">
        <v>13</v>
      </c>
      <c r="CV61">
        <v>13</v>
      </c>
      <c r="CW61">
        <v>13</v>
      </c>
      <c r="CX61">
        <v>13</v>
      </c>
    </row>
    <row r="62" spans="1:102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  <c r="CM62">
        <v>22</v>
      </c>
      <c r="CN62">
        <v>22</v>
      </c>
      <c r="CO62">
        <v>22</v>
      </c>
      <c r="CP62">
        <v>22</v>
      </c>
      <c r="CQ62">
        <v>22</v>
      </c>
      <c r="CR62">
        <v>22</v>
      </c>
      <c r="CS62">
        <v>22</v>
      </c>
      <c r="CT62">
        <v>22</v>
      </c>
      <c r="CU62">
        <v>22</v>
      </c>
      <c r="CV62">
        <v>22</v>
      </c>
      <c r="CW62">
        <v>22</v>
      </c>
      <c r="CX62">
        <v>22</v>
      </c>
    </row>
    <row r="63" spans="1:10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  <c r="CN63">
        <v>4</v>
      </c>
      <c r="CO63">
        <v>4</v>
      </c>
      <c r="CP63">
        <v>4</v>
      </c>
      <c r="CQ63">
        <v>4</v>
      </c>
      <c r="CR63">
        <v>4</v>
      </c>
      <c r="CS63">
        <v>4</v>
      </c>
      <c r="CT63">
        <v>4</v>
      </c>
      <c r="CU63">
        <v>4</v>
      </c>
      <c r="CV63">
        <v>4</v>
      </c>
      <c r="CW63">
        <v>4</v>
      </c>
      <c r="CX63">
        <v>4</v>
      </c>
    </row>
    <row r="64" spans="1:102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  <c r="CL64">
        <v>3222</v>
      </c>
      <c r="CM64">
        <v>4512</v>
      </c>
      <c r="CN64">
        <v>4512</v>
      </c>
      <c r="CO64">
        <v>4512</v>
      </c>
      <c r="CP64">
        <v>4512</v>
      </c>
      <c r="CQ64">
        <v>4512</v>
      </c>
      <c r="CR64">
        <v>4512</v>
      </c>
      <c r="CS64">
        <v>4512</v>
      </c>
      <c r="CT64">
        <v>4512</v>
      </c>
      <c r="CU64">
        <v>4512</v>
      </c>
      <c r="CV64">
        <v>4512</v>
      </c>
      <c r="CW64">
        <v>4512</v>
      </c>
      <c r="CX64">
        <v>4512</v>
      </c>
    </row>
    <row r="65" spans="1:102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  <c r="CN65">
        <v>4</v>
      </c>
      <c r="CO65">
        <v>4</v>
      </c>
      <c r="CP65">
        <v>4</v>
      </c>
      <c r="CQ65">
        <v>4</v>
      </c>
      <c r="CR65">
        <v>4</v>
      </c>
      <c r="CS65">
        <v>4</v>
      </c>
      <c r="CT65">
        <v>4</v>
      </c>
      <c r="CU65">
        <v>4</v>
      </c>
      <c r="CV65">
        <v>4</v>
      </c>
      <c r="CW65">
        <v>4</v>
      </c>
      <c r="CX65">
        <v>4</v>
      </c>
    </row>
    <row r="66" spans="1:10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1</v>
      </c>
      <c r="CT66">
        <v>1</v>
      </c>
      <c r="CU66">
        <v>1</v>
      </c>
      <c r="CV66">
        <v>1</v>
      </c>
      <c r="CW66">
        <v>1</v>
      </c>
      <c r="CX66">
        <v>1</v>
      </c>
    </row>
    <row r="67" spans="1:102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</row>
    <row r="68" spans="1:102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>
        <v>1</v>
      </c>
      <c r="CV68">
        <v>1</v>
      </c>
      <c r="CW68">
        <v>1</v>
      </c>
      <c r="CX68">
        <v>1</v>
      </c>
    </row>
    <row r="69" spans="1:10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  <c r="CS69">
        <v>1</v>
      </c>
      <c r="CT69">
        <v>1</v>
      </c>
      <c r="CU69">
        <v>1</v>
      </c>
      <c r="CV69">
        <v>1</v>
      </c>
      <c r="CW69">
        <v>1</v>
      </c>
      <c r="CX69">
        <v>1</v>
      </c>
    </row>
    <row r="70" spans="1:102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  <c r="CN70">
        <v>2</v>
      </c>
      <c r="CO70">
        <v>2</v>
      </c>
      <c r="CP70">
        <v>2</v>
      </c>
      <c r="CQ70">
        <v>2</v>
      </c>
      <c r="CR70">
        <v>2</v>
      </c>
      <c r="CS70">
        <v>2</v>
      </c>
      <c r="CT70">
        <v>2</v>
      </c>
      <c r="CU70">
        <v>2</v>
      </c>
      <c r="CV70">
        <v>2</v>
      </c>
      <c r="CW70">
        <v>2</v>
      </c>
      <c r="CX70">
        <v>2</v>
      </c>
    </row>
    <row r="71" spans="1:102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</row>
    <row r="72" spans="1:10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</row>
    <row r="73" spans="1:10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</row>
    <row r="74" spans="1:10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  <c r="CM74">
        <v>3</v>
      </c>
      <c r="CN74">
        <v>3</v>
      </c>
      <c r="CO74">
        <v>3</v>
      </c>
      <c r="CP74">
        <v>3</v>
      </c>
      <c r="CQ74">
        <v>3</v>
      </c>
      <c r="CR74">
        <v>3</v>
      </c>
      <c r="CS74">
        <v>3</v>
      </c>
      <c r="CT74">
        <v>3</v>
      </c>
      <c r="CU74">
        <v>3</v>
      </c>
      <c r="CV74">
        <v>3</v>
      </c>
      <c r="CW74">
        <v>3</v>
      </c>
      <c r="CX74">
        <v>3</v>
      </c>
    </row>
    <row r="75" spans="1:102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  <c r="CM75">
        <v>7</v>
      </c>
      <c r="CN75">
        <v>7</v>
      </c>
      <c r="CO75">
        <v>7</v>
      </c>
      <c r="CP75">
        <v>7</v>
      </c>
      <c r="CQ75">
        <v>7</v>
      </c>
      <c r="CR75">
        <v>7</v>
      </c>
      <c r="CS75">
        <v>7</v>
      </c>
      <c r="CT75">
        <v>7</v>
      </c>
      <c r="CU75">
        <v>7</v>
      </c>
      <c r="CV75">
        <v>7</v>
      </c>
      <c r="CW75">
        <v>7</v>
      </c>
      <c r="CX75">
        <v>7</v>
      </c>
    </row>
    <row r="76" spans="1:102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  <c r="CQ76">
        <v>7</v>
      </c>
      <c r="CR76">
        <v>7</v>
      </c>
      <c r="CS76">
        <v>7</v>
      </c>
      <c r="CT76">
        <v>7</v>
      </c>
      <c r="CU76">
        <v>7</v>
      </c>
      <c r="CV76">
        <v>7</v>
      </c>
      <c r="CW76">
        <v>7</v>
      </c>
      <c r="CX76">
        <v>7</v>
      </c>
    </row>
    <row r="77" spans="1:102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</row>
    <row r="78" spans="1:102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  <c r="CN78">
        <v>3</v>
      </c>
      <c r="CO78">
        <v>3</v>
      </c>
      <c r="CP78">
        <v>3</v>
      </c>
      <c r="CQ78">
        <v>3</v>
      </c>
      <c r="CR78">
        <v>3</v>
      </c>
      <c r="CS78">
        <v>3</v>
      </c>
      <c r="CT78">
        <v>3</v>
      </c>
      <c r="CU78">
        <v>3</v>
      </c>
      <c r="CV78">
        <v>3</v>
      </c>
      <c r="CW78">
        <v>3</v>
      </c>
      <c r="CX78">
        <v>3</v>
      </c>
    </row>
    <row r="79" spans="1:10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  <c r="CM79">
        <v>3</v>
      </c>
      <c r="CN79">
        <v>3</v>
      </c>
      <c r="CO79">
        <v>3</v>
      </c>
      <c r="CP79">
        <v>3</v>
      </c>
      <c r="CQ79">
        <v>3</v>
      </c>
      <c r="CR79">
        <v>3</v>
      </c>
      <c r="CS79">
        <v>3</v>
      </c>
      <c r="CT79">
        <v>3</v>
      </c>
      <c r="CU79">
        <v>3</v>
      </c>
      <c r="CV79">
        <v>3</v>
      </c>
      <c r="CW79">
        <v>3</v>
      </c>
      <c r="CX79">
        <v>3</v>
      </c>
    </row>
    <row r="80" spans="1:10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</row>
    <row r="81" spans="1:10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  <c r="CM81">
        <v>3</v>
      </c>
      <c r="CN81">
        <v>3</v>
      </c>
      <c r="CO81">
        <v>3</v>
      </c>
      <c r="CP81">
        <v>3</v>
      </c>
      <c r="CQ81">
        <v>3</v>
      </c>
      <c r="CR81">
        <v>3</v>
      </c>
      <c r="CS81">
        <v>3</v>
      </c>
      <c r="CT81">
        <v>3</v>
      </c>
      <c r="CU81">
        <v>3</v>
      </c>
      <c r="CV81">
        <v>3</v>
      </c>
      <c r="CW81">
        <v>3</v>
      </c>
      <c r="CX81">
        <v>3</v>
      </c>
    </row>
    <row r="82" spans="1:102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  <c r="CM82">
        <v>2</v>
      </c>
      <c r="CN82">
        <v>2</v>
      </c>
      <c r="CO82">
        <v>2</v>
      </c>
      <c r="CP82">
        <v>2</v>
      </c>
      <c r="CQ82">
        <v>2</v>
      </c>
      <c r="CR82">
        <v>2</v>
      </c>
      <c r="CS82">
        <v>2</v>
      </c>
      <c r="CT82">
        <v>2</v>
      </c>
      <c r="CU82">
        <v>2</v>
      </c>
      <c r="CV82">
        <v>2</v>
      </c>
      <c r="CW82">
        <v>2</v>
      </c>
      <c r="CX82">
        <v>2</v>
      </c>
    </row>
    <row r="83" spans="1:102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  <c r="CX83">
        <v>1</v>
      </c>
    </row>
    <row r="84" spans="1:10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  <c r="CL84">
        <v>144</v>
      </c>
      <c r="CM84">
        <v>153</v>
      </c>
      <c r="CN84">
        <v>153</v>
      </c>
      <c r="CO84">
        <v>179</v>
      </c>
      <c r="CP84">
        <v>189</v>
      </c>
      <c r="CQ84">
        <v>196</v>
      </c>
      <c r="CR84">
        <v>206</v>
      </c>
      <c r="CS84">
        <v>215</v>
      </c>
      <c r="CT84">
        <v>225</v>
      </c>
      <c r="CU84">
        <v>233</v>
      </c>
      <c r="CV84">
        <v>244</v>
      </c>
      <c r="CW84">
        <v>253</v>
      </c>
      <c r="CX84">
        <v>269</v>
      </c>
    </row>
    <row r="85" spans="1:102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  <c r="CM85">
        <v>6</v>
      </c>
      <c r="CN85">
        <v>6</v>
      </c>
      <c r="CO85">
        <v>6</v>
      </c>
      <c r="CP85">
        <v>6</v>
      </c>
      <c r="CQ85">
        <v>6</v>
      </c>
      <c r="CR85">
        <v>6</v>
      </c>
      <c r="CS85">
        <v>6</v>
      </c>
      <c r="CT85">
        <v>6</v>
      </c>
      <c r="CU85">
        <v>6</v>
      </c>
      <c r="CV85">
        <v>6</v>
      </c>
      <c r="CW85">
        <v>6</v>
      </c>
      <c r="CX85">
        <v>8</v>
      </c>
    </row>
    <row r="86" spans="1:10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  <c r="CL86">
        <v>22</v>
      </c>
      <c r="CM86">
        <v>23</v>
      </c>
      <c r="CN86">
        <v>25</v>
      </c>
      <c r="CO86">
        <v>25</v>
      </c>
      <c r="CP86">
        <v>25</v>
      </c>
      <c r="CQ86">
        <v>25</v>
      </c>
      <c r="CR86">
        <v>25</v>
      </c>
      <c r="CS86">
        <v>25</v>
      </c>
      <c r="CT86">
        <v>25</v>
      </c>
      <c r="CU86">
        <v>28</v>
      </c>
      <c r="CV86">
        <v>28</v>
      </c>
      <c r="CW86">
        <v>28</v>
      </c>
      <c r="CX86">
        <v>30</v>
      </c>
    </row>
    <row r="87" spans="1:10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  <c r="CL87">
        <v>4</v>
      </c>
      <c r="CM87">
        <v>4</v>
      </c>
      <c r="CN87">
        <v>4</v>
      </c>
      <c r="CO87">
        <v>5</v>
      </c>
      <c r="CP87">
        <v>6</v>
      </c>
      <c r="CQ87">
        <v>6</v>
      </c>
      <c r="CR87">
        <v>6</v>
      </c>
      <c r="CS87">
        <v>6</v>
      </c>
      <c r="CT87">
        <v>6</v>
      </c>
      <c r="CU87">
        <v>6</v>
      </c>
      <c r="CV87">
        <v>6</v>
      </c>
      <c r="CW87">
        <v>6</v>
      </c>
      <c r="CX87">
        <v>6</v>
      </c>
    </row>
    <row r="88" spans="1:10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  <c r="CL88">
        <v>6</v>
      </c>
      <c r="CM88">
        <v>6</v>
      </c>
      <c r="CN88">
        <v>8</v>
      </c>
      <c r="CO88">
        <v>9</v>
      </c>
      <c r="CP88">
        <v>9</v>
      </c>
      <c r="CQ88">
        <v>13</v>
      </c>
      <c r="CR88">
        <v>14</v>
      </c>
      <c r="CS88">
        <v>14</v>
      </c>
      <c r="CT88">
        <v>14</v>
      </c>
      <c r="CU88">
        <v>14</v>
      </c>
      <c r="CV88">
        <v>14</v>
      </c>
      <c r="CW88">
        <v>14</v>
      </c>
      <c r="CX88">
        <v>14</v>
      </c>
    </row>
    <row r="89" spans="1:10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  <c r="CL89">
        <v>35</v>
      </c>
      <c r="CM89">
        <v>36</v>
      </c>
      <c r="CN89">
        <v>39</v>
      </c>
      <c r="CO89">
        <v>47</v>
      </c>
      <c r="CP89">
        <v>47</v>
      </c>
      <c r="CQ89">
        <v>48</v>
      </c>
      <c r="CR89">
        <v>48</v>
      </c>
      <c r="CS89">
        <v>50</v>
      </c>
      <c r="CT89">
        <v>51</v>
      </c>
      <c r="CU89">
        <v>54</v>
      </c>
      <c r="CV89">
        <v>55</v>
      </c>
      <c r="CW89">
        <v>59</v>
      </c>
      <c r="CX89">
        <v>63</v>
      </c>
    </row>
    <row r="90" spans="1:10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  <c r="CL90">
        <v>12</v>
      </c>
      <c r="CM90">
        <v>13</v>
      </c>
      <c r="CN90">
        <v>13</v>
      </c>
      <c r="CO90">
        <v>13</v>
      </c>
      <c r="CP90">
        <v>13</v>
      </c>
      <c r="CQ90">
        <v>13</v>
      </c>
      <c r="CR90">
        <v>13</v>
      </c>
      <c r="CS90">
        <v>13</v>
      </c>
      <c r="CT90">
        <v>13</v>
      </c>
      <c r="CU90">
        <v>13</v>
      </c>
      <c r="CV90">
        <v>13</v>
      </c>
      <c r="CW90">
        <v>13</v>
      </c>
      <c r="CX90">
        <v>13</v>
      </c>
    </row>
    <row r="91" spans="1:10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  <c r="CL91">
        <v>27</v>
      </c>
      <c r="CM91">
        <v>31</v>
      </c>
      <c r="CN91">
        <v>32</v>
      </c>
      <c r="CO91">
        <v>34</v>
      </c>
      <c r="CP91">
        <v>36</v>
      </c>
      <c r="CQ91">
        <v>38</v>
      </c>
      <c r="CR91">
        <v>40</v>
      </c>
      <c r="CS91">
        <v>43</v>
      </c>
      <c r="CT91">
        <v>49</v>
      </c>
      <c r="CU91">
        <v>51</v>
      </c>
      <c r="CV91">
        <v>54</v>
      </c>
      <c r="CW91">
        <v>56</v>
      </c>
      <c r="CX91">
        <v>58</v>
      </c>
    </row>
    <row r="92" spans="1:10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  <c r="CL92">
        <v>12</v>
      </c>
      <c r="CM92">
        <v>12</v>
      </c>
      <c r="CN92">
        <v>12</v>
      </c>
      <c r="CO92">
        <v>12</v>
      </c>
      <c r="CP92">
        <v>12</v>
      </c>
      <c r="CQ92">
        <v>12</v>
      </c>
      <c r="CR92">
        <v>13</v>
      </c>
      <c r="CS92">
        <v>13</v>
      </c>
      <c r="CT92">
        <v>14</v>
      </c>
      <c r="CU92">
        <v>14</v>
      </c>
      <c r="CV92">
        <v>14</v>
      </c>
      <c r="CW92">
        <v>15</v>
      </c>
      <c r="CX92">
        <v>15</v>
      </c>
    </row>
    <row r="93" spans="1:102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  <c r="CL93">
        <v>169</v>
      </c>
      <c r="CM93">
        <v>173</v>
      </c>
      <c r="CN93">
        <v>181</v>
      </c>
      <c r="CO93">
        <v>186</v>
      </c>
      <c r="CP93">
        <v>194</v>
      </c>
      <c r="CQ93">
        <v>201</v>
      </c>
      <c r="CR93">
        <v>208</v>
      </c>
      <c r="CS93">
        <v>210</v>
      </c>
      <c r="CT93">
        <v>214</v>
      </c>
      <c r="CU93">
        <v>218</v>
      </c>
      <c r="CV93">
        <v>220</v>
      </c>
      <c r="CW93">
        <v>223</v>
      </c>
      <c r="CX93">
        <v>227</v>
      </c>
    </row>
    <row r="94" spans="1:10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</row>
    <row r="95" spans="1:102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</row>
    <row r="96" spans="1:10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  <c r="CL96">
        <v>321</v>
      </c>
      <c r="CM96">
        <v>336</v>
      </c>
      <c r="CN96">
        <v>346</v>
      </c>
      <c r="CO96">
        <v>355</v>
      </c>
      <c r="CP96">
        <v>364</v>
      </c>
      <c r="CQ96">
        <v>370</v>
      </c>
      <c r="CR96">
        <v>384</v>
      </c>
      <c r="CS96">
        <v>394</v>
      </c>
      <c r="CT96">
        <v>403</v>
      </c>
      <c r="CU96">
        <v>418</v>
      </c>
      <c r="CV96">
        <v>422</v>
      </c>
      <c r="CW96">
        <v>427</v>
      </c>
      <c r="CX96">
        <v>434</v>
      </c>
    </row>
    <row r="97" spans="1:102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2</v>
      </c>
      <c r="CS97">
        <v>2</v>
      </c>
      <c r="CT97">
        <v>2</v>
      </c>
      <c r="CU97">
        <v>2</v>
      </c>
      <c r="CV97">
        <v>2</v>
      </c>
      <c r="CW97">
        <v>2</v>
      </c>
      <c r="CX97">
        <v>2</v>
      </c>
    </row>
    <row r="98" spans="1:10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  <c r="CL98">
        <v>196</v>
      </c>
      <c r="CM98">
        <v>200</v>
      </c>
      <c r="CN98">
        <v>217</v>
      </c>
      <c r="CO98">
        <v>226</v>
      </c>
      <c r="CP98">
        <v>235</v>
      </c>
      <c r="CQ98">
        <v>245</v>
      </c>
      <c r="CR98">
        <v>260</v>
      </c>
      <c r="CS98">
        <v>265</v>
      </c>
      <c r="CT98">
        <v>267</v>
      </c>
      <c r="CU98">
        <v>273</v>
      </c>
      <c r="CV98">
        <v>278</v>
      </c>
      <c r="CW98">
        <v>282</v>
      </c>
      <c r="CX98">
        <v>286</v>
      </c>
    </row>
    <row r="99" spans="1:10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  <c r="CL99">
        <v>403</v>
      </c>
      <c r="CM99">
        <v>421</v>
      </c>
      <c r="CN99">
        <v>456</v>
      </c>
      <c r="CO99">
        <v>474</v>
      </c>
      <c r="CP99">
        <v>507</v>
      </c>
      <c r="CQ99">
        <v>520</v>
      </c>
      <c r="CR99">
        <v>537</v>
      </c>
      <c r="CS99">
        <v>560</v>
      </c>
      <c r="CT99">
        <v>576</v>
      </c>
      <c r="CU99">
        <v>576</v>
      </c>
      <c r="CV99">
        <v>576</v>
      </c>
      <c r="CW99">
        <v>663</v>
      </c>
      <c r="CX99">
        <v>871</v>
      </c>
    </row>
    <row r="100" spans="1:10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  <c r="CL100">
        <v>196</v>
      </c>
      <c r="CM100">
        <v>205</v>
      </c>
      <c r="CN100">
        <v>224</v>
      </c>
      <c r="CO100">
        <v>239</v>
      </c>
      <c r="CP100">
        <v>250</v>
      </c>
      <c r="CQ100">
        <v>264</v>
      </c>
      <c r="CR100">
        <v>276</v>
      </c>
      <c r="CS100">
        <v>287</v>
      </c>
      <c r="CT100">
        <v>294</v>
      </c>
      <c r="CU100">
        <v>307</v>
      </c>
      <c r="CV100">
        <v>317</v>
      </c>
      <c r="CW100">
        <v>337</v>
      </c>
      <c r="CX100">
        <v>359</v>
      </c>
    </row>
    <row r="101" spans="1:102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  <c r="CL101">
        <v>6</v>
      </c>
      <c r="CM101">
        <v>7</v>
      </c>
      <c r="CN101">
        <v>7</v>
      </c>
      <c r="CO101">
        <v>7</v>
      </c>
      <c r="CP101">
        <v>7</v>
      </c>
      <c r="CQ101">
        <v>7</v>
      </c>
      <c r="CR101">
        <v>7</v>
      </c>
      <c r="CS101">
        <v>8</v>
      </c>
      <c r="CT101">
        <v>8</v>
      </c>
      <c r="CU101">
        <v>8</v>
      </c>
      <c r="CV101">
        <v>8</v>
      </c>
      <c r="CW101">
        <v>8</v>
      </c>
      <c r="CX101">
        <v>8</v>
      </c>
    </row>
    <row r="102" spans="1:102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1</v>
      </c>
      <c r="CS102">
        <v>1</v>
      </c>
      <c r="CT102">
        <v>1</v>
      </c>
      <c r="CU102">
        <v>1</v>
      </c>
      <c r="CV102">
        <v>1</v>
      </c>
      <c r="CW102">
        <v>1</v>
      </c>
      <c r="CX102">
        <v>1</v>
      </c>
    </row>
    <row r="103" spans="1:102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</row>
    <row r="104" spans="1:10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  <c r="CL104">
        <v>36</v>
      </c>
      <c r="CM104">
        <v>38</v>
      </c>
      <c r="CN104">
        <v>38</v>
      </c>
      <c r="CO104">
        <v>40</v>
      </c>
      <c r="CP104">
        <v>40</v>
      </c>
      <c r="CQ104">
        <v>43</v>
      </c>
      <c r="CR104">
        <v>44</v>
      </c>
      <c r="CS104">
        <v>45</v>
      </c>
      <c r="CT104">
        <v>46</v>
      </c>
      <c r="CU104">
        <v>46</v>
      </c>
      <c r="CV104">
        <v>49</v>
      </c>
      <c r="CW104">
        <v>50</v>
      </c>
      <c r="CX104">
        <v>50</v>
      </c>
    </row>
    <row r="105" spans="1:102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  <c r="CX105">
        <v>1</v>
      </c>
    </row>
    <row r="106" spans="1:10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  <c r="CM106">
        <v>3</v>
      </c>
      <c r="CN106">
        <v>3</v>
      </c>
      <c r="CO106">
        <v>3</v>
      </c>
      <c r="CP106">
        <v>3</v>
      </c>
      <c r="CQ106">
        <v>3</v>
      </c>
      <c r="CR106">
        <v>3</v>
      </c>
      <c r="CS106">
        <v>3</v>
      </c>
      <c r="CT106">
        <v>3</v>
      </c>
      <c r="CU106">
        <v>3</v>
      </c>
      <c r="CV106">
        <v>3</v>
      </c>
      <c r="CW106">
        <v>3</v>
      </c>
      <c r="CX106">
        <v>3</v>
      </c>
    </row>
    <row r="107" spans="1:102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</row>
    <row r="108" spans="1:10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  <c r="CL108">
        <v>75</v>
      </c>
      <c r="CM108">
        <v>82</v>
      </c>
      <c r="CN108">
        <v>90</v>
      </c>
      <c r="CO108">
        <v>94</v>
      </c>
      <c r="CP108">
        <v>98</v>
      </c>
      <c r="CQ108">
        <v>141</v>
      </c>
      <c r="CR108">
        <v>149</v>
      </c>
      <c r="CS108">
        <v>172</v>
      </c>
      <c r="CT108">
        <v>177</v>
      </c>
      <c r="CU108">
        <v>186</v>
      </c>
      <c r="CV108">
        <v>190</v>
      </c>
      <c r="CW108">
        <v>193</v>
      </c>
      <c r="CX108">
        <v>199</v>
      </c>
    </row>
    <row r="109" spans="1:10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1</v>
      </c>
      <c r="CQ109">
        <v>1</v>
      </c>
      <c r="CR109">
        <v>1</v>
      </c>
      <c r="CS109">
        <v>1</v>
      </c>
      <c r="CT109">
        <v>1</v>
      </c>
      <c r="CU109">
        <v>1</v>
      </c>
      <c r="CV109">
        <v>1</v>
      </c>
      <c r="CW109">
        <v>1</v>
      </c>
      <c r="CX109">
        <v>1</v>
      </c>
    </row>
    <row r="110" spans="1:10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</row>
    <row r="111" spans="1:10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  <c r="CQ111">
        <v>12</v>
      </c>
      <c r="CR111">
        <v>12</v>
      </c>
      <c r="CS111">
        <v>12</v>
      </c>
      <c r="CT111">
        <v>12</v>
      </c>
      <c r="CU111">
        <v>12</v>
      </c>
      <c r="CV111">
        <v>12</v>
      </c>
      <c r="CW111">
        <v>12</v>
      </c>
      <c r="CX111">
        <v>12</v>
      </c>
    </row>
    <row r="112" spans="1:102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  <c r="CL112">
        <v>3</v>
      </c>
      <c r="CM112">
        <v>4</v>
      </c>
      <c r="CN112">
        <v>4</v>
      </c>
      <c r="CO112">
        <v>4</v>
      </c>
      <c r="CP112">
        <v>4</v>
      </c>
      <c r="CQ112">
        <v>4</v>
      </c>
      <c r="CR112">
        <v>4</v>
      </c>
      <c r="CS112">
        <v>4</v>
      </c>
      <c r="CT112">
        <v>4</v>
      </c>
      <c r="CU112">
        <v>4</v>
      </c>
      <c r="CV112">
        <v>4</v>
      </c>
      <c r="CW112">
        <v>4</v>
      </c>
      <c r="CX112">
        <v>4</v>
      </c>
    </row>
    <row r="113" spans="1:102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</row>
    <row r="114" spans="1:10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</row>
    <row r="115" spans="1:10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</row>
    <row r="116" spans="1:10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  <c r="CQ116">
        <v>2</v>
      </c>
      <c r="CR116">
        <v>2</v>
      </c>
      <c r="CS116">
        <v>2</v>
      </c>
      <c r="CT116">
        <v>3</v>
      </c>
      <c r="CU116">
        <v>3</v>
      </c>
      <c r="CV116">
        <v>3</v>
      </c>
      <c r="CW116">
        <v>3</v>
      </c>
      <c r="CX116">
        <v>3</v>
      </c>
    </row>
    <row r="117" spans="1:10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  <c r="CL117">
        <v>8</v>
      </c>
      <c r="CM117">
        <v>8</v>
      </c>
      <c r="CN117">
        <v>8</v>
      </c>
      <c r="CO117">
        <v>12</v>
      </c>
      <c r="CP117">
        <v>12</v>
      </c>
      <c r="CQ117">
        <v>14</v>
      </c>
      <c r="CR117">
        <v>14</v>
      </c>
      <c r="CS117">
        <v>14</v>
      </c>
      <c r="CT117">
        <v>14</v>
      </c>
      <c r="CU117">
        <v>14</v>
      </c>
      <c r="CV117">
        <v>14</v>
      </c>
      <c r="CW117">
        <v>14</v>
      </c>
      <c r="CX117">
        <v>14</v>
      </c>
    </row>
    <row r="118" spans="1:10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4403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  <c r="CL118">
        <v>17920</v>
      </c>
      <c r="CM118">
        <v>18681</v>
      </c>
      <c r="CN118">
        <v>19323</v>
      </c>
      <c r="CO118">
        <v>19718</v>
      </c>
      <c r="CP118">
        <v>20265</v>
      </c>
      <c r="CQ118">
        <v>20796</v>
      </c>
      <c r="CR118">
        <v>21340</v>
      </c>
      <c r="CS118">
        <v>21856</v>
      </c>
      <c r="CT118">
        <v>22245</v>
      </c>
      <c r="CU118">
        <v>22614</v>
      </c>
      <c r="CV118">
        <v>22856</v>
      </c>
      <c r="CW118">
        <v>23293</v>
      </c>
      <c r="CX118">
        <v>23660</v>
      </c>
    </row>
    <row r="119" spans="1:102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2</v>
      </c>
      <c r="CT119">
        <v>3</v>
      </c>
      <c r="CU119">
        <v>3</v>
      </c>
      <c r="CV119">
        <v>3</v>
      </c>
      <c r="CW119">
        <v>3</v>
      </c>
      <c r="CX119">
        <v>3</v>
      </c>
    </row>
    <row r="120" spans="1:102" x14ac:dyDescent="0.3">
      <c r="B120" t="s">
        <v>572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</row>
    <row r="121" spans="1:10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  <c r="CM121">
        <v>3</v>
      </c>
      <c r="CN121">
        <v>4</v>
      </c>
      <c r="CO121">
        <v>4</v>
      </c>
      <c r="CP121">
        <v>4</v>
      </c>
      <c r="CQ121">
        <v>4</v>
      </c>
      <c r="CR121">
        <v>5</v>
      </c>
      <c r="CS121">
        <v>5</v>
      </c>
      <c r="CT121">
        <v>5</v>
      </c>
      <c r="CU121">
        <v>5</v>
      </c>
      <c r="CV121">
        <v>6</v>
      </c>
      <c r="CW121">
        <v>6</v>
      </c>
      <c r="CX121">
        <v>6</v>
      </c>
    </row>
    <row r="122" spans="1:10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  <c r="CL122">
        <v>4052</v>
      </c>
      <c r="CM122">
        <v>4352</v>
      </c>
      <c r="CN122">
        <v>4459</v>
      </c>
      <c r="CO122">
        <v>4586</v>
      </c>
      <c r="CP122">
        <v>4862</v>
      </c>
      <c r="CQ122">
        <v>5033</v>
      </c>
      <c r="CR122">
        <v>5279</v>
      </c>
      <c r="CS122">
        <v>5575</v>
      </c>
      <c r="CT122">
        <v>5760</v>
      </c>
      <c r="CU122">
        <v>5877</v>
      </c>
      <c r="CV122">
        <v>5976</v>
      </c>
      <c r="CW122">
        <v>6126</v>
      </c>
      <c r="CX122">
        <v>6314</v>
      </c>
    </row>
    <row r="123" spans="1:102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8</v>
      </c>
      <c r="CM123">
        <v>8</v>
      </c>
      <c r="CN123">
        <v>9</v>
      </c>
      <c r="CO123">
        <v>9</v>
      </c>
      <c r="CP123">
        <v>9</v>
      </c>
      <c r="CQ123">
        <v>9</v>
      </c>
      <c r="CR123">
        <v>9</v>
      </c>
      <c r="CS123">
        <v>9</v>
      </c>
      <c r="CT123">
        <v>10</v>
      </c>
      <c r="CU123">
        <v>10</v>
      </c>
      <c r="CV123">
        <v>11</v>
      </c>
      <c r="CW123">
        <v>11</v>
      </c>
      <c r="CX123">
        <v>16</v>
      </c>
    </row>
    <row r="124" spans="1:10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  <c r="CL124">
        <v>105</v>
      </c>
      <c r="CM124">
        <v>108</v>
      </c>
      <c r="CN124">
        <v>110</v>
      </c>
      <c r="CO124">
        <v>113</v>
      </c>
      <c r="CP124">
        <v>116</v>
      </c>
      <c r="CQ124">
        <v>121</v>
      </c>
      <c r="CR124">
        <v>121</v>
      </c>
      <c r="CS124">
        <v>125</v>
      </c>
      <c r="CT124">
        <v>130</v>
      </c>
      <c r="CU124">
        <v>130</v>
      </c>
      <c r="CV124">
        <v>134</v>
      </c>
      <c r="CW124">
        <v>136</v>
      </c>
      <c r="CX124">
        <v>138</v>
      </c>
    </row>
    <row r="125" spans="1:102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  <c r="CL125">
        <v>5</v>
      </c>
      <c r="CM125">
        <v>7</v>
      </c>
      <c r="CN125">
        <v>7</v>
      </c>
      <c r="CO125">
        <v>7</v>
      </c>
      <c r="CP125">
        <v>7</v>
      </c>
      <c r="CQ125">
        <v>7</v>
      </c>
      <c r="CR125">
        <v>8</v>
      </c>
      <c r="CS125">
        <v>11</v>
      </c>
      <c r="CT125">
        <v>11</v>
      </c>
      <c r="CU125">
        <v>13</v>
      </c>
      <c r="CV125">
        <v>15</v>
      </c>
      <c r="CW125">
        <v>15</v>
      </c>
      <c r="CX125">
        <v>15</v>
      </c>
    </row>
    <row r="126" spans="1:10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  <c r="CL126">
        <v>1</v>
      </c>
      <c r="CM126">
        <v>3</v>
      </c>
      <c r="CN126">
        <v>3</v>
      </c>
      <c r="CO126">
        <v>5</v>
      </c>
      <c r="CP126">
        <v>5</v>
      </c>
      <c r="CQ126">
        <v>6</v>
      </c>
      <c r="CR126">
        <v>6</v>
      </c>
      <c r="CS126">
        <v>6</v>
      </c>
      <c r="CT126">
        <v>6</v>
      </c>
      <c r="CU126">
        <v>7</v>
      </c>
      <c r="CV126">
        <v>7</v>
      </c>
      <c r="CW126">
        <v>7</v>
      </c>
      <c r="CX126">
        <v>7</v>
      </c>
    </row>
    <row r="127" spans="1:10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  <c r="CM127">
        <v>6</v>
      </c>
      <c r="CN127">
        <v>6</v>
      </c>
      <c r="CO127">
        <v>7</v>
      </c>
      <c r="CP127">
        <v>7</v>
      </c>
      <c r="CQ127">
        <v>7</v>
      </c>
      <c r="CR127">
        <v>7</v>
      </c>
      <c r="CS127">
        <v>7</v>
      </c>
      <c r="CT127">
        <v>7</v>
      </c>
      <c r="CU127">
        <v>7</v>
      </c>
      <c r="CV127">
        <v>8</v>
      </c>
      <c r="CW127">
        <v>8</v>
      </c>
      <c r="CX127">
        <v>8</v>
      </c>
    </row>
    <row r="128" spans="1:102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  <c r="CL128">
        <v>3</v>
      </c>
      <c r="CM128">
        <v>3</v>
      </c>
      <c r="CN128">
        <v>3</v>
      </c>
      <c r="CO128">
        <v>3</v>
      </c>
      <c r="CP128">
        <v>3</v>
      </c>
      <c r="CQ128">
        <v>3</v>
      </c>
      <c r="CR128">
        <v>4</v>
      </c>
      <c r="CS128">
        <v>5</v>
      </c>
      <c r="CT128">
        <v>5</v>
      </c>
      <c r="CU128">
        <v>6</v>
      </c>
      <c r="CV128">
        <v>6</v>
      </c>
      <c r="CW128">
        <v>6</v>
      </c>
      <c r="CX128">
        <v>6</v>
      </c>
    </row>
    <row r="129" spans="2:10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</row>
    <row r="130" spans="2:10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  <c r="CL130">
        <v>35</v>
      </c>
      <c r="CM130">
        <v>41</v>
      </c>
      <c r="CN130">
        <v>46</v>
      </c>
      <c r="CO130">
        <v>46</v>
      </c>
      <c r="CP130">
        <v>46</v>
      </c>
      <c r="CQ130">
        <v>46</v>
      </c>
      <c r="CR130">
        <v>46</v>
      </c>
      <c r="CS130">
        <v>47</v>
      </c>
      <c r="CT130">
        <v>55</v>
      </c>
      <c r="CU130">
        <v>59</v>
      </c>
      <c r="CV130">
        <v>59</v>
      </c>
      <c r="CW130">
        <v>61</v>
      </c>
      <c r="CX130">
        <v>64</v>
      </c>
    </row>
    <row r="131" spans="2:10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  <c r="CL131">
        <v>142</v>
      </c>
      <c r="CM131">
        <v>156</v>
      </c>
      <c r="CN131">
        <v>172</v>
      </c>
      <c r="CO131">
        <v>189</v>
      </c>
      <c r="CP131">
        <v>199</v>
      </c>
      <c r="CQ131">
        <v>213</v>
      </c>
      <c r="CR131">
        <v>225</v>
      </c>
      <c r="CS131">
        <v>239</v>
      </c>
      <c r="CT131">
        <v>262</v>
      </c>
      <c r="CU131">
        <v>262</v>
      </c>
      <c r="CV131">
        <v>272</v>
      </c>
      <c r="CW131">
        <v>280</v>
      </c>
      <c r="CX131">
        <v>291</v>
      </c>
    </row>
    <row r="132" spans="2:10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  <c r="CM132">
        <v>9</v>
      </c>
      <c r="CN132">
        <v>9</v>
      </c>
      <c r="CO132">
        <v>9</v>
      </c>
      <c r="CP132">
        <v>10</v>
      </c>
      <c r="CQ132">
        <v>10</v>
      </c>
      <c r="CR132">
        <v>10</v>
      </c>
      <c r="CS132">
        <v>10</v>
      </c>
      <c r="CT132">
        <v>10</v>
      </c>
      <c r="CU132">
        <v>10</v>
      </c>
      <c r="CV132">
        <v>10</v>
      </c>
      <c r="CW132">
        <v>10</v>
      </c>
      <c r="CX132">
        <v>10</v>
      </c>
    </row>
    <row r="133" spans="2:10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  <c r="CL133">
        <v>448</v>
      </c>
      <c r="CM133">
        <v>486</v>
      </c>
      <c r="CN133">
        <v>521</v>
      </c>
      <c r="CO133">
        <v>559</v>
      </c>
      <c r="CP133">
        <v>592</v>
      </c>
      <c r="CQ133">
        <v>645</v>
      </c>
      <c r="CR133">
        <v>681</v>
      </c>
      <c r="CS133">
        <v>721</v>
      </c>
      <c r="CT133">
        <v>780</v>
      </c>
      <c r="CU133">
        <v>825</v>
      </c>
      <c r="CV133">
        <v>881</v>
      </c>
      <c r="CW133">
        <v>939</v>
      </c>
      <c r="CX133">
        <v>1008</v>
      </c>
    </row>
    <row r="134" spans="2:10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  <c r="CL134">
        <v>496</v>
      </c>
      <c r="CM134">
        <v>520</v>
      </c>
      <c r="CN134">
        <v>535</v>
      </c>
      <c r="CO134">
        <v>582</v>
      </c>
      <c r="CP134">
        <v>590</v>
      </c>
      <c r="CQ134">
        <v>616</v>
      </c>
      <c r="CR134">
        <v>635</v>
      </c>
      <c r="CS134">
        <v>647</v>
      </c>
      <c r="CT134">
        <v>689</v>
      </c>
      <c r="CU134">
        <v>720</v>
      </c>
      <c r="CV134">
        <v>743</v>
      </c>
      <c r="CW134">
        <v>765</v>
      </c>
      <c r="CX134">
        <v>773</v>
      </c>
    </row>
    <row r="135" spans="2:10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  <c r="CL135">
        <v>4869</v>
      </c>
      <c r="CM135">
        <v>4958</v>
      </c>
      <c r="CN135">
        <v>5031</v>
      </c>
      <c r="CO135">
        <v>5118</v>
      </c>
      <c r="CP135">
        <v>5209</v>
      </c>
      <c r="CQ135">
        <v>5297</v>
      </c>
      <c r="CR135">
        <v>5391</v>
      </c>
      <c r="CS135">
        <v>5481</v>
      </c>
      <c r="CT135">
        <v>5574</v>
      </c>
      <c r="CU135">
        <v>5650</v>
      </c>
      <c r="CV135">
        <v>5710</v>
      </c>
      <c r="CW135">
        <v>5806</v>
      </c>
      <c r="CX135">
        <v>5877</v>
      </c>
    </row>
    <row r="136" spans="2:10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  <c r="CL136">
        <v>80</v>
      </c>
      <c r="CM136">
        <v>81</v>
      </c>
      <c r="CN136">
        <v>82</v>
      </c>
      <c r="CO136">
        <v>82</v>
      </c>
      <c r="CP136">
        <v>82</v>
      </c>
      <c r="CQ136">
        <v>83</v>
      </c>
      <c r="CR136">
        <v>83</v>
      </c>
      <c r="CS136">
        <v>83</v>
      </c>
      <c r="CT136">
        <v>86</v>
      </c>
      <c r="CU136">
        <v>86</v>
      </c>
      <c r="CV136">
        <v>87</v>
      </c>
      <c r="CW136">
        <v>88</v>
      </c>
      <c r="CX136">
        <v>90</v>
      </c>
    </row>
    <row r="137" spans="2:10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  <c r="CL137">
        <v>486</v>
      </c>
      <c r="CM137">
        <v>530</v>
      </c>
      <c r="CN137">
        <v>571</v>
      </c>
      <c r="CO137">
        <v>610</v>
      </c>
      <c r="CP137">
        <v>687</v>
      </c>
      <c r="CQ137">
        <v>730</v>
      </c>
      <c r="CR137">
        <v>769</v>
      </c>
      <c r="CS137">
        <v>794</v>
      </c>
      <c r="CT137">
        <v>1014</v>
      </c>
      <c r="CU137">
        <v>1063</v>
      </c>
      <c r="CV137">
        <v>1087</v>
      </c>
      <c r="CW137">
        <v>1102</v>
      </c>
      <c r="CX137">
        <v>1159</v>
      </c>
    </row>
    <row r="138" spans="2:10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  <c r="CL138">
        <v>142</v>
      </c>
      <c r="CM138">
        <v>151</v>
      </c>
      <c r="CN138">
        <v>164</v>
      </c>
      <c r="CO138">
        <v>172</v>
      </c>
      <c r="CP138">
        <v>177</v>
      </c>
      <c r="CQ138">
        <v>184</v>
      </c>
      <c r="CR138">
        <v>189</v>
      </c>
      <c r="CS138">
        <v>192</v>
      </c>
      <c r="CT138">
        <v>194</v>
      </c>
      <c r="CU138">
        <v>199</v>
      </c>
      <c r="CV138">
        <v>201</v>
      </c>
      <c r="CW138">
        <v>204</v>
      </c>
      <c r="CX138">
        <v>210</v>
      </c>
    </row>
    <row r="139" spans="2:10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  <c r="CL139">
        <v>22170</v>
      </c>
      <c r="CM139">
        <v>22745</v>
      </c>
      <c r="CN139">
        <v>23227</v>
      </c>
      <c r="CO139">
        <v>23660</v>
      </c>
      <c r="CP139">
        <v>24114</v>
      </c>
      <c r="CQ139">
        <v>24648</v>
      </c>
      <c r="CR139">
        <v>25085</v>
      </c>
      <c r="CS139">
        <v>25549</v>
      </c>
      <c r="CT139">
        <v>25969</v>
      </c>
      <c r="CU139">
        <v>26384</v>
      </c>
      <c r="CV139">
        <v>26644</v>
      </c>
      <c r="CW139">
        <v>26977</v>
      </c>
      <c r="CX139">
        <v>27359</v>
      </c>
    </row>
    <row r="140" spans="2:10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  <c r="CL140">
        <v>5</v>
      </c>
      <c r="CM140">
        <v>5</v>
      </c>
      <c r="CN140">
        <v>5</v>
      </c>
      <c r="CO140">
        <v>5</v>
      </c>
      <c r="CP140">
        <v>5</v>
      </c>
      <c r="CQ140">
        <v>6</v>
      </c>
      <c r="CR140">
        <v>6</v>
      </c>
      <c r="CS140">
        <v>6</v>
      </c>
      <c r="CT140">
        <v>7</v>
      </c>
      <c r="CU140">
        <v>7</v>
      </c>
      <c r="CV140">
        <v>7</v>
      </c>
      <c r="CW140">
        <v>7</v>
      </c>
      <c r="CX140">
        <v>7</v>
      </c>
    </row>
    <row r="141" spans="2:102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  <c r="CL141">
        <v>178</v>
      </c>
      <c r="CM141">
        <v>190</v>
      </c>
      <c r="CN141">
        <v>222</v>
      </c>
      <c r="CO141">
        <v>236</v>
      </c>
      <c r="CP141">
        <v>236</v>
      </c>
      <c r="CQ141">
        <v>263</v>
      </c>
      <c r="CR141">
        <v>281</v>
      </c>
      <c r="CS141">
        <v>328</v>
      </c>
      <c r="CT141">
        <v>345</v>
      </c>
      <c r="CU141">
        <v>360</v>
      </c>
      <c r="CV141">
        <v>372</v>
      </c>
      <c r="CW141">
        <v>385</v>
      </c>
      <c r="CX141">
        <v>394</v>
      </c>
    </row>
    <row r="142" spans="2:10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  <c r="CN142">
        <v>7</v>
      </c>
      <c r="CO142">
        <v>7</v>
      </c>
      <c r="CP142">
        <v>7</v>
      </c>
      <c r="CQ142">
        <v>7</v>
      </c>
      <c r="CR142">
        <v>7</v>
      </c>
      <c r="CS142">
        <v>7</v>
      </c>
      <c r="CT142">
        <v>7</v>
      </c>
      <c r="CU142">
        <v>7</v>
      </c>
      <c r="CV142">
        <v>7</v>
      </c>
      <c r="CW142">
        <v>7</v>
      </c>
      <c r="CX142">
        <v>8</v>
      </c>
    </row>
    <row r="143" spans="2:10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  <c r="CL143">
        <v>17</v>
      </c>
      <c r="CM143">
        <v>17</v>
      </c>
      <c r="CN143">
        <v>17</v>
      </c>
      <c r="CO143">
        <v>17</v>
      </c>
      <c r="CP143">
        <v>19</v>
      </c>
      <c r="CQ143">
        <v>19</v>
      </c>
      <c r="CR143">
        <v>19</v>
      </c>
      <c r="CS143">
        <v>20</v>
      </c>
      <c r="CT143">
        <v>25</v>
      </c>
      <c r="CU143">
        <v>25</v>
      </c>
      <c r="CV143">
        <v>25</v>
      </c>
      <c r="CW143">
        <v>25</v>
      </c>
      <c r="CX143">
        <v>25</v>
      </c>
    </row>
    <row r="144" spans="2:10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  <c r="CL144">
        <v>11</v>
      </c>
      <c r="CM144">
        <v>11</v>
      </c>
      <c r="CN144">
        <v>12</v>
      </c>
      <c r="CO144">
        <v>14</v>
      </c>
      <c r="CP144">
        <v>14</v>
      </c>
      <c r="CQ144">
        <v>14</v>
      </c>
      <c r="CR144">
        <v>14</v>
      </c>
      <c r="CS144">
        <v>14</v>
      </c>
      <c r="CT144">
        <v>14</v>
      </c>
      <c r="CU144">
        <v>14</v>
      </c>
      <c r="CV144">
        <v>14</v>
      </c>
      <c r="CW144">
        <v>14</v>
      </c>
      <c r="CX144">
        <v>14</v>
      </c>
    </row>
    <row r="145" spans="2:102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  <c r="CL145">
        <v>229</v>
      </c>
      <c r="CM145">
        <v>230</v>
      </c>
      <c r="CN145">
        <v>232</v>
      </c>
      <c r="CO145">
        <v>234</v>
      </c>
      <c r="CP145">
        <v>236</v>
      </c>
      <c r="CQ145">
        <v>237</v>
      </c>
      <c r="CR145">
        <v>238</v>
      </c>
      <c r="CS145">
        <v>240</v>
      </c>
      <c r="CT145">
        <v>240</v>
      </c>
      <c r="CU145">
        <v>242</v>
      </c>
      <c r="CV145">
        <v>243</v>
      </c>
      <c r="CW145">
        <v>244</v>
      </c>
      <c r="CX145">
        <v>246</v>
      </c>
    </row>
    <row r="146" spans="2:10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  <c r="CL146">
        <v>3</v>
      </c>
      <c r="CM146">
        <v>5</v>
      </c>
      <c r="CN146">
        <v>6</v>
      </c>
      <c r="CO146">
        <v>7</v>
      </c>
      <c r="CP146">
        <v>9</v>
      </c>
      <c r="CQ146">
        <v>11</v>
      </c>
      <c r="CR146">
        <v>13</v>
      </c>
      <c r="CS146">
        <v>14</v>
      </c>
      <c r="CT146">
        <v>15</v>
      </c>
      <c r="CU146">
        <v>19</v>
      </c>
      <c r="CV146">
        <v>20</v>
      </c>
      <c r="CW146">
        <v>22</v>
      </c>
      <c r="CX146">
        <v>23</v>
      </c>
    </row>
    <row r="147" spans="2:102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7</v>
      </c>
      <c r="CQ147">
        <v>7</v>
      </c>
      <c r="CR147">
        <v>7</v>
      </c>
      <c r="CS147">
        <v>8</v>
      </c>
      <c r="CT147">
        <v>8</v>
      </c>
      <c r="CU147">
        <v>8</v>
      </c>
      <c r="CV147">
        <v>8</v>
      </c>
      <c r="CW147">
        <v>8</v>
      </c>
      <c r="CX147">
        <v>8</v>
      </c>
    </row>
    <row r="148" spans="2:10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  <c r="CN148">
        <v>5</v>
      </c>
      <c r="CO148">
        <v>5</v>
      </c>
      <c r="CP148">
        <v>5</v>
      </c>
      <c r="CQ148">
        <v>9</v>
      </c>
      <c r="CR148">
        <v>11</v>
      </c>
      <c r="CS148">
        <v>11</v>
      </c>
      <c r="CT148">
        <v>12</v>
      </c>
      <c r="CU148">
        <v>12</v>
      </c>
      <c r="CV148">
        <v>12</v>
      </c>
      <c r="CW148">
        <v>13</v>
      </c>
      <c r="CX148">
        <v>13</v>
      </c>
    </row>
    <row r="149" spans="2:10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  <c r="CL149">
        <v>21</v>
      </c>
      <c r="CM149">
        <v>21</v>
      </c>
      <c r="CN149">
        <v>21</v>
      </c>
      <c r="CO149">
        <v>21</v>
      </c>
      <c r="CP149">
        <v>21</v>
      </c>
      <c r="CQ149">
        <v>21</v>
      </c>
      <c r="CR149">
        <v>22</v>
      </c>
      <c r="CS149">
        <v>22</v>
      </c>
      <c r="CT149">
        <v>22</v>
      </c>
      <c r="CU149">
        <v>24</v>
      </c>
      <c r="CV149">
        <v>24</v>
      </c>
      <c r="CW149">
        <v>24</v>
      </c>
      <c r="CX149">
        <v>24</v>
      </c>
    </row>
    <row r="150" spans="2:102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  <c r="CL150">
        <v>6</v>
      </c>
      <c r="CM150">
        <v>7</v>
      </c>
      <c r="CN150">
        <v>7</v>
      </c>
      <c r="CO150">
        <v>8</v>
      </c>
      <c r="CP150">
        <v>8</v>
      </c>
      <c r="CQ150">
        <v>8</v>
      </c>
      <c r="CR150">
        <v>8</v>
      </c>
      <c r="CS150">
        <v>8</v>
      </c>
      <c r="CT150">
        <v>8</v>
      </c>
      <c r="CU150">
        <v>11</v>
      </c>
      <c r="CV150">
        <v>12</v>
      </c>
      <c r="CW150">
        <v>12</v>
      </c>
      <c r="CX150">
        <v>16</v>
      </c>
    </row>
    <row r="151" spans="2:10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  <c r="CS151">
        <v>1</v>
      </c>
      <c r="CT151">
        <v>1</v>
      </c>
      <c r="CU151">
        <v>1</v>
      </c>
      <c r="CV151">
        <v>1</v>
      </c>
      <c r="CW151">
        <v>1</v>
      </c>
      <c r="CX151">
        <v>1</v>
      </c>
    </row>
    <row r="152" spans="2:10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  <c r="CL152">
        <v>32</v>
      </c>
      <c r="CM152">
        <v>33</v>
      </c>
      <c r="CN152">
        <v>33</v>
      </c>
      <c r="CO152">
        <v>35</v>
      </c>
      <c r="CP152">
        <v>37</v>
      </c>
      <c r="CQ152">
        <v>38</v>
      </c>
      <c r="CR152">
        <v>38</v>
      </c>
      <c r="CS152">
        <v>40</v>
      </c>
      <c r="CT152">
        <v>40</v>
      </c>
      <c r="CU152">
        <v>41</v>
      </c>
      <c r="CV152">
        <v>41</v>
      </c>
      <c r="CW152">
        <v>41</v>
      </c>
      <c r="CX152">
        <v>44</v>
      </c>
    </row>
    <row r="153" spans="2:10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  <c r="CL153">
        <v>69</v>
      </c>
      <c r="CM153">
        <v>72</v>
      </c>
      <c r="CN153">
        <v>72</v>
      </c>
      <c r="CO153">
        <v>73</v>
      </c>
      <c r="CP153">
        <v>75</v>
      </c>
      <c r="CQ153">
        <v>78</v>
      </c>
      <c r="CR153">
        <v>80</v>
      </c>
      <c r="CS153">
        <v>83</v>
      </c>
      <c r="CT153">
        <v>85</v>
      </c>
      <c r="CU153">
        <v>85</v>
      </c>
      <c r="CV153">
        <v>88</v>
      </c>
      <c r="CW153">
        <v>88</v>
      </c>
      <c r="CX153">
        <v>89</v>
      </c>
    </row>
    <row r="154" spans="2:102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</row>
    <row r="155" spans="2:10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  <c r="CL155">
        <v>84</v>
      </c>
      <c r="CM155">
        <v>86</v>
      </c>
      <c r="CN155">
        <v>88</v>
      </c>
      <c r="CO155">
        <v>89</v>
      </c>
      <c r="CP155">
        <v>89</v>
      </c>
      <c r="CQ155">
        <v>92</v>
      </c>
      <c r="CR155">
        <v>93</v>
      </c>
      <c r="CS155">
        <v>95</v>
      </c>
      <c r="CT155">
        <v>96</v>
      </c>
      <c r="CU155">
        <v>98</v>
      </c>
      <c r="CV155">
        <v>98</v>
      </c>
      <c r="CW155">
        <v>99</v>
      </c>
      <c r="CX155">
        <v>100</v>
      </c>
    </row>
    <row r="156" spans="2:10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</row>
    <row r="157" spans="2:10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4</v>
      </c>
      <c r="CV157">
        <v>4</v>
      </c>
      <c r="CW157">
        <v>4</v>
      </c>
      <c r="CX157">
        <v>4</v>
      </c>
    </row>
    <row r="158" spans="2:102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>
        <v>1</v>
      </c>
      <c r="CV158">
        <v>1</v>
      </c>
      <c r="CW158">
        <v>1</v>
      </c>
      <c r="CX158">
        <v>1</v>
      </c>
    </row>
    <row r="159" spans="2:102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  <c r="CO159">
        <v>9</v>
      </c>
      <c r="CP159">
        <v>9</v>
      </c>
      <c r="CQ159">
        <v>9</v>
      </c>
      <c r="CR159">
        <v>9</v>
      </c>
      <c r="CS159">
        <v>9</v>
      </c>
      <c r="CT159">
        <v>9</v>
      </c>
      <c r="CU159">
        <v>9</v>
      </c>
      <c r="CV159">
        <v>9</v>
      </c>
      <c r="CW159">
        <v>10</v>
      </c>
      <c r="CX159">
        <v>10</v>
      </c>
    </row>
    <row r="160" spans="2:10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2</v>
      </c>
      <c r="BL160">
        <v>2</v>
      </c>
      <c r="BM160">
        <v>3</v>
      </c>
      <c r="BN160">
        <v>4</v>
      </c>
      <c r="BO160">
        <v>5</v>
      </c>
      <c r="BP160">
        <v>6</v>
      </c>
      <c r="BQ160">
        <v>8</v>
      </c>
      <c r="BR160">
        <v>12</v>
      </c>
      <c r="BS160">
        <v>16</v>
      </c>
      <c r="BT160">
        <v>20</v>
      </c>
      <c r="BU160">
        <v>28</v>
      </c>
      <c r="BV160">
        <v>29</v>
      </c>
      <c r="BW160">
        <v>37</v>
      </c>
      <c r="BX160">
        <v>50</v>
      </c>
      <c r="BY160">
        <v>60</v>
      </c>
      <c r="BZ160">
        <v>79</v>
      </c>
      <c r="CA160">
        <v>94</v>
      </c>
      <c r="CB160">
        <v>125</v>
      </c>
      <c r="CC160">
        <v>141</v>
      </c>
      <c r="CD160">
        <v>174</v>
      </c>
      <c r="CE160">
        <v>194</v>
      </c>
      <c r="CF160">
        <v>233</v>
      </c>
      <c r="CG160">
        <v>273</v>
      </c>
      <c r="CH160">
        <v>296</v>
      </c>
      <c r="CI160">
        <v>332</v>
      </c>
      <c r="CJ160">
        <v>406</v>
      </c>
      <c r="CK160">
        <v>449</v>
      </c>
      <c r="CL160">
        <v>486</v>
      </c>
      <c r="CM160">
        <v>546</v>
      </c>
      <c r="CN160">
        <v>650</v>
      </c>
      <c r="CO160">
        <v>686</v>
      </c>
      <c r="CP160">
        <v>712</v>
      </c>
      <c r="CQ160">
        <v>857</v>
      </c>
      <c r="CR160">
        <v>970</v>
      </c>
      <c r="CS160">
        <v>1069</v>
      </c>
      <c r="CT160">
        <v>1221</v>
      </c>
      <c r="CU160">
        <v>1305</v>
      </c>
      <c r="CV160">
        <v>1351</v>
      </c>
      <c r="CW160">
        <v>1434</v>
      </c>
      <c r="CX160">
        <v>1569</v>
      </c>
    </row>
    <row r="161" spans="1:10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  <c r="CL161">
        <v>54</v>
      </c>
      <c r="CM161">
        <v>56</v>
      </c>
      <c r="CN161">
        <v>57</v>
      </c>
      <c r="CO161">
        <v>67</v>
      </c>
      <c r="CP161">
        <v>70</v>
      </c>
      <c r="CQ161">
        <v>72</v>
      </c>
      <c r="CR161">
        <v>75</v>
      </c>
      <c r="CS161">
        <v>80</v>
      </c>
      <c r="CT161">
        <v>84</v>
      </c>
      <c r="CU161">
        <v>94</v>
      </c>
      <c r="CV161">
        <v>96</v>
      </c>
      <c r="CW161">
        <v>102</v>
      </c>
      <c r="CX161">
        <v>103</v>
      </c>
    </row>
    <row r="162" spans="1:10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3</v>
      </c>
      <c r="CR162">
        <v>3</v>
      </c>
      <c r="CS162">
        <v>4</v>
      </c>
      <c r="CT162">
        <v>4</v>
      </c>
      <c r="CU162">
        <v>4</v>
      </c>
      <c r="CV162">
        <v>4</v>
      </c>
      <c r="CW162">
        <v>4</v>
      </c>
      <c r="CX162">
        <v>4</v>
      </c>
    </row>
    <row r="163" spans="1:10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</row>
    <row r="164" spans="1:102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  <c r="CL164">
        <v>4</v>
      </c>
      <c r="CM164">
        <v>5</v>
      </c>
      <c r="CN164">
        <v>5</v>
      </c>
      <c r="CO164">
        <v>5</v>
      </c>
      <c r="CP164">
        <v>5</v>
      </c>
      <c r="CQ164">
        <v>5</v>
      </c>
      <c r="CR164">
        <v>5</v>
      </c>
      <c r="CS164">
        <v>5</v>
      </c>
      <c r="CT164">
        <v>6</v>
      </c>
      <c r="CU164">
        <v>6</v>
      </c>
      <c r="CV164">
        <v>7</v>
      </c>
      <c r="CW164">
        <v>7</v>
      </c>
      <c r="CX164">
        <v>7</v>
      </c>
    </row>
    <row r="165" spans="1:10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  <c r="CL165">
        <v>130</v>
      </c>
      <c r="CM165">
        <v>135</v>
      </c>
      <c r="CN165">
        <v>137</v>
      </c>
      <c r="CO165">
        <v>141</v>
      </c>
      <c r="CP165">
        <v>143</v>
      </c>
      <c r="CQ165">
        <v>145</v>
      </c>
      <c r="CR165">
        <v>149</v>
      </c>
      <c r="CS165">
        <v>155</v>
      </c>
      <c r="CT165">
        <v>158</v>
      </c>
      <c r="CU165">
        <v>159</v>
      </c>
      <c r="CV165">
        <v>161</v>
      </c>
      <c r="CW165">
        <v>162</v>
      </c>
      <c r="CX165">
        <v>165</v>
      </c>
    </row>
    <row r="166" spans="1:102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</row>
    <row r="167" spans="1:10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</row>
    <row r="168" spans="1:10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  <c r="CX168">
        <v>2</v>
      </c>
    </row>
    <row r="169" spans="1:102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  <c r="CS169">
        <v>1</v>
      </c>
      <c r="CT169">
        <v>1</v>
      </c>
      <c r="CU169">
        <v>1</v>
      </c>
      <c r="CV169">
        <v>1</v>
      </c>
      <c r="CW169">
        <v>1</v>
      </c>
      <c r="CX169">
        <v>1</v>
      </c>
    </row>
    <row r="170" spans="1:102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  <c r="CM170">
        <v>9</v>
      </c>
      <c r="CN170">
        <v>9</v>
      </c>
      <c r="CO170">
        <v>10</v>
      </c>
      <c r="CP170">
        <v>10</v>
      </c>
      <c r="CQ170">
        <v>10</v>
      </c>
      <c r="CR170">
        <v>11</v>
      </c>
      <c r="CS170">
        <v>12</v>
      </c>
      <c r="CT170">
        <v>12</v>
      </c>
      <c r="CU170">
        <v>12</v>
      </c>
      <c r="CV170">
        <v>13</v>
      </c>
      <c r="CW170">
        <v>13</v>
      </c>
      <c r="CX170">
        <v>13</v>
      </c>
    </row>
    <row r="171" spans="1:10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  <c r="CL171">
        <v>3315</v>
      </c>
      <c r="CM171">
        <v>3459</v>
      </c>
      <c r="CN171">
        <v>3601</v>
      </c>
      <c r="CO171">
        <v>3684</v>
      </c>
      <c r="CP171">
        <v>3751</v>
      </c>
      <c r="CQ171">
        <v>3916</v>
      </c>
      <c r="CR171">
        <v>4054</v>
      </c>
      <c r="CS171">
        <v>4177</v>
      </c>
      <c r="CT171">
        <v>4289</v>
      </c>
      <c r="CU171">
        <v>4409</v>
      </c>
      <c r="CV171">
        <v>4475</v>
      </c>
      <c r="CW171">
        <v>4518</v>
      </c>
      <c r="CX171">
        <v>4566</v>
      </c>
    </row>
    <row r="172" spans="1:10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  <c r="CL172">
        <v>9</v>
      </c>
      <c r="CM172">
        <v>11</v>
      </c>
      <c r="CN172">
        <v>11</v>
      </c>
      <c r="CO172">
        <v>12</v>
      </c>
      <c r="CP172">
        <v>12</v>
      </c>
      <c r="CQ172">
        <v>13</v>
      </c>
      <c r="CR172">
        <v>14</v>
      </c>
      <c r="CS172">
        <v>17</v>
      </c>
      <c r="CT172">
        <v>18</v>
      </c>
      <c r="CU172">
        <v>18</v>
      </c>
      <c r="CV172">
        <v>19</v>
      </c>
      <c r="CW172">
        <v>19</v>
      </c>
      <c r="CX172">
        <v>19</v>
      </c>
    </row>
    <row r="173" spans="1:102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3</v>
      </c>
      <c r="CT173">
        <v>3</v>
      </c>
      <c r="CU173">
        <v>3</v>
      </c>
      <c r="CV173">
        <v>3</v>
      </c>
      <c r="CW173">
        <v>3</v>
      </c>
      <c r="CX173">
        <v>3</v>
      </c>
    </row>
    <row r="174" spans="1:102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  <c r="CL174">
        <v>14</v>
      </c>
      <c r="CM174">
        <v>18</v>
      </c>
      <c r="CN174">
        <v>19</v>
      </c>
      <c r="CO174">
        <v>20</v>
      </c>
      <c r="CP174">
        <v>20</v>
      </c>
      <c r="CQ174">
        <v>20</v>
      </c>
      <c r="CR174">
        <v>22</v>
      </c>
      <c r="CS174">
        <v>24</v>
      </c>
      <c r="CT174">
        <v>24</v>
      </c>
      <c r="CU174">
        <v>27</v>
      </c>
      <c r="CV174">
        <v>29</v>
      </c>
      <c r="CW174">
        <v>29</v>
      </c>
      <c r="CX174">
        <v>31</v>
      </c>
    </row>
    <row r="175" spans="1:10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  <c r="CL175">
        <v>13</v>
      </c>
      <c r="CM175">
        <v>17</v>
      </c>
      <c r="CN175">
        <v>19</v>
      </c>
      <c r="CO175">
        <v>21</v>
      </c>
      <c r="CP175">
        <v>22</v>
      </c>
      <c r="CQ175">
        <v>22</v>
      </c>
      <c r="CR175">
        <v>28</v>
      </c>
      <c r="CS175">
        <v>31</v>
      </c>
      <c r="CT175">
        <v>32</v>
      </c>
      <c r="CU175">
        <v>35</v>
      </c>
      <c r="CV175">
        <v>40</v>
      </c>
      <c r="CW175">
        <v>40</v>
      </c>
      <c r="CX175">
        <v>44</v>
      </c>
    </row>
    <row r="176" spans="1:10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  <c r="CL176">
        <v>46</v>
      </c>
      <c r="CM176">
        <v>49</v>
      </c>
      <c r="CN176">
        <v>49</v>
      </c>
      <c r="CO176">
        <v>51</v>
      </c>
      <c r="CP176">
        <v>54</v>
      </c>
      <c r="CQ176">
        <v>55</v>
      </c>
      <c r="CR176">
        <v>56</v>
      </c>
      <c r="CS176">
        <v>56</v>
      </c>
      <c r="CT176">
        <v>57</v>
      </c>
      <c r="CU176">
        <v>59</v>
      </c>
      <c r="CV176">
        <v>61</v>
      </c>
      <c r="CW176">
        <v>65</v>
      </c>
      <c r="CX176">
        <v>71</v>
      </c>
    </row>
    <row r="177" spans="2:10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  <c r="CL177">
        <v>152</v>
      </c>
      <c r="CM177">
        <v>161</v>
      </c>
      <c r="CN177">
        <v>164</v>
      </c>
      <c r="CO177">
        <v>165</v>
      </c>
      <c r="CP177">
        <v>181</v>
      </c>
      <c r="CQ177">
        <v>182</v>
      </c>
      <c r="CR177">
        <v>187</v>
      </c>
      <c r="CS177">
        <v>194</v>
      </c>
      <c r="CT177">
        <v>199</v>
      </c>
      <c r="CU177">
        <v>201</v>
      </c>
      <c r="CV177">
        <v>201</v>
      </c>
      <c r="CW177">
        <v>205</v>
      </c>
      <c r="CX177">
        <v>206</v>
      </c>
    </row>
    <row r="178" spans="2:10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  <c r="CL178">
        <v>4</v>
      </c>
      <c r="CM178">
        <v>6</v>
      </c>
      <c r="CN178">
        <v>6</v>
      </c>
      <c r="CO178">
        <v>7</v>
      </c>
      <c r="CP178">
        <v>7</v>
      </c>
      <c r="CQ178">
        <v>8</v>
      </c>
      <c r="CR178">
        <v>8</v>
      </c>
      <c r="CS178">
        <v>9</v>
      </c>
      <c r="CT178">
        <v>10</v>
      </c>
      <c r="CU178">
        <v>10</v>
      </c>
      <c r="CV178">
        <v>10</v>
      </c>
      <c r="CW178">
        <v>10</v>
      </c>
      <c r="CX178">
        <v>10</v>
      </c>
    </row>
    <row r="179" spans="2:10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  <c r="CL179">
        <v>128</v>
      </c>
      <c r="CM179">
        <v>135</v>
      </c>
      <c r="CN179">
        <v>143</v>
      </c>
      <c r="CO179">
        <v>168</v>
      </c>
      <c r="CP179">
        <v>176</v>
      </c>
      <c r="CQ179">
        <v>201</v>
      </c>
      <c r="CR179">
        <v>212</v>
      </c>
      <c r="CS179">
        <v>237</v>
      </c>
      <c r="CT179">
        <v>253</v>
      </c>
      <c r="CU179">
        <v>269</v>
      </c>
      <c r="CV179">
        <v>281</v>
      </c>
      <c r="CW179">
        <v>292</v>
      </c>
      <c r="CX179">
        <v>312</v>
      </c>
    </row>
    <row r="180" spans="2:10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  <c r="CL180">
        <v>103</v>
      </c>
      <c r="CM180">
        <v>109</v>
      </c>
      <c r="CN180">
        <v>116</v>
      </c>
      <c r="CO180">
        <v>120</v>
      </c>
      <c r="CP180">
        <v>126</v>
      </c>
      <c r="CQ180">
        <v>136</v>
      </c>
      <c r="CR180">
        <v>141</v>
      </c>
      <c r="CS180">
        <v>146</v>
      </c>
      <c r="CT180">
        <v>154</v>
      </c>
      <c r="CU180">
        <v>159</v>
      </c>
      <c r="CV180">
        <v>165</v>
      </c>
      <c r="CW180">
        <v>167</v>
      </c>
      <c r="CX180">
        <v>167</v>
      </c>
    </row>
    <row r="181" spans="2:102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</row>
    <row r="182" spans="2:10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  <c r="CL182">
        <v>8</v>
      </c>
      <c r="CM182">
        <v>8</v>
      </c>
      <c r="CN182">
        <v>8</v>
      </c>
      <c r="CO182">
        <v>8</v>
      </c>
      <c r="CP182">
        <v>8</v>
      </c>
      <c r="CQ182">
        <v>8</v>
      </c>
      <c r="CR182">
        <v>9</v>
      </c>
      <c r="CS182">
        <v>9</v>
      </c>
      <c r="CT182">
        <v>9</v>
      </c>
      <c r="CU182">
        <v>9</v>
      </c>
      <c r="CV182">
        <v>9</v>
      </c>
      <c r="CW182">
        <v>9</v>
      </c>
      <c r="CX182">
        <v>9</v>
      </c>
    </row>
    <row r="183" spans="2:10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  <c r="CL183">
        <v>274</v>
      </c>
      <c r="CM183">
        <v>300</v>
      </c>
      <c r="CN183">
        <v>348</v>
      </c>
      <c r="CO183">
        <v>400</v>
      </c>
      <c r="CP183">
        <v>445</v>
      </c>
      <c r="CQ183">
        <v>484</v>
      </c>
      <c r="CR183">
        <v>530</v>
      </c>
      <c r="CS183">
        <v>572</v>
      </c>
      <c r="CT183">
        <v>634</v>
      </c>
      <c r="CU183">
        <v>700</v>
      </c>
      <c r="CV183">
        <v>728</v>
      </c>
      <c r="CW183">
        <v>782</v>
      </c>
      <c r="CX183">
        <v>854</v>
      </c>
    </row>
    <row r="184" spans="2:10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  <c r="CL184">
        <v>362</v>
      </c>
      <c r="CM184">
        <v>387</v>
      </c>
      <c r="CN184">
        <v>397</v>
      </c>
      <c r="CO184">
        <v>409</v>
      </c>
      <c r="CP184">
        <v>428</v>
      </c>
      <c r="CQ184">
        <v>437</v>
      </c>
      <c r="CR184">
        <v>446</v>
      </c>
      <c r="CS184">
        <v>462</v>
      </c>
      <c r="CT184">
        <v>477</v>
      </c>
      <c r="CU184">
        <v>494</v>
      </c>
      <c r="CV184">
        <v>501</v>
      </c>
      <c r="CW184">
        <v>511</v>
      </c>
      <c r="CX184">
        <v>530</v>
      </c>
    </row>
    <row r="185" spans="2:10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  <c r="CL185">
        <v>314</v>
      </c>
      <c r="CM185">
        <v>332</v>
      </c>
      <c r="CN185">
        <v>347</v>
      </c>
      <c r="CO185">
        <v>360</v>
      </c>
      <c r="CP185">
        <v>380</v>
      </c>
      <c r="CQ185">
        <v>401</v>
      </c>
      <c r="CR185">
        <v>426</v>
      </c>
      <c r="CS185">
        <v>454</v>
      </c>
      <c r="CT185">
        <v>494</v>
      </c>
      <c r="CU185">
        <v>524</v>
      </c>
      <c r="CV185">
        <v>535</v>
      </c>
      <c r="CW185">
        <v>562</v>
      </c>
      <c r="CX185">
        <v>596</v>
      </c>
    </row>
    <row r="186" spans="2:10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  <c r="CL186">
        <v>629</v>
      </c>
      <c r="CM186">
        <v>657</v>
      </c>
      <c r="CN186">
        <v>687</v>
      </c>
      <c r="CO186">
        <v>714</v>
      </c>
      <c r="CP186">
        <v>735</v>
      </c>
      <c r="CQ186">
        <v>762</v>
      </c>
      <c r="CR186">
        <v>785</v>
      </c>
      <c r="CS186">
        <v>820</v>
      </c>
      <c r="CT186">
        <v>854</v>
      </c>
      <c r="CU186">
        <v>880</v>
      </c>
      <c r="CV186">
        <v>903</v>
      </c>
      <c r="CW186">
        <v>928</v>
      </c>
      <c r="CX186">
        <v>948</v>
      </c>
    </row>
    <row r="187" spans="2:10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  <c r="CL187">
        <v>7</v>
      </c>
      <c r="CM187">
        <v>7</v>
      </c>
      <c r="CN187">
        <v>8</v>
      </c>
      <c r="CO187">
        <v>8</v>
      </c>
      <c r="CP187">
        <v>9</v>
      </c>
      <c r="CQ187">
        <v>9</v>
      </c>
      <c r="CR187">
        <v>10</v>
      </c>
      <c r="CS187">
        <v>10</v>
      </c>
      <c r="CT187">
        <v>10</v>
      </c>
      <c r="CU187">
        <v>10</v>
      </c>
      <c r="CV187">
        <v>10</v>
      </c>
      <c r="CW187">
        <v>10</v>
      </c>
      <c r="CX187">
        <v>10</v>
      </c>
    </row>
    <row r="188" spans="2:10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  <c r="CL188">
        <v>392</v>
      </c>
      <c r="CM188">
        <v>411</v>
      </c>
      <c r="CN188">
        <v>421</v>
      </c>
      <c r="CO188">
        <v>451</v>
      </c>
      <c r="CP188">
        <v>478</v>
      </c>
      <c r="CQ188">
        <v>498</v>
      </c>
      <c r="CR188">
        <v>524</v>
      </c>
      <c r="CS188">
        <v>545</v>
      </c>
      <c r="CT188">
        <v>567</v>
      </c>
      <c r="CU188">
        <v>601</v>
      </c>
      <c r="CV188">
        <v>619</v>
      </c>
      <c r="CW188">
        <v>641</v>
      </c>
      <c r="CX188">
        <v>663</v>
      </c>
    </row>
    <row r="189" spans="2:10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  <c r="CL189">
        <v>232</v>
      </c>
      <c r="CM189">
        <v>273</v>
      </c>
      <c r="CN189">
        <v>313</v>
      </c>
      <c r="CO189">
        <v>361</v>
      </c>
      <c r="CP189">
        <v>405</v>
      </c>
      <c r="CQ189">
        <v>456</v>
      </c>
      <c r="CR189">
        <v>513</v>
      </c>
      <c r="CS189">
        <v>555</v>
      </c>
      <c r="CT189">
        <v>615</v>
      </c>
      <c r="CU189">
        <v>681</v>
      </c>
      <c r="CV189">
        <v>747</v>
      </c>
      <c r="CW189">
        <v>794</v>
      </c>
      <c r="CX189">
        <v>867</v>
      </c>
    </row>
    <row r="190" spans="2:102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</row>
    <row r="191" spans="2:102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</row>
    <row r="192" spans="2:102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</row>
    <row r="193" spans="2:10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  <c r="CL193">
        <v>38</v>
      </c>
      <c r="CM193">
        <v>39</v>
      </c>
      <c r="CN193">
        <v>39</v>
      </c>
      <c r="CO193">
        <v>39</v>
      </c>
      <c r="CP193">
        <v>39</v>
      </c>
      <c r="CQ193">
        <v>40</v>
      </c>
      <c r="CR193">
        <v>40</v>
      </c>
      <c r="CS193">
        <v>40</v>
      </c>
      <c r="CT193">
        <v>40</v>
      </c>
      <c r="CU193">
        <v>40</v>
      </c>
      <c r="CV193">
        <v>41</v>
      </c>
      <c r="CW193">
        <v>41</v>
      </c>
      <c r="CX193">
        <v>41</v>
      </c>
    </row>
    <row r="194" spans="2:10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  <c r="CL194">
        <v>83</v>
      </c>
      <c r="CM194">
        <v>87</v>
      </c>
      <c r="CN194">
        <v>92</v>
      </c>
      <c r="CO194">
        <v>97</v>
      </c>
      <c r="CP194">
        <v>103</v>
      </c>
      <c r="CQ194">
        <v>109</v>
      </c>
      <c r="CR194">
        <v>114</v>
      </c>
      <c r="CS194">
        <v>121</v>
      </c>
      <c r="CT194">
        <v>127</v>
      </c>
      <c r="CU194">
        <v>136</v>
      </c>
      <c r="CV194">
        <v>139</v>
      </c>
      <c r="CW194">
        <v>144</v>
      </c>
      <c r="CX194">
        <v>152</v>
      </c>
    </row>
    <row r="195" spans="2:10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3</v>
      </c>
      <c r="CO195">
        <v>3</v>
      </c>
      <c r="CP195">
        <v>5</v>
      </c>
      <c r="CQ195">
        <v>5</v>
      </c>
      <c r="CR195">
        <v>6</v>
      </c>
      <c r="CS195">
        <v>6</v>
      </c>
      <c r="CT195">
        <v>7</v>
      </c>
      <c r="CU195">
        <v>7</v>
      </c>
      <c r="CV195">
        <v>9</v>
      </c>
      <c r="CW195">
        <v>9</v>
      </c>
      <c r="CX195">
        <v>9</v>
      </c>
    </row>
    <row r="196" spans="2:10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  <c r="CL196">
        <v>103</v>
      </c>
      <c r="CM196">
        <v>110</v>
      </c>
      <c r="CN196">
        <v>117</v>
      </c>
      <c r="CO196">
        <v>122</v>
      </c>
      <c r="CP196">
        <v>125</v>
      </c>
      <c r="CQ196">
        <v>125</v>
      </c>
      <c r="CR196">
        <v>125</v>
      </c>
      <c r="CS196">
        <v>125</v>
      </c>
      <c r="CT196">
        <v>125</v>
      </c>
      <c r="CU196">
        <v>125</v>
      </c>
      <c r="CV196">
        <v>125</v>
      </c>
      <c r="CW196">
        <v>125</v>
      </c>
      <c r="CX196">
        <v>125</v>
      </c>
    </row>
    <row r="197" spans="2:102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</row>
    <row r="198" spans="2:10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  <c r="CL198">
        <v>10</v>
      </c>
      <c r="CM198">
        <v>11</v>
      </c>
      <c r="CN198">
        <v>11</v>
      </c>
      <c r="CO198">
        <v>11</v>
      </c>
      <c r="CP198">
        <v>11</v>
      </c>
      <c r="CQ198">
        <v>11</v>
      </c>
      <c r="CR198">
        <v>12</v>
      </c>
      <c r="CS198">
        <v>12</v>
      </c>
      <c r="CT198">
        <v>12</v>
      </c>
      <c r="CU198">
        <v>12</v>
      </c>
      <c r="CV198">
        <v>12</v>
      </c>
      <c r="CW198">
        <v>14</v>
      </c>
      <c r="CX198">
        <v>14</v>
      </c>
    </row>
    <row r="199" spans="2:10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  <c r="CL199">
        <v>8</v>
      </c>
      <c r="CM199">
        <v>9</v>
      </c>
      <c r="CN199">
        <v>11</v>
      </c>
      <c r="CO199">
        <v>12</v>
      </c>
      <c r="CP199">
        <v>13</v>
      </c>
      <c r="CQ199">
        <v>14</v>
      </c>
      <c r="CR199">
        <v>14</v>
      </c>
      <c r="CS199">
        <v>15</v>
      </c>
      <c r="CT199">
        <v>17</v>
      </c>
      <c r="CU199">
        <v>17</v>
      </c>
      <c r="CV199">
        <v>18</v>
      </c>
      <c r="CW199">
        <v>18</v>
      </c>
      <c r="CX199">
        <v>20</v>
      </c>
    </row>
    <row r="200" spans="2:10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  <c r="CL200">
        <v>61</v>
      </c>
      <c r="CM200">
        <v>66</v>
      </c>
      <c r="CN200">
        <v>70</v>
      </c>
      <c r="CO200">
        <v>74</v>
      </c>
      <c r="CP200">
        <v>77</v>
      </c>
      <c r="CQ200">
        <v>77</v>
      </c>
      <c r="CR200">
        <v>79</v>
      </c>
      <c r="CS200">
        <v>79</v>
      </c>
      <c r="CT200">
        <v>80</v>
      </c>
      <c r="CU200">
        <v>81</v>
      </c>
      <c r="CV200">
        <v>82</v>
      </c>
      <c r="CW200">
        <v>83</v>
      </c>
      <c r="CX200">
        <v>86</v>
      </c>
    </row>
    <row r="201" spans="2:102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  <c r="CL201">
        <v>5</v>
      </c>
      <c r="CM201">
        <v>6</v>
      </c>
      <c r="CN201">
        <v>7</v>
      </c>
      <c r="CO201">
        <v>7</v>
      </c>
      <c r="CP201">
        <v>8</v>
      </c>
      <c r="CQ201">
        <v>8</v>
      </c>
      <c r="CR201">
        <v>8</v>
      </c>
      <c r="CS201">
        <v>16</v>
      </c>
      <c r="CT201">
        <v>16</v>
      </c>
      <c r="CU201">
        <v>18</v>
      </c>
      <c r="CV201">
        <v>23</v>
      </c>
      <c r="CW201">
        <v>26</v>
      </c>
      <c r="CX201">
        <v>28</v>
      </c>
    </row>
    <row r="202" spans="2:10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  <c r="CL202">
        <v>48</v>
      </c>
      <c r="CM202">
        <v>50</v>
      </c>
      <c r="CN202">
        <v>52</v>
      </c>
      <c r="CO202">
        <v>54</v>
      </c>
      <c r="CP202">
        <v>58</v>
      </c>
      <c r="CQ202">
        <v>58</v>
      </c>
      <c r="CR202">
        <v>65</v>
      </c>
      <c r="CS202">
        <v>75</v>
      </c>
      <c r="CT202">
        <v>79</v>
      </c>
      <c r="CU202">
        <v>86</v>
      </c>
      <c r="CV202">
        <v>87</v>
      </c>
      <c r="CW202">
        <v>90</v>
      </c>
      <c r="CX202">
        <v>93</v>
      </c>
    </row>
    <row r="203" spans="2:10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  <c r="CL203">
        <v>19315</v>
      </c>
      <c r="CM203">
        <v>20002</v>
      </c>
      <c r="CN203">
        <v>20043</v>
      </c>
      <c r="CO203">
        <v>20453</v>
      </c>
      <c r="CP203">
        <v>20852</v>
      </c>
      <c r="CQ203">
        <v>21282</v>
      </c>
      <c r="CR203">
        <v>21717</v>
      </c>
      <c r="CS203">
        <v>22157</v>
      </c>
      <c r="CT203">
        <v>22524</v>
      </c>
      <c r="CU203">
        <v>22902</v>
      </c>
      <c r="CV203">
        <v>23190</v>
      </c>
      <c r="CW203">
        <v>23521</v>
      </c>
      <c r="CX203">
        <v>23822</v>
      </c>
    </row>
    <row r="204" spans="2:10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  <c r="CN204">
        <v>7</v>
      </c>
      <c r="CO204">
        <v>7</v>
      </c>
      <c r="CP204">
        <v>7</v>
      </c>
      <c r="CQ204">
        <v>7</v>
      </c>
      <c r="CR204">
        <v>7</v>
      </c>
      <c r="CS204">
        <v>7</v>
      </c>
      <c r="CT204">
        <v>7</v>
      </c>
      <c r="CU204">
        <v>7</v>
      </c>
      <c r="CV204">
        <v>7</v>
      </c>
      <c r="CW204">
        <v>7</v>
      </c>
      <c r="CX204">
        <v>7</v>
      </c>
    </row>
    <row r="205" spans="2:10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  <c r="CL205">
        <v>5</v>
      </c>
      <c r="CM205">
        <v>6</v>
      </c>
      <c r="CN205">
        <v>10</v>
      </c>
      <c r="CO205">
        <v>10</v>
      </c>
      <c r="CP205">
        <v>12</v>
      </c>
      <c r="CQ205">
        <v>12</v>
      </c>
      <c r="CR205">
        <v>13</v>
      </c>
      <c r="CS205">
        <v>16</v>
      </c>
      <c r="CT205">
        <v>16</v>
      </c>
      <c r="CU205">
        <v>17</v>
      </c>
      <c r="CV205">
        <v>21</v>
      </c>
      <c r="CW205">
        <v>22</v>
      </c>
      <c r="CX205">
        <v>25</v>
      </c>
    </row>
    <row r="206" spans="2:102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  <c r="CN206">
        <v>1</v>
      </c>
      <c r="CO206">
        <v>1</v>
      </c>
      <c r="CP206">
        <v>1</v>
      </c>
      <c r="CQ206">
        <v>1</v>
      </c>
      <c r="CR206">
        <v>1</v>
      </c>
      <c r="CS206">
        <v>1</v>
      </c>
      <c r="CT206">
        <v>1</v>
      </c>
      <c r="CU206">
        <v>1</v>
      </c>
      <c r="CV206">
        <v>1</v>
      </c>
      <c r="CW206">
        <v>1</v>
      </c>
      <c r="CX206">
        <v>1</v>
      </c>
    </row>
    <row r="207" spans="2:10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  <c r="CL207">
        <v>1333</v>
      </c>
      <c r="CM207">
        <v>1400</v>
      </c>
      <c r="CN207">
        <v>1511</v>
      </c>
      <c r="CO207">
        <v>1540</v>
      </c>
      <c r="CP207">
        <v>1580</v>
      </c>
      <c r="CQ207">
        <v>1765</v>
      </c>
      <c r="CR207">
        <v>1937</v>
      </c>
      <c r="CS207">
        <v>2021</v>
      </c>
      <c r="CT207">
        <v>2152</v>
      </c>
      <c r="CU207">
        <v>2192</v>
      </c>
      <c r="CV207">
        <v>2194</v>
      </c>
      <c r="CW207">
        <v>2274</v>
      </c>
      <c r="CX207">
        <v>2355</v>
      </c>
    </row>
    <row r="208" spans="2:10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  <c r="CL208">
        <v>1281</v>
      </c>
      <c r="CM208">
        <v>1327</v>
      </c>
      <c r="CN208">
        <v>1368</v>
      </c>
      <c r="CO208">
        <v>1393</v>
      </c>
      <c r="CP208">
        <v>1429</v>
      </c>
      <c r="CQ208">
        <v>1478</v>
      </c>
      <c r="CR208">
        <v>1509</v>
      </c>
      <c r="CS208">
        <v>1549</v>
      </c>
      <c r="CT208">
        <v>1589</v>
      </c>
      <c r="CU208">
        <v>1599</v>
      </c>
      <c r="CV208">
        <v>1610</v>
      </c>
      <c r="CW208">
        <v>1665</v>
      </c>
      <c r="CX208">
        <v>1699</v>
      </c>
    </row>
    <row r="209" spans="1:102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  <c r="CM209">
        <v>6</v>
      </c>
      <c r="CN209">
        <v>6</v>
      </c>
      <c r="CO209">
        <v>6</v>
      </c>
      <c r="CP209">
        <v>6</v>
      </c>
      <c r="CQ209">
        <v>6</v>
      </c>
      <c r="CR209">
        <v>6</v>
      </c>
      <c r="CS209">
        <v>6</v>
      </c>
      <c r="CT209">
        <v>6</v>
      </c>
      <c r="CU209">
        <v>6</v>
      </c>
      <c r="CV209">
        <v>6</v>
      </c>
      <c r="CW209">
        <v>6</v>
      </c>
      <c r="CX209">
        <v>6</v>
      </c>
    </row>
    <row r="210" spans="1:102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  <c r="CL210">
        <v>4</v>
      </c>
      <c r="CM210">
        <v>5</v>
      </c>
      <c r="CN210">
        <v>5</v>
      </c>
      <c r="CO210">
        <v>7</v>
      </c>
      <c r="CP210">
        <v>10</v>
      </c>
      <c r="CQ210">
        <v>10</v>
      </c>
      <c r="CR210">
        <v>10</v>
      </c>
      <c r="CS210">
        <v>10</v>
      </c>
      <c r="CT210">
        <v>10</v>
      </c>
      <c r="CU210">
        <v>10</v>
      </c>
      <c r="CV210">
        <v>10</v>
      </c>
      <c r="CW210">
        <v>10</v>
      </c>
      <c r="CX210">
        <v>10</v>
      </c>
    </row>
    <row r="211" spans="1:102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  <c r="CL211">
        <v>46</v>
      </c>
      <c r="CM211">
        <v>47</v>
      </c>
      <c r="CN211">
        <v>47</v>
      </c>
      <c r="CO211">
        <v>47</v>
      </c>
      <c r="CP211">
        <v>47</v>
      </c>
      <c r="CQ211">
        <v>48</v>
      </c>
      <c r="CR211">
        <v>49</v>
      </c>
      <c r="CS211">
        <v>50</v>
      </c>
      <c r="CT211">
        <v>51</v>
      </c>
      <c r="CU211">
        <v>51</v>
      </c>
      <c r="CV211">
        <v>51</v>
      </c>
      <c r="CW211">
        <v>52</v>
      </c>
      <c r="CX211">
        <v>54</v>
      </c>
    </row>
    <row r="212" spans="1:10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  <c r="CL212">
        <v>5</v>
      </c>
      <c r="CM212">
        <v>5</v>
      </c>
      <c r="CN212">
        <v>5</v>
      </c>
      <c r="CO212">
        <v>5</v>
      </c>
      <c r="CP212">
        <v>6</v>
      </c>
      <c r="CQ212">
        <v>6</v>
      </c>
      <c r="CR212">
        <v>6</v>
      </c>
      <c r="CS212">
        <v>6</v>
      </c>
      <c r="CT212">
        <v>6</v>
      </c>
      <c r="CU212">
        <v>6</v>
      </c>
      <c r="CV212">
        <v>6</v>
      </c>
      <c r="CW212">
        <v>6</v>
      </c>
      <c r="CX212">
        <v>6</v>
      </c>
    </row>
    <row r="213" spans="1:102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  <c r="CN213">
        <v>8</v>
      </c>
      <c r="CO213">
        <v>8</v>
      </c>
      <c r="CP213">
        <v>8</v>
      </c>
      <c r="CQ213">
        <v>8</v>
      </c>
      <c r="CR213">
        <v>8</v>
      </c>
      <c r="CS213">
        <v>8</v>
      </c>
      <c r="CT213">
        <v>8</v>
      </c>
      <c r="CU213">
        <v>8</v>
      </c>
      <c r="CV213">
        <v>8</v>
      </c>
      <c r="CW213">
        <v>8</v>
      </c>
      <c r="CX213">
        <v>8</v>
      </c>
    </row>
    <row r="214" spans="1:10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  <c r="CL214">
        <v>37</v>
      </c>
      <c r="CM214">
        <v>37</v>
      </c>
      <c r="CN214">
        <v>37</v>
      </c>
      <c r="CO214">
        <v>38</v>
      </c>
      <c r="CP214">
        <v>38</v>
      </c>
      <c r="CQ214">
        <v>38</v>
      </c>
      <c r="CR214">
        <v>38</v>
      </c>
      <c r="CS214">
        <v>38</v>
      </c>
      <c r="CT214">
        <v>38</v>
      </c>
      <c r="CU214">
        <v>38</v>
      </c>
      <c r="CV214">
        <v>38</v>
      </c>
      <c r="CW214">
        <v>39</v>
      </c>
      <c r="CX214">
        <v>40</v>
      </c>
    </row>
    <row r="215" spans="1:10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  <c r="CL215">
        <v>1643</v>
      </c>
      <c r="CM215">
        <v>1769</v>
      </c>
      <c r="CN215">
        <v>1890</v>
      </c>
      <c r="CO215">
        <v>2017</v>
      </c>
      <c r="CP215">
        <v>2140</v>
      </c>
      <c r="CQ215">
        <v>2259</v>
      </c>
      <c r="CR215">
        <v>2376</v>
      </c>
      <c r="CS215">
        <v>2491</v>
      </c>
      <c r="CT215">
        <v>2600</v>
      </c>
      <c r="CU215">
        <v>2706</v>
      </c>
      <c r="CV215">
        <v>2805</v>
      </c>
      <c r="CW215">
        <v>2900</v>
      </c>
      <c r="CX215">
        <v>2992</v>
      </c>
    </row>
    <row r="216" spans="1:102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</row>
    <row r="217" spans="1:10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  <c r="CL217">
        <v>116</v>
      </c>
      <c r="CM217">
        <v>125</v>
      </c>
      <c r="CN217">
        <v>133</v>
      </c>
      <c r="CO217">
        <v>141</v>
      </c>
      <c r="CP217">
        <v>151</v>
      </c>
      <c r="CQ217">
        <v>161</v>
      </c>
      <c r="CR217">
        <v>174</v>
      </c>
      <c r="CS217">
        <v>187</v>
      </c>
      <c r="CT217">
        <v>201</v>
      </c>
      <c r="CU217">
        <v>201</v>
      </c>
      <c r="CV217">
        <v>209</v>
      </c>
      <c r="CW217">
        <v>220</v>
      </c>
      <c r="CX217">
        <v>239</v>
      </c>
    </row>
    <row r="218" spans="1:10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  <c r="CL218">
        <v>35</v>
      </c>
      <c r="CM218">
        <v>37</v>
      </c>
      <c r="CN218">
        <v>37</v>
      </c>
      <c r="CO218">
        <v>41</v>
      </c>
      <c r="CP218">
        <v>43</v>
      </c>
      <c r="CQ218">
        <v>46</v>
      </c>
      <c r="CR218">
        <v>52</v>
      </c>
      <c r="CS218">
        <v>56</v>
      </c>
      <c r="CT218">
        <v>64</v>
      </c>
      <c r="CU218">
        <v>71</v>
      </c>
      <c r="CV218">
        <v>76</v>
      </c>
      <c r="CW218">
        <v>82</v>
      </c>
      <c r="CX218">
        <v>89</v>
      </c>
    </row>
    <row r="219" spans="1:102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  <c r="CL219">
        <v>5</v>
      </c>
      <c r="CM219">
        <v>5</v>
      </c>
      <c r="CN219">
        <v>5</v>
      </c>
      <c r="CO219">
        <v>5</v>
      </c>
      <c r="CP219">
        <v>5</v>
      </c>
      <c r="CQ219">
        <v>5</v>
      </c>
      <c r="CR219">
        <v>5</v>
      </c>
      <c r="CS219">
        <v>5</v>
      </c>
      <c r="CT219">
        <v>5</v>
      </c>
      <c r="CU219">
        <v>5</v>
      </c>
      <c r="CV219">
        <v>5</v>
      </c>
      <c r="CW219">
        <v>6</v>
      </c>
      <c r="CX219">
        <v>6</v>
      </c>
    </row>
    <row r="220" spans="1:10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  <c r="CN220">
        <v>1</v>
      </c>
      <c r="CO220">
        <v>1</v>
      </c>
      <c r="CP220">
        <v>1</v>
      </c>
      <c r="CQ220">
        <v>1</v>
      </c>
      <c r="CR220">
        <v>1</v>
      </c>
      <c r="CS220">
        <v>1</v>
      </c>
      <c r="CT220">
        <v>1</v>
      </c>
      <c r="CU220">
        <v>1</v>
      </c>
      <c r="CV220">
        <v>1</v>
      </c>
      <c r="CW220">
        <v>1</v>
      </c>
      <c r="CX220">
        <v>1</v>
      </c>
    </row>
    <row r="221" spans="1:10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  <c r="CL221">
        <v>19</v>
      </c>
      <c r="CM221">
        <v>20</v>
      </c>
      <c r="CN221">
        <v>21</v>
      </c>
      <c r="CO221">
        <v>21</v>
      </c>
      <c r="CP221">
        <v>24</v>
      </c>
      <c r="CQ221">
        <v>24</v>
      </c>
      <c r="CR221">
        <v>28</v>
      </c>
      <c r="CS221">
        <v>29</v>
      </c>
      <c r="CT221">
        <v>34</v>
      </c>
      <c r="CU221">
        <v>35</v>
      </c>
      <c r="CV221">
        <v>35</v>
      </c>
      <c r="CW221">
        <v>35</v>
      </c>
      <c r="CX221">
        <v>36</v>
      </c>
    </row>
    <row r="222" spans="1:10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</row>
    <row r="223" spans="1:102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  <c r="CL223">
        <v>4</v>
      </c>
      <c r="CM223">
        <v>4</v>
      </c>
      <c r="CN223">
        <v>6</v>
      </c>
      <c r="CO223">
        <v>6</v>
      </c>
      <c r="CP223">
        <v>9</v>
      </c>
      <c r="CQ223">
        <v>9</v>
      </c>
      <c r="CR223">
        <v>15</v>
      </c>
      <c r="CS223">
        <v>16</v>
      </c>
      <c r="CT223">
        <v>18</v>
      </c>
      <c r="CU223">
        <v>18</v>
      </c>
      <c r="CV223">
        <v>18</v>
      </c>
      <c r="CW223">
        <v>20</v>
      </c>
      <c r="CX223">
        <v>21</v>
      </c>
    </row>
    <row r="224" spans="1:102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1</v>
      </c>
      <c r="CU224">
        <v>1</v>
      </c>
      <c r="CV224">
        <v>1</v>
      </c>
      <c r="CW224">
        <v>1</v>
      </c>
      <c r="CX224">
        <v>1</v>
      </c>
    </row>
    <row r="225" spans="1:10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  <c r="CL225">
        <v>13729</v>
      </c>
      <c r="CM225">
        <v>14576</v>
      </c>
      <c r="CN225">
        <v>15464</v>
      </c>
      <c r="CO225">
        <v>16060</v>
      </c>
      <c r="CP225">
        <v>16509</v>
      </c>
      <c r="CQ225">
        <v>17337</v>
      </c>
      <c r="CR225">
        <v>18100</v>
      </c>
      <c r="CS225">
        <v>18738</v>
      </c>
      <c r="CT225">
        <v>19506</v>
      </c>
      <c r="CU225">
        <v>20319</v>
      </c>
      <c r="CV225">
        <v>20732</v>
      </c>
      <c r="CW225">
        <v>21092</v>
      </c>
      <c r="CX225">
        <v>21678</v>
      </c>
    </row>
    <row r="226" spans="1:102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  <c r="CL226">
        <v>9</v>
      </c>
      <c r="CM226">
        <v>9</v>
      </c>
      <c r="CN226">
        <v>9</v>
      </c>
      <c r="CO226">
        <v>10</v>
      </c>
      <c r="CP226">
        <v>10</v>
      </c>
      <c r="CQ226">
        <v>11</v>
      </c>
      <c r="CR226">
        <v>12</v>
      </c>
      <c r="CS226">
        <v>12</v>
      </c>
      <c r="CT226">
        <v>12</v>
      </c>
      <c r="CU226">
        <v>14</v>
      </c>
      <c r="CV226">
        <v>15</v>
      </c>
      <c r="CW226">
        <v>15</v>
      </c>
      <c r="CX226">
        <v>15</v>
      </c>
    </row>
    <row r="227" spans="1:102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41</v>
      </c>
      <c r="BD227">
        <v>49</v>
      </c>
      <c r="BE227">
        <v>58</v>
      </c>
      <c r="BF227">
        <v>73</v>
      </c>
      <c r="BG227">
        <v>99</v>
      </c>
      <c r="BH227">
        <v>133</v>
      </c>
      <c r="BI227">
        <v>164</v>
      </c>
      <c r="BJ227">
        <v>258</v>
      </c>
      <c r="BK227">
        <v>349</v>
      </c>
      <c r="BL227">
        <v>442</v>
      </c>
      <c r="BM227">
        <v>586</v>
      </c>
      <c r="BN227">
        <v>786</v>
      </c>
      <c r="BO227">
        <v>1008</v>
      </c>
      <c r="BP227">
        <v>1316</v>
      </c>
      <c r="BQ227">
        <v>1726</v>
      </c>
      <c r="BR227">
        <v>2265</v>
      </c>
      <c r="BS227">
        <v>2731</v>
      </c>
      <c r="BT227">
        <v>3420</v>
      </c>
      <c r="BU227">
        <v>4192</v>
      </c>
      <c r="BV227">
        <v>5367</v>
      </c>
      <c r="BW227">
        <v>6501</v>
      </c>
      <c r="BX227">
        <v>7921</v>
      </c>
      <c r="BY227">
        <v>9246</v>
      </c>
      <c r="BZ227">
        <v>10855</v>
      </c>
      <c r="CA227">
        <v>12375</v>
      </c>
      <c r="CB227">
        <v>13894</v>
      </c>
      <c r="CC227">
        <v>16191</v>
      </c>
      <c r="CD227">
        <v>18270</v>
      </c>
      <c r="CE227">
        <v>20255</v>
      </c>
      <c r="CF227">
        <v>22333</v>
      </c>
      <c r="CG227">
        <v>24342</v>
      </c>
      <c r="CH227">
        <v>26086</v>
      </c>
      <c r="CI227">
        <v>27870</v>
      </c>
      <c r="CJ227">
        <v>30262</v>
      </c>
      <c r="CK227">
        <v>32734</v>
      </c>
      <c r="CL227">
        <v>34827</v>
      </c>
      <c r="CM227">
        <v>37411</v>
      </c>
      <c r="CN227">
        <v>39753</v>
      </c>
      <c r="CO227">
        <v>40945</v>
      </c>
      <c r="CP227">
        <v>42659</v>
      </c>
      <c r="CQ227">
        <v>45086</v>
      </c>
      <c r="CR227">
        <v>47412</v>
      </c>
      <c r="CS227">
        <v>49724</v>
      </c>
      <c r="CT227">
        <v>51493</v>
      </c>
      <c r="CU227">
        <v>53755</v>
      </c>
      <c r="CV227">
        <v>54881</v>
      </c>
      <c r="CW227">
        <v>56259</v>
      </c>
      <c r="CX227">
        <v>58355</v>
      </c>
    </row>
    <row r="228" spans="1:102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4</v>
      </c>
      <c r="CM228">
        <v>4</v>
      </c>
      <c r="CN228">
        <v>5</v>
      </c>
      <c r="CO228">
        <v>5</v>
      </c>
      <c r="CP228">
        <v>5</v>
      </c>
      <c r="CQ228">
        <v>6</v>
      </c>
      <c r="CR228">
        <v>7</v>
      </c>
      <c r="CS228">
        <v>7</v>
      </c>
      <c r="CT228">
        <v>8</v>
      </c>
      <c r="CU228">
        <v>8</v>
      </c>
      <c r="CV228">
        <v>8</v>
      </c>
      <c r="CW228">
        <v>8</v>
      </c>
      <c r="CX228">
        <v>8</v>
      </c>
    </row>
    <row r="229" spans="1:102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  <c r="CM229">
        <v>9</v>
      </c>
      <c r="CN229">
        <v>9</v>
      </c>
      <c r="CO229">
        <v>9</v>
      </c>
      <c r="CP229">
        <v>9</v>
      </c>
      <c r="CQ229">
        <v>10</v>
      </c>
      <c r="CR229">
        <v>10</v>
      </c>
      <c r="CS229">
        <v>10</v>
      </c>
      <c r="CT229">
        <v>10</v>
      </c>
      <c r="CU229">
        <v>10</v>
      </c>
      <c r="CV229">
        <v>10</v>
      </c>
      <c r="CW229">
        <v>10</v>
      </c>
      <c r="CX229">
        <v>10</v>
      </c>
    </row>
    <row r="230" spans="1:102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</row>
    <row r="231" spans="1:102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  <c r="CM231">
        <v>2</v>
      </c>
      <c r="CN231">
        <v>2</v>
      </c>
      <c r="CO231">
        <v>3</v>
      </c>
      <c r="CP231">
        <v>3</v>
      </c>
      <c r="CQ231">
        <v>3</v>
      </c>
      <c r="CR231">
        <v>3</v>
      </c>
      <c r="CS231">
        <v>3</v>
      </c>
      <c r="CT231">
        <v>3</v>
      </c>
      <c r="CU231">
        <v>3</v>
      </c>
      <c r="CV231">
        <v>3</v>
      </c>
      <c r="CW231">
        <v>3</v>
      </c>
      <c r="CX231">
        <v>3</v>
      </c>
    </row>
    <row r="232" spans="1:102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  <c r="CM232">
        <v>3</v>
      </c>
      <c r="CN232">
        <v>3</v>
      </c>
      <c r="CO232">
        <v>3</v>
      </c>
      <c r="CP232">
        <v>3</v>
      </c>
      <c r="CQ232">
        <v>3</v>
      </c>
      <c r="CR232">
        <v>4</v>
      </c>
      <c r="CS232">
        <v>4</v>
      </c>
      <c r="CT232">
        <v>4</v>
      </c>
      <c r="CU232">
        <v>4</v>
      </c>
      <c r="CV232">
        <v>4</v>
      </c>
      <c r="CW232">
        <v>4</v>
      </c>
      <c r="CX232">
        <v>4</v>
      </c>
    </row>
    <row r="233" spans="1:10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1</v>
      </c>
      <c r="CJ233">
        <v>1</v>
      </c>
      <c r="CK233">
        <v>1</v>
      </c>
      <c r="CL233">
        <v>1</v>
      </c>
      <c r="CM233">
        <v>1</v>
      </c>
      <c r="CN233">
        <v>1</v>
      </c>
      <c r="CO233">
        <v>1</v>
      </c>
      <c r="CP233">
        <v>1</v>
      </c>
      <c r="CQ233">
        <v>1</v>
      </c>
      <c r="CR233">
        <v>1</v>
      </c>
      <c r="CS233">
        <v>1</v>
      </c>
      <c r="CT233">
        <v>1</v>
      </c>
      <c r="CU233">
        <v>1</v>
      </c>
      <c r="CV233">
        <v>1</v>
      </c>
      <c r="CW233">
        <v>1</v>
      </c>
      <c r="CX233">
        <v>1</v>
      </c>
    </row>
    <row r="234" spans="1:102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</row>
    <row r="235" spans="1:102" x14ac:dyDescent="0.3">
      <c r="B235" t="s">
        <v>553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</row>
    <row r="236" spans="1:102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</row>
    <row r="237" spans="1:102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  <c r="CM237">
        <v>2</v>
      </c>
      <c r="CN237">
        <v>2</v>
      </c>
      <c r="CO237">
        <v>3</v>
      </c>
      <c r="CP237">
        <v>3</v>
      </c>
      <c r="CQ237">
        <v>3</v>
      </c>
      <c r="CR237">
        <v>3</v>
      </c>
      <c r="CS237">
        <v>3</v>
      </c>
      <c r="CT237">
        <v>3</v>
      </c>
      <c r="CU237">
        <v>3</v>
      </c>
      <c r="CV237">
        <v>3</v>
      </c>
      <c r="CW237">
        <v>3</v>
      </c>
      <c r="CX237">
        <v>3</v>
      </c>
    </row>
    <row r="238" spans="1:102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</row>
    <row r="239" spans="1:102" x14ac:dyDescent="0.3">
      <c r="B239" t="s">
        <v>573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  <c r="CM239">
        <v>2</v>
      </c>
      <c r="CN239">
        <v>2</v>
      </c>
      <c r="CO239">
        <v>2</v>
      </c>
      <c r="CP239">
        <v>2</v>
      </c>
      <c r="CQ239">
        <v>2</v>
      </c>
      <c r="CR239">
        <v>2</v>
      </c>
      <c r="CS239">
        <v>2</v>
      </c>
      <c r="CT239">
        <v>2</v>
      </c>
      <c r="CU239">
        <v>2</v>
      </c>
      <c r="CV239">
        <v>2</v>
      </c>
      <c r="CW239">
        <v>2</v>
      </c>
      <c r="CX239">
        <v>2</v>
      </c>
    </row>
    <row r="240" spans="1:102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</row>
    <row r="241" spans="1:102" x14ac:dyDescent="0.3">
      <c r="B241" t="s">
        <v>582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</row>
    <row r="242" spans="1:102" x14ac:dyDescent="0.3">
      <c r="B242" t="s">
        <v>583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  <c r="CN242">
        <v>1</v>
      </c>
      <c r="CO242">
        <v>1</v>
      </c>
      <c r="CP242">
        <v>1</v>
      </c>
      <c r="CQ242">
        <v>1</v>
      </c>
      <c r="CR242">
        <v>1</v>
      </c>
      <c r="CS242">
        <v>2</v>
      </c>
      <c r="CT242">
        <v>2</v>
      </c>
      <c r="CU242">
        <v>2</v>
      </c>
      <c r="CV242">
        <v>2</v>
      </c>
      <c r="CW242">
        <v>2</v>
      </c>
      <c r="CX242">
        <v>2</v>
      </c>
    </row>
    <row r="243" spans="1:102" x14ac:dyDescent="0.3">
      <c r="B243" t="s">
        <v>587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  <c r="CM243">
        <v>2</v>
      </c>
      <c r="CN243">
        <v>2</v>
      </c>
      <c r="CO243">
        <v>3</v>
      </c>
      <c r="CP243">
        <v>3</v>
      </c>
      <c r="CQ243">
        <v>4</v>
      </c>
      <c r="CR243">
        <v>4</v>
      </c>
      <c r="CS243">
        <v>4</v>
      </c>
      <c r="CT243">
        <v>4</v>
      </c>
      <c r="CU243">
        <v>2</v>
      </c>
      <c r="CV243">
        <v>2</v>
      </c>
      <c r="CW243">
        <v>2</v>
      </c>
      <c r="CX243">
        <v>2</v>
      </c>
    </row>
    <row r="244" spans="1:102" x14ac:dyDescent="0.3">
      <c r="B244" t="s">
        <v>588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1</v>
      </c>
      <c r="CW244">
        <v>1</v>
      </c>
      <c r="CX244">
        <v>1</v>
      </c>
    </row>
    <row r="245" spans="1:102" x14ac:dyDescent="0.3">
      <c r="B245" t="s">
        <v>589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  <c r="CL245">
        <v>13</v>
      </c>
      <c r="CM245">
        <v>13</v>
      </c>
      <c r="CN245">
        <v>13</v>
      </c>
      <c r="CO245">
        <v>14</v>
      </c>
      <c r="CP245">
        <v>14</v>
      </c>
      <c r="CQ245">
        <v>14</v>
      </c>
      <c r="CR245">
        <v>17</v>
      </c>
      <c r="CS245">
        <v>21</v>
      </c>
      <c r="CT245">
        <v>21</v>
      </c>
      <c r="CU245">
        <v>21</v>
      </c>
      <c r="CV245">
        <v>23</v>
      </c>
      <c r="CW245">
        <v>23</v>
      </c>
      <c r="CX245">
        <v>24</v>
      </c>
    </row>
    <row r="246" spans="1:102" x14ac:dyDescent="0.3">
      <c r="B246" t="s">
        <v>590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</row>
    <row r="247" spans="1:102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</row>
    <row r="248" spans="1:102" x14ac:dyDescent="0.3">
      <c r="A248" t="s">
        <v>591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</row>
    <row r="249" spans="1:102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  <c r="CL249">
        <v>11</v>
      </c>
      <c r="CM249">
        <v>12</v>
      </c>
      <c r="CN249">
        <v>12</v>
      </c>
      <c r="CO249">
        <v>12</v>
      </c>
      <c r="CP249">
        <v>12</v>
      </c>
      <c r="CQ249">
        <v>12</v>
      </c>
      <c r="CR249">
        <v>12</v>
      </c>
      <c r="CS249">
        <v>12</v>
      </c>
      <c r="CT249">
        <v>12</v>
      </c>
      <c r="CU249">
        <v>12</v>
      </c>
      <c r="CV249">
        <v>12</v>
      </c>
      <c r="CW249">
        <v>12</v>
      </c>
      <c r="CX249">
        <v>12</v>
      </c>
    </row>
    <row r="250" spans="1:102" x14ac:dyDescent="0.3">
      <c r="B250" t="s">
        <v>606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  <c r="CL250">
        <v>4</v>
      </c>
      <c r="CM250">
        <v>4</v>
      </c>
      <c r="CN250">
        <v>5</v>
      </c>
      <c r="CO250">
        <v>5</v>
      </c>
      <c r="CP250">
        <v>5</v>
      </c>
      <c r="CQ250">
        <v>5</v>
      </c>
      <c r="CR250">
        <v>5</v>
      </c>
      <c r="CS250">
        <v>5</v>
      </c>
      <c r="CT250">
        <v>5</v>
      </c>
      <c r="CU250">
        <v>5</v>
      </c>
      <c r="CV250">
        <v>5</v>
      </c>
      <c r="CW250">
        <v>5</v>
      </c>
      <c r="CX250">
        <v>5</v>
      </c>
    </row>
    <row r="251" spans="1:102" x14ac:dyDescent="0.3">
      <c r="A251" t="s">
        <v>607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</row>
    <row r="252" spans="1:102" x14ac:dyDescent="0.3">
      <c r="A252" t="s">
        <v>608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1</v>
      </c>
      <c r="CP252">
        <v>1</v>
      </c>
      <c r="CQ252">
        <v>1</v>
      </c>
      <c r="CR252">
        <v>1</v>
      </c>
      <c r="CS252">
        <v>1</v>
      </c>
      <c r="CT252">
        <v>1</v>
      </c>
      <c r="CU252">
        <v>1</v>
      </c>
      <c r="CV252">
        <v>1</v>
      </c>
      <c r="CW252">
        <v>1</v>
      </c>
      <c r="CX252">
        <v>1</v>
      </c>
    </row>
    <row r="253" spans="1:102" x14ac:dyDescent="0.3">
      <c r="A253" t="s">
        <v>609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  <c r="CN253">
        <v>1</v>
      </c>
      <c r="CO253">
        <v>1</v>
      </c>
      <c r="CP253">
        <v>1</v>
      </c>
      <c r="CQ253">
        <v>1</v>
      </c>
      <c r="CR253">
        <v>1</v>
      </c>
      <c r="CS253">
        <v>1</v>
      </c>
      <c r="CT253">
        <v>1</v>
      </c>
      <c r="CU253">
        <v>1</v>
      </c>
      <c r="CV253">
        <v>1</v>
      </c>
      <c r="CW253">
        <v>1</v>
      </c>
      <c r="CX253">
        <v>1</v>
      </c>
    </row>
    <row r="254" spans="1:102" x14ac:dyDescent="0.3">
      <c r="B254" t="s">
        <v>610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  <c r="CM254">
        <v>2</v>
      </c>
      <c r="CN254">
        <v>2</v>
      </c>
      <c r="CO254">
        <v>2</v>
      </c>
      <c r="CP254">
        <v>2</v>
      </c>
      <c r="CQ254">
        <v>2</v>
      </c>
      <c r="CR254">
        <v>2</v>
      </c>
      <c r="CS254">
        <v>2</v>
      </c>
      <c r="CT254">
        <v>2</v>
      </c>
      <c r="CU254">
        <v>2</v>
      </c>
      <c r="CV254">
        <v>2</v>
      </c>
      <c r="CW254">
        <v>2</v>
      </c>
      <c r="CX254">
        <v>2</v>
      </c>
    </row>
    <row r="255" spans="1:102" x14ac:dyDescent="0.3">
      <c r="B255" t="s">
        <v>611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  <c r="CN255">
        <v>1</v>
      </c>
      <c r="CO255">
        <v>1</v>
      </c>
      <c r="CP255">
        <v>1</v>
      </c>
      <c r="CQ255">
        <v>1</v>
      </c>
      <c r="CR255">
        <v>1</v>
      </c>
      <c r="CS255">
        <v>1</v>
      </c>
      <c r="CT255">
        <v>1</v>
      </c>
      <c r="CU255">
        <v>1</v>
      </c>
      <c r="CV255">
        <v>1</v>
      </c>
      <c r="CW255">
        <v>1</v>
      </c>
      <c r="CX255">
        <v>1</v>
      </c>
    </row>
    <row r="256" spans="1:102" x14ac:dyDescent="0.3">
      <c r="B256" t="s">
        <v>613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  <c r="CL256">
        <v>1</v>
      </c>
      <c r="CM256">
        <v>1</v>
      </c>
      <c r="CN256">
        <v>1</v>
      </c>
      <c r="CO256">
        <v>1</v>
      </c>
      <c r="CP256">
        <v>1</v>
      </c>
      <c r="CQ256">
        <v>1</v>
      </c>
      <c r="CR256">
        <v>1</v>
      </c>
      <c r="CS256">
        <v>1</v>
      </c>
      <c r="CT256">
        <v>1</v>
      </c>
      <c r="CU256">
        <v>1</v>
      </c>
      <c r="CV256">
        <v>1</v>
      </c>
      <c r="CW256">
        <v>1</v>
      </c>
      <c r="CX256">
        <v>1</v>
      </c>
    </row>
    <row r="257" spans="1:102" x14ac:dyDescent="0.3">
      <c r="B257" t="s">
        <v>614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1</v>
      </c>
      <c r="CT257">
        <v>2</v>
      </c>
      <c r="CU257">
        <v>2</v>
      </c>
      <c r="CV257">
        <v>4</v>
      </c>
      <c r="CW257">
        <v>4</v>
      </c>
      <c r="CX257">
        <v>4</v>
      </c>
    </row>
    <row r="258" spans="1:102" x14ac:dyDescent="0.3">
      <c r="A258" t="s">
        <v>616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</row>
    <row r="259" spans="1:102" x14ac:dyDescent="0.3">
      <c r="B259" t="s">
        <v>617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  <c r="CM259">
        <v>2</v>
      </c>
      <c r="CN259">
        <v>2</v>
      </c>
      <c r="CO259">
        <v>2</v>
      </c>
      <c r="CP259">
        <v>2</v>
      </c>
      <c r="CQ259">
        <v>2</v>
      </c>
      <c r="CR259">
        <v>3</v>
      </c>
      <c r="CS259">
        <v>3</v>
      </c>
      <c r="CT259">
        <v>3</v>
      </c>
      <c r="CU259">
        <v>3</v>
      </c>
      <c r="CV259">
        <v>3</v>
      </c>
      <c r="CW259">
        <v>3</v>
      </c>
      <c r="CX259">
        <v>3</v>
      </c>
    </row>
    <row r="260" spans="1:102" x14ac:dyDescent="0.3">
      <c r="A260" t="s">
        <v>626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</row>
    <row r="261" spans="1:102" x14ac:dyDescent="0.3">
      <c r="A261" t="s">
        <v>623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</row>
    <row r="262" spans="1:102" x14ac:dyDescent="0.3">
      <c r="B262" t="s">
        <v>624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</row>
    <row r="263" spans="1:102" x14ac:dyDescent="0.3">
      <c r="B263" t="s">
        <v>625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</row>
    <row r="264" spans="1:102" x14ac:dyDescent="0.3">
      <c r="B264" t="s">
        <v>627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</row>
    <row r="265" spans="1:102" x14ac:dyDescent="0.3">
      <c r="B265" t="s">
        <v>628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X265"/>
  <sheetViews>
    <sheetView topLeftCell="A4"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102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  <c r="CL1" s="16">
        <v>43937</v>
      </c>
      <c r="CM1" s="16">
        <v>43938</v>
      </c>
      <c r="CN1" s="16">
        <v>43939</v>
      </c>
      <c r="CO1" s="16">
        <v>43940</v>
      </c>
      <c r="CP1" s="16">
        <v>43941</v>
      </c>
      <c r="CQ1" s="16">
        <v>43942</v>
      </c>
      <c r="CR1" s="16">
        <v>43943</v>
      </c>
      <c r="CS1" s="16">
        <v>43944</v>
      </c>
      <c r="CT1" s="16">
        <v>43945</v>
      </c>
      <c r="CU1" s="16">
        <v>43946</v>
      </c>
      <c r="CV1" s="16">
        <v>43947</v>
      </c>
      <c r="CW1" s="16">
        <v>43948</v>
      </c>
      <c r="CX1" s="16">
        <v>43949</v>
      </c>
    </row>
    <row r="2" spans="1:10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  <c r="CL2">
        <v>840</v>
      </c>
      <c r="CM2">
        <v>906</v>
      </c>
      <c r="CN2">
        <v>933</v>
      </c>
      <c r="CO2">
        <v>996</v>
      </c>
      <c r="CP2">
        <v>1026</v>
      </c>
      <c r="CQ2">
        <v>1092</v>
      </c>
      <c r="CR2">
        <v>1176</v>
      </c>
      <c r="CS2">
        <v>1279</v>
      </c>
      <c r="CT2">
        <v>1351</v>
      </c>
      <c r="CU2">
        <v>1463</v>
      </c>
      <c r="CV2">
        <v>1531</v>
      </c>
      <c r="CW2">
        <v>1703</v>
      </c>
      <c r="CX2">
        <v>1828</v>
      </c>
    </row>
    <row r="3" spans="1:10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  <c r="CL3">
        <v>518</v>
      </c>
      <c r="CM3">
        <v>539</v>
      </c>
      <c r="CN3">
        <v>548</v>
      </c>
      <c r="CO3">
        <v>562</v>
      </c>
      <c r="CP3">
        <v>584</v>
      </c>
      <c r="CQ3">
        <v>609</v>
      </c>
      <c r="CR3">
        <v>634</v>
      </c>
      <c r="CS3">
        <v>663</v>
      </c>
      <c r="CT3">
        <v>678</v>
      </c>
      <c r="CU3">
        <v>712</v>
      </c>
      <c r="CV3">
        <v>726</v>
      </c>
      <c r="CW3">
        <v>736</v>
      </c>
      <c r="CX3">
        <v>750</v>
      </c>
    </row>
    <row r="4" spans="1:10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  <c r="CL4">
        <v>2268</v>
      </c>
      <c r="CM4">
        <v>2418</v>
      </c>
      <c r="CN4">
        <v>2534</v>
      </c>
      <c r="CO4">
        <v>2629</v>
      </c>
      <c r="CP4">
        <v>2718</v>
      </c>
      <c r="CQ4">
        <v>2811</v>
      </c>
      <c r="CR4">
        <v>2910</v>
      </c>
      <c r="CS4">
        <v>3007</v>
      </c>
      <c r="CT4">
        <v>3127</v>
      </c>
      <c r="CU4">
        <v>3256</v>
      </c>
      <c r="CV4">
        <v>3382</v>
      </c>
      <c r="CW4">
        <v>3517</v>
      </c>
      <c r="CX4">
        <v>3649</v>
      </c>
    </row>
    <row r="5" spans="1:10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  <c r="CL5">
        <v>673</v>
      </c>
      <c r="CM5">
        <v>696</v>
      </c>
      <c r="CN5">
        <v>704</v>
      </c>
      <c r="CO5">
        <v>713</v>
      </c>
      <c r="CP5">
        <v>717</v>
      </c>
      <c r="CQ5">
        <v>717</v>
      </c>
      <c r="CR5">
        <v>723</v>
      </c>
      <c r="CS5">
        <v>723</v>
      </c>
      <c r="CT5">
        <v>731</v>
      </c>
      <c r="CU5">
        <v>738</v>
      </c>
      <c r="CV5">
        <v>738</v>
      </c>
      <c r="CW5">
        <v>743</v>
      </c>
      <c r="CX5">
        <v>743</v>
      </c>
    </row>
    <row r="6" spans="1:102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19</v>
      </c>
      <c r="CM6">
        <v>19</v>
      </c>
      <c r="CN6">
        <v>24</v>
      </c>
      <c r="CO6">
        <v>24</v>
      </c>
      <c r="CP6">
        <v>24</v>
      </c>
      <c r="CQ6">
        <v>24</v>
      </c>
      <c r="CR6">
        <v>25</v>
      </c>
      <c r="CS6">
        <v>25</v>
      </c>
      <c r="CT6">
        <v>25</v>
      </c>
      <c r="CU6">
        <v>25</v>
      </c>
      <c r="CV6">
        <v>26</v>
      </c>
      <c r="CW6">
        <v>27</v>
      </c>
      <c r="CX6">
        <v>27</v>
      </c>
    </row>
    <row r="7" spans="1:10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23</v>
      </c>
      <c r="CQ7">
        <v>23</v>
      </c>
      <c r="CR7">
        <v>24</v>
      </c>
      <c r="CS7">
        <v>24</v>
      </c>
      <c r="CT7">
        <v>24</v>
      </c>
      <c r="CU7">
        <v>24</v>
      </c>
      <c r="CV7">
        <v>24</v>
      </c>
      <c r="CW7">
        <v>24</v>
      </c>
      <c r="CX7">
        <v>24</v>
      </c>
    </row>
    <row r="8" spans="1:10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  <c r="CL8">
        <v>2571</v>
      </c>
      <c r="CM8">
        <v>2669</v>
      </c>
      <c r="CN8">
        <v>2758</v>
      </c>
      <c r="CO8">
        <v>2839</v>
      </c>
      <c r="CP8">
        <v>2941</v>
      </c>
      <c r="CQ8">
        <v>3031</v>
      </c>
      <c r="CR8">
        <v>3144</v>
      </c>
      <c r="CS8">
        <v>3435</v>
      </c>
      <c r="CT8">
        <v>3607</v>
      </c>
      <c r="CU8">
        <v>3780</v>
      </c>
      <c r="CV8">
        <v>3892</v>
      </c>
      <c r="CW8">
        <v>4003</v>
      </c>
      <c r="CX8">
        <v>4127</v>
      </c>
    </row>
    <row r="9" spans="1:10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  <c r="CL9">
        <v>1159</v>
      </c>
      <c r="CM9">
        <v>1201</v>
      </c>
      <c r="CN9">
        <v>1248</v>
      </c>
      <c r="CO9">
        <v>1291</v>
      </c>
      <c r="CP9">
        <v>1339</v>
      </c>
      <c r="CQ9">
        <v>1401</v>
      </c>
      <c r="CR9">
        <v>1473</v>
      </c>
      <c r="CS9">
        <v>1523</v>
      </c>
      <c r="CT9">
        <v>1596</v>
      </c>
      <c r="CU9">
        <v>1677</v>
      </c>
      <c r="CV9">
        <v>1746</v>
      </c>
      <c r="CW9">
        <v>1808</v>
      </c>
      <c r="CX9">
        <v>1867</v>
      </c>
    </row>
    <row r="10" spans="1:10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  <c r="CL10">
        <v>103</v>
      </c>
      <c r="CM10">
        <v>103</v>
      </c>
      <c r="CN10">
        <v>103</v>
      </c>
      <c r="CO10">
        <v>103</v>
      </c>
      <c r="CP10">
        <v>104</v>
      </c>
      <c r="CQ10">
        <v>104</v>
      </c>
      <c r="CR10">
        <v>104</v>
      </c>
      <c r="CS10">
        <v>104</v>
      </c>
      <c r="CT10">
        <v>105</v>
      </c>
      <c r="CU10">
        <v>106</v>
      </c>
      <c r="CV10">
        <v>106</v>
      </c>
      <c r="CW10">
        <v>106</v>
      </c>
      <c r="CX10">
        <v>106</v>
      </c>
    </row>
    <row r="11" spans="1:10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  <c r="CL11">
        <v>2897</v>
      </c>
      <c r="CM11">
        <v>2926</v>
      </c>
      <c r="CN11">
        <v>2936</v>
      </c>
      <c r="CO11">
        <v>2957</v>
      </c>
      <c r="CP11">
        <v>2963</v>
      </c>
      <c r="CQ11">
        <v>2969</v>
      </c>
      <c r="CR11">
        <v>2971</v>
      </c>
      <c r="CS11">
        <v>2976</v>
      </c>
      <c r="CT11">
        <v>2982</v>
      </c>
      <c r="CU11">
        <v>2994</v>
      </c>
      <c r="CV11">
        <v>3002</v>
      </c>
      <c r="CW11">
        <v>3004</v>
      </c>
      <c r="CX11">
        <v>3016</v>
      </c>
    </row>
    <row r="12" spans="1:10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>
        <v>28</v>
      </c>
      <c r="CV12">
        <v>28</v>
      </c>
      <c r="CW12">
        <v>28</v>
      </c>
      <c r="CX12">
        <v>28</v>
      </c>
    </row>
    <row r="13" spans="1:10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  <c r="CL13">
        <v>1001</v>
      </c>
      <c r="CM13">
        <v>1007</v>
      </c>
      <c r="CN13">
        <v>1015</v>
      </c>
      <c r="CO13">
        <v>1019</v>
      </c>
      <c r="CP13">
        <v>1019</v>
      </c>
      <c r="CQ13">
        <v>1024</v>
      </c>
      <c r="CR13">
        <v>1024</v>
      </c>
      <c r="CS13">
        <v>1026</v>
      </c>
      <c r="CT13">
        <v>1026</v>
      </c>
      <c r="CU13">
        <v>1026</v>
      </c>
      <c r="CV13">
        <v>1030</v>
      </c>
      <c r="CW13">
        <v>1033</v>
      </c>
      <c r="CX13">
        <v>1034</v>
      </c>
    </row>
    <row r="14" spans="1:10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  <c r="CL14">
        <v>433</v>
      </c>
      <c r="CM14">
        <v>435</v>
      </c>
      <c r="CN14">
        <v>435</v>
      </c>
      <c r="CO14">
        <v>435</v>
      </c>
      <c r="CP14">
        <v>435</v>
      </c>
      <c r="CQ14">
        <v>437</v>
      </c>
      <c r="CR14">
        <v>438</v>
      </c>
      <c r="CS14">
        <v>438</v>
      </c>
      <c r="CT14">
        <v>438</v>
      </c>
      <c r="CU14">
        <v>438</v>
      </c>
      <c r="CV14">
        <v>438</v>
      </c>
      <c r="CW14">
        <v>438</v>
      </c>
      <c r="CX14">
        <v>438</v>
      </c>
    </row>
    <row r="15" spans="1:10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  <c r="CL15">
        <v>169</v>
      </c>
      <c r="CM15">
        <v>180</v>
      </c>
      <c r="CN15">
        <v>188</v>
      </c>
      <c r="CO15">
        <v>195</v>
      </c>
      <c r="CP15">
        <v>200</v>
      </c>
      <c r="CQ15">
        <v>201</v>
      </c>
      <c r="CR15">
        <v>205</v>
      </c>
      <c r="CS15">
        <v>207</v>
      </c>
      <c r="CT15">
        <v>207</v>
      </c>
      <c r="CU15">
        <v>207</v>
      </c>
      <c r="CV15">
        <v>212</v>
      </c>
      <c r="CW15">
        <v>214</v>
      </c>
      <c r="CX15">
        <v>218</v>
      </c>
    </row>
    <row r="16" spans="1:10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  <c r="CL16">
        <v>1299</v>
      </c>
      <c r="CM16">
        <v>1302</v>
      </c>
      <c r="CN16">
        <v>1319</v>
      </c>
      <c r="CO16">
        <v>1328</v>
      </c>
      <c r="CP16">
        <v>1329</v>
      </c>
      <c r="CQ16">
        <v>1336</v>
      </c>
      <c r="CR16">
        <v>1336</v>
      </c>
      <c r="CS16">
        <v>1337</v>
      </c>
      <c r="CT16">
        <v>1343</v>
      </c>
      <c r="CU16">
        <v>1346</v>
      </c>
      <c r="CV16">
        <v>1349</v>
      </c>
      <c r="CW16">
        <v>1349</v>
      </c>
      <c r="CX16">
        <v>1354</v>
      </c>
    </row>
    <row r="17" spans="1:10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  <c r="CL17">
        <v>532</v>
      </c>
      <c r="CM17">
        <v>541</v>
      </c>
      <c r="CN17">
        <v>544</v>
      </c>
      <c r="CO17">
        <v>545</v>
      </c>
      <c r="CP17">
        <v>545</v>
      </c>
      <c r="CQ17">
        <v>546</v>
      </c>
      <c r="CR17">
        <v>546</v>
      </c>
      <c r="CS17">
        <v>546</v>
      </c>
      <c r="CT17">
        <v>548</v>
      </c>
      <c r="CU17">
        <v>549</v>
      </c>
      <c r="CV17">
        <v>549</v>
      </c>
      <c r="CW17">
        <v>549</v>
      </c>
      <c r="CX17">
        <v>550</v>
      </c>
    </row>
    <row r="18" spans="1:10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  <c r="CL18">
        <v>14476</v>
      </c>
      <c r="CM18">
        <v>14595</v>
      </c>
      <c r="CN18">
        <v>14671</v>
      </c>
      <c r="CO18">
        <v>14749</v>
      </c>
      <c r="CP18">
        <v>14795</v>
      </c>
      <c r="CQ18">
        <v>14873</v>
      </c>
      <c r="CR18">
        <v>14925</v>
      </c>
      <c r="CS18">
        <v>15002</v>
      </c>
      <c r="CT18">
        <v>15071</v>
      </c>
      <c r="CU18">
        <v>15148</v>
      </c>
      <c r="CV18">
        <v>15225</v>
      </c>
      <c r="CW18">
        <v>15274</v>
      </c>
      <c r="CX18">
        <v>15357</v>
      </c>
    </row>
    <row r="19" spans="1:10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  <c r="CL19">
        <v>1283</v>
      </c>
      <c r="CM19">
        <v>1340</v>
      </c>
      <c r="CN19">
        <v>1373</v>
      </c>
      <c r="CO19">
        <v>1398</v>
      </c>
      <c r="CP19">
        <v>1436</v>
      </c>
      <c r="CQ19">
        <v>1480</v>
      </c>
      <c r="CR19">
        <v>1518</v>
      </c>
      <c r="CS19">
        <v>1548</v>
      </c>
      <c r="CT19">
        <v>1592</v>
      </c>
      <c r="CU19">
        <v>1617</v>
      </c>
      <c r="CV19">
        <v>1645</v>
      </c>
      <c r="CW19">
        <v>1678</v>
      </c>
      <c r="CX19">
        <v>1717</v>
      </c>
    </row>
    <row r="20" spans="1:102" x14ac:dyDescent="0.3">
      <c r="B20" t="s">
        <v>571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  <c r="CL20">
        <v>53</v>
      </c>
      <c r="CM20">
        <v>54</v>
      </c>
      <c r="CN20">
        <v>55</v>
      </c>
      <c r="CO20">
        <v>55</v>
      </c>
      <c r="CP20">
        <v>60</v>
      </c>
      <c r="CQ20">
        <v>65</v>
      </c>
      <c r="CR20">
        <v>65</v>
      </c>
      <c r="CS20">
        <v>72</v>
      </c>
      <c r="CT20">
        <v>73</v>
      </c>
      <c r="CU20">
        <v>78</v>
      </c>
      <c r="CV20">
        <v>80</v>
      </c>
      <c r="CW20">
        <v>80</v>
      </c>
      <c r="CX20">
        <v>80</v>
      </c>
    </row>
    <row r="21" spans="1:10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  <c r="CL21">
        <v>1700</v>
      </c>
      <c r="CM21">
        <v>1740</v>
      </c>
      <c r="CN21">
        <v>1773</v>
      </c>
      <c r="CO21">
        <v>1881</v>
      </c>
      <c r="CP21">
        <v>1907</v>
      </c>
      <c r="CQ21">
        <v>1973</v>
      </c>
      <c r="CR21">
        <v>2027</v>
      </c>
      <c r="CS21">
        <v>2217</v>
      </c>
      <c r="CT21">
        <v>2518</v>
      </c>
      <c r="CU21">
        <v>2588</v>
      </c>
      <c r="CV21">
        <v>2647</v>
      </c>
      <c r="CW21">
        <v>2723</v>
      </c>
      <c r="CX21">
        <v>2811</v>
      </c>
    </row>
    <row r="22" spans="1:10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  <c r="CL22">
        <v>1572</v>
      </c>
      <c r="CM22">
        <v>1838</v>
      </c>
      <c r="CN22">
        <v>2144</v>
      </c>
      <c r="CO22">
        <v>2456</v>
      </c>
      <c r="CP22">
        <v>2948</v>
      </c>
      <c r="CQ22">
        <v>3382</v>
      </c>
      <c r="CR22">
        <v>3772</v>
      </c>
      <c r="CS22">
        <v>4186</v>
      </c>
      <c r="CT22">
        <v>4689</v>
      </c>
      <c r="CU22">
        <v>4998</v>
      </c>
      <c r="CV22">
        <v>5416</v>
      </c>
      <c r="CW22">
        <v>5913</v>
      </c>
      <c r="CX22">
        <v>6462</v>
      </c>
    </row>
    <row r="23" spans="1:102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  <c r="CL23">
        <v>75</v>
      </c>
      <c r="CM23">
        <v>75</v>
      </c>
      <c r="CN23">
        <v>75</v>
      </c>
      <c r="CO23">
        <v>75</v>
      </c>
      <c r="CP23">
        <v>75</v>
      </c>
      <c r="CQ23">
        <v>75</v>
      </c>
      <c r="CR23">
        <v>75</v>
      </c>
      <c r="CS23">
        <v>76</v>
      </c>
      <c r="CT23">
        <v>77</v>
      </c>
      <c r="CU23">
        <v>79</v>
      </c>
      <c r="CV23">
        <v>79</v>
      </c>
      <c r="CW23">
        <v>80</v>
      </c>
      <c r="CX23">
        <v>80</v>
      </c>
    </row>
    <row r="24" spans="1:10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  <c r="CL24">
        <v>4204</v>
      </c>
      <c r="CM24">
        <v>4779</v>
      </c>
      <c r="CN24">
        <v>4779</v>
      </c>
      <c r="CO24">
        <v>4779</v>
      </c>
      <c r="CP24">
        <v>6264</v>
      </c>
      <c r="CQ24">
        <v>6723</v>
      </c>
      <c r="CR24">
        <v>7281</v>
      </c>
      <c r="CS24">
        <v>8022</v>
      </c>
      <c r="CT24">
        <v>8773</v>
      </c>
      <c r="CU24">
        <v>9590</v>
      </c>
      <c r="CV24">
        <v>10463</v>
      </c>
      <c r="CW24">
        <v>11289</v>
      </c>
      <c r="CX24">
        <v>12208</v>
      </c>
    </row>
    <row r="25" spans="1:10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  <c r="CL25">
        <v>34809</v>
      </c>
      <c r="CM25">
        <v>36138</v>
      </c>
      <c r="CN25">
        <v>37183</v>
      </c>
      <c r="CO25">
        <v>38496</v>
      </c>
      <c r="CP25">
        <v>39983</v>
      </c>
      <c r="CQ25">
        <v>40956</v>
      </c>
      <c r="CR25">
        <v>41889</v>
      </c>
      <c r="CS25">
        <v>42797</v>
      </c>
      <c r="CT25">
        <v>44293</v>
      </c>
      <c r="CU25">
        <v>45325</v>
      </c>
      <c r="CV25">
        <v>46134</v>
      </c>
      <c r="CW25">
        <v>46687</v>
      </c>
      <c r="CX25">
        <v>47334</v>
      </c>
    </row>
    <row r="26" spans="1:102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54</v>
      </c>
      <c r="CQ26">
        <v>54</v>
      </c>
      <c r="CR26">
        <v>54</v>
      </c>
      <c r="CS26">
        <v>54</v>
      </c>
      <c r="CT26">
        <v>54</v>
      </c>
      <c r="CU26">
        <v>54</v>
      </c>
      <c r="CV26">
        <v>64</v>
      </c>
      <c r="CW26">
        <v>64</v>
      </c>
      <c r="CX26">
        <v>64</v>
      </c>
    </row>
    <row r="27" spans="1:10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  <c r="CM27">
        <v>5</v>
      </c>
      <c r="CN27">
        <v>5</v>
      </c>
      <c r="CO27">
        <v>5</v>
      </c>
      <c r="CP27">
        <v>5</v>
      </c>
      <c r="CQ27">
        <v>6</v>
      </c>
      <c r="CR27">
        <v>6</v>
      </c>
      <c r="CS27">
        <v>7</v>
      </c>
      <c r="CT27">
        <v>7</v>
      </c>
      <c r="CU27">
        <v>7</v>
      </c>
      <c r="CV27">
        <v>7</v>
      </c>
      <c r="CW27">
        <v>7</v>
      </c>
      <c r="CX27">
        <v>7</v>
      </c>
    </row>
    <row r="28" spans="1:10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  <c r="CL28">
        <v>441</v>
      </c>
      <c r="CM28">
        <v>465</v>
      </c>
      <c r="CN28">
        <v>493</v>
      </c>
      <c r="CO28">
        <v>520</v>
      </c>
      <c r="CP28">
        <v>564</v>
      </c>
      <c r="CQ28">
        <v>598</v>
      </c>
      <c r="CR28">
        <v>609</v>
      </c>
      <c r="CS28">
        <v>703</v>
      </c>
      <c r="CT28">
        <v>807</v>
      </c>
      <c r="CU28">
        <v>866</v>
      </c>
      <c r="CV28">
        <v>950</v>
      </c>
      <c r="CW28">
        <v>1014</v>
      </c>
      <c r="CX28">
        <v>1014</v>
      </c>
    </row>
    <row r="29" spans="1:10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  <c r="CL29">
        <v>1167</v>
      </c>
      <c r="CM29">
        <v>1214</v>
      </c>
      <c r="CN29">
        <v>1268</v>
      </c>
      <c r="CO29">
        <v>1285</v>
      </c>
      <c r="CP29">
        <v>1309</v>
      </c>
      <c r="CQ29">
        <v>1342</v>
      </c>
      <c r="CR29">
        <v>1368</v>
      </c>
      <c r="CS29">
        <v>1413</v>
      </c>
      <c r="CT29">
        <v>1421</v>
      </c>
      <c r="CU29">
        <v>1486</v>
      </c>
      <c r="CV29">
        <v>1516</v>
      </c>
      <c r="CW29">
        <v>1565</v>
      </c>
      <c r="CX29">
        <v>1585</v>
      </c>
    </row>
    <row r="30" spans="1:10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  <c r="CL30">
        <v>30425</v>
      </c>
      <c r="CM30">
        <v>33682</v>
      </c>
      <c r="CN30">
        <v>36658</v>
      </c>
      <c r="CO30">
        <v>38654</v>
      </c>
      <c r="CP30">
        <v>40743</v>
      </c>
      <c r="CQ30">
        <v>43079</v>
      </c>
      <c r="CR30">
        <v>45757</v>
      </c>
      <c r="CS30">
        <v>50036</v>
      </c>
      <c r="CT30">
        <v>54043</v>
      </c>
      <c r="CU30">
        <v>59324</v>
      </c>
      <c r="CV30">
        <v>63100</v>
      </c>
      <c r="CW30">
        <v>67446</v>
      </c>
      <c r="CX30">
        <v>73235</v>
      </c>
    </row>
    <row r="31" spans="1:10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136</v>
      </c>
      <c r="CM31">
        <v>136</v>
      </c>
      <c r="CN31">
        <v>137</v>
      </c>
      <c r="CO31">
        <v>138</v>
      </c>
      <c r="CP31">
        <v>138</v>
      </c>
      <c r="CQ31">
        <v>138</v>
      </c>
      <c r="CR31">
        <v>138</v>
      </c>
      <c r="CS31">
        <v>138</v>
      </c>
      <c r="CT31">
        <v>138</v>
      </c>
      <c r="CU31">
        <v>138</v>
      </c>
      <c r="CV31">
        <v>138</v>
      </c>
      <c r="CW31">
        <v>138</v>
      </c>
      <c r="CX31">
        <v>138</v>
      </c>
    </row>
    <row r="32" spans="1:10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  <c r="CL32">
        <v>800</v>
      </c>
      <c r="CM32">
        <v>846</v>
      </c>
      <c r="CN32">
        <v>878</v>
      </c>
      <c r="CO32">
        <v>894</v>
      </c>
      <c r="CP32">
        <v>929</v>
      </c>
      <c r="CQ32">
        <v>975</v>
      </c>
      <c r="CR32">
        <v>1024</v>
      </c>
      <c r="CS32">
        <v>1097</v>
      </c>
      <c r="CT32">
        <v>1234</v>
      </c>
      <c r="CU32">
        <v>1247</v>
      </c>
      <c r="CV32">
        <v>1300</v>
      </c>
      <c r="CW32">
        <v>1363</v>
      </c>
      <c r="CX32">
        <v>1399</v>
      </c>
    </row>
    <row r="33" spans="1:10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  <c r="CL33">
        <v>546</v>
      </c>
      <c r="CM33">
        <v>557</v>
      </c>
      <c r="CN33">
        <v>565</v>
      </c>
      <c r="CO33">
        <v>576</v>
      </c>
      <c r="CP33">
        <v>581</v>
      </c>
      <c r="CQ33">
        <v>600</v>
      </c>
      <c r="CR33">
        <v>609</v>
      </c>
      <c r="CS33">
        <v>616</v>
      </c>
      <c r="CT33">
        <v>629</v>
      </c>
      <c r="CU33">
        <v>629</v>
      </c>
      <c r="CV33">
        <v>632</v>
      </c>
      <c r="CW33">
        <v>635</v>
      </c>
      <c r="CX33">
        <v>638</v>
      </c>
    </row>
    <row r="34" spans="1:102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  <c r="CL34">
        <v>56</v>
      </c>
      <c r="CM34">
        <v>56</v>
      </c>
      <c r="CN34">
        <v>58</v>
      </c>
      <c r="CO34">
        <v>61</v>
      </c>
      <c r="CP34">
        <v>67</v>
      </c>
      <c r="CQ34">
        <v>68</v>
      </c>
      <c r="CR34">
        <v>73</v>
      </c>
      <c r="CS34">
        <v>82</v>
      </c>
      <c r="CT34">
        <v>88</v>
      </c>
      <c r="CU34">
        <v>90</v>
      </c>
      <c r="CV34">
        <v>106</v>
      </c>
      <c r="CW34">
        <v>109</v>
      </c>
      <c r="CX34">
        <v>114</v>
      </c>
    </row>
    <row r="35" spans="1:10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  <c r="CL35">
        <v>122</v>
      </c>
      <c r="CM35">
        <v>122</v>
      </c>
      <c r="CN35">
        <v>122</v>
      </c>
      <c r="CO35">
        <v>122</v>
      </c>
      <c r="CP35">
        <v>122</v>
      </c>
      <c r="CQ35">
        <v>122</v>
      </c>
      <c r="CR35">
        <v>122</v>
      </c>
      <c r="CS35">
        <v>122</v>
      </c>
      <c r="CT35">
        <v>122</v>
      </c>
      <c r="CU35">
        <v>122</v>
      </c>
      <c r="CV35">
        <v>122</v>
      </c>
      <c r="CW35">
        <v>122</v>
      </c>
      <c r="CX35">
        <v>122</v>
      </c>
    </row>
    <row r="36" spans="1:10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  <c r="CL36">
        <v>996</v>
      </c>
      <c r="CM36">
        <v>996</v>
      </c>
      <c r="CN36">
        <v>1017</v>
      </c>
      <c r="CO36">
        <v>1017</v>
      </c>
      <c r="CP36">
        <v>1163</v>
      </c>
      <c r="CQ36">
        <v>1163</v>
      </c>
      <c r="CR36">
        <v>1163</v>
      </c>
      <c r="CS36">
        <v>1334</v>
      </c>
      <c r="CT36">
        <v>1430</v>
      </c>
      <c r="CU36">
        <v>1518</v>
      </c>
      <c r="CV36">
        <v>1621</v>
      </c>
      <c r="CW36">
        <v>1705</v>
      </c>
      <c r="CX36">
        <v>1705</v>
      </c>
    </row>
    <row r="37" spans="1:10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  <c r="CL37">
        <v>1996</v>
      </c>
      <c r="CM37">
        <v>2397</v>
      </c>
      <c r="CN37">
        <v>2562</v>
      </c>
      <c r="CO37">
        <v>2803</v>
      </c>
      <c r="CP37">
        <v>2908</v>
      </c>
      <c r="CQ37">
        <v>3095</v>
      </c>
      <c r="CR37">
        <v>3401</v>
      </c>
      <c r="CS37">
        <v>3720</v>
      </c>
      <c r="CT37">
        <v>4017</v>
      </c>
      <c r="CU37">
        <v>4233</v>
      </c>
      <c r="CV37">
        <v>4480</v>
      </c>
      <c r="CW37">
        <v>4696</v>
      </c>
      <c r="CX37">
        <v>4850</v>
      </c>
    </row>
    <row r="38" spans="1:10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  <c r="CL38">
        <v>1561</v>
      </c>
      <c r="CM38">
        <v>1575</v>
      </c>
      <c r="CN38">
        <v>1618</v>
      </c>
      <c r="CO38">
        <v>1647</v>
      </c>
      <c r="CP38">
        <v>1647</v>
      </c>
      <c r="CQ38">
        <v>1724</v>
      </c>
      <c r="CR38">
        <v>1795</v>
      </c>
      <c r="CS38">
        <v>1824</v>
      </c>
      <c r="CT38">
        <v>1853</v>
      </c>
      <c r="CU38">
        <v>1948</v>
      </c>
      <c r="CV38">
        <v>1948</v>
      </c>
      <c r="CW38">
        <v>1998</v>
      </c>
      <c r="CX38">
        <v>2053</v>
      </c>
    </row>
    <row r="39" spans="1:10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  <c r="CM39">
        <v>13</v>
      </c>
      <c r="CN39">
        <v>13</v>
      </c>
      <c r="CO39">
        <v>13</v>
      </c>
      <c r="CP39">
        <v>13</v>
      </c>
      <c r="CQ39">
        <v>13</v>
      </c>
      <c r="CR39">
        <v>13</v>
      </c>
      <c r="CS39">
        <v>13</v>
      </c>
      <c r="CT39">
        <v>13</v>
      </c>
      <c r="CU39">
        <v>13</v>
      </c>
      <c r="CV39">
        <v>13</v>
      </c>
      <c r="CW39">
        <v>13</v>
      </c>
      <c r="CX39">
        <v>13</v>
      </c>
    </row>
    <row r="40" spans="1:10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  <c r="CL40">
        <v>250</v>
      </c>
      <c r="CM40">
        <v>250</v>
      </c>
      <c r="CN40">
        <v>253</v>
      </c>
      <c r="CO40">
        <v>254</v>
      </c>
      <c r="CP40">
        <v>254</v>
      </c>
      <c r="CQ40">
        <v>255</v>
      </c>
      <c r="CR40">
        <v>257</v>
      </c>
      <c r="CS40">
        <v>262</v>
      </c>
      <c r="CT40">
        <v>263</v>
      </c>
      <c r="CU40">
        <v>267</v>
      </c>
      <c r="CV40">
        <v>271</v>
      </c>
      <c r="CW40">
        <v>273</v>
      </c>
      <c r="CX40">
        <v>273</v>
      </c>
    </row>
    <row r="41" spans="1:10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  <c r="CL41">
        <v>117</v>
      </c>
      <c r="CM41">
        <v>117</v>
      </c>
      <c r="CN41">
        <v>117</v>
      </c>
      <c r="CO41">
        <v>118</v>
      </c>
      <c r="CP41">
        <v>118</v>
      </c>
      <c r="CQ41">
        <v>118</v>
      </c>
      <c r="CR41">
        <v>118</v>
      </c>
      <c r="CS41">
        <v>118</v>
      </c>
      <c r="CT41">
        <v>118</v>
      </c>
      <c r="CU41">
        <v>118</v>
      </c>
      <c r="CV41">
        <v>118</v>
      </c>
      <c r="CW41">
        <v>118</v>
      </c>
      <c r="CX41">
        <v>118</v>
      </c>
    </row>
    <row r="42" spans="1:102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  <c r="CL42">
        <v>252</v>
      </c>
      <c r="CM42">
        <v>256</v>
      </c>
      <c r="CN42">
        <v>257</v>
      </c>
      <c r="CO42">
        <v>257</v>
      </c>
      <c r="CP42">
        <v>257</v>
      </c>
      <c r="CQ42">
        <v>257</v>
      </c>
      <c r="CR42">
        <v>256</v>
      </c>
      <c r="CS42">
        <v>256</v>
      </c>
      <c r="CT42">
        <v>256</v>
      </c>
      <c r="CU42">
        <v>257</v>
      </c>
      <c r="CV42">
        <v>258</v>
      </c>
      <c r="CW42">
        <v>258</v>
      </c>
      <c r="CX42">
        <v>258</v>
      </c>
    </row>
    <row r="43" spans="1:102" x14ac:dyDescent="0.3">
      <c r="A43" t="s">
        <v>465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  <c r="CL43">
        <v>579</v>
      </c>
      <c r="CM43">
        <v>606</v>
      </c>
      <c r="CN43">
        <v>649</v>
      </c>
      <c r="CO43">
        <v>675</v>
      </c>
      <c r="CP43">
        <v>721</v>
      </c>
      <c r="CQ43">
        <v>737</v>
      </c>
      <c r="CR43">
        <v>772</v>
      </c>
      <c r="CS43">
        <v>827</v>
      </c>
      <c r="CT43">
        <v>850</v>
      </c>
      <c r="CU43">
        <v>865</v>
      </c>
      <c r="CV43">
        <v>873</v>
      </c>
      <c r="CW43">
        <v>900</v>
      </c>
      <c r="CX43">
        <v>915</v>
      </c>
    </row>
    <row r="44" spans="1:10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  <c r="CL44">
        <v>9840</v>
      </c>
      <c r="CM44">
        <v>10456</v>
      </c>
      <c r="CN44">
        <v>11013</v>
      </c>
      <c r="CO44">
        <v>11561</v>
      </c>
      <c r="CP44">
        <v>12063</v>
      </c>
      <c r="CQ44">
        <v>12715</v>
      </c>
      <c r="CR44">
        <v>13718</v>
      </c>
      <c r="CS44">
        <v>14068</v>
      </c>
      <c r="CT44">
        <v>14550</v>
      </c>
      <c r="CU44">
        <v>15012</v>
      </c>
      <c r="CV44">
        <v>15568</v>
      </c>
      <c r="CW44">
        <v>15970</v>
      </c>
      <c r="CX44">
        <v>16500</v>
      </c>
    </row>
    <row r="45" spans="1:102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  <c r="CL45">
        <v>26</v>
      </c>
      <c r="CM45">
        <v>26</v>
      </c>
      <c r="CN45">
        <v>26</v>
      </c>
      <c r="CO45">
        <v>26</v>
      </c>
      <c r="CP45">
        <v>26</v>
      </c>
      <c r="CQ45">
        <v>26</v>
      </c>
      <c r="CR45">
        <v>26</v>
      </c>
      <c r="CS45">
        <v>26</v>
      </c>
      <c r="CT45">
        <v>26</v>
      </c>
      <c r="CU45">
        <v>26</v>
      </c>
      <c r="CV45">
        <v>26</v>
      </c>
      <c r="CW45">
        <v>26</v>
      </c>
      <c r="CX45">
        <v>27</v>
      </c>
    </row>
    <row r="46" spans="1:10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  <c r="CL46">
        <v>15857</v>
      </c>
      <c r="CM46">
        <v>16798</v>
      </c>
      <c r="CN46">
        <v>17521</v>
      </c>
      <c r="CO46">
        <v>17950</v>
      </c>
      <c r="CP46">
        <v>19319</v>
      </c>
      <c r="CQ46">
        <v>20126</v>
      </c>
      <c r="CR46">
        <v>20965</v>
      </c>
      <c r="CS46">
        <v>21838</v>
      </c>
      <c r="CT46">
        <v>22616</v>
      </c>
      <c r="CU46">
        <v>23267</v>
      </c>
      <c r="CV46">
        <v>24109</v>
      </c>
      <c r="CW46">
        <v>24983</v>
      </c>
      <c r="CX46">
        <v>25761</v>
      </c>
    </row>
    <row r="47" spans="1:10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  <c r="CL47">
        <v>305</v>
      </c>
      <c r="CM47">
        <v>307</v>
      </c>
      <c r="CN47">
        <v>313</v>
      </c>
      <c r="CO47">
        <v>315</v>
      </c>
      <c r="CP47">
        <v>316</v>
      </c>
      <c r="CQ47">
        <v>320</v>
      </c>
      <c r="CR47">
        <v>326</v>
      </c>
      <c r="CS47">
        <v>331</v>
      </c>
      <c r="CT47">
        <v>341</v>
      </c>
      <c r="CU47">
        <v>349</v>
      </c>
      <c r="CV47">
        <v>353</v>
      </c>
      <c r="CW47">
        <v>365</v>
      </c>
      <c r="CX47">
        <v>366</v>
      </c>
    </row>
    <row r="48" spans="1:102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  <c r="CL48">
        <v>12</v>
      </c>
      <c r="CM48">
        <v>12</v>
      </c>
      <c r="CN48">
        <v>12</v>
      </c>
      <c r="CO48">
        <v>12</v>
      </c>
      <c r="CP48">
        <v>12</v>
      </c>
      <c r="CQ48">
        <v>14</v>
      </c>
      <c r="CR48">
        <v>14</v>
      </c>
      <c r="CS48">
        <v>16</v>
      </c>
      <c r="CT48">
        <v>16</v>
      </c>
      <c r="CU48">
        <v>16</v>
      </c>
      <c r="CV48">
        <v>19</v>
      </c>
      <c r="CW48">
        <v>19</v>
      </c>
      <c r="CX48">
        <v>50</v>
      </c>
    </row>
    <row r="49" spans="1:102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  <c r="CL49">
        <v>27</v>
      </c>
      <c r="CM49">
        <v>27</v>
      </c>
      <c r="CN49">
        <v>33</v>
      </c>
      <c r="CO49">
        <v>33</v>
      </c>
      <c r="CP49">
        <v>33</v>
      </c>
      <c r="CQ49">
        <v>33</v>
      </c>
      <c r="CR49">
        <v>33</v>
      </c>
      <c r="CS49">
        <v>33</v>
      </c>
      <c r="CT49">
        <v>40</v>
      </c>
      <c r="CU49">
        <v>46</v>
      </c>
      <c r="CV49">
        <v>46</v>
      </c>
      <c r="CW49">
        <v>46</v>
      </c>
      <c r="CX49">
        <v>52</v>
      </c>
    </row>
    <row r="50" spans="1:10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  <c r="CL50">
        <v>8807</v>
      </c>
      <c r="CM50">
        <v>9252</v>
      </c>
      <c r="CN50">
        <v>9730</v>
      </c>
      <c r="CO50">
        <v>10088</v>
      </c>
      <c r="CP50">
        <v>10507</v>
      </c>
      <c r="CQ50">
        <v>10832</v>
      </c>
      <c r="CR50">
        <v>11296</v>
      </c>
      <c r="CS50">
        <v>11812</v>
      </c>
      <c r="CT50">
        <v>12306</v>
      </c>
      <c r="CU50">
        <v>12858</v>
      </c>
      <c r="CV50">
        <v>13331</v>
      </c>
      <c r="CW50">
        <v>13813</v>
      </c>
      <c r="CX50">
        <v>14365</v>
      </c>
    </row>
    <row r="51" spans="1:102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  <c r="CM51">
        <v>991</v>
      </c>
      <c r="CN51">
        <v>991</v>
      </c>
      <c r="CO51">
        <v>991</v>
      </c>
      <c r="CP51">
        <v>991</v>
      </c>
      <c r="CQ51">
        <v>991</v>
      </c>
      <c r="CR51">
        <v>991</v>
      </c>
      <c r="CS51">
        <v>991</v>
      </c>
      <c r="CT51">
        <v>991</v>
      </c>
      <c r="CU51">
        <v>991</v>
      </c>
      <c r="CV51">
        <v>991</v>
      </c>
      <c r="CW51">
        <v>991</v>
      </c>
      <c r="CX51">
        <v>991</v>
      </c>
    </row>
    <row r="52" spans="1:10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  <c r="CL52">
        <v>593</v>
      </c>
      <c r="CM52">
        <v>593</v>
      </c>
      <c r="CN52">
        <v>593</v>
      </c>
      <c r="CO52">
        <v>593</v>
      </c>
      <c r="CP52">
        <v>593</v>
      </c>
      <c r="CQ52">
        <v>593</v>
      </c>
      <c r="CR52">
        <v>593</v>
      </c>
      <c r="CS52">
        <v>593</v>
      </c>
      <c r="CT52">
        <v>593</v>
      </c>
      <c r="CU52">
        <v>593</v>
      </c>
      <c r="CV52">
        <v>593</v>
      </c>
      <c r="CW52">
        <v>593</v>
      </c>
      <c r="CX52">
        <v>593</v>
      </c>
    </row>
    <row r="53" spans="1:102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  <c r="CM53">
        <v>579</v>
      </c>
      <c r="CN53">
        <v>579</v>
      </c>
      <c r="CO53">
        <v>579</v>
      </c>
      <c r="CP53">
        <v>579</v>
      </c>
      <c r="CQ53">
        <v>579</v>
      </c>
      <c r="CR53">
        <v>579</v>
      </c>
      <c r="CS53">
        <v>579</v>
      </c>
      <c r="CT53">
        <v>579</v>
      </c>
      <c r="CU53">
        <v>579</v>
      </c>
      <c r="CV53">
        <v>579</v>
      </c>
      <c r="CW53">
        <v>579</v>
      </c>
      <c r="CX53">
        <v>579</v>
      </c>
    </row>
    <row r="54" spans="1:10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  <c r="CL54">
        <v>353</v>
      </c>
      <c r="CM54">
        <v>354</v>
      </c>
      <c r="CN54">
        <v>355</v>
      </c>
      <c r="CO54">
        <v>355</v>
      </c>
      <c r="CP54">
        <v>355</v>
      </c>
      <c r="CQ54">
        <v>355</v>
      </c>
      <c r="CR54">
        <v>355</v>
      </c>
      <c r="CS54">
        <v>355</v>
      </c>
      <c r="CT54">
        <v>355</v>
      </c>
      <c r="CU54">
        <v>355</v>
      </c>
      <c r="CV54">
        <v>355</v>
      </c>
      <c r="CW54">
        <v>355</v>
      </c>
      <c r="CX54">
        <v>355</v>
      </c>
    </row>
    <row r="55" spans="1:10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  <c r="CM55">
        <v>139</v>
      </c>
      <c r="CN55">
        <v>139</v>
      </c>
      <c r="CO55">
        <v>139</v>
      </c>
      <c r="CP55">
        <v>139</v>
      </c>
      <c r="CQ55">
        <v>139</v>
      </c>
      <c r="CR55">
        <v>139</v>
      </c>
      <c r="CS55">
        <v>139</v>
      </c>
      <c r="CT55">
        <v>139</v>
      </c>
      <c r="CU55">
        <v>139</v>
      </c>
      <c r="CV55">
        <v>139</v>
      </c>
      <c r="CW55">
        <v>139</v>
      </c>
      <c r="CX55">
        <v>139</v>
      </c>
    </row>
    <row r="56" spans="1:10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  <c r="CL56">
        <v>1571</v>
      </c>
      <c r="CM56">
        <v>1577</v>
      </c>
      <c r="CN56">
        <v>1579</v>
      </c>
      <c r="CO56">
        <v>1580</v>
      </c>
      <c r="CP56">
        <v>1581</v>
      </c>
      <c r="CQ56">
        <v>1582</v>
      </c>
      <c r="CR56">
        <v>1582</v>
      </c>
      <c r="CS56">
        <v>1585</v>
      </c>
      <c r="CT56">
        <v>1585</v>
      </c>
      <c r="CU56">
        <v>1586</v>
      </c>
      <c r="CV56">
        <v>1587</v>
      </c>
      <c r="CW56">
        <v>1587</v>
      </c>
      <c r="CX56">
        <v>1588</v>
      </c>
    </row>
    <row r="57" spans="1:102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  <c r="CM57">
        <v>254</v>
      </c>
      <c r="CN57">
        <v>254</v>
      </c>
      <c r="CO57">
        <v>254</v>
      </c>
      <c r="CP57">
        <v>254</v>
      </c>
      <c r="CQ57">
        <v>254</v>
      </c>
      <c r="CR57">
        <v>254</v>
      </c>
      <c r="CS57">
        <v>254</v>
      </c>
      <c r="CT57">
        <v>254</v>
      </c>
      <c r="CU57">
        <v>254</v>
      </c>
      <c r="CV57">
        <v>254</v>
      </c>
      <c r="CW57">
        <v>254</v>
      </c>
      <c r="CX57">
        <v>254</v>
      </c>
    </row>
    <row r="58" spans="1:102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  <c r="CM58">
        <v>146</v>
      </c>
      <c r="CN58">
        <v>146</v>
      </c>
      <c r="CO58">
        <v>147</v>
      </c>
      <c r="CP58">
        <v>147</v>
      </c>
      <c r="CQ58">
        <v>147</v>
      </c>
      <c r="CR58">
        <v>147</v>
      </c>
      <c r="CS58">
        <v>147</v>
      </c>
      <c r="CT58">
        <v>147</v>
      </c>
      <c r="CU58">
        <v>147</v>
      </c>
      <c r="CV58">
        <v>147</v>
      </c>
      <c r="CW58">
        <v>147</v>
      </c>
      <c r="CX58">
        <v>147</v>
      </c>
    </row>
    <row r="59" spans="1:102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  <c r="CM59">
        <v>168</v>
      </c>
      <c r="CN59">
        <v>168</v>
      </c>
      <c r="CO59">
        <v>168</v>
      </c>
      <c r="CP59">
        <v>168</v>
      </c>
      <c r="CQ59">
        <v>168</v>
      </c>
      <c r="CR59">
        <v>168</v>
      </c>
      <c r="CS59">
        <v>168</v>
      </c>
      <c r="CT59">
        <v>168</v>
      </c>
      <c r="CU59">
        <v>168</v>
      </c>
      <c r="CV59">
        <v>168</v>
      </c>
      <c r="CW59">
        <v>168</v>
      </c>
      <c r="CX59">
        <v>168</v>
      </c>
    </row>
    <row r="60" spans="1:102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  <c r="CL60">
        <v>328</v>
      </c>
      <c r="CM60">
        <v>328</v>
      </c>
      <c r="CN60">
        <v>328</v>
      </c>
      <c r="CO60">
        <v>328</v>
      </c>
      <c r="CP60">
        <v>328</v>
      </c>
      <c r="CQ60">
        <v>328</v>
      </c>
      <c r="CR60">
        <v>328</v>
      </c>
      <c r="CS60">
        <v>328</v>
      </c>
      <c r="CT60">
        <v>328</v>
      </c>
      <c r="CU60">
        <v>328</v>
      </c>
      <c r="CV60">
        <v>328</v>
      </c>
      <c r="CW60">
        <v>328</v>
      </c>
      <c r="CX60">
        <v>328</v>
      </c>
    </row>
    <row r="61" spans="1:102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  <c r="CL61">
        <v>861</v>
      </c>
      <c r="CM61">
        <v>872</v>
      </c>
      <c r="CN61">
        <v>892</v>
      </c>
      <c r="CO61">
        <v>898</v>
      </c>
      <c r="CP61">
        <v>905</v>
      </c>
      <c r="CQ61">
        <v>913</v>
      </c>
      <c r="CR61">
        <v>921</v>
      </c>
      <c r="CS61">
        <v>928</v>
      </c>
      <c r="CT61">
        <v>930</v>
      </c>
      <c r="CU61">
        <v>935</v>
      </c>
      <c r="CV61">
        <v>936</v>
      </c>
      <c r="CW61">
        <v>939</v>
      </c>
      <c r="CX61">
        <v>939</v>
      </c>
    </row>
    <row r="62" spans="1:102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  <c r="CM62">
        <v>1276</v>
      </c>
      <c r="CN62">
        <v>1276</v>
      </c>
      <c r="CO62">
        <v>1276</v>
      </c>
      <c r="CP62">
        <v>1276</v>
      </c>
      <c r="CQ62">
        <v>1276</v>
      </c>
      <c r="CR62">
        <v>1276</v>
      </c>
      <c r="CS62">
        <v>1276</v>
      </c>
      <c r="CT62">
        <v>1276</v>
      </c>
      <c r="CU62">
        <v>1276</v>
      </c>
      <c r="CV62">
        <v>1276</v>
      </c>
      <c r="CW62">
        <v>1276</v>
      </c>
      <c r="CX62">
        <v>1276</v>
      </c>
    </row>
    <row r="63" spans="1:10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  <c r="CL63">
        <v>1017</v>
      </c>
      <c r="CM63">
        <v>1021</v>
      </c>
      <c r="CN63">
        <v>1024</v>
      </c>
      <c r="CO63">
        <v>1025</v>
      </c>
      <c r="CP63">
        <v>1025</v>
      </c>
      <c r="CQ63">
        <v>1029</v>
      </c>
      <c r="CR63">
        <v>1033</v>
      </c>
      <c r="CS63">
        <v>1035</v>
      </c>
      <c r="CT63">
        <v>1035</v>
      </c>
      <c r="CU63">
        <v>1037</v>
      </c>
      <c r="CV63">
        <v>1037</v>
      </c>
      <c r="CW63">
        <v>1037</v>
      </c>
      <c r="CX63">
        <v>1037</v>
      </c>
    </row>
    <row r="64" spans="1:102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  <c r="CL64">
        <v>67803</v>
      </c>
      <c r="CM64">
        <v>68128</v>
      </c>
      <c r="CN64">
        <v>68128</v>
      </c>
      <c r="CO64">
        <v>68128</v>
      </c>
      <c r="CP64">
        <v>68128</v>
      </c>
      <c r="CQ64">
        <v>68128</v>
      </c>
      <c r="CR64">
        <v>68128</v>
      </c>
      <c r="CS64">
        <v>68128</v>
      </c>
      <c r="CT64">
        <v>68128</v>
      </c>
      <c r="CU64">
        <v>68128</v>
      </c>
      <c r="CV64">
        <v>68128</v>
      </c>
      <c r="CW64">
        <v>68128</v>
      </c>
      <c r="CX64">
        <v>68128</v>
      </c>
    </row>
    <row r="65" spans="1:102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  <c r="CM65">
        <v>1019</v>
      </c>
      <c r="CN65">
        <v>1019</v>
      </c>
      <c r="CO65">
        <v>1019</v>
      </c>
      <c r="CP65">
        <v>1019</v>
      </c>
      <c r="CQ65">
        <v>1019</v>
      </c>
      <c r="CR65">
        <v>1019</v>
      </c>
      <c r="CS65">
        <v>1019</v>
      </c>
      <c r="CT65">
        <v>1019</v>
      </c>
      <c r="CU65">
        <v>1019</v>
      </c>
      <c r="CV65">
        <v>1019</v>
      </c>
      <c r="CW65">
        <v>1019</v>
      </c>
      <c r="CX65">
        <v>1019</v>
      </c>
    </row>
    <row r="66" spans="1:10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  <c r="CL66">
        <v>193</v>
      </c>
      <c r="CM66">
        <v>193</v>
      </c>
      <c r="CN66">
        <v>193</v>
      </c>
      <c r="CO66">
        <v>193</v>
      </c>
      <c r="CP66">
        <v>194</v>
      </c>
      <c r="CQ66">
        <v>194</v>
      </c>
      <c r="CR66">
        <v>194</v>
      </c>
      <c r="CS66">
        <v>194</v>
      </c>
      <c r="CT66">
        <v>197</v>
      </c>
      <c r="CU66">
        <v>198</v>
      </c>
      <c r="CV66">
        <v>198</v>
      </c>
      <c r="CW66">
        <v>199</v>
      </c>
      <c r="CX66">
        <v>199</v>
      </c>
    </row>
    <row r="67" spans="1:102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  <c r="CL67">
        <v>653</v>
      </c>
      <c r="CM67">
        <v>653</v>
      </c>
      <c r="CN67">
        <v>653</v>
      </c>
      <c r="CO67">
        <v>653</v>
      </c>
      <c r="CP67">
        <v>653</v>
      </c>
      <c r="CQ67">
        <v>653</v>
      </c>
      <c r="CR67">
        <v>653</v>
      </c>
      <c r="CS67">
        <v>653</v>
      </c>
      <c r="CT67">
        <v>653</v>
      </c>
      <c r="CU67">
        <v>653</v>
      </c>
      <c r="CV67">
        <v>653</v>
      </c>
      <c r="CW67">
        <v>653</v>
      </c>
      <c r="CX67">
        <v>653</v>
      </c>
    </row>
    <row r="68" spans="1:102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  <c r="CM68">
        <v>937</v>
      </c>
      <c r="CN68">
        <v>937</v>
      </c>
      <c r="CO68">
        <v>937</v>
      </c>
      <c r="CP68">
        <v>937</v>
      </c>
      <c r="CQ68">
        <v>937</v>
      </c>
      <c r="CR68">
        <v>937</v>
      </c>
      <c r="CS68">
        <v>937</v>
      </c>
      <c r="CT68">
        <v>937</v>
      </c>
      <c r="CU68">
        <v>937</v>
      </c>
      <c r="CV68">
        <v>937</v>
      </c>
      <c r="CW68">
        <v>937</v>
      </c>
      <c r="CX68">
        <v>937</v>
      </c>
    </row>
    <row r="69" spans="1:10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  <c r="CL69">
        <v>102</v>
      </c>
      <c r="CM69">
        <v>102</v>
      </c>
      <c r="CN69">
        <v>102</v>
      </c>
      <c r="CO69">
        <v>104</v>
      </c>
      <c r="CP69">
        <v>104</v>
      </c>
      <c r="CQ69">
        <v>106</v>
      </c>
      <c r="CR69">
        <v>106</v>
      </c>
      <c r="CS69">
        <v>108</v>
      </c>
      <c r="CT69">
        <v>109</v>
      </c>
      <c r="CU69">
        <v>109</v>
      </c>
      <c r="CV69">
        <v>110</v>
      </c>
      <c r="CW69">
        <v>110</v>
      </c>
      <c r="CX69">
        <v>110</v>
      </c>
    </row>
    <row r="70" spans="1:102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  <c r="CL70">
        <v>145</v>
      </c>
      <c r="CM70">
        <v>146</v>
      </c>
      <c r="CN70">
        <v>146</v>
      </c>
      <c r="CO70">
        <v>146</v>
      </c>
      <c r="CP70">
        <v>146</v>
      </c>
      <c r="CQ70">
        <v>146</v>
      </c>
      <c r="CR70">
        <v>146</v>
      </c>
      <c r="CS70">
        <v>146</v>
      </c>
      <c r="CT70">
        <v>146</v>
      </c>
      <c r="CU70">
        <v>146</v>
      </c>
      <c r="CV70">
        <v>146</v>
      </c>
      <c r="CW70">
        <v>146</v>
      </c>
      <c r="CX70">
        <v>146</v>
      </c>
    </row>
    <row r="71" spans="1:102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  <c r="CM71">
        <v>45</v>
      </c>
      <c r="CN71">
        <v>45</v>
      </c>
      <c r="CO71">
        <v>45</v>
      </c>
      <c r="CP71">
        <v>45</v>
      </c>
      <c r="CQ71">
        <v>45</v>
      </c>
      <c r="CR71">
        <v>45</v>
      </c>
      <c r="CS71">
        <v>45</v>
      </c>
      <c r="CT71">
        <v>45</v>
      </c>
      <c r="CU71">
        <v>45</v>
      </c>
      <c r="CV71">
        <v>45</v>
      </c>
      <c r="CW71">
        <v>45</v>
      </c>
      <c r="CX71">
        <v>45</v>
      </c>
    </row>
    <row r="72" spans="1:10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  <c r="CM72">
        <v>75</v>
      </c>
      <c r="CN72">
        <v>75</v>
      </c>
      <c r="CO72">
        <v>75</v>
      </c>
      <c r="CP72">
        <v>75</v>
      </c>
      <c r="CQ72">
        <v>75</v>
      </c>
      <c r="CR72">
        <v>75</v>
      </c>
      <c r="CS72">
        <v>75</v>
      </c>
      <c r="CT72">
        <v>75</v>
      </c>
      <c r="CU72">
        <v>75</v>
      </c>
      <c r="CV72">
        <v>75</v>
      </c>
      <c r="CW72">
        <v>75</v>
      </c>
      <c r="CX72">
        <v>75</v>
      </c>
    </row>
    <row r="73" spans="1:10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  <c r="CM73">
        <v>18</v>
      </c>
      <c r="CN73">
        <v>18</v>
      </c>
      <c r="CO73">
        <v>18</v>
      </c>
      <c r="CP73">
        <v>18</v>
      </c>
      <c r="CQ73">
        <v>18</v>
      </c>
      <c r="CR73">
        <v>18</v>
      </c>
      <c r="CS73">
        <v>18</v>
      </c>
      <c r="CT73">
        <v>18</v>
      </c>
      <c r="CU73">
        <v>18</v>
      </c>
      <c r="CV73">
        <v>18</v>
      </c>
      <c r="CW73">
        <v>18</v>
      </c>
      <c r="CX73">
        <v>18</v>
      </c>
    </row>
    <row r="74" spans="1:10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  <c r="CM74">
        <v>256</v>
      </c>
      <c r="CN74">
        <v>256</v>
      </c>
      <c r="CO74">
        <v>256</v>
      </c>
      <c r="CP74">
        <v>256</v>
      </c>
      <c r="CQ74">
        <v>277</v>
      </c>
      <c r="CR74">
        <v>279</v>
      </c>
      <c r="CS74">
        <v>279</v>
      </c>
      <c r="CT74">
        <v>286</v>
      </c>
      <c r="CU74">
        <v>286</v>
      </c>
      <c r="CV74">
        <v>286</v>
      </c>
      <c r="CW74">
        <v>286</v>
      </c>
      <c r="CX74">
        <v>306</v>
      </c>
    </row>
    <row r="75" spans="1:102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  <c r="CL75">
        <v>784</v>
      </c>
      <c r="CM75">
        <v>787</v>
      </c>
      <c r="CN75">
        <v>787</v>
      </c>
      <c r="CO75">
        <v>787</v>
      </c>
      <c r="CP75">
        <v>787</v>
      </c>
      <c r="CQ75">
        <v>787</v>
      </c>
      <c r="CR75">
        <v>787</v>
      </c>
      <c r="CS75">
        <v>787</v>
      </c>
      <c r="CT75">
        <v>787</v>
      </c>
      <c r="CU75">
        <v>787</v>
      </c>
      <c r="CV75">
        <v>787</v>
      </c>
      <c r="CW75">
        <v>787</v>
      </c>
      <c r="CX75">
        <v>787</v>
      </c>
    </row>
    <row r="76" spans="1:102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  <c r="CL76">
        <v>628</v>
      </c>
      <c r="CM76">
        <v>628</v>
      </c>
      <c r="CN76">
        <v>628</v>
      </c>
      <c r="CO76">
        <v>635</v>
      </c>
      <c r="CP76">
        <v>638</v>
      </c>
      <c r="CQ76">
        <v>638</v>
      </c>
      <c r="CR76">
        <v>639</v>
      </c>
      <c r="CS76">
        <v>641</v>
      </c>
      <c r="CT76">
        <v>641</v>
      </c>
      <c r="CU76">
        <v>642</v>
      </c>
      <c r="CV76">
        <v>642</v>
      </c>
      <c r="CW76">
        <v>644</v>
      </c>
      <c r="CX76">
        <v>645</v>
      </c>
    </row>
    <row r="77" spans="1:102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  <c r="CL77">
        <v>194</v>
      </c>
      <c r="CM77">
        <v>197</v>
      </c>
      <c r="CN77">
        <v>197</v>
      </c>
      <c r="CO77">
        <v>197</v>
      </c>
      <c r="CP77">
        <v>197</v>
      </c>
      <c r="CQ77">
        <v>197</v>
      </c>
      <c r="CR77">
        <v>197</v>
      </c>
      <c r="CS77">
        <v>197</v>
      </c>
      <c r="CT77">
        <v>197</v>
      </c>
      <c r="CU77">
        <v>197</v>
      </c>
      <c r="CV77">
        <v>197</v>
      </c>
      <c r="CW77">
        <v>197</v>
      </c>
      <c r="CX77">
        <v>197</v>
      </c>
    </row>
    <row r="78" spans="1:102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560</v>
      </c>
      <c r="CM78">
        <v>560</v>
      </c>
      <c r="CN78">
        <v>561</v>
      </c>
      <c r="CO78">
        <v>561</v>
      </c>
      <c r="CP78">
        <v>561</v>
      </c>
      <c r="CQ78">
        <v>561</v>
      </c>
      <c r="CR78">
        <v>561</v>
      </c>
      <c r="CS78">
        <v>561</v>
      </c>
      <c r="CT78">
        <v>561</v>
      </c>
      <c r="CU78">
        <v>561</v>
      </c>
      <c r="CV78">
        <v>561</v>
      </c>
      <c r="CW78">
        <v>561</v>
      </c>
      <c r="CX78">
        <v>561</v>
      </c>
    </row>
    <row r="79" spans="1:10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  <c r="CL79">
        <v>186</v>
      </c>
      <c r="CM79">
        <v>189</v>
      </c>
      <c r="CN79">
        <v>189</v>
      </c>
      <c r="CO79">
        <v>189</v>
      </c>
      <c r="CP79">
        <v>189</v>
      </c>
      <c r="CQ79">
        <v>189</v>
      </c>
      <c r="CR79">
        <v>189</v>
      </c>
      <c r="CS79">
        <v>189</v>
      </c>
      <c r="CT79">
        <v>190</v>
      </c>
      <c r="CU79">
        <v>190</v>
      </c>
      <c r="CV79">
        <v>190</v>
      </c>
      <c r="CW79">
        <v>190</v>
      </c>
      <c r="CX79">
        <v>190</v>
      </c>
    </row>
    <row r="80" spans="1:10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1</v>
      </c>
      <c r="CV80">
        <v>1</v>
      </c>
      <c r="CW80">
        <v>1</v>
      </c>
      <c r="CX80">
        <v>1</v>
      </c>
    </row>
    <row r="81" spans="1:10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  <c r="CM81">
        <v>76</v>
      </c>
      <c r="CN81">
        <v>76</v>
      </c>
      <c r="CO81">
        <v>76</v>
      </c>
      <c r="CP81">
        <v>76</v>
      </c>
      <c r="CQ81">
        <v>76</v>
      </c>
      <c r="CR81">
        <v>76</v>
      </c>
      <c r="CS81">
        <v>76</v>
      </c>
      <c r="CT81">
        <v>76</v>
      </c>
      <c r="CU81">
        <v>76</v>
      </c>
      <c r="CV81">
        <v>76</v>
      </c>
      <c r="CW81">
        <v>76</v>
      </c>
      <c r="CX81">
        <v>76</v>
      </c>
    </row>
    <row r="82" spans="1:102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  <c r="CM82">
        <v>184</v>
      </c>
      <c r="CN82">
        <v>184</v>
      </c>
      <c r="CO82">
        <v>184</v>
      </c>
      <c r="CP82">
        <v>184</v>
      </c>
      <c r="CQ82">
        <v>184</v>
      </c>
      <c r="CR82">
        <v>184</v>
      </c>
      <c r="CS82">
        <v>184</v>
      </c>
      <c r="CT82">
        <v>185</v>
      </c>
      <c r="CU82">
        <v>185</v>
      </c>
      <c r="CV82">
        <v>185</v>
      </c>
      <c r="CW82">
        <v>185</v>
      </c>
      <c r="CX82">
        <v>185</v>
      </c>
    </row>
    <row r="83" spans="1:102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  <c r="CL83">
        <v>1268</v>
      </c>
      <c r="CM83">
        <v>1268</v>
      </c>
      <c r="CN83">
        <v>1268</v>
      </c>
      <c r="CO83">
        <v>1268</v>
      </c>
      <c r="CP83">
        <v>1268</v>
      </c>
      <c r="CQ83">
        <v>1268</v>
      </c>
      <c r="CR83">
        <v>1268</v>
      </c>
      <c r="CS83">
        <v>1268</v>
      </c>
      <c r="CT83">
        <v>1268</v>
      </c>
      <c r="CU83">
        <v>1268</v>
      </c>
      <c r="CV83">
        <v>1268</v>
      </c>
      <c r="CW83">
        <v>1268</v>
      </c>
      <c r="CX83">
        <v>1268</v>
      </c>
    </row>
    <row r="84" spans="1:10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  <c r="CL84">
        <v>3233</v>
      </c>
      <c r="CM84">
        <v>3439</v>
      </c>
      <c r="CN84">
        <v>3439</v>
      </c>
      <c r="CO84">
        <v>3792</v>
      </c>
      <c r="CP84">
        <v>3977</v>
      </c>
      <c r="CQ84">
        <v>4149</v>
      </c>
      <c r="CR84">
        <v>4356</v>
      </c>
      <c r="CS84">
        <v>4561</v>
      </c>
      <c r="CT84">
        <v>4881</v>
      </c>
      <c r="CU84">
        <v>5142</v>
      </c>
      <c r="CV84">
        <v>5379</v>
      </c>
      <c r="CW84">
        <v>5597</v>
      </c>
      <c r="CX84">
        <v>5949</v>
      </c>
    </row>
    <row r="85" spans="1:102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  <c r="CL85">
        <v>117</v>
      </c>
      <c r="CM85">
        <v>143</v>
      </c>
      <c r="CN85">
        <v>143</v>
      </c>
      <c r="CO85">
        <v>143</v>
      </c>
      <c r="CP85">
        <v>160</v>
      </c>
      <c r="CQ85">
        <v>165</v>
      </c>
      <c r="CR85">
        <v>186</v>
      </c>
      <c r="CS85">
        <v>186</v>
      </c>
      <c r="CT85">
        <v>200</v>
      </c>
      <c r="CU85">
        <v>200</v>
      </c>
      <c r="CV85">
        <v>200</v>
      </c>
      <c r="CW85">
        <v>200</v>
      </c>
      <c r="CX85">
        <v>207</v>
      </c>
    </row>
    <row r="86" spans="1:10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  <c r="CL86">
        <v>267</v>
      </c>
      <c r="CM86">
        <v>287</v>
      </c>
      <c r="CN86">
        <v>307</v>
      </c>
      <c r="CO86">
        <v>327</v>
      </c>
      <c r="CP86">
        <v>332</v>
      </c>
      <c r="CQ86">
        <v>350</v>
      </c>
      <c r="CR86">
        <v>359</v>
      </c>
      <c r="CS86">
        <v>377</v>
      </c>
      <c r="CT86">
        <v>394</v>
      </c>
      <c r="CU86">
        <v>416</v>
      </c>
      <c r="CV86">
        <v>442</v>
      </c>
      <c r="CW86">
        <v>459</v>
      </c>
      <c r="CX86">
        <v>471</v>
      </c>
    </row>
    <row r="87" spans="1:10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  <c r="CL87">
        <v>642</v>
      </c>
      <c r="CM87">
        <v>649</v>
      </c>
      <c r="CN87">
        <v>655</v>
      </c>
      <c r="CO87">
        <v>660</v>
      </c>
      <c r="CP87">
        <v>662</v>
      </c>
      <c r="CQ87">
        <v>669</v>
      </c>
      <c r="CR87">
        <v>681</v>
      </c>
      <c r="CS87">
        <v>686</v>
      </c>
      <c r="CT87">
        <v>687</v>
      </c>
      <c r="CU87">
        <v>693</v>
      </c>
      <c r="CV87">
        <v>695</v>
      </c>
      <c r="CW87">
        <v>697</v>
      </c>
      <c r="CX87">
        <v>705</v>
      </c>
    </row>
    <row r="88" spans="1:10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  <c r="CL88">
        <v>654</v>
      </c>
      <c r="CM88">
        <v>688</v>
      </c>
      <c r="CN88">
        <v>801</v>
      </c>
      <c r="CO88">
        <v>847</v>
      </c>
      <c r="CP88">
        <v>847</v>
      </c>
      <c r="CQ88">
        <v>916</v>
      </c>
      <c r="CR88">
        <v>952</v>
      </c>
      <c r="CS88">
        <v>1004</v>
      </c>
      <c r="CT88">
        <v>1077</v>
      </c>
      <c r="CU88">
        <v>1077</v>
      </c>
      <c r="CV88">
        <v>1150</v>
      </c>
      <c r="CW88">
        <v>1164</v>
      </c>
      <c r="CX88">
        <v>1183</v>
      </c>
    </row>
    <row r="89" spans="1:10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  <c r="CL89">
        <v>1791</v>
      </c>
      <c r="CM89">
        <v>1814</v>
      </c>
      <c r="CN89">
        <v>1832</v>
      </c>
      <c r="CO89">
        <v>1871</v>
      </c>
      <c r="CP89">
        <v>1881</v>
      </c>
      <c r="CQ89">
        <v>1908</v>
      </c>
      <c r="CR89">
        <v>1950</v>
      </c>
      <c r="CS89">
        <v>1981</v>
      </c>
      <c r="CT89">
        <v>2009</v>
      </c>
      <c r="CU89">
        <v>2016</v>
      </c>
      <c r="CV89">
        <v>2030</v>
      </c>
      <c r="CW89">
        <v>2039</v>
      </c>
      <c r="CX89">
        <v>2047</v>
      </c>
    </row>
    <row r="90" spans="1:10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  <c r="CM90">
        <v>712</v>
      </c>
      <c r="CN90">
        <v>712</v>
      </c>
      <c r="CO90">
        <v>712</v>
      </c>
      <c r="CP90">
        <v>712</v>
      </c>
      <c r="CQ90">
        <v>712</v>
      </c>
      <c r="CR90">
        <v>712</v>
      </c>
      <c r="CS90">
        <v>712</v>
      </c>
      <c r="CT90">
        <v>712</v>
      </c>
      <c r="CU90">
        <v>712</v>
      </c>
      <c r="CV90">
        <v>712</v>
      </c>
      <c r="CW90">
        <v>712</v>
      </c>
      <c r="CX90">
        <v>712</v>
      </c>
    </row>
    <row r="91" spans="1:10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  <c r="CL91">
        <v>862</v>
      </c>
      <c r="CM91">
        <v>923</v>
      </c>
      <c r="CN91">
        <v>986</v>
      </c>
      <c r="CO91">
        <v>1035</v>
      </c>
      <c r="CP91">
        <v>1087</v>
      </c>
      <c r="CQ91">
        <v>1137</v>
      </c>
      <c r="CR91">
        <v>1189</v>
      </c>
      <c r="CS91">
        <v>1235</v>
      </c>
      <c r="CT91">
        <v>1285</v>
      </c>
      <c r="CU91">
        <v>1337</v>
      </c>
      <c r="CV91">
        <v>1369</v>
      </c>
      <c r="CW91">
        <v>1389</v>
      </c>
      <c r="CX91">
        <v>1437</v>
      </c>
    </row>
    <row r="92" spans="1:10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  <c r="CL92">
        <v>735</v>
      </c>
      <c r="CM92">
        <v>750</v>
      </c>
      <c r="CN92">
        <v>761</v>
      </c>
      <c r="CO92">
        <v>767</v>
      </c>
      <c r="CP92">
        <v>772</v>
      </c>
      <c r="CQ92">
        <v>784</v>
      </c>
      <c r="CR92">
        <v>790</v>
      </c>
      <c r="CS92">
        <v>795</v>
      </c>
      <c r="CT92">
        <v>804</v>
      </c>
      <c r="CU92">
        <v>810</v>
      </c>
      <c r="CV92">
        <v>817</v>
      </c>
      <c r="CW92">
        <v>822</v>
      </c>
      <c r="CX92">
        <v>837</v>
      </c>
    </row>
    <row r="93" spans="1:102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  <c r="CL93">
        <v>6433</v>
      </c>
      <c r="CM93">
        <v>6549</v>
      </c>
      <c r="CN93">
        <v>6606</v>
      </c>
      <c r="CO93">
        <v>6746</v>
      </c>
      <c r="CP93">
        <v>6900</v>
      </c>
      <c r="CQ93">
        <v>7033</v>
      </c>
      <c r="CR93">
        <v>7132</v>
      </c>
      <c r="CS93">
        <v>7187</v>
      </c>
      <c r="CT93">
        <v>7273</v>
      </c>
      <c r="CU93">
        <v>7352</v>
      </c>
      <c r="CV93">
        <v>7404</v>
      </c>
      <c r="CW93">
        <v>7445</v>
      </c>
      <c r="CX93">
        <v>7504</v>
      </c>
    </row>
    <row r="94" spans="1:10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  <c r="CM94">
        <v>184</v>
      </c>
      <c r="CN94">
        <v>184</v>
      </c>
      <c r="CO94">
        <v>185</v>
      </c>
      <c r="CP94">
        <v>185</v>
      </c>
      <c r="CQ94">
        <v>185</v>
      </c>
      <c r="CR94">
        <v>185</v>
      </c>
      <c r="CS94">
        <v>187</v>
      </c>
      <c r="CT94">
        <v>187</v>
      </c>
      <c r="CU94">
        <v>187</v>
      </c>
      <c r="CV94">
        <v>187</v>
      </c>
      <c r="CW94">
        <v>187</v>
      </c>
      <c r="CX94">
        <v>187</v>
      </c>
    </row>
    <row r="95" spans="1:102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  <c r="CM95">
        <v>11</v>
      </c>
      <c r="CN95">
        <v>11</v>
      </c>
      <c r="CO95">
        <v>11</v>
      </c>
      <c r="CP95">
        <v>11</v>
      </c>
      <c r="CQ95">
        <v>11</v>
      </c>
      <c r="CR95">
        <v>11</v>
      </c>
      <c r="CS95">
        <v>11</v>
      </c>
      <c r="CT95">
        <v>11</v>
      </c>
      <c r="CU95">
        <v>11</v>
      </c>
      <c r="CV95">
        <v>11</v>
      </c>
      <c r="CW95">
        <v>11</v>
      </c>
      <c r="CX95">
        <v>11</v>
      </c>
    </row>
    <row r="96" spans="1:10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  <c r="CL96">
        <v>6879</v>
      </c>
      <c r="CM96">
        <v>7073</v>
      </c>
      <c r="CN96">
        <v>7242</v>
      </c>
      <c r="CO96">
        <v>7384</v>
      </c>
      <c r="CP96">
        <v>7515</v>
      </c>
      <c r="CQ96">
        <v>7695</v>
      </c>
      <c r="CR96">
        <v>7912</v>
      </c>
      <c r="CS96">
        <v>8073</v>
      </c>
      <c r="CT96">
        <v>8210</v>
      </c>
      <c r="CU96">
        <v>8445</v>
      </c>
      <c r="CV96">
        <v>8575</v>
      </c>
      <c r="CW96">
        <v>8698</v>
      </c>
      <c r="CX96">
        <v>8851</v>
      </c>
    </row>
    <row r="97" spans="1:102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  <c r="CL97">
        <v>591</v>
      </c>
      <c r="CM97">
        <v>732</v>
      </c>
      <c r="CN97">
        <v>732</v>
      </c>
      <c r="CO97">
        <v>846</v>
      </c>
      <c r="CP97">
        <v>846</v>
      </c>
      <c r="CQ97">
        <v>945</v>
      </c>
      <c r="CR97">
        <v>974</v>
      </c>
      <c r="CS97">
        <v>986</v>
      </c>
      <c r="CT97">
        <v>999</v>
      </c>
      <c r="CU97">
        <v>1008</v>
      </c>
      <c r="CV97">
        <v>1023</v>
      </c>
      <c r="CW97">
        <v>1035</v>
      </c>
      <c r="CX97">
        <v>1072</v>
      </c>
    </row>
    <row r="98" spans="1:10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  <c r="CL98">
        <v>3755</v>
      </c>
      <c r="CM98">
        <v>4126</v>
      </c>
      <c r="CN98">
        <v>4335</v>
      </c>
      <c r="CO98">
        <v>4680</v>
      </c>
      <c r="CP98">
        <v>4964</v>
      </c>
      <c r="CQ98">
        <v>5044</v>
      </c>
      <c r="CR98">
        <v>5300</v>
      </c>
      <c r="CS98">
        <v>5543</v>
      </c>
      <c r="CT98">
        <v>5749</v>
      </c>
      <c r="CU98">
        <v>5926</v>
      </c>
      <c r="CV98">
        <v>6135</v>
      </c>
      <c r="CW98">
        <v>6293</v>
      </c>
      <c r="CX98">
        <v>6416</v>
      </c>
    </row>
    <row r="99" spans="1:10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  <c r="CL99">
        <v>8225</v>
      </c>
      <c r="CM99">
        <v>8450</v>
      </c>
      <c r="CN99">
        <v>9022</v>
      </c>
      <c r="CO99">
        <v>9468</v>
      </c>
      <c r="CP99">
        <v>10128</v>
      </c>
      <c r="CQ99">
        <v>10398</v>
      </c>
      <c r="CR99">
        <v>10850</v>
      </c>
      <c r="CS99">
        <v>11183</v>
      </c>
      <c r="CT99">
        <v>22719</v>
      </c>
      <c r="CU99">
        <v>22719</v>
      </c>
      <c r="CV99">
        <v>22719</v>
      </c>
      <c r="CW99">
        <v>23240</v>
      </c>
      <c r="CX99">
        <v>24258</v>
      </c>
    </row>
    <row r="100" spans="1:10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  <c r="CL100">
        <v>2673</v>
      </c>
      <c r="CM100">
        <v>2844</v>
      </c>
      <c r="CN100">
        <v>3032</v>
      </c>
      <c r="CO100">
        <v>3144</v>
      </c>
      <c r="CP100">
        <v>3333</v>
      </c>
      <c r="CQ100">
        <v>3490</v>
      </c>
      <c r="CR100">
        <v>3659</v>
      </c>
      <c r="CS100">
        <v>3891</v>
      </c>
      <c r="CT100">
        <v>4092</v>
      </c>
      <c r="CU100">
        <v>4319</v>
      </c>
      <c r="CV100">
        <v>4534</v>
      </c>
      <c r="CW100">
        <v>4782</v>
      </c>
      <c r="CX100">
        <v>5042</v>
      </c>
    </row>
    <row r="101" spans="1:102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  <c r="CL101">
        <v>164</v>
      </c>
      <c r="CM101">
        <v>177</v>
      </c>
      <c r="CN101">
        <v>190</v>
      </c>
      <c r="CO101">
        <v>201</v>
      </c>
      <c r="CP101">
        <v>218</v>
      </c>
      <c r="CQ101">
        <v>225</v>
      </c>
      <c r="CR101">
        <v>237</v>
      </c>
      <c r="CS101">
        <v>250</v>
      </c>
      <c r="CT101">
        <v>274</v>
      </c>
      <c r="CU101">
        <v>274</v>
      </c>
      <c r="CV101">
        <v>298</v>
      </c>
      <c r="CW101">
        <v>323</v>
      </c>
      <c r="CX101">
        <v>345</v>
      </c>
    </row>
    <row r="102" spans="1:102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  <c r="CL102">
        <v>51</v>
      </c>
      <c r="CM102">
        <v>79</v>
      </c>
      <c r="CN102">
        <v>79</v>
      </c>
      <c r="CO102">
        <v>79</v>
      </c>
      <c r="CP102">
        <v>79</v>
      </c>
      <c r="CQ102">
        <v>83</v>
      </c>
      <c r="CR102">
        <v>84</v>
      </c>
      <c r="CS102">
        <v>84</v>
      </c>
      <c r="CT102">
        <v>214</v>
      </c>
      <c r="CU102">
        <v>258</v>
      </c>
      <c r="CV102">
        <v>258</v>
      </c>
      <c r="CW102">
        <v>258</v>
      </c>
      <c r="CX102">
        <v>315</v>
      </c>
    </row>
    <row r="103" spans="1:102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  <c r="CL103">
        <v>35</v>
      </c>
      <c r="CM103">
        <v>35</v>
      </c>
      <c r="CN103">
        <v>39</v>
      </c>
      <c r="CO103">
        <v>39</v>
      </c>
      <c r="CP103">
        <v>39</v>
      </c>
      <c r="CQ103">
        <v>39</v>
      </c>
      <c r="CR103">
        <v>39</v>
      </c>
      <c r="CS103">
        <v>39</v>
      </c>
      <c r="CT103">
        <v>39</v>
      </c>
      <c r="CU103">
        <v>39</v>
      </c>
      <c r="CV103">
        <v>39</v>
      </c>
      <c r="CW103">
        <v>39</v>
      </c>
      <c r="CX103">
        <v>39</v>
      </c>
    </row>
    <row r="104" spans="1:10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  <c r="CL104">
        <v>1434</v>
      </c>
      <c r="CM104">
        <v>1459</v>
      </c>
      <c r="CN104">
        <v>1512</v>
      </c>
      <c r="CO104">
        <v>1528</v>
      </c>
      <c r="CP104">
        <v>1535</v>
      </c>
      <c r="CQ104">
        <v>1552</v>
      </c>
      <c r="CR104">
        <v>1559</v>
      </c>
      <c r="CS104">
        <v>1592</v>
      </c>
      <c r="CT104">
        <v>1605</v>
      </c>
      <c r="CU104">
        <v>1635</v>
      </c>
      <c r="CV104">
        <v>1643</v>
      </c>
      <c r="CW104">
        <v>1647</v>
      </c>
      <c r="CX104">
        <v>1660</v>
      </c>
    </row>
    <row r="105" spans="1:102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  <c r="CL105">
        <v>16</v>
      </c>
      <c r="CM105">
        <v>16</v>
      </c>
      <c r="CN105">
        <v>22</v>
      </c>
      <c r="CO105">
        <v>22</v>
      </c>
      <c r="CP105">
        <v>24</v>
      </c>
      <c r="CQ105">
        <v>31</v>
      </c>
      <c r="CR105">
        <v>31</v>
      </c>
      <c r="CS105">
        <v>31</v>
      </c>
      <c r="CT105">
        <v>36</v>
      </c>
      <c r="CU105">
        <v>56</v>
      </c>
      <c r="CV105">
        <v>59</v>
      </c>
      <c r="CW105">
        <v>65</v>
      </c>
      <c r="CX105">
        <v>71</v>
      </c>
    </row>
    <row r="106" spans="1:10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  <c r="CL106">
        <v>92</v>
      </c>
      <c r="CM106">
        <v>96</v>
      </c>
      <c r="CN106">
        <v>105</v>
      </c>
      <c r="CO106">
        <v>108</v>
      </c>
      <c r="CP106">
        <v>111</v>
      </c>
      <c r="CQ106">
        <v>114</v>
      </c>
      <c r="CR106">
        <v>116</v>
      </c>
      <c r="CS106">
        <v>116</v>
      </c>
      <c r="CT106">
        <v>117</v>
      </c>
      <c r="CU106">
        <v>122</v>
      </c>
      <c r="CV106">
        <v>123</v>
      </c>
      <c r="CW106">
        <v>124</v>
      </c>
      <c r="CX106">
        <v>126</v>
      </c>
    </row>
    <row r="107" spans="1:102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  <c r="CL107">
        <v>17</v>
      </c>
      <c r="CM107">
        <v>17</v>
      </c>
      <c r="CN107">
        <v>17</v>
      </c>
      <c r="CO107">
        <v>17</v>
      </c>
      <c r="CP107">
        <v>18</v>
      </c>
      <c r="CQ107">
        <v>18</v>
      </c>
      <c r="CR107">
        <v>18</v>
      </c>
      <c r="CS107">
        <v>18</v>
      </c>
      <c r="CT107">
        <v>18</v>
      </c>
      <c r="CU107">
        <v>18</v>
      </c>
      <c r="CV107">
        <v>18</v>
      </c>
      <c r="CW107">
        <v>18</v>
      </c>
      <c r="CX107">
        <v>18</v>
      </c>
    </row>
    <row r="108" spans="1:10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  <c r="CL108">
        <v>3369</v>
      </c>
      <c r="CM108">
        <v>3489</v>
      </c>
      <c r="CN108">
        <v>3681</v>
      </c>
      <c r="CO108">
        <v>3783</v>
      </c>
      <c r="CP108">
        <v>3868</v>
      </c>
      <c r="CQ108">
        <v>4014</v>
      </c>
      <c r="CR108">
        <v>4129</v>
      </c>
      <c r="CS108">
        <v>4284</v>
      </c>
      <c r="CT108">
        <v>4395</v>
      </c>
      <c r="CU108">
        <v>4475</v>
      </c>
      <c r="CV108">
        <v>4576</v>
      </c>
      <c r="CW108">
        <v>4695</v>
      </c>
      <c r="CX108">
        <v>4740</v>
      </c>
    </row>
    <row r="109" spans="1:10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  <c r="CL109">
        <v>86</v>
      </c>
      <c r="CM109">
        <v>96</v>
      </c>
      <c r="CN109">
        <v>96</v>
      </c>
      <c r="CO109">
        <v>96</v>
      </c>
      <c r="CP109">
        <v>97</v>
      </c>
      <c r="CQ109">
        <v>97</v>
      </c>
      <c r="CR109">
        <v>97</v>
      </c>
      <c r="CS109">
        <v>107</v>
      </c>
      <c r="CT109">
        <v>111</v>
      </c>
      <c r="CU109">
        <v>111</v>
      </c>
      <c r="CV109">
        <v>111</v>
      </c>
      <c r="CW109">
        <v>111</v>
      </c>
      <c r="CX109">
        <v>125</v>
      </c>
    </row>
    <row r="110" spans="1:10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  <c r="CO110">
        <v>55</v>
      </c>
      <c r="CP110">
        <v>56</v>
      </c>
      <c r="CQ110">
        <v>56</v>
      </c>
      <c r="CR110">
        <v>57</v>
      </c>
      <c r="CS110">
        <v>57</v>
      </c>
      <c r="CT110">
        <v>57</v>
      </c>
      <c r="CU110">
        <v>57</v>
      </c>
      <c r="CV110">
        <v>57</v>
      </c>
      <c r="CW110">
        <v>57</v>
      </c>
      <c r="CX110">
        <v>58</v>
      </c>
    </row>
    <row r="111" spans="1:10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  <c r="CL111">
        <v>145</v>
      </c>
      <c r="CM111">
        <v>145</v>
      </c>
      <c r="CN111">
        <v>148</v>
      </c>
      <c r="CO111">
        <v>148</v>
      </c>
      <c r="CP111">
        <v>148</v>
      </c>
      <c r="CQ111">
        <v>148</v>
      </c>
      <c r="CR111">
        <v>148</v>
      </c>
      <c r="CS111">
        <v>148</v>
      </c>
      <c r="CT111">
        <v>149</v>
      </c>
      <c r="CU111">
        <v>149</v>
      </c>
      <c r="CV111">
        <v>149</v>
      </c>
      <c r="CW111">
        <v>149</v>
      </c>
      <c r="CX111">
        <v>149</v>
      </c>
    </row>
    <row r="112" spans="1:102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  <c r="CL112">
        <v>233</v>
      </c>
      <c r="CM112">
        <v>245</v>
      </c>
      <c r="CN112">
        <v>254</v>
      </c>
      <c r="CO112">
        <v>271</v>
      </c>
      <c r="CP112">
        <v>271</v>
      </c>
      <c r="CQ112">
        <v>311</v>
      </c>
      <c r="CR112">
        <v>326</v>
      </c>
      <c r="CS112">
        <v>326</v>
      </c>
      <c r="CT112">
        <v>354</v>
      </c>
      <c r="CU112">
        <v>380</v>
      </c>
      <c r="CV112">
        <v>401</v>
      </c>
      <c r="CW112">
        <v>401</v>
      </c>
      <c r="CX112">
        <v>460</v>
      </c>
    </row>
    <row r="113" spans="1:102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  <c r="CN113">
        <v>18</v>
      </c>
      <c r="CO113">
        <v>18</v>
      </c>
      <c r="CP113">
        <v>18</v>
      </c>
      <c r="CQ113">
        <v>18</v>
      </c>
      <c r="CR113">
        <v>18</v>
      </c>
      <c r="CS113">
        <v>18</v>
      </c>
      <c r="CT113">
        <v>18</v>
      </c>
      <c r="CU113">
        <v>18</v>
      </c>
      <c r="CV113">
        <v>18</v>
      </c>
      <c r="CW113">
        <v>18</v>
      </c>
      <c r="CX113">
        <v>18</v>
      </c>
    </row>
    <row r="114" spans="1:10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  <c r="CL114">
        <v>394</v>
      </c>
      <c r="CM114">
        <v>402</v>
      </c>
      <c r="CN114">
        <v>407</v>
      </c>
      <c r="CO114">
        <v>408</v>
      </c>
      <c r="CP114">
        <v>408</v>
      </c>
      <c r="CQ114">
        <v>410</v>
      </c>
      <c r="CR114">
        <v>410</v>
      </c>
      <c r="CS114">
        <v>412</v>
      </c>
      <c r="CT114">
        <v>412</v>
      </c>
      <c r="CU114">
        <v>417</v>
      </c>
      <c r="CV114">
        <v>417</v>
      </c>
      <c r="CW114">
        <v>418</v>
      </c>
      <c r="CX114">
        <v>418</v>
      </c>
    </row>
    <row r="115" spans="1:10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  <c r="CM115">
        <v>6</v>
      </c>
      <c r="CN115">
        <v>6</v>
      </c>
      <c r="CO115">
        <v>6</v>
      </c>
      <c r="CP115">
        <v>6</v>
      </c>
      <c r="CQ115">
        <v>6</v>
      </c>
      <c r="CR115">
        <v>6</v>
      </c>
      <c r="CS115">
        <v>6</v>
      </c>
      <c r="CT115">
        <v>6</v>
      </c>
      <c r="CU115">
        <v>6</v>
      </c>
      <c r="CV115">
        <v>6</v>
      </c>
      <c r="CW115">
        <v>6</v>
      </c>
      <c r="CX115">
        <v>6</v>
      </c>
    </row>
    <row r="116" spans="1:10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  <c r="CL116">
        <v>35</v>
      </c>
      <c r="CM116">
        <v>35</v>
      </c>
      <c r="CN116">
        <v>37</v>
      </c>
      <c r="CO116">
        <v>37</v>
      </c>
      <c r="CP116">
        <v>37</v>
      </c>
      <c r="CQ116">
        <v>37</v>
      </c>
      <c r="CR116">
        <v>38</v>
      </c>
      <c r="CS116">
        <v>38</v>
      </c>
      <c r="CT116">
        <v>38</v>
      </c>
      <c r="CU116">
        <v>38</v>
      </c>
      <c r="CV116">
        <v>38</v>
      </c>
      <c r="CW116">
        <v>38</v>
      </c>
      <c r="CX116">
        <v>38</v>
      </c>
    </row>
    <row r="117" spans="1:10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  <c r="CL117">
        <v>158</v>
      </c>
      <c r="CM117">
        <v>158</v>
      </c>
      <c r="CN117">
        <v>158</v>
      </c>
      <c r="CO117">
        <v>163</v>
      </c>
      <c r="CP117">
        <v>163</v>
      </c>
      <c r="CQ117">
        <v>163</v>
      </c>
      <c r="CR117">
        <v>164</v>
      </c>
      <c r="CS117">
        <v>164</v>
      </c>
      <c r="CT117">
        <v>170</v>
      </c>
      <c r="CU117">
        <v>175</v>
      </c>
      <c r="CV117">
        <v>175</v>
      </c>
      <c r="CW117">
        <v>175</v>
      </c>
      <c r="CX117">
        <v>175</v>
      </c>
    </row>
    <row r="118" spans="1:10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68605</v>
      </c>
      <c r="CA118">
        <v>70478</v>
      </c>
      <c r="CB118">
        <v>74390</v>
      </c>
      <c r="CC118">
        <v>78167</v>
      </c>
      <c r="CD118">
        <v>82048</v>
      </c>
      <c r="CE118">
        <v>86334</v>
      </c>
      <c r="CF118">
        <v>90676</v>
      </c>
      <c r="CG118">
        <v>93790</v>
      </c>
      <c r="CH118">
        <v>120633</v>
      </c>
      <c r="CI118">
        <v>124298</v>
      </c>
      <c r="CJ118">
        <v>129257</v>
      </c>
      <c r="CK118">
        <v>132473</v>
      </c>
      <c r="CL118">
        <v>144944</v>
      </c>
      <c r="CM118">
        <v>146923</v>
      </c>
      <c r="CN118">
        <v>146906</v>
      </c>
      <c r="CO118">
        <v>151808</v>
      </c>
      <c r="CP118">
        <v>154188</v>
      </c>
      <c r="CQ118">
        <v>156921</v>
      </c>
      <c r="CR118">
        <v>154715</v>
      </c>
      <c r="CS118">
        <v>157026</v>
      </c>
      <c r="CT118">
        <v>158636</v>
      </c>
      <c r="CU118">
        <v>160292</v>
      </c>
      <c r="CV118">
        <v>160847</v>
      </c>
      <c r="CW118">
        <v>164589</v>
      </c>
      <c r="CX118">
        <v>167605</v>
      </c>
    </row>
    <row r="119" spans="1:102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  <c r="CL119">
        <v>80</v>
      </c>
      <c r="CM119">
        <v>108</v>
      </c>
      <c r="CN119">
        <v>108</v>
      </c>
      <c r="CO119">
        <v>109</v>
      </c>
      <c r="CP119">
        <v>120</v>
      </c>
      <c r="CQ119">
        <v>156</v>
      </c>
      <c r="CR119">
        <v>166</v>
      </c>
      <c r="CS119">
        <v>167</v>
      </c>
      <c r="CT119">
        <v>172</v>
      </c>
      <c r="CU119">
        <v>176</v>
      </c>
      <c r="CV119">
        <v>176</v>
      </c>
      <c r="CW119">
        <v>211</v>
      </c>
      <c r="CX119">
        <v>238</v>
      </c>
    </row>
    <row r="120" spans="1:102" x14ac:dyDescent="0.3">
      <c r="B120" t="s">
        <v>572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  <c r="CM120">
        <v>9</v>
      </c>
      <c r="CN120">
        <v>9</v>
      </c>
      <c r="CO120">
        <v>10</v>
      </c>
      <c r="CP120">
        <v>10</v>
      </c>
      <c r="CQ120">
        <v>10</v>
      </c>
      <c r="CR120">
        <v>10</v>
      </c>
      <c r="CS120">
        <v>10</v>
      </c>
      <c r="CT120">
        <v>10</v>
      </c>
      <c r="CU120">
        <v>10</v>
      </c>
      <c r="CV120">
        <v>10</v>
      </c>
      <c r="CW120">
        <v>10</v>
      </c>
      <c r="CX120">
        <v>10</v>
      </c>
    </row>
    <row r="121" spans="1:10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  <c r="CL121">
        <v>348</v>
      </c>
      <c r="CM121">
        <v>370</v>
      </c>
      <c r="CN121">
        <v>388</v>
      </c>
      <c r="CO121">
        <v>394</v>
      </c>
      <c r="CP121">
        <v>402</v>
      </c>
      <c r="CQ121">
        <v>408</v>
      </c>
      <c r="CR121">
        <v>416</v>
      </c>
      <c r="CS121">
        <v>425</v>
      </c>
      <c r="CT121">
        <v>444</v>
      </c>
      <c r="CU121">
        <v>456</v>
      </c>
      <c r="CV121">
        <v>486</v>
      </c>
      <c r="CW121">
        <v>497</v>
      </c>
      <c r="CX121">
        <v>511</v>
      </c>
    </row>
    <row r="122" spans="1:10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  <c r="CL122">
        <v>137698</v>
      </c>
      <c r="CM122">
        <v>141397</v>
      </c>
      <c r="CN122">
        <v>143342</v>
      </c>
      <c r="CO122">
        <v>145184</v>
      </c>
      <c r="CP122">
        <v>147065</v>
      </c>
      <c r="CQ122">
        <v>148291</v>
      </c>
      <c r="CR122">
        <v>150648</v>
      </c>
      <c r="CS122">
        <v>153129</v>
      </c>
      <c r="CT122">
        <v>154999</v>
      </c>
      <c r="CU122">
        <v>156513</v>
      </c>
      <c r="CV122">
        <v>157770</v>
      </c>
      <c r="CW122">
        <v>158758</v>
      </c>
      <c r="CX122">
        <v>159912</v>
      </c>
    </row>
    <row r="123" spans="1:102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  <c r="CL123">
        <v>641</v>
      </c>
      <c r="CM123">
        <v>641</v>
      </c>
      <c r="CN123">
        <v>834</v>
      </c>
      <c r="CO123">
        <v>1042</v>
      </c>
      <c r="CP123">
        <v>1042</v>
      </c>
      <c r="CQ123">
        <v>1042</v>
      </c>
      <c r="CR123">
        <v>1154</v>
      </c>
      <c r="CS123">
        <v>1154</v>
      </c>
      <c r="CT123">
        <v>1279</v>
      </c>
      <c r="CU123">
        <v>1279</v>
      </c>
      <c r="CV123">
        <v>1550</v>
      </c>
      <c r="CW123">
        <v>1550</v>
      </c>
      <c r="CX123">
        <v>1671</v>
      </c>
    </row>
    <row r="124" spans="1:10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  <c r="CL124">
        <v>2207</v>
      </c>
      <c r="CM124">
        <v>2224</v>
      </c>
      <c r="CN124">
        <v>2235</v>
      </c>
      <c r="CO124">
        <v>2235</v>
      </c>
      <c r="CP124">
        <v>2245</v>
      </c>
      <c r="CQ124">
        <v>2401</v>
      </c>
      <c r="CR124">
        <v>2408</v>
      </c>
      <c r="CS124">
        <v>2463</v>
      </c>
      <c r="CT124">
        <v>2490</v>
      </c>
      <c r="CU124">
        <v>2506</v>
      </c>
      <c r="CV124">
        <v>2517</v>
      </c>
      <c r="CW124">
        <v>2534</v>
      </c>
      <c r="CX124">
        <v>2566</v>
      </c>
    </row>
    <row r="125" spans="1:102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  <c r="CL125">
        <v>196</v>
      </c>
      <c r="CM125">
        <v>214</v>
      </c>
      <c r="CN125">
        <v>235</v>
      </c>
      <c r="CO125">
        <v>257</v>
      </c>
      <c r="CP125">
        <v>289</v>
      </c>
      <c r="CQ125">
        <v>294</v>
      </c>
      <c r="CR125">
        <v>316</v>
      </c>
      <c r="CS125">
        <v>384</v>
      </c>
      <c r="CT125">
        <v>430</v>
      </c>
      <c r="CU125">
        <v>473</v>
      </c>
      <c r="CV125">
        <v>500</v>
      </c>
      <c r="CW125">
        <v>530</v>
      </c>
      <c r="CX125">
        <v>530</v>
      </c>
    </row>
    <row r="126" spans="1:10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  <c r="CL126">
        <v>438</v>
      </c>
      <c r="CM126">
        <v>477</v>
      </c>
      <c r="CN126">
        <v>518</v>
      </c>
      <c r="CO126">
        <v>579</v>
      </c>
      <c r="CP126">
        <v>622</v>
      </c>
      <c r="CQ126">
        <v>688</v>
      </c>
      <c r="CR126">
        <v>761</v>
      </c>
      <c r="CS126">
        <v>862</v>
      </c>
      <c r="CT126">
        <v>954</v>
      </c>
      <c r="CU126">
        <v>996</v>
      </c>
      <c r="CV126">
        <v>996</v>
      </c>
      <c r="CW126">
        <v>1163</v>
      </c>
      <c r="CX126">
        <v>1240</v>
      </c>
    </row>
    <row r="127" spans="1:10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  <c r="CL127">
        <v>55</v>
      </c>
      <c r="CM127">
        <v>63</v>
      </c>
      <c r="CN127">
        <v>63</v>
      </c>
      <c r="CO127">
        <v>65</v>
      </c>
      <c r="CP127">
        <v>65</v>
      </c>
      <c r="CQ127">
        <v>66</v>
      </c>
      <c r="CR127">
        <v>67</v>
      </c>
      <c r="CS127">
        <v>70</v>
      </c>
      <c r="CT127">
        <v>73</v>
      </c>
      <c r="CU127">
        <v>73</v>
      </c>
      <c r="CV127">
        <v>74</v>
      </c>
      <c r="CW127">
        <v>74</v>
      </c>
      <c r="CX127">
        <v>74</v>
      </c>
    </row>
    <row r="128" spans="1:102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  <c r="CL128">
        <v>41</v>
      </c>
      <c r="CM128">
        <v>43</v>
      </c>
      <c r="CN128">
        <v>44</v>
      </c>
      <c r="CO128">
        <v>47</v>
      </c>
      <c r="CP128">
        <v>57</v>
      </c>
      <c r="CQ128">
        <v>57</v>
      </c>
      <c r="CR128">
        <v>62</v>
      </c>
      <c r="CS128">
        <v>72</v>
      </c>
      <c r="CT128">
        <v>72</v>
      </c>
      <c r="CU128">
        <v>72</v>
      </c>
      <c r="CV128">
        <v>74</v>
      </c>
      <c r="CW128">
        <v>76</v>
      </c>
      <c r="CX128">
        <v>76</v>
      </c>
    </row>
    <row r="129" spans="2:10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  <c r="CM129">
        <v>8</v>
      </c>
      <c r="CN129">
        <v>8</v>
      </c>
      <c r="CO129">
        <v>8</v>
      </c>
      <c r="CP129">
        <v>9</v>
      </c>
      <c r="CQ129">
        <v>9</v>
      </c>
      <c r="CR129">
        <v>9</v>
      </c>
      <c r="CS129">
        <v>9</v>
      </c>
      <c r="CT129">
        <v>9</v>
      </c>
      <c r="CU129">
        <v>9</v>
      </c>
      <c r="CV129">
        <v>9</v>
      </c>
      <c r="CW129">
        <v>9</v>
      </c>
      <c r="CX129">
        <v>10</v>
      </c>
    </row>
    <row r="130" spans="2:10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  <c r="CL130">
        <v>426</v>
      </c>
      <c r="CM130">
        <v>442</v>
      </c>
      <c r="CN130">
        <v>457</v>
      </c>
      <c r="CO130">
        <v>472</v>
      </c>
      <c r="CP130">
        <v>477</v>
      </c>
      <c r="CQ130">
        <v>494</v>
      </c>
      <c r="CR130">
        <v>510</v>
      </c>
      <c r="CS130">
        <v>519</v>
      </c>
      <c r="CT130">
        <v>591</v>
      </c>
      <c r="CU130">
        <v>627</v>
      </c>
      <c r="CV130">
        <v>627</v>
      </c>
      <c r="CW130">
        <v>661</v>
      </c>
      <c r="CX130">
        <v>702</v>
      </c>
    </row>
    <row r="131" spans="2:10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  <c r="CL131">
        <v>1652</v>
      </c>
      <c r="CM131">
        <v>1763</v>
      </c>
      <c r="CN131">
        <v>1834</v>
      </c>
      <c r="CO131">
        <v>1916</v>
      </c>
      <c r="CP131">
        <v>1984</v>
      </c>
      <c r="CQ131">
        <v>2098</v>
      </c>
      <c r="CR131">
        <v>2168</v>
      </c>
      <c r="CS131">
        <v>2284</v>
      </c>
      <c r="CT131">
        <v>2443</v>
      </c>
      <c r="CU131">
        <v>2443</v>
      </c>
      <c r="CV131">
        <v>2500</v>
      </c>
      <c r="CW131">
        <v>2583</v>
      </c>
      <c r="CX131">
        <v>2649</v>
      </c>
    </row>
    <row r="132" spans="2:10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  <c r="CL132">
        <v>1739</v>
      </c>
      <c r="CM132">
        <v>1754</v>
      </c>
      <c r="CN132">
        <v>1760</v>
      </c>
      <c r="CO132">
        <v>1771</v>
      </c>
      <c r="CP132">
        <v>1773</v>
      </c>
      <c r="CQ132">
        <v>1778</v>
      </c>
      <c r="CR132">
        <v>1785</v>
      </c>
      <c r="CS132">
        <v>1789</v>
      </c>
      <c r="CT132">
        <v>1789</v>
      </c>
      <c r="CU132">
        <v>1790</v>
      </c>
      <c r="CV132">
        <v>1792</v>
      </c>
      <c r="CW132">
        <v>1792</v>
      </c>
      <c r="CX132">
        <v>1795</v>
      </c>
    </row>
    <row r="133" spans="2:10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  <c r="CL133">
        <v>13430</v>
      </c>
      <c r="CM133">
        <v>14352</v>
      </c>
      <c r="CN133">
        <v>15722</v>
      </c>
      <c r="CO133">
        <v>17615</v>
      </c>
      <c r="CP133">
        <v>18539</v>
      </c>
      <c r="CQ133">
        <v>20080</v>
      </c>
      <c r="CR133">
        <v>21370</v>
      </c>
      <c r="CS133">
        <v>23077</v>
      </c>
      <c r="CT133">
        <v>24530</v>
      </c>
      <c r="CU133">
        <v>26283</v>
      </c>
      <c r="CV133">
        <v>27890</v>
      </c>
      <c r="CW133">
        <v>29451</v>
      </c>
      <c r="CX133">
        <v>31324</v>
      </c>
    </row>
    <row r="134" spans="2:10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  <c r="CL134">
        <v>5516</v>
      </c>
      <c r="CM134">
        <v>5923</v>
      </c>
      <c r="CN134">
        <v>6248</v>
      </c>
      <c r="CO134">
        <v>6575</v>
      </c>
      <c r="CP134">
        <v>6760</v>
      </c>
      <c r="CQ134">
        <v>7135</v>
      </c>
      <c r="CR134">
        <v>7418</v>
      </c>
      <c r="CS134">
        <v>7775</v>
      </c>
      <c r="CT134">
        <v>8211</v>
      </c>
      <c r="CU134">
        <v>8607</v>
      </c>
      <c r="CV134">
        <v>8882</v>
      </c>
      <c r="CW134">
        <v>9096</v>
      </c>
      <c r="CX134">
        <v>9511</v>
      </c>
    </row>
    <row r="135" spans="2:10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  <c r="CL135">
        <v>77995</v>
      </c>
      <c r="CM135">
        <v>79494</v>
      </c>
      <c r="CN135">
        <v>80868</v>
      </c>
      <c r="CO135">
        <v>82211</v>
      </c>
      <c r="CP135">
        <v>83505</v>
      </c>
      <c r="CQ135">
        <v>84802</v>
      </c>
      <c r="CR135">
        <v>85996</v>
      </c>
      <c r="CS135">
        <v>87026</v>
      </c>
      <c r="CT135">
        <v>88194</v>
      </c>
      <c r="CU135">
        <v>89328</v>
      </c>
      <c r="CV135">
        <v>90481</v>
      </c>
      <c r="CW135">
        <v>91472</v>
      </c>
      <c r="CX135">
        <v>92584</v>
      </c>
    </row>
    <row r="136" spans="2:10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  <c r="CL136">
        <v>1434</v>
      </c>
      <c r="CM136">
        <v>1482</v>
      </c>
      <c r="CN136">
        <v>1513</v>
      </c>
      <c r="CO136">
        <v>1539</v>
      </c>
      <c r="CP136">
        <v>1574</v>
      </c>
      <c r="CQ136">
        <v>1602</v>
      </c>
      <c r="CR136">
        <v>1631</v>
      </c>
      <c r="CS136">
        <v>1677</v>
      </c>
      <c r="CT136">
        <v>1708</v>
      </c>
      <c r="CU136">
        <v>1763</v>
      </c>
      <c r="CV136">
        <v>1820</v>
      </c>
      <c r="CW136">
        <v>1847</v>
      </c>
      <c r="CX136">
        <v>1928</v>
      </c>
    </row>
    <row r="137" spans="2:10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  <c r="CL137">
        <v>13271</v>
      </c>
      <c r="CM137">
        <v>13980</v>
      </c>
      <c r="CN137">
        <v>14758</v>
      </c>
      <c r="CO137">
        <v>15251</v>
      </c>
      <c r="CP137">
        <v>15652</v>
      </c>
      <c r="CQ137">
        <v>16040</v>
      </c>
      <c r="CR137">
        <v>16671</v>
      </c>
      <c r="CS137">
        <v>17607</v>
      </c>
      <c r="CT137">
        <v>18184</v>
      </c>
      <c r="CU137">
        <v>18561</v>
      </c>
      <c r="CV137">
        <v>19262</v>
      </c>
      <c r="CW137">
        <v>19648</v>
      </c>
      <c r="CX137">
        <v>19877</v>
      </c>
    </row>
    <row r="138" spans="2:10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  <c r="CL138">
        <v>12758</v>
      </c>
      <c r="CM138">
        <v>12982</v>
      </c>
      <c r="CN138">
        <v>13265</v>
      </c>
      <c r="CO138">
        <v>13491</v>
      </c>
      <c r="CP138">
        <v>13713</v>
      </c>
      <c r="CQ138">
        <v>13942</v>
      </c>
      <c r="CR138">
        <v>14498</v>
      </c>
      <c r="CS138">
        <v>14803</v>
      </c>
      <c r="CT138">
        <v>15058</v>
      </c>
      <c r="CU138">
        <v>15298</v>
      </c>
      <c r="CV138">
        <v>15443</v>
      </c>
      <c r="CW138">
        <v>15555</v>
      </c>
      <c r="CX138">
        <v>15728</v>
      </c>
    </row>
    <row r="139" spans="2:10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  <c r="CL139">
        <v>168941</v>
      </c>
      <c r="CM139">
        <v>172434</v>
      </c>
      <c r="CN139">
        <v>175925</v>
      </c>
      <c r="CO139">
        <v>178972</v>
      </c>
      <c r="CP139">
        <v>181228</v>
      </c>
      <c r="CQ139">
        <v>183957</v>
      </c>
      <c r="CR139">
        <v>187327</v>
      </c>
      <c r="CS139">
        <v>189973</v>
      </c>
      <c r="CT139">
        <v>192994</v>
      </c>
      <c r="CU139">
        <v>195351</v>
      </c>
      <c r="CV139">
        <v>197675</v>
      </c>
      <c r="CW139">
        <v>199414</v>
      </c>
      <c r="CX139">
        <v>201505</v>
      </c>
    </row>
    <row r="140" spans="2:10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  <c r="CL140">
        <v>143</v>
      </c>
      <c r="CM140">
        <v>143</v>
      </c>
      <c r="CN140">
        <v>163</v>
      </c>
      <c r="CO140">
        <v>173</v>
      </c>
      <c r="CP140">
        <v>223</v>
      </c>
      <c r="CQ140">
        <v>223</v>
      </c>
      <c r="CR140">
        <v>233</v>
      </c>
      <c r="CS140">
        <v>257</v>
      </c>
      <c r="CT140">
        <v>288</v>
      </c>
      <c r="CU140">
        <v>305</v>
      </c>
      <c r="CV140">
        <v>350</v>
      </c>
      <c r="CW140">
        <v>364</v>
      </c>
      <c r="CX140">
        <v>364</v>
      </c>
    </row>
    <row r="141" spans="2:102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  <c r="CL141">
        <v>8626</v>
      </c>
      <c r="CM141">
        <v>9787</v>
      </c>
      <c r="CN141">
        <v>10296</v>
      </c>
      <c r="CO141">
        <v>10797</v>
      </c>
      <c r="CP141">
        <v>10797</v>
      </c>
      <c r="CQ141">
        <v>11135</v>
      </c>
      <c r="CR141">
        <v>11512</v>
      </c>
      <c r="CS141">
        <v>12368</v>
      </c>
      <c r="CT141">
        <v>12829</v>
      </c>
      <c r="CU141">
        <v>13231</v>
      </c>
      <c r="CV141">
        <v>13441</v>
      </c>
      <c r="CW141">
        <v>14153</v>
      </c>
      <c r="CX141">
        <v>13736</v>
      </c>
    </row>
    <row r="142" spans="2:10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  <c r="CL142">
        <v>402</v>
      </c>
      <c r="CM142">
        <v>407</v>
      </c>
      <c r="CN142">
        <v>413</v>
      </c>
      <c r="CO142">
        <v>417</v>
      </c>
      <c r="CP142">
        <v>425</v>
      </c>
      <c r="CQ142">
        <v>428</v>
      </c>
      <c r="CR142">
        <v>435</v>
      </c>
      <c r="CS142">
        <v>437</v>
      </c>
      <c r="CT142">
        <v>441</v>
      </c>
      <c r="CU142">
        <v>444</v>
      </c>
      <c r="CV142">
        <v>447</v>
      </c>
      <c r="CW142">
        <v>449</v>
      </c>
      <c r="CX142">
        <v>449</v>
      </c>
    </row>
    <row r="143" spans="2:10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  <c r="CL143">
        <v>1402</v>
      </c>
      <c r="CM143">
        <v>1546</v>
      </c>
      <c r="CN143">
        <v>1615</v>
      </c>
      <c r="CO143">
        <v>1676</v>
      </c>
      <c r="CP143">
        <v>1852</v>
      </c>
      <c r="CQ143">
        <v>1995</v>
      </c>
      <c r="CR143">
        <v>2135</v>
      </c>
      <c r="CS143">
        <v>2289</v>
      </c>
      <c r="CT143">
        <v>2482</v>
      </c>
      <c r="CU143">
        <v>2601</v>
      </c>
      <c r="CV143">
        <v>2717</v>
      </c>
      <c r="CW143">
        <v>2835</v>
      </c>
      <c r="CX143">
        <v>3027</v>
      </c>
    </row>
    <row r="144" spans="2:10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  <c r="CL144">
        <v>234</v>
      </c>
      <c r="CM144">
        <v>246</v>
      </c>
      <c r="CN144">
        <v>262</v>
      </c>
      <c r="CO144">
        <v>270</v>
      </c>
      <c r="CP144">
        <v>281</v>
      </c>
      <c r="CQ144">
        <v>296</v>
      </c>
      <c r="CR144">
        <v>303</v>
      </c>
      <c r="CS144">
        <v>320</v>
      </c>
      <c r="CT144">
        <v>336</v>
      </c>
      <c r="CU144">
        <v>343</v>
      </c>
      <c r="CV144">
        <v>355</v>
      </c>
      <c r="CW144">
        <v>363</v>
      </c>
      <c r="CX144">
        <v>374</v>
      </c>
    </row>
    <row r="145" spans="2:102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  <c r="CL145">
        <v>10613</v>
      </c>
      <c r="CM145">
        <v>10635</v>
      </c>
      <c r="CN145">
        <v>10653</v>
      </c>
      <c r="CO145">
        <v>10661</v>
      </c>
      <c r="CP145">
        <v>10674</v>
      </c>
      <c r="CQ145">
        <v>10683</v>
      </c>
      <c r="CR145">
        <v>10694</v>
      </c>
      <c r="CS145">
        <v>10708</v>
      </c>
      <c r="CT145">
        <v>10718</v>
      </c>
      <c r="CU145">
        <v>10728</v>
      </c>
      <c r="CV145">
        <v>10738</v>
      </c>
      <c r="CW145">
        <v>10752</v>
      </c>
      <c r="CX145">
        <v>10761</v>
      </c>
    </row>
    <row r="146" spans="2:10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  <c r="CL146">
        <v>1524</v>
      </c>
      <c r="CM146">
        <v>1658</v>
      </c>
      <c r="CN146">
        <v>1751</v>
      </c>
      <c r="CO146">
        <v>1915</v>
      </c>
      <c r="CP146">
        <v>1995</v>
      </c>
      <c r="CQ146">
        <v>2080</v>
      </c>
      <c r="CR146">
        <v>2248</v>
      </c>
      <c r="CS146">
        <v>2399</v>
      </c>
      <c r="CT146">
        <v>2614</v>
      </c>
      <c r="CU146">
        <v>2892</v>
      </c>
      <c r="CV146">
        <v>3075</v>
      </c>
      <c r="CW146">
        <v>3288</v>
      </c>
      <c r="CX146">
        <v>3440</v>
      </c>
    </row>
    <row r="147" spans="2:102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  <c r="CL147">
        <v>466</v>
      </c>
      <c r="CM147">
        <v>489</v>
      </c>
      <c r="CN147">
        <v>506</v>
      </c>
      <c r="CO147">
        <v>554</v>
      </c>
      <c r="CP147">
        <v>568</v>
      </c>
      <c r="CQ147">
        <v>590</v>
      </c>
      <c r="CR147">
        <v>612</v>
      </c>
      <c r="CS147">
        <v>631</v>
      </c>
      <c r="CT147">
        <v>665</v>
      </c>
      <c r="CU147">
        <v>665</v>
      </c>
      <c r="CV147">
        <v>682</v>
      </c>
      <c r="CW147">
        <v>695</v>
      </c>
      <c r="CX147">
        <v>708</v>
      </c>
    </row>
    <row r="148" spans="2:10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  <c r="CL148">
        <v>675</v>
      </c>
      <c r="CM148">
        <v>682</v>
      </c>
      <c r="CN148">
        <v>712</v>
      </c>
      <c r="CO148">
        <v>727</v>
      </c>
      <c r="CP148">
        <v>739</v>
      </c>
      <c r="CQ148">
        <v>748</v>
      </c>
      <c r="CR148">
        <v>761</v>
      </c>
      <c r="CS148">
        <v>778</v>
      </c>
      <c r="CT148">
        <v>784</v>
      </c>
      <c r="CU148">
        <v>804</v>
      </c>
      <c r="CV148">
        <v>812</v>
      </c>
      <c r="CW148">
        <v>818</v>
      </c>
      <c r="CX148">
        <v>836</v>
      </c>
    </row>
    <row r="149" spans="2:10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  <c r="CL149">
        <v>663</v>
      </c>
      <c r="CM149">
        <v>668</v>
      </c>
      <c r="CN149">
        <v>672</v>
      </c>
      <c r="CO149">
        <v>673</v>
      </c>
      <c r="CP149">
        <v>677</v>
      </c>
      <c r="CQ149">
        <v>677</v>
      </c>
      <c r="CR149">
        <v>682</v>
      </c>
      <c r="CS149">
        <v>688</v>
      </c>
      <c r="CT149">
        <v>696</v>
      </c>
      <c r="CU149">
        <v>704</v>
      </c>
      <c r="CV149">
        <v>707</v>
      </c>
      <c r="CW149">
        <v>710</v>
      </c>
      <c r="CX149">
        <v>717</v>
      </c>
    </row>
    <row r="150" spans="2:102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  <c r="CL150">
        <v>59</v>
      </c>
      <c r="CM150">
        <v>76</v>
      </c>
      <c r="CN150">
        <v>76</v>
      </c>
      <c r="CO150">
        <v>91</v>
      </c>
      <c r="CP150">
        <v>99</v>
      </c>
      <c r="CQ150">
        <v>101</v>
      </c>
      <c r="CR150">
        <v>101</v>
      </c>
      <c r="CS150">
        <v>101</v>
      </c>
      <c r="CT150">
        <v>117</v>
      </c>
      <c r="CU150">
        <v>120</v>
      </c>
      <c r="CV150">
        <v>124</v>
      </c>
      <c r="CW150">
        <v>124</v>
      </c>
      <c r="CX150">
        <v>141</v>
      </c>
    </row>
    <row r="151" spans="2:10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  <c r="CM151">
        <v>79</v>
      </c>
      <c r="CN151">
        <v>79</v>
      </c>
      <c r="CO151">
        <v>81</v>
      </c>
      <c r="CP151">
        <v>81</v>
      </c>
      <c r="CQ151">
        <v>81</v>
      </c>
      <c r="CR151">
        <v>81</v>
      </c>
      <c r="CS151">
        <v>81</v>
      </c>
      <c r="CT151">
        <v>81</v>
      </c>
      <c r="CU151">
        <v>81</v>
      </c>
      <c r="CV151">
        <v>82</v>
      </c>
      <c r="CW151">
        <v>82</v>
      </c>
      <c r="CX151">
        <v>82</v>
      </c>
    </row>
    <row r="152" spans="2:10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  <c r="CL152">
        <v>1128</v>
      </c>
      <c r="CM152">
        <v>1149</v>
      </c>
      <c r="CN152">
        <v>1239</v>
      </c>
      <c r="CO152">
        <v>1298</v>
      </c>
      <c r="CP152">
        <v>1326</v>
      </c>
      <c r="CQ152">
        <v>1350</v>
      </c>
      <c r="CR152">
        <v>1370</v>
      </c>
      <c r="CS152">
        <v>1398</v>
      </c>
      <c r="CT152">
        <v>1410</v>
      </c>
      <c r="CU152">
        <v>1426</v>
      </c>
      <c r="CV152">
        <v>1438</v>
      </c>
      <c r="CW152">
        <v>1449</v>
      </c>
      <c r="CX152">
        <v>1344</v>
      </c>
    </row>
    <row r="153" spans="2:10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  <c r="CL153">
        <v>3444</v>
      </c>
      <c r="CM153">
        <v>3480</v>
      </c>
      <c r="CN153">
        <v>3537</v>
      </c>
      <c r="CO153">
        <v>3550</v>
      </c>
      <c r="CP153">
        <v>3558</v>
      </c>
      <c r="CQ153">
        <v>3618</v>
      </c>
      <c r="CR153">
        <v>3654</v>
      </c>
      <c r="CS153">
        <v>3665</v>
      </c>
      <c r="CT153">
        <v>3695</v>
      </c>
      <c r="CU153">
        <v>3711</v>
      </c>
      <c r="CV153">
        <v>3723</v>
      </c>
      <c r="CW153">
        <v>3729</v>
      </c>
      <c r="CX153">
        <v>3741</v>
      </c>
    </row>
    <row r="154" spans="2:102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  <c r="CL154">
        <v>111</v>
      </c>
      <c r="CM154">
        <v>117</v>
      </c>
      <c r="CN154">
        <v>120</v>
      </c>
      <c r="CO154">
        <v>121</v>
      </c>
      <c r="CP154">
        <v>121</v>
      </c>
      <c r="CQ154">
        <v>121</v>
      </c>
      <c r="CR154">
        <v>121</v>
      </c>
      <c r="CS154">
        <v>121</v>
      </c>
      <c r="CT154">
        <v>122</v>
      </c>
      <c r="CU154">
        <v>123</v>
      </c>
      <c r="CV154">
        <v>124</v>
      </c>
      <c r="CW154">
        <v>128</v>
      </c>
      <c r="CX154">
        <v>128</v>
      </c>
    </row>
    <row r="155" spans="2:10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  <c r="CL155">
        <v>5182</v>
      </c>
      <c r="CM155">
        <v>5251</v>
      </c>
      <c r="CN155">
        <v>5305</v>
      </c>
      <c r="CO155">
        <v>5389</v>
      </c>
      <c r="CP155">
        <v>5425</v>
      </c>
      <c r="CQ155">
        <v>5482</v>
      </c>
      <c r="CR155">
        <v>5532</v>
      </c>
      <c r="CS155">
        <v>5603</v>
      </c>
      <c r="CT155">
        <v>5691</v>
      </c>
      <c r="CU155">
        <v>5742</v>
      </c>
      <c r="CV155">
        <v>5780</v>
      </c>
      <c r="CW155">
        <v>5820</v>
      </c>
      <c r="CX155">
        <v>5851</v>
      </c>
    </row>
    <row r="156" spans="2:10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  <c r="CL156">
        <v>25</v>
      </c>
      <c r="CM156">
        <v>28</v>
      </c>
      <c r="CN156">
        <v>35</v>
      </c>
      <c r="CO156">
        <v>52</v>
      </c>
      <c r="CP156">
        <v>69</v>
      </c>
      <c r="CQ156">
        <v>83</v>
      </c>
      <c r="CR156">
        <v>86</v>
      </c>
      <c r="CS156">
        <v>108</v>
      </c>
      <c r="CT156">
        <v>129</v>
      </c>
      <c r="CU156">
        <v>177</v>
      </c>
      <c r="CV156">
        <v>214</v>
      </c>
      <c r="CW156">
        <v>226</v>
      </c>
      <c r="CX156">
        <v>250</v>
      </c>
    </row>
    <row r="157" spans="2:10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  <c r="CL157">
        <v>412</v>
      </c>
      <c r="CM157">
        <v>422</v>
      </c>
      <c r="CN157">
        <v>426</v>
      </c>
      <c r="CO157">
        <v>427</v>
      </c>
      <c r="CP157">
        <v>431</v>
      </c>
      <c r="CQ157">
        <v>443</v>
      </c>
      <c r="CR157">
        <v>444</v>
      </c>
      <c r="CS157">
        <v>445</v>
      </c>
      <c r="CT157">
        <v>447</v>
      </c>
      <c r="CU157">
        <v>448</v>
      </c>
      <c r="CV157">
        <v>448</v>
      </c>
      <c r="CW157">
        <v>450</v>
      </c>
      <c r="CX157">
        <v>458</v>
      </c>
    </row>
    <row r="158" spans="2:102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  <c r="CN158">
        <v>7</v>
      </c>
      <c r="CO158">
        <v>7</v>
      </c>
      <c r="CP158">
        <v>7</v>
      </c>
      <c r="CQ158">
        <v>7</v>
      </c>
      <c r="CR158">
        <v>7</v>
      </c>
      <c r="CS158">
        <v>7</v>
      </c>
      <c r="CT158">
        <v>7</v>
      </c>
      <c r="CU158">
        <v>7</v>
      </c>
      <c r="CV158">
        <v>7</v>
      </c>
      <c r="CW158">
        <v>7</v>
      </c>
      <c r="CX158">
        <v>7</v>
      </c>
    </row>
    <row r="159" spans="2:102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  <c r="CL159">
        <v>324</v>
      </c>
      <c r="CM159">
        <v>324</v>
      </c>
      <c r="CN159">
        <v>325</v>
      </c>
      <c r="CO159">
        <v>328</v>
      </c>
      <c r="CP159">
        <v>328</v>
      </c>
      <c r="CQ159">
        <v>328</v>
      </c>
      <c r="CR159">
        <v>329</v>
      </c>
      <c r="CS159">
        <v>331</v>
      </c>
      <c r="CT159">
        <v>331</v>
      </c>
      <c r="CU159">
        <v>331</v>
      </c>
      <c r="CV159">
        <v>332</v>
      </c>
      <c r="CW159">
        <v>334</v>
      </c>
      <c r="CX159">
        <v>334</v>
      </c>
    </row>
    <row r="160" spans="2:10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26</v>
      </c>
      <c r="BE160">
        <v>41</v>
      </c>
      <c r="BF160">
        <v>53</v>
      </c>
      <c r="BG160">
        <v>82</v>
      </c>
      <c r="BH160">
        <v>93</v>
      </c>
      <c r="BI160">
        <v>118</v>
      </c>
      <c r="BJ160">
        <v>164</v>
      </c>
      <c r="BK160">
        <v>203</v>
      </c>
      <c r="BL160">
        <v>251</v>
      </c>
      <c r="BM160">
        <v>316</v>
      </c>
      <c r="BN160">
        <v>367</v>
      </c>
      <c r="BO160">
        <v>405</v>
      </c>
      <c r="BP160">
        <v>475</v>
      </c>
      <c r="BQ160">
        <v>585</v>
      </c>
      <c r="BR160">
        <v>717</v>
      </c>
      <c r="BS160">
        <v>848</v>
      </c>
      <c r="BT160">
        <v>993</v>
      </c>
      <c r="BU160">
        <v>1094</v>
      </c>
      <c r="BV160">
        <v>1215</v>
      </c>
      <c r="BW160">
        <v>1378</v>
      </c>
      <c r="BX160">
        <v>1510</v>
      </c>
      <c r="BY160">
        <v>1688</v>
      </c>
      <c r="BZ160">
        <v>1890</v>
      </c>
      <c r="CA160">
        <v>2143</v>
      </c>
      <c r="CB160">
        <v>2439</v>
      </c>
      <c r="CC160">
        <v>2785</v>
      </c>
      <c r="CD160">
        <v>3181</v>
      </c>
      <c r="CE160">
        <v>3441</v>
      </c>
      <c r="CF160">
        <v>3844</v>
      </c>
      <c r="CG160">
        <v>4219</v>
      </c>
      <c r="CH160">
        <v>4661</v>
      </c>
      <c r="CI160">
        <v>5014</v>
      </c>
      <c r="CJ160">
        <v>5399</v>
      </c>
      <c r="CK160">
        <v>5847</v>
      </c>
      <c r="CL160">
        <v>6297</v>
      </c>
      <c r="CM160">
        <v>6875</v>
      </c>
      <c r="CN160">
        <v>7497</v>
      </c>
      <c r="CO160">
        <v>8261</v>
      </c>
      <c r="CP160">
        <v>8772</v>
      </c>
      <c r="CQ160">
        <v>9501</v>
      </c>
      <c r="CR160">
        <v>10544</v>
      </c>
      <c r="CS160">
        <v>11633</v>
      </c>
      <c r="CT160">
        <v>12872</v>
      </c>
      <c r="CU160">
        <v>13842</v>
      </c>
      <c r="CV160">
        <v>14677</v>
      </c>
      <c r="CW160">
        <v>15529</v>
      </c>
      <c r="CX160">
        <v>16752</v>
      </c>
    </row>
    <row r="161" spans="1:10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  <c r="CL161">
        <v>2154</v>
      </c>
      <c r="CM161">
        <v>2264</v>
      </c>
      <c r="CN161">
        <v>2378</v>
      </c>
      <c r="CO161">
        <v>2472</v>
      </c>
      <c r="CP161">
        <v>2548</v>
      </c>
      <c r="CQ161">
        <v>2614</v>
      </c>
      <c r="CR161">
        <v>2778</v>
      </c>
      <c r="CS161">
        <v>2926</v>
      </c>
      <c r="CT161">
        <v>3110</v>
      </c>
      <c r="CU161">
        <v>3304</v>
      </c>
      <c r="CV161">
        <v>3408</v>
      </c>
      <c r="CW161">
        <v>3481</v>
      </c>
      <c r="CX161">
        <v>3638</v>
      </c>
    </row>
    <row r="162" spans="1:10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  <c r="CL162">
        <v>93</v>
      </c>
      <c r="CM162">
        <v>94</v>
      </c>
      <c r="CN162">
        <v>94</v>
      </c>
      <c r="CO162">
        <v>94</v>
      </c>
      <c r="CP162">
        <v>94</v>
      </c>
      <c r="CQ162">
        <v>94</v>
      </c>
      <c r="CR162">
        <v>94</v>
      </c>
      <c r="CS162">
        <v>94</v>
      </c>
      <c r="CT162">
        <v>94</v>
      </c>
      <c r="CU162">
        <v>94</v>
      </c>
      <c r="CV162">
        <v>94</v>
      </c>
      <c r="CW162">
        <v>95</v>
      </c>
      <c r="CX162">
        <v>95</v>
      </c>
    </row>
    <row r="163" spans="1:10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  <c r="CL163">
        <v>31</v>
      </c>
      <c r="CM163">
        <v>31</v>
      </c>
      <c r="CN163">
        <v>31</v>
      </c>
      <c r="CO163">
        <v>32</v>
      </c>
      <c r="CP163">
        <v>33</v>
      </c>
      <c r="CQ163">
        <v>34</v>
      </c>
      <c r="CR163">
        <v>35</v>
      </c>
      <c r="CS163">
        <v>36</v>
      </c>
      <c r="CT163">
        <v>37</v>
      </c>
      <c r="CU163">
        <v>37</v>
      </c>
      <c r="CV163">
        <v>38</v>
      </c>
      <c r="CW163">
        <v>38</v>
      </c>
      <c r="CX163">
        <v>38</v>
      </c>
    </row>
    <row r="164" spans="1:102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  <c r="CL164">
        <v>303</v>
      </c>
      <c r="CM164">
        <v>303</v>
      </c>
      <c r="CN164">
        <v>307</v>
      </c>
      <c r="CO164">
        <v>308</v>
      </c>
      <c r="CP164">
        <v>312</v>
      </c>
      <c r="CQ164">
        <v>313</v>
      </c>
      <c r="CR164">
        <v>315</v>
      </c>
      <c r="CS164">
        <v>316</v>
      </c>
      <c r="CT164">
        <v>319</v>
      </c>
      <c r="CU164">
        <v>320</v>
      </c>
      <c r="CV164">
        <v>321</v>
      </c>
      <c r="CW164">
        <v>321</v>
      </c>
      <c r="CX164">
        <v>321</v>
      </c>
    </row>
    <row r="165" spans="1:10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  <c r="CL165">
        <v>2283</v>
      </c>
      <c r="CM165">
        <v>2564</v>
      </c>
      <c r="CN165">
        <v>2685</v>
      </c>
      <c r="CO165">
        <v>2855</v>
      </c>
      <c r="CP165">
        <v>3046</v>
      </c>
      <c r="CQ165">
        <v>3209</v>
      </c>
      <c r="CR165">
        <v>3446</v>
      </c>
      <c r="CS165">
        <v>3568</v>
      </c>
      <c r="CT165">
        <v>3758</v>
      </c>
      <c r="CU165">
        <v>3897</v>
      </c>
      <c r="CV165">
        <v>4065</v>
      </c>
      <c r="CW165">
        <v>4120</v>
      </c>
      <c r="CX165">
        <v>4252</v>
      </c>
    </row>
    <row r="166" spans="1:102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  <c r="CM166">
        <v>16</v>
      </c>
      <c r="CN166">
        <v>16</v>
      </c>
      <c r="CO166">
        <v>16</v>
      </c>
      <c r="CP166">
        <v>16</v>
      </c>
      <c r="CQ166">
        <v>16</v>
      </c>
      <c r="CR166">
        <v>16</v>
      </c>
      <c r="CS166">
        <v>16</v>
      </c>
      <c r="CT166">
        <v>16</v>
      </c>
      <c r="CU166">
        <v>16</v>
      </c>
      <c r="CV166">
        <v>16</v>
      </c>
      <c r="CW166">
        <v>16</v>
      </c>
      <c r="CX166">
        <v>16</v>
      </c>
    </row>
    <row r="167" spans="1:10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  <c r="CL167">
        <v>16</v>
      </c>
      <c r="CM167">
        <v>30</v>
      </c>
      <c r="CN167">
        <v>31</v>
      </c>
      <c r="CO167">
        <v>31</v>
      </c>
      <c r="CP167">
        <v>31</v>
      </c>
      <c r="CQ167">
        <v>43</v>
      </c>
      <c r="CR167">
        <v>45</v>
      </c>
      <c r="CS167">
        <v>48</v>
      </c>
      <c r="CT167">
        <v>49</v>
      </c>
      <c r="CU167">
        <v>49</v>
      </c>
      <c r="CV167">
        <v>52</v>
      </c>
      <c r="CW167">
        <v>52</v>
      </c>
      <c r="CX167">
        <v>54</v>
      </c>
    </row>
    <row r="168" spans="1:10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  <c r="CL168">
        <v>95</v>
      </c>
      <c r="CM168">
        <v>96</v>
      </c>
      <c r="CN168">
        <v>96</v>
      </c>
      <c r="CO168">
        <v>97</v>
      </c>
      <c r="CP168">
        <v>97</v>
      </c>
      <c r="CQ168">
        <v>97</v>
      </c>
      <c r="CR168">
        <v>100</v>
      </c>
      <c r="CS168">
        <v>100</v>
      </c>
      <c r="CT168">
        <v>100</v>
      </c>
      <c r="CU168">
        <v>100</v>
      </c>
      <c r="CV168">
        <v>100</v>
      </c>
      <c r="CW168">
        <v>100</v>
      </c>
      <c r="CX168">
        <v>100</v>
      </c>
    </row>
    <row r="169" spans="1:102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  <c r="CN169">
        <v>14</v>
      </c>
      <c r="CO169">
        <v>14</v>
      </c>
      <c r="CP169">
        <v>14</v>
      </c>
      <c r="CQ169">
        <v>14</v>
      </c>
      <c r="CR169">
        <v>14</v>
      </c>
      <c r="CS169">
        <v>14</v>
      </c>
      <c r="CT169">
        <v>16</v>
      </c>
      <c r="CU169">
        <v>16</v>
      </c>
      <c r="CV169">
        <v>16</v>
      </c>
      <c r="CW169">
        <v>16</v>
      </c>
      <c r="CX169">
        <v>16</v>
      </c>
    </row>
    <row r="170" spans="1:102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  <c r="CL170">
        <v>57</v>
      </c>
      <c r="CM170">
        <v>57</v>
      </c>
      <c r="CN170">
        <v>64</v>
      </c>
      <c r="CO170">
        <v>67</v>
      </c>
      <c r="CP170">
        <v>67</v>
      </c>
      <c r="CQ170">
        <v>67</v>
      </c>
      <c r="CR170">
        <v>71</v>
      </c>
      <c r="CS170">
        <v>73</v>
      </c>
      <c r="CT170">
        <v>73</v>
      </c>
      <c r="CU170">
        <v>73</v>
      </c>
      <c r="CV170">
        <v>74</v>
      </c>
      <c r="CW170">
        <v>74</v>
      </c>
      <c r="CX170">
        <v>75</v>
      </c>
    </row>
    <row r="171" spans="1:10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  <c r="CL171">
        <v>29214</v>
      </c>
      <c r="CM171">
        <v>30449</v>
      </c>
      <c r="CN171">
        <v>31589</v>
      </c>
      <c r="CO171">
        <v>32655</v>
      </c>
      <c r="CP171">
        <v>33405</v>
      </c>
      <c r="CQ171">
        <v>34134</v>
      </c>
      <c r="CR171">
        <v>34842</v>
      </c>
      <c r="CS171">
        <v>35729</v>
      </c>
      <c r="CT171">
        <v>36535</v>
      </c>
      <c r="CU171">
        <v>37190</v>
      </c>
      <c r="CV171">
        <v>37845</v>
      </c>
      <c r="CW171">
        <v>38245</v>
      </c>
      <c r="CX171">
        <v>38416</v>
      </c>
    </row>
    <row r="172" spans="1:10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  <c r="CL172">
        <v>1401</v>
      </c>
      <c r="CM172">
        <v>1409</v>
      </c>
      <c r="CN172">
        <v>1422</v>
      </c>
      <c r="CO172">
        <v>1431</v>
      </c>
      <c r="CP172">
        <v>1440</v>
      </c>
      <c r="CQ172">
        <v>1445</v>
      </c>
      <c r="CR172">
        <v>1451</v>
      </c>
      <c r="CS172">
        <v>1456</v>
      </c>
      <c r="CT172">
        <v>1461</v>
      </c>
      <c r="CU172">
        <v>1470</v>
      </c>
      <c r="CV172">
        <v>1469</v>
      </c>
      <c r="CW172">
        <v>1472</v>
      </c>
      <c r="CX172">
        <v>1474</v>
      </c>
    </row>
    <row r="173" spans="1:102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  <c r="CL173">
        <v>9</v>
      </c>
      <c r="CM173">
        <v>9</v>
      </c>
      <c r="CN173">
        <v>9</v>
      </c>
      <c r="CO173">
        <v>10</v>
      </c>
      <c r="CP173">
        <v>10</v>
      </c>
      <c r="CQ173">
        <v>10</v>
      </c>
      <c r="CR173">
        <v>10</v>
      </c>
      <c r="CS173">
        <v>11</v>
      </c>
      <c r="CT173">
        <v>11</v>
      </c>
      <c r="CU173">
        <v>12</v>
      </c>
      <c r="CV173">
        <v>13</v>
      </c>
      <c r="CW173">
        <v>13</v>
      </c>
      <c r="CX173">
        <v>13</v>
      </c>
    </row>
    <row r="174" spans="1:102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  <c r="CL174">
        <v>584</v>
      </c>
      <c r="CM174">
        <v>627</v>
      </c>
      <c r="CN174">
        <v>639</v>
      </c>
      <c r="CO174">
        <v>648</v>
      </c>
      <c r="CP174">
        <v>648</v>
      </c>
      <c r="CQ174">
        <v>657</v>
      </c>
      <c r="CR174">
        <v>662</v>
      </c>
      <c r="CS174">
        <v>671</v>
      </c>
      <c r="CT174">
        <v>681</v>
      </c>
      <c r="CU174">
        <v>684</v>
      </c>
      <c r="CV174">
        <v>696</v>
      </c>
      <c r="CW174">
        <v>701</v>
      </c>
      <c r="CX174">
        <v>709</v>
      </c>
    </row>
    <row r="175" spans="1:10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  <c r="CL175">
        <v>442</v>
      </c>
      <c r="CM175">
        <v>493</v>
      </c>
      <c r="CN175">
        <v>542</v>
      </c>
      <c r="CO175">
        <v>627</v>
      </c>
      <c r="CP175">
        <v>665</v>
      </c>
      <c r="CQ175">
        <v>665</v>
      </c>
      <c r="CR175">
        <v>873</v>
      </c>
      <c r="CS175">
        <v>981</v>
      </c>
      <c r="CT175">
        <v>1095</v>
      </c>
      <c r="CU175">
        <v>1182</v>
      </c>
      <c r="CV175">
        <v>1273</v>
      </c>
      <c r="CW175">
        <v>1337</v>
      </c>
      <c r="CX175">
        <v>1532</v>
      </c>
    </row>
    <row r="176" spans="1:10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  <c r="CL176">
        <v>1081</v>
      </c>
      <c r="CM176">
        <v>1117</v>
      </c>
      <c r="CN176">
        <v>1170</v>
      </c>
      <c r="CO176">
        <v>1207</v>
      </c>
      <c r="CP176">
        <v>1225</v>
      </c>
      <c r="CQ176">
        <v>1231</v>
      </c>
      <c r="CR176">
        <v>1259</v>
      </c>
      <c r="CS176">
        <v>1300</v>
      </c>
      <c r="CT176">
        <v>1326</v>
      </c>
      <c r="CU176">
        <v>1367</v>
      </c>
      <c r="CV176">
        <v>1386</v>
      </c>
      <c r="CW176">
        <v>1399</v>
      </c>
      <c r="CX176">
        <v>1421</v>
      </c>
    </row>
    <row r="177" spans="2:10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  <c r="CL177">
        <v>6896</v>
      </c>
      <c r="CM177">
        <v>6937</v>
      </c>
      <c r="CN177">
        <v>7036</v>
      </c>
      <c r="CO177">
        <v>7078</v>
      </c>
      <c r="CP177">
        <v>7156</v>
      </c>
      <c r="CQ177">
        <v>7191</v>
      </c>
      <c r="CR177">
        <v>7338</v>
      </c>
      <c r="CS177">
        <v>7401</v>
      </c>
      <c r="CT177">
        <v>7463</v>
      </c>
      <c r="CU177">
        <v>7499</v>
      </c>
      <c r="CV177">
        <v>7527</v>
      </c>
      <c r="CW177">
        <v>7599</v>
      </c>
      <c r="CX177">
        <v>7660</v>
      </c>
    </row>
    <row r="178" spans="2:10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  <c r="CL178">
        <v>1019</v>
      </c>
      <c r="CM178">
        <v>1069</v>
      </c>
      <c r="CN178">
        <v>1180</v>
      </c>
      <c r="CO178">
        <v>1266</v>
      </c>
      <c r="CP178">
        <v>1410</v>
      </c>
      <c r="CQ178">
        <v>1508</v>
      </c>
      <c r="CR178">
        <v>1614</v>
      </c>
      <c r="CS178">
        <v>1716</v>
      </c>
      <c r="CT178">
        <v>1790</v>
      </c>
      <c r="CU178">
        <v>1905</v>
      </c>
      <c r="CV178">
        <v>1998</v>
      </c>
      <c r="CW178">
        <v>2049</v>
      </c>
      <c r="CX178">
        <v>2131</v>
      </c>
    </row>
    <row r="179" spans="2:10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  <c r="CL179">
        <v>6919</v>
      </c>
      <c r="CM179">
        <v>7025</v>
      </c>
      <c r="CN179">
        <v>7638</v>
      </c>
      <c r="CO179">
        <v>8348</v>
      </c>
      <c r="CP179">
        <v>8418</v>
      </c>
      <c r="CQ179">
        <v>9565</v>
      </c>
      <c r="CR179">
        <v>10076</v>
      </c>
      <c r="CS179">
        <v>11155</v>
      </c>
      <c r="CT179">
        <v>11940</v>
      </c>
      <c r="CU179">
        <v>12723</v>
      </c>
      <c r="CV179">
        <v>13328</v>
      </c>
      <c r="CW179">
        <v>13915</v>
      </c>
      <c r="CX179">
        <v>14612</v>
      </c>
    </row>
    <row r="180" spans="2:10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  <c r="CL180">
        <v>3751</v>
      </c>
      <c r="CM180">
        <v>4016</v>
      </c>
      <c r="CN180">
        <v>4210</v>
      </c>
      <c r="CO180">
        <v>4273</v>
      </c>
      <c r="CP180">
        <v>4467</v>
      </c>
      <c r="CQ180">
        <v>4658</v>
      </c>
      <c r="CR180">
        <v>4821</v>
      </c>
      <c r="CS180">
        <v>5166</v>
      </c>
      <c r="CT180">
        <v>5338</v>
      </c>
      <c r="CU180">
        <v>5538</v>
      </c>
      <c r="CV180">
        <v>5779</v>
      </c>
      <c r="CW180">
        <v>6021</v>
      </c>
      <c r="CX180">
        <v>6021</v>
      </c>
    </row>
    <row r="181" spans="2:102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7</v>
      </c>
      <c r="CM181">
        <v>7</v>
      </c>
      <c r="CN181">
        <v>7</v>
      </c>
      <c r="CO181">
        <v>7</v>
      </c>
      <c r="CP181">
        <v>7</v>
      </c>
      <c r="CQ181">
        <v>7</v>
      </c>
      <c r="CR181">
        <v>8</v>
      </c>
      <c r="CS181">
        <v>8</v>
      </c>
      <c r="CT181">
        <v>8</v>
      </c>
      <c r="CU181">
        <v>8</v>
      </c>
      <c r="CV181">
        <v>8</v>
      </c>
      <c r="CW181">
        <v>8</v>
      </c>
      <c r="CX181">
        <v>8</v>
      </c>
    </row>
    <row r="182" spans="2:10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  <c r="CL182">
        <v>174</v>
      </c>
      <c r="CM182">
        <v>199</v>
      </c>
      <c r="CN182">
        <v>202</v>
      </c>
      <c r="CO182">
        <v>206</v>
      </c>
      <c r="CP182">
        <v>208</v>
      </c>
      <c r="CQ182">
        <v>208</v>
      </c>
      <c r="CR182">
        <v>213</v>
      </c>
      <c r="CS182">
        <v>213</v>
      </c>
      <c r="CT182">
        <v>223</v>
      </c>
      <c r="CU182">
        <v>228</v>
      </c>
      <c r="CV182">
        <v>228</v>
      </c>
      <c r="CW182">
        <v>228</v>
      </c>
      <c r="CX182">
        <v>239</v>
      </c>
    </row>
    <row r="183" spans="2:10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  <c r="CL183">
        <v>12491</v>
      </c>
      <c r="CM183">
        <v>13489</v>
      </c>
      <c r="CN183">
        <v>14420</v>
      </c>
      <c r="CO183">
        <v>15628</v>
      </c>
      <c r="CP183">
        <v>16325</v>
      </c>
      <c r="CQ183">
        <v>17837</v>
      </c>
      <c r="CR183">
        <v>19250</v>
      </c>
      <c r="CS183">
        <v>20914</v>
      </c>
      <c r="CT183">
        <v>21648</v>
      </c>
      <c r="CU183">
        <v>25331</v>
      </c>
      <c r="CV183">
        <v>27517</v>
      </c>
      <c r="CW183">
        <v>28699</v>
      </c>
      <c r="CX183">
        <v>31190</v>
      </c>
    </row>
    <row r="184" spans="2:10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  <c r="CL184">
        <v>5660</v>
      </c>
      <c r="CM184">
        <v>5878</v>
      </c>
      <c r="CN184">
        <v>6087</v>
      </c>
      <c r="CO184">
        <v>6259</v>
      </c>
      <c r="CP184">
        <v>6459</v>
      </c>
      <c r="CQ184">
        <v>6599</v>
      </c>
      <c r="CR184">
        <v>6710</v>
      </c>
      <c r="CS184">
        <v>6981</v>
      </c>
      <c r="CT184">
        <v>7192</v>
      </c>
      <c r="CU184">
        <v>7294</v>
      </c>
      <c r="CV184">
        <v>7579</v>
      </c>
      <c r="CW184">
        <v>7777</v>
      </c>
      <c r="CX184">
        <v>7958</v>
      </c>
    </row>
    <row r="185" spans="2:10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  <c r="CL185">
        <v>7918</v>
      </c>
      <c r="CM185">
        <v>8379</v>
      </c>
      <c r="CN185">
        <v>8742</v>
      </c>
      <c r="CO185">
        <v>9287</v>
      </c>
      <c r="CP185">
        <v>9593</v>
      </c>
      <c r="CQ185">
        <v>9856</v>
      </c>
      <c r="CR185">
        <v>10169</v>
      </c>
      <c r="CS185">
        <v>10511</v>
      </c>
      <c r="CT185">
        <v>10892</v>
      </c>
      <c r="CU185">
        <v>11273</v>
      </c>
      <c r="CV185">
        <v>11617</v>
      </c>
      <c r="CW185">
        <v>11902</v>
      </c>
      <c r="CX185">
        <v>12218</v>
      </c>
    </row>
    <row r="186" spans="2:10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  <c r="CL186">
        <v>18841</v>
      </c>
      <c r="CM186">
        <v>19022</v>
      </c>
      <c r="CN186">
        <v>19685</v>
      </c>
      <c r="CO186">
        <v>20206</v>
      </c>
      <c r="CP186">
        <v>20863</v>
      </c>
      <c r="CQ186">
        <v>21379</v>
      </c>
      <c r="CR186">
        <v>21982</v>
      </c>
      <c r="CS186">
        <v>22353</v>
      </c>
      <c r="CT186">
        <v>22797</v>
      </c>
      <c r="CU186">
        <v>23392</v>
      </c>
      <c r="CV186">
        <v>23864</v>
      </c>
      <c r="CW186">
        <v>24027</v>
      </c>
      <c r="CX186">
        <v>24322</v>
      </c>
    </row>
    <row r="187" spans="2:10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  <c r="CL187">
        <v>4103</v>
      </c>
      <c r="CM187">
        <v>4663</v>
      </c>
      <c r="CN187">
        <v>5008</v>
      </c>
      <c r="CO187">
        <v>5448</v>
      </c>
      <c r="CP187">
        <v>6015</v>
      </c>
      <c r="CQ187">
        <v>6533</v>
      </c>
      <c r="CR187">
        <v>7141</v>
      </c>
      <c r="CS187">
        <v>7764</v>
      </c>
      <c r="CT187">
        <v>8525</v>
      </c>
      <c r="CU187">
        <v>9358</v>
      </c>
      <c r="CV187">
        <v>10287</v>
      </c>
      <c r="CW187">
        <v>11244</v>
      </c>
      <c r="CX187">
        <v>11921</v>
      </c>
    </row>
    <row r="188" spans="2:10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  <c r="CL188">
        <v>7707</v>
      </c>
      <c r="CM188">
        <v>8067</v>
      </c>
      <c r="CN188">
        <v>8418</v>
      </c>
      <c r="CO188">
        <v>8746</v>
      </c>
      <c r="CP188">
        <v>8936</v>
      </c>
      <c r="CQ188">
        <v>9242</v>
      </c>
      <c r="CR188">
        <v>9710</v>
      </c>
      <c r="CS188">
        <v>10096</v>
      </c>
      <c r="CT188">
        <v>10417</v>
      </c>
      <c r="CU188">
        <v>10635</v>
      </c>
      <c r="CV188">
        <v>11036</v>
      </c>
      <c r="CW188">
        <v>11339</v>
      </c>
      <c r="CX188">
        <v>11616</v>
      </c>
    </row>
    <row r="189" spans="2:10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  <c r="CL189">
        <v>27938</v>
      </c>
      <c r="CM189">
        <v>32008</v>
      </c>
      <c r="CN189">
        <v>36793</v>
      </c>
      <c r="CO189">
        <v>42853</v>
      </c>
      <c r="CP189">
        <v>47121</v>
      </c>
      <c r="CQ189">
        <v>52763</v>
      </c>
      <c r="CR189">
        <v>57999</v>
      </c>
      <c r="CS189">
        <v>62773</v>
      </c>
      <c r="CT189">
        <v>68622</v>
      </c>
      <c r="CU189">
        <v>74588</v>
      </c>
      <c r="CV189">
        <v>80949</v>
      </c>
      <c r="CW189">
        <v>87147</v>
      </c>
      <c r="CX189">
        <v>93558</v>
      </c>
    </row>
    <row r="190" spans="2:102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  <c r="CL190">
        <v>138</v>
      </c>
      <c r="CM190">
        <v>143</v>
      </c>
      <c r="CN190">
        <v>144</v>
      </c>
      <c r="CO190">
        <v>147</v>
      </c>
      <c r="CP190">
        <v>147</v>
      </c>
      <c r="CQ190">
        <v>150</v>
      </c>
      <c r="CR190">
        <v>153</v>
      </c>
      <c r="CS190">
        <v>154</v>
      </c>
      <c r="CT190">
        <v>176</v>
      </c>
      <c r="CU190">
        <v>183</v>
      </c>
      <c r="CV190">
        <v>191</v>
      </c>
      <c r="CW190">
        <v>207</v>
      </c>
      <c r="CX190">
        <v>212</v>
      </c>
    </row>
    <row r="191" spans="2:102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  <c r="CM191">
        <v>15</v>
      </c>
      <c r="CN191">
        <v>15</v>
      </c>
      <c r="CO191">
        <v>15</v>
      </c>
      <c r="CP191">
        <v>15</v>
      </c>
      <c r="CQ191">
        <v>15</v>
      </c>
      <c r="CR191">
        <v>15</v>
      </c>
      <c r="CS191">
        <v>15</v>
      </c>
      <c r="CT191">
        <v>15</v>
      </c>
      <c r="CU191">
        <v>15</v>
      </c>
      <c r="CV191">
        <v>15</v>
      </c>
      <c r="CW191">
        <v>15</v>
      </c>
      <c r="CX191">
        <v>15</v>
      </c>
    </row>
    <row r="192" spans="2:102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  <c r="CM192">
        <v>12</v>
      </c>
      <c r="CN192">
        <v>12</v>
      </c>
      <c r="CO192">
        <v>12</v>
      </c>
      <c r="CP192">
        <v>12</v>
      </c>
      <c r="CQ192">
        <v>12</v>
      </c>
      <c r="CR192">
        <v>13</v>
      </c>
      <c r="CS192">
        <v>13</v>
      </c>
      <c r="CT192">
        <v>14</v>
      </c>
      <c r="CU192">
        <v>14</v>
      </c>
      <c r="CV192">
        <v>14</v>
      </c>
      <c r="CW192">
        <v>15</v>
      </c>
      <c r="CX192">
        <v>15</v>
      </c>
    </row>
    <row r="193" spans="2:10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  <c r="CL193">
        <v>426</v>
      </c>
      <c r="CM193">
        <v>435</v>
      </c>
      <c r="CN193">
        <v>455</v>
      </c>
      <c r="CO193">
        <v>461</v>
      </c>
      <c r="CP193">
        <v>462</v>
      </c>
      <c r="CQ193">
        <v>476</v>
      </c>
      <c r="CR193">
        <v>488</v>
      </c>
      <c r="CS193">
        <v>501</v>
      </c>
      <c r="CT193">
        <v>513</v>
      </c>
      <c r="CU193">
        <v>513</v>
      </c>
      <c r="CV193">
        <v>538</v>
      </c>
      <c r="CW193">
        <v>538</v>
      </c>
      <c r="CX193">
        <v>553</v>
      </c>
    </row>
    <row r="194" spans="2:10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  <c r="CL194">
        <v>6380</v>
      </c>
      <c r="CM194">
        <v>7142</v>
      </c>
      <c r="CN194">
        <v>8274</v>
      </c>
      <c r="CO194">
        <v>9362</v>
      </c>
      <c r="CP194">
        <v>10484</v>
      </c>
      <c r="CQ194">
        <v>11631</v>
      </c>
      <c r="CR194">
        <v>12772</v>
      </c>
      <c r="CS194">
        <v>13930</v>
      </c>
      <c r="CT194">
        <v>15102</v>
      </c>
      <c r="CU194">
        <v>16299</v>
      </c>
      <c r="CV194">
        <v>17522</v>
      </c>
      <c r="CW194">
        <v>18811</v>
      </c>
      <c r="CX194">
        <v>20077</v>
      </c>
    </row>
    <row r="195" spans="2:10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  <c r="CL195">
        <v>335</v>
      </c>
      <c r="CM195">
        <v>342</v>
      </c>
      <c r="CN195">
        <v>350</v>
      </c>
      <c r="CO195">
        <v>367</v>
      </c>
      <c r="CP195">
        <v>377</v>
      </c>
      <c r="CQ195">
        <v>412</v>
      </c>
      <c r="CR195">
        <v>442</v>
      </c>
      <c r="CS195">
        <v>479</v>
      </c>
      <c r="CT195">
        <v>545</v>
      </c>
      <c r="CU195">
        <v>614</v>
      </c>
      <c r="CV195">
        <v>671</v>
      </c>
      <c r="CW195">
        <v>736</v>
      </c>
      <c r="CX195">
        <v>823</v>
      </c>
    </row>
    <row r="196" spans="2:10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  <c r="CL196">
        <v>5318</v>
      </c>
      <c r="CM196">
        <v>5690</v>
      </c>
      <c r="CN196">
        <v>5994</v>
      </c>
      <c r="CO196">
        <v>6318</v>
      </c>
      <c r="CP196">
        <v>6630</v>
      </c>
      <c r="CQ196">
        <v>6630</v>
      </c>
      <c r="CR196">
        <v>6630</v>
      </c>
      <c r="CS196">
        <v>6630</v>
      </c>
      <c r="CT196">
        <v>6630</v>
      </c>
      <c r="CU196">
        <v>6630</v>
      </c>
      <c r="CV196">
        <v>6630</v>
      </c>
      <c r="CW196">
        <v>6630</v>
      </c>
      <c r="CX196">
        <v>6630</v>
      </c>
    </row>
    <row r="197" spans="2:102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  <c r="CM197">
        <v>11</v>
      </c>
      <c r="CN197">
        <v>11</v>
      </c>
      <c r="CO197">
        <v>11</v>
      </c>
      <c r="CP197">
        <v>11</v>
      </c>
      <c r="CQ197">
        <v>11</v>
      </c>
      <c r="CR197">
        <v>11</v>
      </c>
      <c r="CS197">
        <v>11</v>
      </c>
      <c r="CT197">
        <v>11</v>
      </c>
      <c r="CU197">
        <v>11</v>
      </c>
      <c r="CV197">
        <v>11</v>
      </c>
      <c r="CW197">
        <v>11</v>
      </c>
      <c r="CX197">
        <v>11</v>
      </c>
    </row>
    <row r="198" spans="2:10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  <c r="CL198">
        <v>4427</v>
      </c>
      <c r="CM198">
        <v>5050</v>
      </c>
      <c r="CN198">
        <v>5992</v>
      </c>
      <c r="CO198">
        <v>6588</v>
      </c>
      <c r="CP198">
        <v>8014</v>
      </c>
      <c r="CQ198">
        <v>9125</v>
      </c>
      <c r="CR198">
        <v>10141</v>
      </c>
      <c r="CS198">
        <v>11178</v>
      </c>
      <c r="CT198">
        <v>12075</v>
      </c>
      <c r="CU198">
        <v>12693</v>
      </c>
      <c r="CV198">
        <v>13624</v>
      </c>
      <c r="CW198">
        <v>14423</v>
      </c>
      <c r="CX198">
        <v>14951</v>
      </c>
    </row>
    <row r="199" spans="2:10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  <c r="CL199">
        <v>977</v>
      </c>
      <c r="CM199">
        <v>1049</v>
      </c>
      <c r="CN199">
        <v>1089</v>
      </c>
      <c r="CO199">
        <v>1161</v>
      </c>
      <c r="CP199">
        <v>1173</v>
      </c>
      <c r="CQ199">
        <v>1199</v>
      </c>
      <c r="CR199">
        <v>1244</v>
      </c>
      <c r="CS199">
        <v>1325</v>
      </c>
      <c r="CT199">
        <v>1360</v>
      </c>
      <c r="CU199">
        <v>1373</v>
      </c>
      <c r="CV199">
        <v>1379</v>
      </c>
      <c r="CW199">
        <v>1381</v>
      </c>
      <c r="CX199">
        <v>1384</v>
      </c>
    </row>
    <row r="200" spans="2:10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  <c r="CL200">
        <v>1268</v>
      </c>
      <c r="CM200">
        <v>1304</v>
      </c>
      <c r="CN200">
        <v>1317</v>
      </c>
      <c r="CO200">
        <v>1330</v>
      </c>
      <c r="CP200">
        <v>1335</v>
      </c>
      <c r="CQ200">
        <v>1344</v>
      </c>
      <c r="CR200">
        <v>1353</v>
      </c>
      <c r="CS200">
        <v>1366</v>
      </c>
      <c r="CT200">
        <v>1373</v>
      </c>
      <c r="CU200">
        <v>1388</v>
      </c>
      <c r="CV200">
        <v>1396</v>
      </c>
      <c r="CW200">
        <v>1402</v>
      </c>
      <c r="CX200">
        <v>1408</v>
      </c>
    </row>
    <row r="201" spans="2:102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  <c r="CL201">
        <v>80</v>
      </c>
      <c r="CM201">
        <v>116</v>
      </c>
      <c r="CN201">
        <v>135</v>
      </c>
      <c r="CO201">
        <v>164</v>
      </c>
      <c r="CP201">
        <v>237</v>
      </c>
      <c r="CQ201">
        <v>286</v>
      </c>
      <c r="CR201">
        <v>286</v>
      </c>
      <c r="CS201">
        <v>328</v>
      </c>
      <c r="CT201">
        <v>328</v>
      </c>
      <c r="CU201">
        <v>390</v>
      </c>
      <c r="CV201">
        <v>436</v>
      </c>
      <c r="CW201">
        <v>480</v>
      </c>
      <c r="CX201">
        <v>528</v>
      </c>
    </row>
    <row r="202" spans="2:10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  <c r="CL202">
        <v>2605</v>
      </c>
      <c r="CM202">
        <v>2783</v>
      </c>
      <c r="CN202">
        <v>3034</v>
      </c>
      <c r="CO202">
        <v>3158</v>
      </c>
      <c r="CP202">
        <v>3300</v>
      </c>
      <c r="CQ202">
        <v>3465</v>
      </c>
      <c r="CR202">
        <v>3635</v>
      </c>
      <c r="CS202">
        <v>3953</v>
      </c>
      <c r="CT202">
        <v>4220</v>
      </c>
      <c r="CU202">
        <v>4361</v>
      </c>
      <c r="CV202">
        <v>4546</v>
      </c>
      <c r="CW202">
        <v>4793</v>
      </c>
      <c r="CX202">
        <v>4996</v>
      </c>
    </row>
    <row r="203" spans="2:10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  <c r="CL203">
        <v>184948</v>
      </c>
      <c r="CM203">
        <v>190839</v>
      </c>
      <c r="CN203">
        <v>191726</v>
      </c>
      <c r="CO203">
        <v>198674</v>
      </c>
      <c r="CP203">
        <v>200210</v>
      </c>
      <c r="CQ203">
        <v>204178</v>
      </c>
      <c r="CR203">
        <v>208389</v>
      </c>
      <c r="CS203">
        <v>213024</v>
      </c>
      <c r="CT203">
        <v>219764</v>
      </c>
      <c r="CU203">
        <v>223759</v>
      </c>
      <c r="CV203">
        <v>226629</v>
      </c>
      <c r="CW203">
        <v>229422</v>
      </c>
      <c r="CX203">
        <v>232128</v>
      </c>
    </row>
    <row r="204" spans="2:10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  <c r="CL204">
        <v>238</v>
      </c>
      <c r="CM204">
        <v>244</v>
      </c>
      <c r="CN204">
        <v>254</v>
      </c>
      <c r="CO204">
        <v>271</v>
      </c>
      <c r="CP204">
        <v>304</v>
      </c>
      <c r="CQ204">
        <v>310</v>
      </c>
      <c r="CR204">
        <v>330</v>
      </c>
      <c r="CS204">
        <v>368</v>
      </c>
      <c r="CT204">
        <v>420</v>
      </c>
      <c r="CU204">
        <v>460</v>
      </c>
      <c r="CV204">
        <v>523</v>
      </c>
      <c r="CW204">
        <v>588</v>
      </c>
      <c r="CX204">
        <v>619</v>
      </c>
    </row>
    <row r="205" spans="2:10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  <c r="CL205">
        <v>32</v>
      </c>
      <c r="CM205">
        <v>33</v>
      </c>
      <c r="CN205">
        <v>66</v>
      </c>
      <c r="CO205">
        <v>66</v>
      </c>
      <c r="CP205">
        <v>107</v>
      </c>
      <c r="CQ205">
        <v>107</v>
      </c>
      <c r="CR205">
        <v>140</v>
      </c>
      <c r="CS205">
        <v>174</v>
      </c>
      <c r="CT205">
        <v>174</v>
      </c>
      <c r="CU205">
        <v>213</v>
      </c>
      <c r="CV205">
        <v>237</v>
      </c>
      <c r="CW205">
        <v>275</v>
      </c>
      <c r="CX205">
        <v>318</v>
      </c>
    </row>
    <row r="206" spans="2:102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  <c r="CM206">
        <v>10</v>
      </c>
      <c r="CN206">
        <v>10</v>
      </c>
      <c r="CO206">
        <v>10</v>
      </c>
      <c r="CP206">
        <v>10</v>
      </c>
      <c r="CQ206">
        <v>10</v>
      </c>
      <c r="CR206">
        <v>10</v>
      </c>
      <c r="CS206">
        <v>10</v>
      </c>
      <c r="CT206">
        <v>10</v>
      </c>
      <c r="CU206">
        <v>10</v>
      </c>
      <c r="CV206">
        <v>10</v>
      </c>
      <c r="CW206">
        <v>10</v>
      </c>
      <c r="CX206">
        <v>10</v>
      </c>
    </row>
    <row r="207" spans="2:10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  <c r="CL207">
        <v>12540</v>
      </c>
      <c r="CM207">
        <v>13216</v>
      </c>
      <c r="CN207">
        <v>13822</v>
      </c>
      <c r="CO207">
        <v>14385</v>
      </c>
      <c r="CP207">
        <v>14777</v>
      </c>
      <c r="CQ207">
        <v>15322</v>
      </c>
      <c r="CR207">
        <v>16004</v>
      </c>
      <c r="CS207">
        <v>16755</v>
      </c>
      <c r="CT207">
        <v>17567</v>
      </c>
      <c r="CU207">
        <v>18177</v>
      </c>
      <c r="CV207">
        <v>18640</v>
      </c>
      <c r="CW207">
        <v>18926</v>
      </c>
      <c r="CX207">
        <v>19621</v>
      </c>
    </row>
    <row r="208" spans="2:10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  <c r="CL208">
        <v>26732</v>
      </c>
      <c r="CM208">
        <v>27078</v>
      </c>
      <c r="CN208">
        <v>27404</v>
      </c>
      <c r="CO208">
        <v>27740</v>
      </c>
      <c r="CP208">
        <v>27944</v>
      </c>
      <c r="CQ208">
        <v>28063</v>
      </c>
      <c r="CR208">
        <v>28268</v>
      </c>
      <c r="CS208">
        <v>28496</v>
      </c>
      <c r="CT208">
        <v>28677</v>
      </c>
      <c r="CU208">
        <v>28894</v>
      </c>
      <c r="CV208">
        <v>29061</v>
      </c>
      <c r="CW208">
        <v>29164</v>
      </c>
      <c r="CX208">
        <v>29264</v>
      </c>
    </row>
    <row r="209" spans="1:102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  <c r="CL209">
        <v>395</v>
      </c>
      <c r="CM209">
        <v>395</v>
      </c>
      <c r="CN209">
        <v>398</v>
      </c>
      <c r="CO209">
        <v>420</v>
      </c>
      <c r="CP209">
        <v>422</v>
      </c>
      <c r="CQ209">
        <v>425</v>
      </c>
      <c r="CR209">
        <v>426</v>
      </c>
      <c r="CS209">
        <v>427</v>
      </c>
      <c r="CT209">
        <v>428</v>
      </c>
      <c r="CU209">
        <v>429</v>
      </c>
      <c r="CV209">
        <v>429</v>
      </c>
      <c r="CW209">
        <v>429</v>
      </c>
      <c r="CX209">
        <v>429</v>
      </c>
    </row>
    <row r="210" spans="1:102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  <c r="CL210">
        <v>94</v>
      </c>
      <c r="CM210">
        <v>147</v>
      </c>
      <c r="CN210">
        <v>147</v>
      </c>
      <c r="CO210">
        <v>170</v>
      </c>
      <c r="CP210">
        <v>254</v>
      </c>
      <c r="CQ210">
        <v>254</v>
      </c>
      <c r="CR210">
        <v>284</v>
      </c>
      <c r="CS210">
        <v>284</v>
      </c>
      <c r="CT210">
        <v>299</v>
      </c>
      <c r="CU210">
        <v>299</v>
      </c>
      <c r="CV210">
        <v>299</v>
      </c>
      <c r="CW210">
        <v>299</v>
      </c>
      <c r="CX210">
        <v>299</v>
      </c>
    </row>
    <row r="211" spans="1:102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  <c r="CL211">
        <v>2672</v>
      </c>
      <c r="CM211">
        <v>2700</v>
      </c>
      <c r="CN211">
        <v>2733</v>
      </c>
      <c r="CO211">
        <v>2765</v>
      </c>
      <c r="CP211">
        <v>2792</v>
      </c>
      <c r="CQ211">
        <v>2811</v>
      </c>
      <c r="CR211">
        <v>2826</v>
      </c>
      <c r="CS211">
        <v>2839</v>
      </c>
      <c r="CT211">
        <v>2907</v>
      </c>
      <c r="CU211">
        <v>2907</v>
      </c>
      <c r="CV211">
        <v>2922</v>
      </c>
      <c r="CW211">
        <v>2931</v>
      </c>
      <c r="CX211">
        <v>2938</v>
      </c>
    </row>
    <row r="212" spans="1:10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  <c r="CL212">
        <v>81</v>
      </c>
      <c r="CM212">
        <v>83</v>
      </c>
      <c r="CN212">
        <v>84</v>
      </c>
      <c r="CO212">
        <v>84</v>
      </c>
      <c r="CP212">
        <v>84</v>
      </c>
      <c r="CQ212">
        <v>86</v>
      </c>
      <c r="CR212">
        <v>88</v>
      </c>
      <c r="CS212">
        <v>88</v>
      </c>
      <c r="CT212">
        <v>90</v>
      </c>
      <c r="CU212">
        <v>96</v>
      </c>
      <c r="CV212">
        <v>98</v>
      </c>
      <c r="CW212">
        <v>98</v>
      </c>
      <c r="CX212">
        <v>99</v>
      </c>
    </row>
    <row r="213" spans="1:102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  <c r="CL213">
        <v>114</v>
      </c>
      <c r="CM213">
        <v>114</v>
      </c>
      <c r="CN213">
        <v>114</v>
      </c>
      <c r="CO213">
        <v>114</v>
      </c>
      <c r="CP213">
        <v>114</v>
      </c>
      <c r="CQ213">
        <v>115</v>
      </c>
      <c r="CR213">
        <v>115</v>
      </c>
      <c r="CS213">
        <v>115</v>
      </c>
      <c r="CT213">
        <v>115</v>
      </c>
      <c r="CU213">
        <v>115</v>
      </c>
      <c r="CV213">
        <v>115</v>
      </c>
      <c r="CW213">
        <v>116</v>
      </c>
      <c r="CX213">
        <v>116</v>
      </c>
    </row>
    <row r="214" spans="1:10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  <c r="CL214">
        <v>822</v>
      </c>
      <c r="CM214">
        <v>864</v>
      </c>
      <c r="CN214">
        <v>864</v>
      </c>
      <c r="CO214">
        <v>879</v>
      </c>
      <c r="CP214">
        <v>884</v>
      </c>
      <c r="CQ214">
        <v>884</v>
      </c>
      <c r="CR214">
        <v>909</v>
      </c>
      <c r="CS214">
        <v>918</v>
      </c>
      <c r="CT214">
        <v>922</v>
      </c>
      <c r="CU214">
        <v>939</v>
      </c>
      <c r="CV214">
        <v>949</v>
      </c>
      <c r="CW214">
        <v>967</v>
      </c>
      <c r="CX214">
        <v>975</v>
      </c>
    </row>
    <row r="215" spans="1:10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  <c r="CL215">
        <v>74193</v>
      </c>
      <c r="CM215">
        <v>78546</v>
      </c>
      <c r="CN215">
        <v>82329</v>
      </c>
      <c r="CO215">
        <v>86306</v>
      </c>
      <c r="CP215">
        <v>90980</v>
      </c>
      <c r="CQ215">
        <v>95591</v>
      </c>
      <c r="CR215">
        <v>98674</v>
      </c>
      <c r="CS215">
        <v>101790</v>
      </c>
      <c r="CT215">
        <v>104912</v>
      </c>
      <c r="CU215">
        <v>107773</v>
      </c>
      <c r="CV215">
        <v>110130</v>
      </c>
      <c r="CW215">
        <v>112261</v>
      </c>
      <c r="CX215">
        <v>114653</v>
      </c>
    </row>
    <row r="216" spans="1:102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  <c r="CL216">
        <v>55</v>
      </c>
      <c r="CM216">
        <v>56</v>
      </c>
      <c r="CN216">
        <v>55</v>
      </c>
      <c r="CO216">
        <v>55</v>
      </c>
      <c r="CP216">
        <v>56</v>
      </c>
      <c r="CQ216">
        <v>61</v>
      </c>
      <c r="CR216">
        <v>63</v>
      </c>
      <c r="CS216">
        <v>74</v>
      </c>
      <c r="CT216">
        <v>75</v>
      </c>
      <c r="CU216">
        <v>75</v>
      </c>
      <c r="CV216">
        <v>79</v>
      </c>
      <c r="CW216">
        <v>79</v>
      </c>
      <c r="CX216">
        <v>79</v>
      </c>
    </row>
    <row r="217" spans="1:10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  <c r="CL217">
        <v>4161</v>
      </c>
      <c r="CM217">
        <v>4662</v>
      </c>
      <c r="CN217">
        <v>5106</v>
      </c>
      <c r="CO217">
        <v>5449</v>
      </c>
      <c r="CP217">
        <v>5710</v>
      </c>
      <c r="CQ217">
        <v>6125</v>
      </c>
      <c r="CR217">
        <v>6592</v>
      </c>
      <c r="CS217">
        <v>7170</v>
      </c>
      <c r="CT217">
        <v>7647</v>
      </c>
      <c r="CU217">
        <v>8125</v>
      </c>
      <c r="CV217">
        <v>8617</v>
      </c>
      <c r="CW217">
        <v>9009</v>
      </c>
      <c r="CX217">
        <v>9410</v>
      </c>
    </row>
    <row r="218" spans="1:10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  <c r="CL218">
        <v>5825</v>
      </c>
      <c r="CM218">
        <v>6302</v>
      </c>
      <c r="CN218">
        <v>6302</v>
      </c>
      <c r="CO218">
        <v>6781</v>
      </c>
      <c r="CP218">
        <v>7265</v>
      </c>
      <c r="CQ218">
        <v>7755</v>
      </c>
      <c r="CR218">
        <v>8238</v>
      </c>
      <c r="CS218">
        <v>8756</v>
      </c>
      <c r="CT218">
        <v>9281</v>
      </c>
      <c r="CU218">
        <v>9813</v>
      </c>
      <c r="CV218">
        <v>10349</v>
      </c>
      <c r="CW218">
        <v>10839</v>
      </c>
      <c r="CX218">
        <v>11380</v>
      </c>
    </row>
    <row r="219" spans="1:102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  <c r="CL219">
        <v>81</v>
      </c>
      <c r="CM219">
        <v>83</v>
      </c>
      <c r="CN219">
        <v>83</v>
      </c>
      <c r="CO219">
        <v>86</v>
      </c>
      <c r="CP219">
        <v>86</v>
      </c>
      <c r="CQ219">
        <v>86</v>
      </c>
      <c r="CR219">
        <v>99</v>
      </c>
      <c r="CS219">
        <v>99</v>
      </c>
      <c r="CT219">
        <v>99</v>
      </c>
      <c r="CU219">
        <v>109</v>
      </c>
      <c r="CV219">
        <v>109</v>
      </c>
      <c r="CW219">
        <v>110</v>
      </c>
      <c r="CX219">
        <v>110</v>
      </c>
    </row>
    <row r="220" spans="1:10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  <c r="CL220">
        <v>60</v>
      </c>
      <c r="CM220">
        <v>61</v>
      </c>
      <c r="CN220">
        <v>61</v>
      </c>
      <c r="CO220">
        <v>61</v>
      </c>
      <c r="CP220">
        <v>66</v>
      </c>
      <c r="CQ220">
        <v>66</v>
      </c>
      <c r="CR220">
        <v>66</v>
      </c>
      <c r="CS220">
        <v>66</v>
      </c>
      <c r="CT220">
        <v>70</v>
      </c>
      <c r="CU220">
        <v>70</v>
      </c>
      <c r="CV220">
        <v>70</v>
      </c>
      <c r="CW220">
        <v>70</v>
      </c>
      <c r="CX220">
        <v>70</v>
      </c>
    </row>
    <row r="221" spans="1:10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  <c r="CL221">
        <v>457</v>
      </c>
      <c r="CM221">
        <v>470</v>
      </c>
      <c r="CN221">
        <v>484</v>
      </c>
      <c r="CO221">
        <v>488</v>
      </c>
      <c r="CP221">
        <v>488</v>
      </c>
      <c r="CQ221">
        <v>496</v>
      </c>
      <c r="CR221">
        <v>498</v>
      </c>
      <c r="CS221">
        <v>521</v>
      </c>
      <c r="CT221">
        <v>523</v>
      </c>
      <c r="CU221">
        <v>525</v>
      </c>
      <c r="CV221">
        <v>525</v>
      </c>
      <c r="CW221">
        <v>525</v>
      </c>
      <c r="CX221">
        <v>530</v>
      </c>
    </row>
    <row r="222" spans="1:10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  <c r="CL222">
        <v>131</v>
      </c>
      <c r="CM222">
        <v>132</v>
      </c>
      <c r="CN222">
        <v>132</v>
      </c>
      <c r="CO222">
        <v>132</v>
      </c>
      <c r="CP222">
        <v>132</v>
      </c>
      <c r="CQ222">
        <v>132</v>
      </c>
      <c r="CR222">
        <v>132</v>
      </c>
      <c r="CS222">
        <v>133</v>
      </c>
      <c r="CT222">
        <v>133</v>
      </c>
      <c r="CU222">
        <v>136</v>
      </c>
      <c r="CV222">
        <v>141</v>
      </c>
      <c r="CW222">
        <v>141</v>
      </c>
      <c r="CX222">
        <v>141</v>
      </c>
    </row>
    <row r="223" spans="1:102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  <c r="CL223">
        <v>284</v>
      </c>
      <c r="CM223">
        <v>291</v>
      </c>
      <c r="CN223">
        <v>297</v>
      </c>
      <c r="CO223">
        <v>298</v>
      </c>
      <c r="CP223">
        <v>300</v>
      </c>
      <c r="CQ223">
        <v>307</v>
      </c>
      <c r="CR223">
        <v>307</v>
      </c>
      <c r="CS223">
        <v>307</v>
      </c>
      <c r="CT223">
        <v>308</v>
      </c>
      <c r="CU223">
        <v>308</v>
      </c>
      <c r="CV223">
        <v>308</v>
      </c>
      <c r="CW223">
        <v>308</v>
      </c>
      <c r="CX223">
        <v>309</v>
      </c>
    </row>
    <row r="224" spans="1:102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  <c r="CL224">
        <v>11</v>
      </c>
      <c r="CM224">
        <v>11</v>
      </c>
      <c r="CN224">
        <v>11</v>
      </c>
      <c r="CO224">
        <v>11</v>
      </c>
      <c r="CP224">
        <v>11</v>
      </c>
      <c r="CQ224">
        <v>11</v>
      </c>
      <c r="CR224">
        <v>11</v>
      </c>
      <c r="CS224">
        <v>11</v>
      </c>
      <c r="CT224">
        <v>11</v>
      </c>
      <c r="CU224">
        <v>11</v>
      </c>
      <c r="CV224">
        <v>11</v>
      </c>
      <c r="CW224">
        <v>11</v>
      </c>
      <c r="CX224">
        <v>11</v>
      </c>
    </row>
    <row r="225" spans="1:10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  <c r="CL225">
        <v>103093</v>
      </c>
      <c r="CM225">
        <v>108692</v>
      </c>
      <c r="CN225">
        <v>114217</v>
      </c>
      <c r="CO225">
        <v>120067</v>
      </c>
      <c r="CP225">
        <v>124743</v>
      </c>
      <c r="CQ225">
        <v>129044</v>
      </c>
      <c r="CR225">
        <v>133495</v>
      </c>
      <c r="CS225">
        <v>138078</v>
      </c>
      <c r="CT225">
        <v>143464</v>
      </c>
      <c r="CU225">
        <v>148377</v>
      </c>
      <c r="CV225">
        <v>152840</v>
      </c>
      <c r="CW225">
        <v>157149</v>
      </c>
      <c r="CX225">
        <v>161145</v>
      </c>
    </row>
    <row r="226" spans="1:102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  <c r="CL226">
        <v>502</v>
      </c>
      <c r="CM226">
        <v>502</v>
      </c>
      <c r="CN226">
        <v>508</v>
      </c>
      <c r="CO226">
        <v>517</v>
      </c>
      <c r="CP226">
        <v>535</v>
      </c>
      <c r="CQ226">
        <v>535</v>
      </c>
      <c r="CR226">
        <v>543</v>
      </c>
      <c r="CS226">
        <v>557</v>
      </c>
      <c r="CT226">
        <v>563</v>
      </c>
      <c r="CU226">
        <v>596</v>
      </c>
      <c r="CV226">
        <v>606</v>
      </c>
      <c r="CW226">
        <v>620</v>
      </c>
      <c r="CX226">
        <v>625</v>
      </c>
    </row>
    <row r="227" spans="1:102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43843</v>
      </c>
      <c r="BO227">
        <v>53736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213242</v>
      </c>
      <c r="BX227">
        <v>243622</v>
      </c>
      <c r="BY227">
        <v>275367</v>
      </c>
      <c r="BZ227">
        <v>308650</v>
      </c>
      <c r="CA227">
        <v>336802</v>
      </c>
      <c r="CB227">
        <v>366317</v>
      </c>
      <c r="CC227">
        <v>397121</v>
      </c>
      <c r="CD227">
        <v>428654</v>
      </c>
      <c r="CE227">
        <v>462780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  <c r="CL227">
        <v>667592</v>
      </c>
      <c r="CM227">
        <v>699706</v>
      </c>
      <c r="CN227">
        <v>732197</v>
      </c>
      <c r="CO227">
        <v>758809</v>
      </c>
      <c r="CP227">
        <v>784326</v>
      </c>
      <c r="CQ227">
        <v>811865</v>
      </c>
      <c r="CR227">
        <v>840351</v>
      </c>
      <c r="CS227">
        <v>869170</v>
      </c>
      <c r="CT227">
        <v>905358</v>
      </c>
      <c r="CU227">
        <v>938154</v>
      </c>
      <c r="CV227">
        <v>965785</v>
      </c>
      <c r="CW227">
        <v>988197</v>
      </c>
      <c r="CX227">
        <v>1012582</v>
      </c>
    </row>
    <row r="228" spans="1:102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  <c r="CL228">
        <v>1349</v>
      </c>
      <c r="CM228">
        <v>1405</v>
      </c>
      <c r="CN228">
        <v>1490</v>
      </c>
      <c r="CO228">
        <v>1565</v>
      </c>
      <c r="CP228">
        <v>1627</v>
      </c>
      <c r="CQ228">
        <v>1678</v>
      </c>
      <c r="CR228">
        <v>1716</v>
      </c>
      <c r="CS228">
        <v>1758</v>
      </c>
      <c r="CT228">
        <v>1804</v>
      </c>
      <c r="CU228">
        <v>1862</v>
      </c>
      <c r="CV228">
        <v>1869</v>
      </c>
      <c r="CW228">
        <v>1904</v>
      </c>
      <c r="CX228">
        <v>1939</v>
      </c>
    </row>
    <row r="229" spans="1:102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  <c r="CL229">
        <v>204</v>
      </c>
      <c r="CM229">
        <v>204</v>
      </c>
      <c r="CN229">
        <v>227</v>
      </c>
      <c r="CO229">
        <v>256</v>
      </c>
      <c r="CP229">
        <v>256</v>
      </c>
      <c r="CQ229">
        <v>285</v>
      </c>
      <c r="CR229">
        <v>288</v>
      </c>
      <c r="CS229">
        <v>311</v>
      </c>
      <c r="CT229">
        <v>318</v>
      </c>
      <c r="CU229">
        <v>323</v>
      </c>
      <c r="CV229">
        <v>325</v>
      </c>
      <c r="CW229">
        <v>329</v>
      </c>
      <c r="CX229">
        <v>329</v>
      </c>
    </row>
    <row r="230" spans="1:102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  <c r="CL230">
        <v>268</v>
      </c>
      <c r="CM230">
        <v>268</v>
      </c>
      <c r="CN230">
        <v>268</v>
      </c>
      <c r="CO230">
        <v>268</v>
      </c>
      <c r="CP230">
        <v>268</v>
      </c>
      <c r="CQ230">
        <v>268</v>
      </c>
      <c r="CR230">
        <v>268</v>
      </c>
      <c r="CS230">
        <v>268</v>
      </c>
      <c r="CT230">
        <v>270</v>
      </c>
      <c r="CU230">
        <v>270</v>
      </c>
      <c r="CV230">
        <v>270</v>
      </c>
      <c r="CW230">
        <v>270</v>
      </c>
      <c r="CX230">
        <v>270</v>
      </c>
    </row>
    <row r="231" spans="1:102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  <c r="CL231">
        <v>48</v>
      </c>
      <c r="CM231">
        <v>52</v>
      </c>
      <c r="CN231">
        <v>57</v>
      </c>
      <c r="CO231">
        <v>61</v>
      </c>
      <c r="CP231">
        <v>65</v>
      </c>
      <c r="CQ231">
        <v>70</v>
      </c>
      <c r="CR231">
        <v>74</v>
      </c>
      <c r="CS231">
        <v>76</v>
      </c>
      <c r="CT231">
        <v>84</v>
      </c>
      <c r="CU231">
        <v>84</v>
      </c>
      <c r="CV231">
        <v>88</v>
      </c>
      <c r="CW231">
        <v>88</v>
      </c>
      <c r="CX231">
        <v>95</v>
      </c>
    </row>
    <row r="232" spans="1:102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  <c r="CL232">
        <v>23</v>
      </c>
      <c r="CM232">
        <v>24</v>
      </c>
      <c r="CN232">
        <v>25</v>
      </c>
      <c r="CO232">
        <v>25</v>
      </c>
      <c r="CP232">
        <v>25</v>
      </c>
      <c r="CQ232">
        <v>28</v>
      </c>
      <c r="CR232">
        <v>28</v>
      </c>
      <c r="CS232">
        <v>28</v>
      </c>
      <c r="CT232">
        <v>29</v>
      </c>
      <c r="CU232">
        <v>31</v>
      </c>
      <c r="CV232">
        <v>31</v>
      </c>
      <c r="CW232">
        <v>32</v>
      </c>
      <c r="CX232">
        <v>32</v>
      </c>
    </row>
    <row r="233" spans="1:10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</row>
    <row r="234" spans="1:102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  <c r="CM234">
        <v>16</v>
      </c>
      <c r="CN234">
        <v>16</v>
      </c>
      <c r="CO234">
        <v>16</v>
      </c>
      <c r="CP234">
        <v>16</v>
      </c>
      <c r="CQ234">
        <v>16</v>
      </c>
      <c r="CR234">
        <v>16</v>
      </c>
      <c r="CS234">
        <v>16</v>
      </c>
      <c r="CT234">
        <v>16</v>
      </c>
      <c r="CU234">
        <v>16</v>
      </c>
      <c r="CV234">
        <v>16</v>
      </c>
      <c r="CW234">
        <v>16</v>
      </c>
      <c r="CX234">
        <v>16</v>
      </c>
    </row>
    <row r="235" spans="1:102" x14ac:dyDescent="0.3">
      <c r="B235" t="s">
        <v>553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  <c r="CM235">
        <v>14</v>
      </c>
      <c r="CN235">
        <v>14</v>
      </c>
      <c r="CO235">
        <v>14</v>
      </c>
      <c r="CP235">
        <v>14</v>
      </c>
      <c r="CQ235">
        <v>14</v>
      </c>
      <c r="CR235">
        <v>15</v>
      </c>
      <c r="CS235">
        <v>15</v>
      </c>
      <c r="CT235">
        <v>15</v>
      </c>
      <c r="CU235">
        <v>18</v>
      </c>
      <c r="CV235">
        <v>18</v>
      </c>
      <c r="CW235">
        <v>18</v>
      </c>
      <c r="CX235">
        <v>19</v>
      </c>
    </row>
    <row r="236" spans="1:102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  <c r="CL236">
        <v>31</v>
      </c>
      <c r="CM236">
        <v>34</v>
      </c>
      <c r="CN236">
        <v>35</v>
      </c>
      <c r="CO236">
        <v>39</v>
      </c>
      <c r="CP236">
        <v>39</v>
      </c>
      <c r="CQ236">
        <v>39</v>
      </c>
      <c r="CR236">
        <v>41</v>
      </c>
      <c r="CS236">
        <v>46</v>
      </c>
      <c r="CT236">
        <v>65</v>
      </c>
      <c r="CU236">
        <v>70</v>
      </c>
      <c r="CV236">
        <v>76</v>
      </c>
      <c r="CW236">
        <v>76</v>
      </c>
      <c r="CX236">
        <v>76</v>
      </c>
    </row>
    <row r="237" spans="1:102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  <c r="CL237">
        <v>33</v>
      </c>
      <c r="CM237">
        <v>38</v>
      </c>
      <c r="CN237">
        <v>38</v>
      </c>
      <c r="CO237">
        <v>39</v>
      </c>
      <c r="CP237">
        <v>39</v>
      </c>
      <c r="CQ237">
        <v>42</v>
      </c>
      <c r="CR237">
        <v>42</v>
      </c>
      <c r="CS237">
        <v>42</v>
      </c>
      <c r="CT237">
        <v>42</v>
      </c>
      <c r="CU237">
        <v>42</v>
      </c>
      <c r="CV237">
        <v>43</v>
      </c>
      <c r="CW237">
        <v>43</v>
      </c>
      <c r="CX237">
        <v>43</v>
      </c>
    </row>
    <row r="238" spans="1:102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  <c r="CL238">
        <v>18</v>
      </c>
      <c r="CM238">
        <v>18</v>
      </c>
      <c r="CN238">
        <v>18</v>
      </c>
      <c r="CO238">
        <v>19</v>
      </c>
      <c r="CP238">
        <v>22</v>
      </c>
      <c r="CQ238">
        <v>23</v>
      </c>
      <c r="CR238">
        <v>23</v>
      </c>
      <c r="CS238">
        <v>23</v>
      </c>
      <c r="CT238">
        <v>24</v>
      </c>
      <c r="CU238">
        <v>24</v>
      </c>
      <c r="CV238">
        <v>24</v>
      </c>
      <c r="CW238">
        <v>24</v>
      </c>
      <c r="CX238">
        <v>24</v>
      </c>
    </row>
    <row r="239" spans="1:102" x14ac:dyDescent="0.3">
      <c r="B239" t="s">
        <v>573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  <c r="CL239">
        <v>18</v>
      </c>
      <c r="CM239">
        <v>18</v>
      </c>
      <c r="CN239">
        <v>18</v>
      </c>
      <c r="CO239">
        <v>18</v>
      </c>
      <c r="CP239">
        <v>18</v>
      </c>
      <c r="CQ239">
        <v>18</v>
      </c>
      <c r="CR239">
        <v>18</v>
      </c>
      <c r="CS239">
        <v>18</v>
      </c>
      <c r="CT239">
        <v>18</v>
      </c>
      <c r="CU239">
        <v>18</v>
      </c>
      <c r="CV239">
        <v>18</v>
      </c>
      <c r="CW239">
        <v>18</v>
      </c>
      <c r="CX239">
        <v>18</v>
      </c>
    </row>
    <row r="240" spans="1:102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</row>
    <row r="241" spans="1:102" x14ac:dyDescent="0.3">
      <c r="B241" t="s">
        <v>582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  <c r="CL241">
        <v>19</v>
      </c>
      <c r="CM241">
        <v>19</v>
      </c>
      <c r="CN241">
        <v>19</v>
      </c>
      <c r="CO241">
        <v>19</v>
      </c>
      <c r="CP241">
        <v>19</v>
      </c>
      <c r="CQ241">
        <v>19</v>
      </c>
      <c r="CR241">
        <v>19</v>
      </c>
      <c r="CS241">
        <v>19</v>
      </c>
      <c r="CT241">
        <v>19</v>
      </c>
      <c r="CU241">
        <v>19</v>
      </c>
      <c r="CV241">
        <v>19</v>
      </c>
      <c r="CW241">
        <v>19</v>
      </c>
      <c r="CX241">
        <v>19</v>
      </c>
    </row>
    <row r="242" spans="1:102" x14ac:dyDescent="0.3">
      <c r="B242" t="s">
        <v>583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  <c r="CL242">
        <v>49</v>
      </c>
      <c r="CM242">
        <v>49</v>
      </c>
      <c r="CN242">
        <v>49</v>
      </c>
      <c r="CO242">
        <v>51</v>
      </c>
      <c r="CP242">
        <v>51</v>
      </c>
      <c r="CQ242">
        <v>51</v>
      </c>
      <c r="CR242">
        <v>59</v>
      </c>
      <c r="CS242">
        <v>60</v>
      </c>
      <c r="CT242">
        <v>61</v>
      </c>
      <c r="CU242">
        <v>61</v>
      </c>
      <c r="CV242">
        <v>61</v>
      </c>
      <c r="CW242">
        <v>61</v>
      </c>
      <c r="CX242">
        <v>61</v>
      </c>
    </row>
    <row r="243" spans="1:102" x14ac:dyDescent="0.3">
      <c r="B243" t="s">
        <v>587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  <c r="CL243">
        <v>374</v>
      </c>
      <c r="CM243">
        <v>402</v>
      </c>
      <c r="CN243">
        <v>418</v>
      </c>
      <c r="CO243">
        <v>437</v>
      </c>
      <c r="CP243">
        <v>449</v>
      </c>
      <c r="CQ243">
        <v>466</v>
      </c>
      <c r="CR243">
        <v>474</v>
      </c>
      <c r="CS243">
        <v>480</v>
      </c>
      <c r="CT243">
        <v>484</v>
      </c>
      <c r="CU243">
        <v>342</v>
      </c>
      <c r="CV243">
        <v>342</v>
      </c>
      <c r="CW243">
        <v>342</v>
      </c>
      <c r="CX243">
        <v>343</v>
      </c>
    </row>
    <row r="244" spans="1:102" x14ac:dyDescent="0.3">
      <c r="B244" t="s">
        <v>588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  <c r="CL244">
        <v>43</v>
      </c>
      <c r="CM244">
        <v>43</v>
      </c>
      <c r="CN244">
        <v>46</v>
      </c>
      <c r="CO244">
        <v>50</v>
      </c>
      <c r="CP244">
        <v>50</v>
      </c>
      <c r="CQ244">
        <v>50</v>
      </c>
      <c r="CR244">
        <v>50</v>
      </c>
      <c r="CS244">
        <v>50</v>
      </c>
      <c r="CT244">
        <v>52</v>
      </c>
      <c r="CU244">
        <v>52</v>
      </c>
      <c r="CV244">
        <v>53</v>
      </c>
      <c r="CW244">
        <v>73</v>
      </c>
      <c r="CX244">
        <v>73</v>
      </c>
    </row>
    <row r="245" spans="1:102" x14ac:dyDescent="0.3">
      <c r="B245" t="s">
        <v>589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  <c r="CL245">
        <v>171</v>
      </c>
      <c r="CM245">
        <v>171</v>
      </c>
      <c r="CN245">
        <v>216</v>
      </c>
      <c r="CO245">
        <v>224</v>
      </c>
      <c r="CP245">
        <v>246</v>
      </c>
      <c r="CQ245">
        <v>258</v>
      </c>
      <c r="CR245">
        <v>293</v>
      </c>
      <c r="CS245">
        <v>309</v>
      </c>
      <c r="CT245">
        <v>325</v>
      </c>
      <c r="CU245">
        <v>370</v>
      </c>
      <c r="CV245">
        <v>389</v>
      </c>
      <c r="CW245">
        <v>408</v>
      </c>
      <c r="CX245">
        <v>424</v>
      </c>
    </row>
    <row r="246" spans="1:102" x14ac:dyDescent="0.3">
      <c r="B246" t="s">
        <v>590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  <c r="CL246">
        <v>14</v>
      </c>
      <c r="CM246">
        <v>14</v>
      </c>
      <c r="CN246">
        <v>14</v>
      </c>
      <c r="CO246">
        <v>14</v>
      </c>
      <c r="CP246">
        <v>15</v>
      </c>
      <c r="CQ246">
        <v>15</v>
      </c>
      <c r="CR246">
        <v>15</v>
      </c>
      <c r="CS246">
        <v>15</v>
      </c>
      <c r="CT246">
        <v>15</v>
      </c>
      <c r="CU246">
        <v>15</v>
      </c>
      <c r="CV246">
        <v>15</v>
      </c>
      <c r="CW246">
        <v>15</v>
      </c>
      <c r="CX246">
        <v>15</v>
      </c>
    </row>
    <row r="247" spans="1:102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  <c r="CM247">
        <v>5</v>
      </c>
      <c r="CN247">
        <v>5</v>
      </c>
      <c r="CO247">
        <v>5</v>
      </c>
      <c r="CP247">
        <v>5</v>
      </c>
      <c r="CQ247">
        <v>5</v>
      </c>
      <c r="CR247">
        <v>5</v>
      </c>
      <c r="CS247">
        <v>5</v>
      </c>
      <c r="CT247">
        <v>5</v>
      </c>
      <c r="CU247">
        <v>5</v>
      </c>
      <c r="CV247">
        <v>5</v>
      </c>
      <c r="CW247">
        <v>5</v>
      </c>
      <c r="CX247">
        <v>5</v>
      </c>
    </row>
    <row r="248" spans="1:102" x14ac:dyDescent="0.3">
      <c r="A248" t="s">
        <v>591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8</v>
      </c>
      <c r="CM248">
        <v>8</v>
      </c>
      <c r="CN248">
        <v>9</v>
      </c>
      <c r="CO248">
        <v>9</v>
      </c>
      <c r="CP248">
        <v>11</v>
      </c>
      <c r="CQ248">
        <v>11</v>
      </c>
      <c r="CR248">
        <v>11</v>
      </c>
      <c r="CS248">
        <v>11</v>
      </c>
      <c r="CT248">
        <v>11</v>
      </c>
      <c r="CU248">
        <v>11</v>
      </c>
      <c r="CV248">
        <v>11</v>
      </c>
      <c r="CW248">
        <v>11</v>
      </c>
      <c r="CX248">
        <v>11</v>
      </c>
    </row>
    <row r="249" spans="1:102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  <c r="CL249">
        <v>449</v>
      </c>
      <c r="CM249">
        <v>480</v>
      </c>
      <c r="CN249">
        <v>510</v>
      </c>
      <c r="CO249">
        <v>510</v>
      </c>
      <c r="CP249">
        <v>510</v>
      </c>
      <c r="CQ249">
        <v>510</v>
      </c>
      <c r="CR249">
        <v>510</v>
      </c>
      <c r="CS249">
        <v>510</v>
      </c>
      <c r="CT249">
        <v>510</v>
      </c>
      <c r="CU249">
        <v>510</v>
      </c>
      <c r="CV249">
        <v>510</v>
      </c>
      <c r="CW249">
        <v>510</v>
      </c>
      <c r="CX249">
        <v>510</v>
      </c>
    </row>
    <row r="250" spans="1:102" x14ac:dyDescent="0.3">
      <c r="B250" t="s">
        <v>606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  <c r="CL250">
        <v>85</v>
      </c>
      <c r="CM250">
        <v>88</v>
      </c>
      <c r="CN250">
        <v>98</v>
      </c>
      <c r="CO250">
        <v>111</v>
      </c>
      <c r="CP250">
        <v>119</v>
      </c>
      <c r="CQ250">
        <v>121</v>
      </c>
      <c r="CR250">
        <v>123</v>
      </c>
      <c r="CS250">
        <v>139</v>
      </c>
      <c r="CT250">
        <v>144</v>
      </c>
      <c r="CU250">
        <v>146</v>
      </c>
      <c r="CV250">
        <v>146</v>
      </c>
      <c r="CW250">
        <v>146</v>
      </c>
      <c r="CX250">
        <v>150</v>
      </c>
    </row>
    <row r="251" spans="1:102" x14ac:dyDescent="0.3">
      <c r="A251" t="s">
        <v>607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  <c r="CM251">
        <v>3</v>
      </c>
      <c r="CN251">
        <v>3</v>
      </c>
      <c r="CO251">
        <v>3</v>
      </c>
      <c r="CP251">
        <v>3</v>
      </c>
      <c r="CQ251">
        <v>3</v>
      </c>
      <c r="CR251">
        <v>3</v>
      </c>
      <c r="CS251">
        <v>3</v>
      </c>
      <c r="CT251">
        <v>3</v>
      </c>
      <c r="CU251">
        <v>3</v>
      </c>
      <c r="CV251">
        <v>3</v>
      </c>
      <c r="CW251">
        <v>3</v>
      </c>
      <c r="CX251">
        <v>3</v>
      </c>
    </row>
    <row r="252" spans="1:102" x14ac:dyDescent="0.3">
      <c r="A252" t="s">
        <v>608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  <c r="CL252">
        <v>3</v>
      </c>
      <c r="CM252">
        <v>4</v>
      </c>
      <c r="CN252">
        <v>4</v>
      </c>
      <c r="CO252">
        <v>4</v>
      </c>
      <c r="CP252">
        <v>5</v>
      </c>
      <c r="CQ252">
        <v>5</v>
      </c>
      <c r="CR252">
        <v>5</v>
      </c>
      <c r="CS252">
        <v>5</v>
      </c>
      <c r="CT252">
        <v>5</v>
      </c>
      <c r="CU252">
        <v>6</v>
      </c>
      <c r="CV252">
        <v>6</v>
      </c>
      <c r="CW252">
        <v>6</v>
      </c>
      <c r="CX252">
        <v>6</v>
      </c>
    </row>
    <row r="253" spans="1:102" x14ac:dyDescent="0.3">
      <c r="A253" t="s">
        <v>609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  <c r="CL253">
        <v>11</v>
      </c>
      <c r="CM253">
        <v>11</v>
      </c>
      <c r="CN253">
        <v>11</v>
      </c>
      <c r="CO253">
        <v>11</v>
      </c>
      <c r="CP253">
        <v>11</v>
      </c>
      <c r="CQ253">
        <v>11</v>
      </c>
      <c r="CR253">
        <v>11</v>
      </c>
      <c r="CS253">
        <v>11</v>
      </c>
      <c r="CT253">
        <v>11</v>
      </c>
      <c r="CU253">
        <v>11</v>
      </c>
      <c r="CV253">
        <v>11</v>
      </c>
      <c r="CW253">
        <v>12</v>
      </c>
      <c r="CX253">
        <v>12</v>
      </c>
    </row>
    <row r="254" spans="1:102" x14ac:dyDescent="0.3">
      <c r="B254" t="s">
        <v>610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  <c r="CM254">
        <v>9</v>
      </c>
      <c r="CN254">
        <v>9</v>
      </c>
      <c r="CO254">
        <v>9</v>
      </c>
      <c r="CP254">
        <v>9</v>
      </c>
      <c r="CQ254">
        <v>9</v>
      </c>
      <c r="CR254">
        <v>9</v>
      </c>
      <c r="CS254">
        <v>9</v>
      </c>
      <c r="CT254">
        <v>9</v>
      </c>
      <c r="CU254">
        <v>9</v>
      </c>
      <c r="CV254">
        <v>9</v>
      </c>
      <c r="CW254">
        <v>9</v>
      </c>
      <c r="CX254">
        <v>9</v>
      </c>
    </row>
    <row r="255" spans="1:102" x14ac:dyDescent="0.3">
      <c r="B255" t="s">
        <v>611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  <c r="CL255">
        <v>15</v>
      </c>
      <c r="CM255">
        <v>15</v>
      </c>
      <c r="CN255">
        <v>15</v>
      </c>
      <c r="CO255">
        <v>20</v>
      </c>
      <c r="CP255">
        <v>20</v>
      </c>
      <c r="CQ255">
        <v>20</v>
      </c>
      <c r="CR255">
        <v>22</v>
      </c>
      <c r="CS255">
        <v>22</v>
      </c>
      <c r="CT255">
        <v>22</v>
      </c>
      <c r="CU255">
        <v>22</v>
      </c>
      <c r="CV255">
        <v>22</v>
      </c>
      <c r="CW255">
        <v>22</v>
      </c>
      <c r="CX255">
        <v>23</v>
      </c>
    </row>
    <row r="256" spans="1:102" x14ac:dyDescent="0.3">
      <c r="B256" t="s">
        <v>613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  <c r="CM256">
        <v>5</v>
      </c>
      <c r="CN256">
        <v>5</v>
      </c>
      <c r="CO256">
        <v>5</v>
      </c>
      <c r="CP256">
        <v>5</v>
      </c>
      <c r="CQ256">
        <v>5</v>
      </c>
      <c r="CR256">
        <v>11</v>
      </c>
      <c r="CS256">
        <v>11</v>
      </c>
      <c r="CT256">
        <v>11</v>
      </c>
      <c r="CU256">
        <v>11</v>
      </c>
      <c r="CV256">
        <v>11</v>
      </c>
      <c r="CW256">
        <v>11</v>
      </c>
      <c r="CX256">
        <v>11</v>
      </c>
    </row>
    <row r="257" spans="1:102" x14ac:dyDescent="0.3">
      <c r="B257" t="s">
        <v>614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  <c r="CL257">
        <v>15</v>
      </c>
      <c r="CM257">
        <v>26</v>
      </c>
      <c r="CN257">
        <v>30</v>
      </c>
      <c r="CO257">
        <v>35</v>
      </c>
      <c r="CP257">
        <v>43</v>
      </c>
      <c r="CQ257">
        <v>50</v>
      </c>
      <c r="CR257">
        <v>61</v>
      </c>
      <c r="CS257">
        <v>64</v>
      </c>
      <c r="CT257">
        <v>82</v>
      </c>
      <c r="CU257">
        <v>82</v>
      </c>
      <c r="CV257">
        <v>93</v>
      </c>
      <c r="CW257">
        <v>93</v>
      </c>
      <c r="CX257">
        <v>104</v>
      </c>
    </row>
    <row r="258" spans="1:102" x14ac:dyDescent="0.3">
      <c r="A258" t="s">
        <v>616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  <c r="CL258">
        <v>3</v>
      </c>
      <c r="CM258">
        <v>3</v>
      </c>
      <c r="CN258">
        <v>3</v>
      </c>
      <c r="CO258">
        <v>5</v>
      </c>
      <c r="CP258">
        <v>5</v>
      </c>
      <c r="CQ258">
        <v>5</v>
      </c>
      <c r="CR258">
        <v>5</v>
      </c>
      <c r="CS258">
        <v>5</v>
      </c>
      <c r="CT258">
        <v>5</v>
      </c>
      <c r="CU258">
        <v>5</v>
      </c>
      <c r="CV258">
        <v>5</v>
      </c>
      <c r="CW258">
        <v>5</v>
      </c>
      <c r="CX258">
        <v>5</v>
      </c>
    </row>
    <row r="259" spans="1:102" x14ac:dyDescent="0.3">
      <c r="B259" t="s">
        <v>617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  <c r="CL259">
        <v>16</v>
      </c>
      <c r="CM259">
        <v>17</v>
      </c>
      <c r="CN259">
        <v>17</v>
      </c>
      <c r="CO259">
        <v>17</v>
      </c>
      <c r="CP259">
        <v>17</v>
      </c>
      <c r="CQ259">
        <v>18</v>
      </c>
      <c r="CR259">
        <v>23</v>
      </c>
      <c r="CS259">
        <v>33</v>
      </c>
      <c r="CT259">
        <v>33</v>
      </c>
      <c r="CU259">
        <v>33</v>
      </c>
      <c r="CV259">
        <v>34</v>
      </c>
      <c r="CW259">
        <v>36</v>
      </c>
      <c r="CX259">
        <v>36</v>
      </c>
    </row>
    <row r="260" spans="1:102" x14ac:dyDescent="0.3">
      <c r="A260" t="s">
        <v>626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  <c r="CL260">
        <v>11</v>
      </c>
      <c r="CM260">
        <v>11</v>
      </c>
      <c r="CN260">
        <v>11</v>
      </c>
      <c r="CO260">
        <v>11</v>
      </c>
      <c r="CP260">
        <v>11</v>
      </c>
      <c r="CQ260">
        <v>11</v>
      </c>
      <c r="CR260">
        <v>11</v>
      </c>
      <c r="CS260">
        <v>12</v>
      </c>
      <c r="CT260">
        <v>13</v>
      </c>
      <c r="CU260">
        <v>13</v>
      </c>
      <c r="CV260">
        <v>13</v>
      </c>
      <c r="CW260">
        <v>13</v>
      </c>
      <c r="CX260">
        <v>13</v>
      </c>
    </row>
    <row r="261" spans="1:102" x14ac:dyDescent="0.3">
      <c r="A261" t="s">
        <v>623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  <c r="CN261">
        <v>1</v>
      </c>
      <c r="CO261">
        <v>1</v>
      </c>
      <c r="CP261">
        <v>1</v>
      </c>
      <c r="CQ261">
        <v>1</v>
      </c>
      <c r="CR261">
        <v>1</v>
      </c>
      <c r="CS261">
        <v>1</v>
      </c>
      <c r="CT261">
        <v>1</v>
      </c>
      <c r="CU261">
        <v>1</v>
      </c>
      <c r="CV261">
        <v>1</v>
      </c>
      <c r="CW261">
        <v>1</v>
      </c>
      <c r="CX261">
        <v>1</v>
      </c>
    </row>
    <row r="262" spans="1:102" x14ac:dyDescent="0.3">
      <c r="B262" t="s">
        <v>624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  <c r="CM262">
        <v>4</v>
      </c>
      <c r="CN262">
        <v>4</v>
      </c>
      <c r="CO262">
        <v>4</v>
      </c>
      <c r="CP262">
        <v>4</v>
      </c>
      <c r="CQ262">
        <v>4</v>
      </c>
      <c r="CR262">
        <v>4</v>
      </c>
      <c r="CS262">
        <v>5</v>
      </c>
      <c r="CT262">
        <v>5</v>
      </c>
      <c r="CU262">
        <v>5</v>
      </c>
      <c r="CV262">
        <v>6</v>
      </c>
      <c r="CW262">
        <v>6</v>
      </c>
      <c r="CX262">
        <v>34</v>
      </c>
    </row>
    <row r="263" spans="1:102" x14ac:dyDescent="0.3">
      <c r="B263" t="s">
        <v>625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  <c r="CL263">
        <v>6</v>
      </c>
      <c r="CM263">
        <v>6</v>
      </c>
      <c r="CN263">
        <v>6</v>
      </c>
      <c r="CO263">
        <v>6</v>
      </c>
      <c r="CP263">
        <v>6</v>
      </c>
      <c r="CQ263">
        <v>6</v>
      </c>
      <c r="CR263">
        <v>6</v>
      </c>
      <c r="CS263">
        <v>6</v>
      </c>
      <c r="CT263">
        <v>6</v>
      </c>
      <c r="CU263">
        <v>6</v>
      </c>
      <c r="CV263">
        <v>6</v>
      </c>
      <c r="CW263">
        <v>6</v>
      </c>
      <c r="CX263">
        <v>6</v>
      </c>
    </row>
    <row r="264" spans="1:102" x14ac:dyDescent="0.3">
      <c r="B264" t="s">
        <v>627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  <c r="CM264">
        <v>4</v>
      </c>
      <c r="CN264">
        <v>4</v>
      </c>
      <c r="CO264">
        <v>4</v>
      </c>
      <c r="CP264">
        <v>4</v>
      </c>
      <c r="CQ264">
        <v>4</v>
      </c>
      <c r="CR264">
        <v>4</v>
      </c>
      <c r="CS264">
        <v>4</v>
      </c>
      <c r="CT264">
        <v>4</v>
      </c>
      <c r="CU264">
        <v>4</v>
      </c>
      <c r="CV264">
        <v>4</v>
      </c>
      <c r="CW264">
        <v>4</v>
      </c>
      <c r="CX264">
        <v>8</v>
      </c>
    </row>
    <row r="265" spans="1:102" x14ac:dyDescent="0.3">
      <c r="B265" t="s">
        <v>628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  <c r="CN265">
        <v>1</v>
      </c>
      <c r="CO265">
        <v>1</v>
      </c>
      <c r="CP265">
        <v>1</v>
      </c>
      <c r="CQ265">
        <v>1</v>
      </c>
      <c r="CR265">
        <v>1</v>
      </c>
      <c r="CS265">
        <v>1</v>
      </c>
      <c r="CT265">
        <v>1</v>
      </c>
      <c r="CU265">
        <v>1</v>
      </c>
      <c r="CV265">
        <v>1</v>
      </c>
      <c r="CW265">
        <v>1</v>
      </c>
      <c r="CX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2020-04-29T07:46:58Z</dcterms:modified>
</cp:coreProperties>
</file>