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9DF6E834-DBE4-47D4-AA2A-8930D31EA8FA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23" l="1"/>
  <c r="B6" i="23" s="1" a="1"/>
  <c r="B6" i="23" s="1"/>
  <c r="D6" i="23"/>
  <c r="B7" i="23" a="1"/>
  <c r="B7" i="23" s="1"/>
  <c r="C7" i="23"/>
  <c r="D7" i="23"/>
  <c r="B8" i="23" a="1"/>
  <c r="B8" i="23"/>
  <c r="C8" i="23"/>
  <c r="D8" i="23"/>
  <c r="B9" i="23" a="1"/>
  <c r="B9" i="23" s="1"/>
  <c r="C9" i="23"/>
  <c r="D9" i="23"/>
  <c r="B10" i="23" a="1"/>
  <c r="B10" i="23"/>
  <c r="C10" i="23"/>
  <c r="D10" i="23"/>
  <c r="C11" i="23"/>
  <c r="B11" i="23" s="1" a="1"/>
  <c r="B11" i="23" s="1"/>
  <c r="D11" i="23"/>
  <c r="C12" i="23"/>
  <c r="B12" i="23" s="1" a="1"/>
  <c r="B12" i="23" s="1"/>
  <c r="D12" i="23"/>
  <c r="C13" i="23"/>
  <c r="B13" i="23" s="1" a="1"/>
  <c r="B13" i="23" s="1"/>
  <c r="D13" i="23"/>
  <c r="C14" i="23"/>
  <c r="B14" i="23" s="1" a="1"/>
  <c r="B14" i="23" s="1"/>
  <c r="D14" i="23"/>
  <c r="B15" i="23" a="1"/>
  <c r="B15" i="23" s="1"/>
  <c r="C15" i="23"/>
  <c r="D15" i="23"/>
  <c r="B16" i="23" a="1"/>
  <c r="B16" i="23"/>
  <c r="C16" i="23"/>
  <c r="D16" i="23"/>
  <c r="B17" i="23" a="1"/>
  <c r="B17" i="23" s="1"/>
  <c r="C17" i="23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B23" i="23" a="1"/>
  <c r="B23" i="23" s="1"/>
  <c r="C23" i="23"/>
  <c r="D23" i="23"/>
  <c r="B24" i="23" a="1"/>
  <c r="B24" i="23"/>
  <c r="C24" i="23"/>
  <c r="D24" i="23"/>
  <c r="B25" i="23" a="1"/>
  <c r="B25" i="23" s="1"/>
  <c r="C25" i="23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B31" i="23" a="1"/>
  <c r="B31" i="23" s="1"/>
  <c r="C31" i="23"/>
  <c r="D31" i="23"/>
  <c r="B32" i="23" a="1"/>
  <c r="B32" i="23"/>
  <c r="C32" i="23"/>
  <c r="D32" i="23"/>
  <c r="B33" i="23" a="1"/>
  <c r="B33" i="23" s="1"/>
  <c r="C33" i="23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B39" i="23" a="1"/>
  <c r="B39" i="23" s="1"/>
  <c r="C39" i="23"/>
  <c r="D39" i="23"/>
  <c r="B40" i="23" a="1"/>
  <c r="B40" i="23"/>
  <c r="C40" i="23"/>
  <c r="D40" i="23"/>
  <c r="B41" i="23" a="1"/>
  <c r="B41" i="23" s="1"/>
  <c r="C41" i="23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B45" i="23" a="1"/>
  <c r="B45" i="23"/>
  <c r="C45" i="23"/>
  <c r="D45" i="23"/>
  <c r="C46" i="23"/>
  <c r="B46" i="23" s="1" a="1"/>
  <c r="B46" i="23" s="1"/>
  <c r="D46" i="23"/>
  <c r="B47" i="23" a="1"/>
  <c r="B47" i="23" s="1"/>
  <c r="C47" i="23"/>
  <c r="D47" i="23"/>
  <c r="B48" i="23" a="1"/>
  <c r="B48" i="23"/>
  <c r="C48" i="23"/>
  <c r="D48" i="23"/>
  <c r="B49" i="23" a="1"/>
  <c r="B49" i="23" s="1"/>
  <c r="C49" i="23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B55" i="23" a="1"/>
  <c r="B55" i="23" s="1"/>
  <c r="C55" i="23"/>
  <c r="D55" i="23"/>
  <c r="B56" i="23" a="1"/>
  <c r="B56" i="23"/>
  <c r="C56" i="23"/>
  <c r="D56" i="23"/>
  <c r="B57" i="23" a="1"/>
  <c r="B57" i="23" s="1"/>
  <c r="C57" i="23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B63" i="23" a="1"/>
  <c r="B63" i="23" s="1"/>
  <c r="C63" i="23"/>
  <c r="D63" i="23"/>
  <c r="B64" i="23" a="1"/>
  <c r="B64" i="23"/>
  <c r="C64" i="23"/>
  <c r="D64" i="23"/>
  <c r="B65" i="23" a="1"/>
  <c r="B65" i="23" s="1"/>
  <c r="C65" i="23"/>
  <c r="D65" i="23"/>
  <c r="C66" i="23"/>
  <c r="B66" i="23" s="1" a="1"/>
  <c r="B66" i="23" s="1"/>
  <c r="D66" i="23"/>
  <c r="C67" i="23"/>
  <c r="B67" i="23" s="1" a="1"/>
  <c r="B67" i="23" s="1"/>
  <c r="D67" i="23"/>
  <c r="C68" i="23"/>
  <c r="B68" i="23" s="1" a="1"/>
  <c r="B68" i="23" s="1"/>
  <c r="D68" i="23"/>
  <c r="C69" i="23"/>
  <c r="B69" i="23" s="1" a="1"/>
  <c r="B69" i="23" s="1"/>
  <c r="D69" i="23"/>
  <c r="C70" i="23"/>
  <c r="B70" i="23" s="1" a="1"/>
  <c r="B70" i="23" s="1"/>
  <c r="D70" i="23"/>
  <c r="B71" i="23" a="1"/>
  <c r="B71" i="23" s="1"/>
  <c r="C71" i="23"/>
  <c r="D71" i="23"/>
  <c r="B72" i="23" a="1"/>
  <c r="B72" i="23"/>
  <c r="C72" i="23"/>
  <c r="D72" i="23"/>
  <c r="C73" i="23"/>
  <c r="B73" i="23" s="1" a="1"/>
  <c r="B73" i="23" s="1"/>
  <c r="D73" i="23"/>
  <c r="C74" i="23"/>
  <c r="B74" i="23" s="1" a="1"/>
  <c r="B74" i="23" s="1"/>
  <c r="D74" i="23"/>
  <c r="C75" i="23"/>
  <c r="B75" i="23" s="1" a="1"/>
  <c r="B75" i="23" s="1"/>
  <c r="D75" i="23"/>
  <c r="C76" i="23"/>
  <c r="B76" i="23" s="1" a="1"/>
  <c r="B76" i="23" s="1"/>
  <c r="D76" i="23"/>
  <c r="C77" i="23"/>
  <c r="B77" i="23" s="1" a="1"/>
  <c r="B77" i="23" s="1"/>
  <c r="D77" i="23"/>
  <c r="C78" i="23"/>
  <c r="B78" i="23" s="1" a="1"/>
  <c r="B78" i="23" s="1"/>
  <c r="D78" i="23"/>
  <c r="B79" i="23" a="1"/>
  <c r="B79" i="23" s="1"/>
  <c r="C79" i="23"/>
  <c r="D79" i="23"/>
  <c r="B80" i="23" a="1"/>
  <c r="B80" i="23"/>
  <c r="C80" i="23"/>
  <c r="D80" i="23"/>
  <c r="C81" i="23"/>
  <c r="B81" i="23" s="1" a="1"/>
  <c r="B81" i="23" s="1"/>
  <c r="D81" i="23"/>
  <c r="B82" i="23"/>
  <c r="C82" i="23"/>
  <c r="B82" i="23" s="1" a="1"/>
  <c r="D82" i="23"/>
  <c r="C83" i="23"/>
  <c r="B83" i="23" s="1" a="1"/>
  <c r="B83" i="23" s="1"/>
  <c r="D83" i="23"/>
  <c r="C84" i="23"/>
  <c r="B84" i="23" s="1" a="1"/>
  <c r="B84" i="23" s="1"/>
  <c r="D84" i="23"/>
  <c r="C85" i="23"/>
  <c r="B85" i="23" s="1" a="1"/>
  <c r="B85" i="23" s="1"/>
  <c r="D85" i="23"/>
  <c r="C86" i="23"/>
  <c r="B86" i="23" s="1" a="1"/>
  <c r="B86" i="23" s="1"/>
  <c r="D86" i="23"/>
  <c r="B87" i="23" a="1"/>
  <c r="B87" i="23" s="1"/>
  <c r="C87" i="23"/>
  <c r="D87" i="23"/>
  <c r="B88" i="23" a="1"/>
  <c r="B88" i="23"/>
  <c r="C88" i="23"/>
  <c r="D88" i="23"/>
  <c r="B89" i="23" a="1"/>
  <c r="B89" i="23" s="1"/>
  <c r="C89" i="23"/>
  <c r="D89" i="23"/>
  <c r="C90" i="23"/>
  <c r="B90" i="23" s="1" a="1"/>
  <c r="B90" i="23" s="1"/>
  <c r="D90" i="23"/>
  <c r="C91" i="23"/>
  <c r="B91" i="23" s="1" a="1"/>
  <c r="B91" i="23" s="1"/>
  <c r="D91" i="23"/>
  <c r="C92" i="23"/>
  <c r="B92" i="23" s="1" a="1"/>
  <c r="B92" i="23" s="1"/>
  <c r="D92" i="23"/>
  <c r="C93" i="23"/>
  <c r="B93" i="23" s="1" a="1"/>
  <c r="B93" i="23" s="1"/>
  <c r="D93" i="23"/>
  <c r="C94" i="23"/>
  <c r="B94" i="23" s="1" a="1"/>
  <c r="B94" i="23" s="1"/>
  <c r="D94" i="23"/>
  <c r="B95" i="23" a="1"/>
  <c r="B95" i="23" s="1"/>
  <c r="C95" i="23"/>
  <c r="D95" i="23"/>
  <c r="B96" i="23" a="1"/>
  <c r="B96" i="23"/>
  <c r="C96" i="23"/>
  <c r="D96" i="23"/>
  <c r="C97" i="23"/>
  <c r="B97" i="23" s="1" a="1"/>
  <c r="B97" i="23" s="1"/>
  <c r="D97" i="23"/>
  <c r="E97" i="23"/>
  <c r="F97" i="23"/>
  <c r="G97" i="23"/>
  <c r="B98" i="23"/>
  <c r="C98" i="23"/>
  <c r="B98" i="23" s="1" a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B103" i="23" a="1"/>
  <c r="B103" i="23" s="1"/>
  <c r="C103" i="23"/>
  <c r="D103" i="23"/>
  <c r="E103" i="23"/>
  <c r="F103" i="23"/>
  <c r="G103" i="23"/>
  <c r="B104" i="23" a="1"/>
  <c r="B104" i="23"/>
  <c r="C104" i="23"/>
  <c r="D104" i="23"/>
  <c r="E104" i="23"/>
  <c r="F104" i="23"/>
  <c r="G104" i="23"/>
  <c r="B105" i="23" a="1"/>
  <c r="B105" i="23" s="1"/>
  <c r="C105" i="23"/>
  <c r="D105" i="23"/>
  <c r="E105" i="23"/>
  <c r="F105" i="23"/>
  <c r="G105" i="23"/>
  <c r="B106" i="23"/>
  <c r="C106" i="23"/>
  <c r="B106" i="23" s="1" a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B111" i="23" a="1"/>
  <c r="B111" i="23" s="1"/>
  <c r="C111" i="23"/>
  <c r="D111" i="23"/>
  <c r="E111" i="23"/>
  <c r="F111" i="23"/>
  <c r="G111" i="23"/>
  <c r="B112" i="23" a="1"/>
  <c r="B112" i="23" s="1"/>
  <c r="C112" i="23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B114" i="23"/>
  <c r="C114" i="23"/>
  <c r="B114" i="23" s="1" a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B119" i="23" a="1"/>
  <c r="B119" i="23" s="1"/>
  <c r="C119" i="23"/>
  <c r="D119" i="23"/>
  <c r="E119" i="23"/>
  <c r="F119" i="23"/>
  <c r="G119" i="23"/>
  <c r="B120" i="23" a="1"/>
  <c r="B120" i="23" s="1"/>
  <c r="C120" i="23"/>
  <c r="D120" i="23"/>
  <c r="E120" i="23"/>
  <c r="F120" i="23"/>
  <c r="G120" i="23"/>
  <c r="B121" i="23" a="1"/>
  <c r="B121" i="23"/>
  <c r="C121" i="23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B127" i="23" a="1"/>
  <c r="B127" i="23" s="1"/>
  <c r="C127" i="23"/>
  <c r="D127" i="23"/>
  <c r="E127" i="23"/>
  <c r="F127" i="23"/>
  <c r="G127" i="23"/>
  <c r="B128" i="23" a="1"/>
  <c r="B128" i="23"/>
  <c r="C128" i="23"/>
  <c r="D128" i="23"/>
  <c r="E128" i="23"/>
  <c r="F128" i="23"/>
  <c r="G128" i="23"/>
  <c r="B129" i="23" a="1"/>
  <c r="B129" i="23" s="1"/>
  <c r="C129" i="23"/>
  <c r="D129" i="23"/>
  <c r="E129" i="23"/>
  <c r="F129" i="23"/>
  <c r="G129" i="23"/>
  <c r="B130" i="23"/>
  <c r="C130" i="23"/>
  <c r="B130" i="23" s="1" a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B135" i="23" a="1"/>
  <c r="B135" i="23" s="1"/>
  <c r="C135" i="23"/>
  <c r="D135" i="23"/>
  <c r="E135" i="23"/>
  <c r="F135" i="23"/>
  <c r="G135" i="23"/>
  <c r="B136" i="23" a="1"/>
  <c r="B136" i="23" s="1"/>
  <c r="C136" i="23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B138" i="23"/>
  <c r="C138" i="23"/>
  <c r="B138" i="23" s="1" a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B143" i="23" a="1"/>
  <c r="B143" i="23" s="1"/>
  <c r="C143" i="23"/>
  <c r="D143" i="23"/>
  <c r="E143" i="23"/>
  <c r="F143" i="23"/>
  <c r="G143" i="23"/>
  <c r="B144" i="23" a="1"/>
  <c r="B144" i="23" s="1"/>
  <c r="C144" i="23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B146" i="23"/>
  <c r="C146" i="23"/>
  <c r="B146" i="23" s="1" a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B151" i="23" a="1"/>
  <c r="B151" i="23" s="1"/>
  <c r="C151" i="23"/>
  <c r="D151" i="23"/>
  <c r="E151" i="23"/>
  <c r="F151" i="23"/>
  <c r="G151" i="23"/>
  <c r="B152" i="23" a="1"/>
  <c r="B152" i="23" s="1"/>
  <c r="C152" i="23"/>
  <c r="D152" i="23"/>
  <c r="E152" i="23"/>
  <c r="F152" i="23"/>
  <c r="G152" i="23"/>
  <c r="B153" i="23" a="1"/>
  <c r="B153" i="23"/>
  <c r="C153" i="23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B159" i="23" a="1"/>
  <c r="B159" i="23" s="1"/>
  <c r="C159" i="23"/>
  <c r="D159" i="23"/>
  <c r="E159" i="23"/>
  <c r="F159" i="23"/>
  <c r="G159" i="23"/>
  <c r="B160" i="23" a="1"/>
  <c r="B160" i="23"/>
  <c r="C160" i="23"/>
  <c r="D160" i="23"/>
  <c r="E160" i="23"/>
  <c r="F160" i="23"/>
  <c r="G160" i="23"/>
  <c r="B161" i="23" a="1"/>
  <c r="B161" i="23" s="1"/>
  <c r="C161" i="23"/>
  <c r="D161" i="23"/>
  <c r="E161" i="23"/>
  <c r="F161" i="23"/>
  <c r="G161" i="23"/>
  <c r="B162" i="23"/>
  <c r="C162" i="23"/>
  <c r="B162" i="23" s="1" a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B167" i="23" a="1"/>
  <c r="B167" i="23" s="1"/>
  <c r="C167" i="23"/>
  <c r="D167" i="23"/>
  <c r="E167" i="23"/>
  <c r="F167" i="23"/>
  <c r="G167" i="23"/>
  <c r="B168" i="23" a="1"/>
  <c r="B168" i="23" s="1"/>
  <c r="C168" i="23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B170" i="23"/>
  <c r="C170" i="23"/>
  <c r="B170" i="23" s="1" a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B175" i="23" a="1"/>
  <c r="B175" i="23" s="1"/>
  <c r="C175" i="23"/>
  <c r="D175" i="23"/>
  <c r="E175" i="23"/>
  <c r="F175" i="23"/>
  <c r="G175" i="23"/>
  <c r="B176" i="23" a="1"/>
  <c r="B176" i="23" s="1"/>
  <c r="C176" i="23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B178" i="23"/>
  <c r="C178" i="23"/>
  <c r="B178" i="23" s="1" a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B183" i="23" a="1"/>
  <c r="B183" i="23" s="1"/>
  <c r="C183" i="23"/>
  <c r="D183" i="23"/>
  <c r="E183" i="23"/>
  <c r="F183" i="23"/>
  <c r="G183" i="23"/>
  <c r="B184" i="23" a="1"/>
  <c r="B184" i="23" s="1"/>
  <c r="C184" i="23"/>
  <c r="D184" i="23"/>
  <c r="E184" i="23"/>
  <c r="F184" i="23"/>
  <c r="G184" i="23"/>
  <c r="B185" i="23" a="1"/>
  <c r="B185" i="23"/>
  <c r="C185" i="23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B191" i="23" a="1"/>
  <c r="B191" i="23" s="1"/>
  <c r="C191" i="23"/>
  <c r="D191" i="23"/>
  <c r="E191" i="23"/>
  <c r="F191" i="23"/>
  <c r="G191" i="23"/>
  <c r="B192" i="23" a="1"/>
  <c r="B192" i="23"/>
  <c r="C192" i="23"/>
  <c r="D192" i="23"/>
  <c r="E192" i="23"/>
  <c r="F192" i="23"/>
  <c r="G192" i="23"/>
  <c r="B193" i="23" a="1"/>
  <c r="B193" i="23" s="1"/>
  <c r="C193" i="23"/>
  <c r="D193" i="23"/>
  <c r="E193" i="23"/>
  <c r="F193" i="23"/>
  <c r="G193" i="23"/>
  <c r="B194" i="23" a="1"/>
  <c r="B194" i="23" s="1"/>
  <c r="C194" i="23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B199" i="23" a="1"/>
  <c r="B199" i="23" s="1"/>
  <c r="C199" i="23"/>
  <c r="D199" i="23"/>
  <c r="E199" i="23"/>
  <c r="F199" i="23"/>
  <c r="G199" i="23"/>
  <c r="B200" i="23" a="1"/>
  <c r="B200" i="23" s="1"/>
  <c r="C200" i="23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B78" i="8" a="1"/>
  <c r="B78" i="8" s="1"/>
  <c r="C78" i="8"/>
  <c r="D78" i="8"/>
  <c r="C79" i="8"/>
  <c r="B79" i="8" s="1" a="1"/>
  <c r="B79" i="8" s="1"/>
  <c r="D79" i="8"/>
  <c r="B80" i="8" a="1"/>
  <c r="B80" i="8" s="1"/>
  <c r="C80" i="8"/>
  <c r="D80" i="8"/>
  <c r="B81" i="8" a="1"/>
  <c r="B81" i="8" s="1"/>
  <c r="C81" i="8"/>
  <c r="D81" i="8"/>
  <c r="C82" i="8"/>
  <c r="B82" i="8" s="1" a="1"/>
  <c r="B82" i="8" s="1"/>
  <c r="D82" i="8"/>
  <c r="B83" i="8" a="1"/>
  <c r="B83" i="8" s="1"/>
  <c r="C83" i="8"/>
  <c r="D83" i="8"/>
  <c r="C84" i="8"/>
  <c r="B84" i="8" s="1" a="1"/>
  <c r="B84" i="8" s="1"/>
  <c r="D84" i="8"/>
  <c r="B85" i="8" a="1"/>
  <c r="B85" i="8" s="1"/>
  <c r="C85" i="8"/>
  <c r="D85" i="8"/>
  <c r="B86" i="8" a="1"/>
  <c r="B86" i="8" s="1"/>
  <c r="C86" i="8"/>
  <c r="D86" i="8"/>
  <c r="C87" i="8"/>
  <c r="B87" i="8" s="1" a="1"/>
  <c r="B87" i="8" s="1"/>
  <c r="D87" i="8"/>
  <c r="B88" i="8" a="1"/>
  <c r="B88" i="8" s="1"/>
  <c r="C88" i="8"/>
  <c r="D88" i="8"/>
  <c r="B89" i="8" a="1"/>
  <c r="B89" i="8" s="1"/>
  <c r="C89" i="8"/>
  <c r="D89" i="8"/>
  <c r="C90" i="8"/>
  <c r="B90" i="8" s="1" a="1"/>
  <c r="B90" i="8" s="1"/>
  <c r="D90" i="8"/>
  <c r="B91" i="8" a="1"/>
  <c r="B91" i="8" s="1"/>
  <c r="C91" i="8"/>
  <c r="D91" i="8"/>
  <c r="C92" i="8"/>
  <c r="B92" i="8" s="1" a="1"/>
  <c r="B92" i="8" s="1"/>
  <c r="D92" i="8"/>
  <c r="C93" i="8"/>
  <c r="B93" i="8" s="1" a="1"/>
  <c r="B93" i="8" s="1"/>
  <c r="D93" i="8"/>
  <c r="B94" i="8" a="1"/>
  <c r="B94" i="8" s="1"/>
  <c r="C94" i="8"/>
  <c r="D94" i="8"/>
  <c r="B95" i="8" a="1"/>
  <c r="B95" i="8" s="1"/>
  <c r="C95" i="8"/>
  <c r="D95" i="8"/>
  <c r="C96" i="8"/>
  <c r="B96" i="8" s="1" a="1"/>
  <c r="B96" i="8" s="1"/>
  <c r="D96" i="8"/>
  <c r="C97" i="8"/>
  <c r="B97" i="8" s="1" a="1"/>
  <c r="B97" i="8" s="1"/>
  <c r="D97" i="8"/>
  <c r="B98" i="8" a="1"/>
  <c r="B98" i="8" s="1"/>
  <c r="C98" i="8"/>
  <c r="D98" i="8"/>
  <c r="C99" i="8"/>
  <c r="B99" i="8" s="1" a="1"/>
  <c r="B99" i="8" s="1"/>
  <c r="D99" i="8"/>
  <c r="C100" i="8"/>
  <c r="B100" i="8" s="1" a="1"/>
  <c r="B100" i="8" s="1"/>
  <c r="D100" i="8"/>
  <c r="B101" i="8" a="1"/>
  <c r="B101" i="8" s="1"/>
  <c r="C101" i="8"/>
  <c r="D101" i="8"/>
  <c r="B102" i="8" a="1"/>
  <c r="B102" i="8" s="1"/>
  <c r="C102" i="8"/>
  <c r="D102" i="8"/>
  <c r="B103" i="8" a="1"/>
  <c r="B103" i="8" s="1"/>
  <c r="C103" i="8"/>
  <c r="D103" i="8"/>
  <c r="C104" i="8"/>
  <c r="B104" i="8" s="1" a="1"/>
  <c r="B104" i="8" s="1"/>
  <c r="D104" i="8"/>
  <c r="C105" i="8"/>
  <c r="B105" i="8" s="1" a="1"/>
  <c r="B105" i="8" s="1"/>
  <c r="D105" i="8"/>
  <c r="B106" i="8" a="1"/>
  <c r="B106" i="8" s="1"/>
  <c r="C106" i="8"/>
  <c r="D106" i="8"/>
  <c r="C107" i="8"/>
  <c r="B107" i="8" s="1" a="1"/>
  <c r="B107" i="8" s="1"/>
  <c r="D107" i="8"/>
  <c r="C108" i="8"/>
  <c r="B108" i="8" s="1" a="1"/>
  <c r="B108" i="8" s="1"/>
  <c r="D108" i="8"/>
  <c r="B109" i="8" a="1"/>
  <c r="B109" i="8" s="1"/>
  <c r="C109" i="8"/>
  <c r="D109" i="8"/>
  <c r="B110" i="8" a="1"/>
  <c r="B110" i="8" s="1"/>
  <c r="C110" i="8"/>
  <c r="D110" i="8"/>
  <c r="B111" i="8" a="1"/>
  <c r="B111" i="8" s="1"/>
  <c r="C111" i="8"/>
  <c r="D111" i="8"/>
  <c r="C112" i="8"/>
  <c r="B112" i="8" s="1" a="1"/>
  <c r="B112" i="8" s="1"/>
  <c r="D112" i="8"/>
  <c r="C113" i="8"/>
  <c r="B113" i="8" s="1" a="1"/>
  <c r="B113" i="8" s="1"/>
  <c r="D113" i="8"/>
  <c r="B114" i="8" a="1"/>
  <c r="B114" i="8" s="1"/>
  <c r="C114" i="8"/>
  <c r="D114" i="8"/>
  <c r="C115" i="8"/>
  <c r="B115" i="8" s="1" a="1"/>
  <c r="B115" i="8" s="1"/>
  <c r="D115" i="8"/>
  <c r="C116" i="8"/>
  <c r="B116" i="8" s="1" a="1"/>
  <c r="B116" i="8" s="1"/>
  <c r="D116" i="8"/>
  <c r="B117" i="8" a="1"/>
  <c r="B117" i="8" s="1"/>
  <c r="C117" i="8"/>
  <c r="D117" i="8"/>
  <c r="B118" i="8" a="1"/>
  <c r="B118" i="8" s="1"/>
  <c r="C118" i="8"/>
  <c r="D118" i="8"/>
  <c r="C119" i="8"/>
  <c r="B119" i="8" s="1" a="1"/>
  <c r="B119" i="8" s="1"/>
  <c r="D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B122" i="8" a="1"/>
  <c r="B122" i="8" s="1"/>
  <c r="C122" i="8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B125" i="8" a="1"/>
  <c r="B125" i="8" s="1"/>
  <c r="C125" i="8"/>
  <c r="D125" i="8"/>
  <c r="E125" i="8"/>
  <c r="F125" i="8"/>
  <c r="G125" i="8"/>
  <c r="B126" i="8" a="1"/>
  <c r="B126" i="8" s="1"/>
  <c r="C126" i="8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B130" i="8" a="1"/>
  <c r="B130" i="8" s="1"/>
  <c r="C130" i="8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B133" i="8" a="1"/>
  <c r="B133" i="8" s="1"/>
  <c r="C133" i="8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B136" i="8" a="1"/>
  <c r="B136" i="8" s="1"/>
  <c r="C136" i="8"/>
  <c r="D136" i="8"/>
  <c r="E136" i="8"/>
  <c r="F136" i="8"/>
  <c r="G136" i="8"/>
  <c r="C137" i="8"/>
  <c r="B137" i="8" s="1" a="1"/>
  <c r="B137" i="8" s="1"/>
  <c r="D137" i="8"/>
  <c r="E137" i="8"/>
  <c r="F137" i="8"/>
  <c r="G137" i="8"/>
  <c r="B138" i="8" a="1"/>
  <c r="B138" i="8" s="1"/>
  <c r="C138" i="8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B141" i="8" a="1"/>
  <c r="B141" i="8" s="1"/>
  <c r="C141" i="8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B144" i="8" a="1"/>
  <c r="B144" i="8" s="1"/>
  <c r="C144" i="8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B149" i="8" a="1"/>
  <c r="B149" i="8" s="1"/>
  <c r="C149" i="8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B152" i="8" a="1"/>
  <c r="B152" i="8" s="1"/>
  <c r="C152" i="8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B157" i="8" a="1"/>
  <c r="B157" i="8" s="1"/>
  <c r="C157" i="8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B160" i="8" a="1"/>
  <c r="B160" i="8" s="1"/>
  <c r="C160" i="8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B165" i="8" a="1"/>
  <c r="B165" i="8" s="1"/>
  <c r="C165" i="8"/>
  <c r="D165" i="8"/>
  <c r="E165" i="8"/>
  <c r="F165" i="8"/>
  <c r="G165" i="8"/>
  <c r="C166" i="8"/>
  <c r="B166" i="8" s="1" a="1"/>
  <c r="B166" i="8" s="1"/>
  <c r="D166" i="8"/>
  <c r="E166" i="8"/>
  <c r="F166" i="8"/>
  <c r="G166" i="8"/>
  <c r="B167" i="8" a="1"/>
  <c r="B167" i="8" s="1"/>
  <c r="C167" i="8"/>
  <c r="D167" i="8"/>
  <c r="E167" i="8"/>
  <c r="F167" i="8"/>
  <c r="G167" i="8"/>
  <c r="B168" i="8" a="1"/>
  <c r="B168" i="8" s="1"/>
  <c r="C168" i="8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B173" i="8" a="1"/>
  <c r="B173" i="8" s="1"/>
  <c r="C173" i="8"/>
  <c r="D173" i="8"/>
  <c r="E173" i="8"/>
  <c r="F173" i="8"/>
  <c r="G173" i="8"/>
  <c r="C174" i="8"/>
  <c r="B174" i="8" s="1" a="1"/>
  <c r="B174" i="8" s="1"/>
  <c r="D174" i="8"/>
  <c r="E174" i="8"/>
  <c r="F174" i="8"/>
  <c r="G174" i="8"/>
  <c r="B175" i="8" a="1"/>
  <c r="B175" i="8" s="1"/>
  <c r="C175" i="8"/>
  <c r="D175" i="8"/>
  <c r="E175" i="8"/>
  <c r="F175" i="8"/>
  <c r="G175" i="8"/>
  <c r="B176" i="8" a="1"/>
  <c r="B176" i="8" s="1"/>
  <c r="C176" i="8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B181" i="8" a="1"/>
  <c r="B181" i="8" s="1"/>
  <c r="C181" i="8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B184" i="8" a="1"/>
  <c r="B184" i="8" s="1"/>
  <c r="C184" i="8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B189" i="8" a="1"/>
  <c r="B189" i="8" s="1"/>
  <c r="C189" i="8"/>
  <c r="D189" i="8"/>
  <c r="E189" i="8"/>
  <c r="F189" i="8"/>
  <c r="G189" i="8"/>
  <c r="B190" i="8" a="1"/>
  <c r="B190" i="8" s="1"/>
  <c r="C190" i="8"/>
  <c r="D190" i="8"/>
  <c r="E190" i="8"/>
  <c r="F190" i="8"/>
  <c r="G190" i="8"/>
  <c r="C191" i="8"/>
  <c r="B191" i="8" s="1" a="1"/>
  <c r="B191" i="8" s="1"/>
  <c r="D191" i="8"/>
  <c r="E191" i="8"/>
  <c r="F191" i="8"/>
  <c r="G191" i="8"/>
  <c r="B192" i="8" a="1"/>
  <c r="B192" i="8" s="1"/>
  <c r="C192" i="8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B197" i="8" a="1"/>
  <c r="B197" i="8" s="1"/>
  <c r="C197" i="8"/>
  <c r="D197" i="8"/>
  <c r="E197" i="8"/>
  <c r="F197" i="8"/>
  <c r="G197" i="8"/>
  <c r="B198" i="8" a="1"/>
  <c r="B198" i="8" s="1"/>
  <c r="C198" i="8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C5" i="23" l="1"/>
  <c r="B5" i="23" s="1" a="1"/>
  <c r="B5" i="23" s="1"/>
  <c r="C5" i="8"/>
  <c r="B5" i="8" s="1" a="1"/>
  <c r="B5" i="8" s="1"/>
  <c r="F22" i="13" l="1"/>
  <c r="F23" i="13"/>
  <c r="F21" i="13"/>
  <c r="F11" i="13"/>
  <c r="F12" i="13"/>
  <c r="F10" i="13"/>
  <c r="F25" i="20" l="1"/>
  <c r="E11" i="13" l="1"/>
  <c r="E10" i="13"/>
  <c r="C7" i="15"/>
  <c r="A3" i="25" l="1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A8" i="24"/>
  <c r="CI8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EX7" i="24" l="1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S14" i="24" s="1"/>
  <c r="CU25" i="24" s="1"/>
  <c r="CK2" i="24"/>
  <c r="CC2" i="24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R14" i="24" s="1"/>
  <c r="CT25" i="24" s="1"/>
  <c r="CJ2" i="24"/>
  <c r="CB2" i="24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Q14" i="24" s="1"/>
  <c r="CS25" i="24" s="1"/>
  <c r="CI2" i="24"/>
  <c r="CA2" i="24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P14" i="24" s="1"/>
  <c r="CR25" i="24" s="1"/>
  <c r="CH2" i="24"/>
  <c r="CH14" i="24" s="1"/>
  <c r="BZ2" i="24"/>
  <c r="BZ14" i="24" s="1"/>
  <c r="BR2" i="24"/>
  <c r="BR14" i="24" s="1"/>
  <c r="BJ2" i="24"/>
  <c r="BJ14" i="24" s="1"/>
  <c r="BB2" i="24"/>
  <c r="AT2" i="24"/>
  <c r="AL2" i="24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Q25" i="24" s="1"/>
  <c r="CG2" i="24"/>
  <c r="BY2" i="24"/>
  <c r="BQ2" i="24"/>
  <c r="BQ14" i="24" s="1"/>
  <c r="BI2" i="24"/>
  <c r="BI14" i="24" s="1"/>
  <c r="BA2" i="24"/>
  <c r="BA14" i="24" s="1"/>
  <c r="AS2" i="24"/>
  <c r="AK2" i="24"/>
  <c r="AC2" i="24"/>
  <c r="U2" i="24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P25" i="24" s="1"/>
  <c r="CF2" i="24"/>
  <c r="CF14" i="24" s="1"/>
  <c r="BX2" i="24"/>
  <c r="BX14" i="24" s="1"/>
  <c r="BP2" i="24"/>
  <c r="BH2" i="24"/>
  <c r="AZ2" i="24"/>
  <c r="AR2" i="24"/>
  <c r="AJ2" i="24"/>
  <c r="AB2" i="24"/>
  <c r="T2" i="24"/>
  <c r="L2" i="24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W25" i="24" s="1"/>
  <c r="CM2" i="24"/>
  <c r="CM14" i="24" s="1"/>
  <c r="CO25" i="24" s="1"/>
  <c r="CE2" i="24"/>
  <c r="CE14" i="24" s="1"/>
  <c r="BW2" i="24"/>
  <c r="BW14" i="24" s="1"/>
  <c r="BO2" i="24"/>
  <c r="BO14" i="24" s="1"/>
  <c r="BG2" i="24"/>
  <c r="BG14" i="24" s="1"/>
  <c r="AY2" i="24"/>
  <c r="AY14" i="24" s="1"/>
  <c r="AQ2" i="24"/>
  <c r="AQ14" i="24" s="1"/>
  <c r="AI2" i="24"/>
  <c r="AI14" i="24" s="1"/>
  <c r="AA2" i="24"/>
  <c r="AA14" i="24" s="1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CV25" i="24" s="1"/>
  <c r="AH2" i="24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Z2" i="24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R2" i="24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J2" i="24"/>
  <c r="IP2" i="24"/>
  <c r="IP14" i="24" s="1"/>
  <c r="IR25" i="24" s="1"/>
  <c r="GD2" i="24"/>
  <c r="GD14" i="24" s="1"/>
  <c r="GF25" i="24" s="1"/>
  <c r="DR2" i="24"/>
  <c r="DR14" i="24" s="1"/>
  <c r="DT25" i="24" s="1"/>
  <c r="BF2" i="24"/>
  <c r="BF14" i="24" s="1"/>
  <c r="IH2" i="24"/>
  <c r="IH14" i="24" s="1"/>
  <c r="IJ25" i="24" s="1"/>
  <c r="FV2" i="24"/>
  <c r="FV14" i="24" s="1"/>
  <c r="FX25" i="24" s="1"/>
  <c r="DJ2" i="24"/>
  <c r="DJ14" i="24" s="1"/>
  <c r="DL25" i="24" s="1"/>
  <c r="AX2" i="24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J8" i="24"/>
  <c r="CR8" i="24"/>
  <c r="CR20" i="24" s="1"/>
  <c r="CT31" i="24" s="1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K8" i="24"/>
  <c r="CS8" i="24"/>
  <c r="CS20" i="24" s="1"/>
  <c r="CU31" i="24" s="1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I20" i="24" s="1"/>
  <c r="CL8" i="24"/>
  <c r="CT8" i="24"/>
  <c r="CT20" i="24" s="1"/>
  <c r="CV31" i="24" s="1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M8" i="24"/>
  <c r="CU8" i="24"/>
  <c r="CU20" i="24" s="1"/>
  <c r="CW31" i="24" s="1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CF8" i="24"/>
  <c r="CN8" i="24"/>
  <c r="CN20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U8" i="24"/>
  <c r="U20" i="24" s="1"/>
  <c r="AC8" i="24"/>
  <c r="AK8" i="24"/>
  <c r="AS8" i="24"/>
  <c r="BA8" i="24"/>
  <c r="BI8" i="24"/>
  <c r="BI20" i="24" s="1"/>
  <c r="BQ8" i="24"/>
  <c r="BQ20" i="24" s="1"/>
  <c r="BY8" i="24"/>
  <c r="BY20" i="24" s="1"/>
  <c r="CG8" i="24"/>
  <c r="CG20" i="24" s="1"/>
  <c r="CO8" i="24"/>
  <c r="CO20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T8" i="24"/>
  <c r="AT20" i="24" s="1"/>
  <c r="BB8" i="24"/>
  <c r="BJ8" i="24"/>
  <c r="BR8" i="24"/>
  <c r="BR20" i="24" s="1"/>
  <c r="BZ8" i="24"/>
  <c r="BZ20" i="24" s="1"/>
  <c r="CH8" i="24"/>
  <c r="CP8" i="24"/>
  <c r="CP20" i="24" s="1"/>
  <c r="CR31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CQ20" i="24" s="1"/>
  <c r="CS31" i="24" s="1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M7" i="24"/>
  <c r="CU7" i="24"/>
  <c r="CU19" i="24" s="1"/>
  <c r="CW30" i="24" s="1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CF7" i="24"/>
  <c r="CN7" i="24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CG7" i="24"/>
  <c r="CL19" i="24" s="1"/>
  <c r="CO7" i="24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R7" i="24"/>
  <c r="BZ7" i="24"/>
  <c r="CH7" i="24"/>
  <c r="CP7" i="24"/>
  <c r="CP19" i="24" s="1"/>
  <c r="CR30" i="24" s="1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I7" i="24"/>
  <c r="CQ7" i="24"/>
  <c r="CQ19" i="24" s="1"/>
  <c r="CS30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H19" i="24" s="1"/>
  <c r="P7" i="24"/>
  <c r="X7" i="24"/>
  <c r="AF7" i="24"/>
  <c r="AN7" i="24"/>
  <c r="AV7" i="24"/>
  <c r="AV19" i="24" s="1"/>
  <c r="BD7" i="24"/>
  <c r="BD19" i="24" s="1"/>
  <c r="BL7" i="24"/>
  <c r="BL19" i="24" s="1"/>
  <c r="BT7" i="24"/>
  <c r="BT19" i="24" s="1"/>
  <c r="CB7" i="24"/>
  <c r="CB19" i="24" s="1"/>
  <c r="CJ7" i="24"/>
  <c r="CJ19" i="24" s="1"/>
  <c r="CR7" i="24"/>
  <c r="CR19" i="24" s="1"/>
  <c r="CT30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Q7" i="24"/>
  <c r="Y7" i="24"/>
  <c r="AG7" i="24"/>
  <c r="AO7" i="24"/>
  <c r="AW7" i="24"/>
  <c r="BE7" i="24"/>
  <c r="BM7" i="24"/>
  <c r="BM19" i="24" s="1"/>
  <c r="BU7" i="24"/>
  <c r="BU19" i="24" s="1"/>
  <c r="CC7" i="24"/>
  <c r="CK7" i="24"/>
  <c r="CK19" i="24" s="1"/>
  <c r="CS7" i="24"/>
  <c r="CS19" i="24" s="1"/>
  <c r="CU30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CV30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AP19" i="24" s="1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BV7" i="24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JS8" i="24"/>
  <c r="JS20" i="24" s="1"/>
  <c r="JU31" i="24" s="1"/>
  <c r="W8" i="24"/>
  <c r="BN7" i="24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Z6" i="24"/>
  <c r="BH6" i="24"/>
  <c r="E6" i="24"/>
  <c r="M6" i="24"/>
  <c r="U6" i="24"/>
  <c r="AC6" i="24"/>
  <c r="AK6" i="24"/>
  <c r="AS6" i="24"/>
  <c r="BA6" i="24"/>
  <c r="BI6" i="24"/>
  <c r="F6" i="24"/>
  <c r="N6" i="24"/>
  <c r="V6" i="24"/>
  <c r="AD6" i="24"/>
  <c r="AL6" i="24"/>
  <c r="AT6" i="24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BD6" i="24"/>
  <c r="BL6" i="24"/>
  <c r="I6" i="24"/>
  <c r="Q6" i="24"/>
  <c r="Y6" i="24"/>
  <c r="AG6" i="24"/>
  <c r="AO6" i="24"/>
  <c r="AW6" i="24"/>
  <c r="BE6" i="24"/>
  <c r="B6" i="24"/>
  <c r="BF6" i="24"/>
  <c r="BF18" i="24" s="1"/>
  <c r="BR6" i="24"/>
  <c r="BZ6" i="24"/>
  <c r="CH6" i="24"/>
  <c r="CP6" i="24"/>
  <c r="CP18" i="24" s="1"/>
  <c r="CR29" i="24" s="1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I6" i="24"/>
  <c r="CQ6" i="24"/>
  <c r="CQ18" i="24" s="1"/>
  <c r="CS29" i="24" s="1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CB6" i="24"/>
  <c r="CJ6" i="24"/>
  <c r="CR6" i="24"/>
  <c r="CR18" i="24" s="1"/>
  <c r="CT29" i="24" s="1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U6" i="24"/>
  <c r="CC6" i="24"/>
  <c r="CK6" i="24"/>
  <c r="CS6" i="24"/>
  <c r="CS18" i="24" s="1"/>
  <c r="CU29" i="24" s="1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V6" i="24"/>
  <c r="CD6" i="24"/>
  <c r="CL6" i="24"/>
  <c r="CT6" i="24"/>
  <c r="CT18" i="24" s="1"/>
  <c r="CV29" i="24" s="1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BO6" i="24"/>
  <c r="BW6" i="24"/>
  <c r="CE6" i="24"/>
  <c r="CE18" i="24" s="1"/>
  <c r="CM6" i="24"/>
  <c r="CM18" i="24" s="1"/>
  <c r="CU6" i="24"/>
  <c r="CU18" i="24" s="1"/>
  <c r="CW29" i="24" s="1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BP6" i="24"/>
  <c r="BX6" i="24"/>
  <c r="CF6" i="24"/>
  <c r="CN6" i="24"/>
  <c r="CN18" i="24" s="1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CQ29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F5" i="24"/>
  <c r="N5" i="24"/>
  <c r="V5" i="24"/>
  <c r="AD5" i="24"/>
  <c r="AL5" i="24"/>
  <c r="AT5" i="24"/>
  <c r="BB5" i="24"/>
  <c r="BJ5" i="24"/>
  <c r="BR5" i="24"/>
  <c r="BZ5" i="24"/>
  <c r="CH5" i="24"/>
  <c r="CP5" i="24"/>
  <c r="CP17" i="24" s="1"/>
  <c r="CR28" i="24" s="1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I5" i="24"/>
  <c r="CQ5" i="24"/>
  <c r="CQ17" i="24" s="1"/>
  <c r="CS28" i="24" s="1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J5" i="24"/>
  <c r="CR5" i="24"/>
  <c r="CR17" i="24" s="1"/>
  <c r="CT28" i="24" s="1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K5" i="24"/>
  <c r="CS5" i="24"/>
  <c r="CS17" i="24" s="1"/>
  <c r="CU28" i="24" s="1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L5" i="24"/>
  <c r="CT5" i="24"/>
  <c r="CT17" i="24" s="1"/>
  <c r="CV28" i="24" s="1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M5" i="24"/>
  <c r="CM17" i="24" s="1"/>
  <c r="CU5" i="24"/>
  <c r="CU17" i="24" s="1"/>
  <c r="CW28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BH5" i="24"/>
  <c r="BP5" i="24"/>
  <c r="BX5" i="24"/>
  <c r="CF5" i="24"/>
  <c r="CN5" i="24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BY5" i="24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BE4" i="24"/>
  <c r="BM4" i="24"/>
  <c r="BU4" i="24"/>
  <c r="CC4" i="24"/>
  <c r="CK4" i="24"/>
  <c r="CS4" i="24"/>
  <c r="CS16" i="24" s="1"/>
  <c r="CU27" i="24" s="1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V4" i="24"/>
  <c r="CD4" i="24"/>
  <c r="CL4" i="24"/>
  <c r="CT4" i="24"/>
  <c r="CT16" i="24" s="1"/>
  <c r="CV27" i="24" s="1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I4" i="24"/>
  <c r="AQ4" i="24"/>
  <c r="AY4" i="24"/>
  <c r="BG4" i="24"/>
  <c r="BO4" i="24"/>
  <c r="BW4" i="24"/>
  <c r="CE4" i="24"/>
  <c r="CM4" i="24"/>
  <c r="CU4" i="24"/>
  <c r="CU16" i="24" s="1"/>
  <c r="CW27" i="24" s="1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P4" i="24"/>
  <c r="BX4" i="24"/>
  <c r="CF4" i="24"/>
  <c r="CN4" i="24"/>
  <c r="CN16" i="24" s="1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I4" i="24"/>
  <c r="BQ4" i="24"/>
  <c r="BY4" i="24"/>
  <c r="CG4" i="24"/>
  <c r="CO4" i="24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T4" i="24"/>
  <c r="BB4" i="24"/>
  <c r="BJ4" i="24"/>
  <c r="BJ16" i="24" s="1"/>
  <c r="BR4" i="24"/>
  <c r="BZ4" i="24"/>
  <c r="CH4" i="24"/>
  <c r="CP4" i="24"/>
  <c r="CP16" i="24" s="1"/>
  <c r="CR27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BC4" i="24"/>
  <c r="BK4" i="24"/>
  <c r="BS4" i="24"/>
  <c r="BS16" i="24" s="1"/>
  <c r="CA4" i="24"/>
  <c r="CA16" i="24" s="1"/>
  <c r="CI4" i="24"/>
  <c r="CI16" i="24" s="1"/>
  <c r="CQ4" i="24"/>
  <c r="CQ16" i="24" s="1"/>
  <c r="CS27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CJ16" i="24" s="1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CR16" i="24" s="1"/>
  <c r="CT27" i="24" s="1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DH4" i="24"/>
  <c r="DH16" i="24" s="1"/>
  <c r="DJ27" i="24" s="1"/>
  <c r="FT4" i="24"/>
  <c r="FT16" i="24" s="1"/>
  <c r="FV27" i="24" s="1"/>
  <c r="IF4" i="24"/>
  <c r="IF16" i="24" s="1"/>
  <c r="IH27" i="24" s="1"/>
  <c r="BD4" i="24"/>
  <c r="DP4" i="24"/>
  <c r="DP16" i="24" s="1"/>
  <c r="DR27" i="24" s="1"/>
  <c r="GB4" i="24"/>
  <c r="GB16" i="24" s="1"/>
  <c r="GD27" i="24" s="1"/>
  <c r="IN4" i="24"/>
  <c r="IN16" i="24" s="1"/>
  <c r="IP27" i="24" s="1"/>
  <c r="BL4" i="24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CF3" i="24"/>
  <c r="CN3" i="24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CG3" i="24"/>
  <c r="CO3" i="24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CH3" i="24"/>
  <c r="CP3" i="24"/>
  <c r="CP15" i="24" s="1"/>
  <c r="CR26" i="24" s="1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I3" i="24"/>
  <c r="CQ3" i="24"/>
  <c r="CQ15" i="24" s="1"/>
  <c r="CS26" i="24" s="1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J3" i="24"/>
  <c r="CR3" i="24"/>
  <c r="CR15" i="24" s="1"/>
  <c r="CT26" i="24" s="1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Q3" i="24"/>
  <c r="Y3" i="24"/>
  <c r="AG3" i="24"/>
  <c r="AO3" i="24"/>
  <c r="AW3" i="24"/>
  <c r="BE3" i="24"/>
  <c r="BE15" i="24" s="1"/>
  <c r="BM3" i="24"/>
  <c r="BM15" i="24" s="1"/>
  <c r="BU3" i="24"/>
  <c r="CC3" i="24"/>
  <c r="CC15" i="24" s="1"/>
  <c r="CK3" i="24"/>
  <c r="CS3" i="24"/>
  <c r="CS15" i="24" s="1"/>
  <c r="CU26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AH3" i="24"/>
  <c r="AP3" i="24"/>
  <c r="AX3" i="24"/>
  <c r="BF3" i="24"/>
  <c r="BN3" i="24"/>
  <c r="BV3" i="24"/>
  <c r="BV15" i="24" s="1"/>
  <c r="CD3" i="24"/>
  <c r="CD15" i="24" s="1"/>
  <c r="CL3" i="24"/>
  <c r="CL15" i="24" s="1"/>
  <c r="CT3" i="24"/>
  <c r="CT15" i="24" s="1"/>
  <c r="CV26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EY3" i="24"/>
  <c r="EY15" i="24" s="1"/>
  <c r="FA26" i="24" s="1"/>
  <c r="HK3" i="24"/>
  <c r="HK15" i="24" s="1"/>
  <c r="HM26" i="24" s="1"/>
  <c r="JW3" i="24"/>
  <c r="JW15" i="24" s="1"/>
  <c r="JY26" i="24" s="1"/>
  <c r="AI3" i="24"/>
  <c r="CU3" i="24"/>
  <c r="CU15" i="24" s="1"/>
  <c r="CW26" i="24" s="1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DK3" i="24"/>
  <c r="DK15" i="24" s="1"/>
  <c r="DM26" i="24" s="1"/>
  <c r="FW3" i="24"/>
  <c r="FW15" i="24" s="1"/>
  <c r="FY26" i="24" s="1"/>
  <c r="II3" i="24"/>
  <c r="II15" i="24" s="1"/>
  <c r="IK26" i="24" s="1"/>
  <c r="BG3" i="24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Z3" i="25"/>
  <c r="EH3" i="25"/>
  <c r="EP3" i="25"/>
  <c r="EX3" i="25"/>
  <c r="FF3" i="25"/>
  <c r="FN3" i="25"/>
  <c r="FN15" i="25" s="1"/>
  <c r="FP26" i="25" s="1"/>
  <c r="FV3" i="25"/>
  <c r="GD3" i="25"/>
  <c r="GL3" i="25"/>
  <c r="GT3" i="25"/>
  <c r="HB3" i="25"/>
  <c r="HJ3" i="25"/>
  <c r="HR3" i="25"/>
  <c r="HZ3" i="25"/>
  <c r="HZ15" i="25" s="1"/>
  <c r="IB26" i="25" s="1"/>
  <c r="IH3" i="25"/>
  <c r="IP3" i="25"/>
  <c r="IX3" i="25"/>
  <c r="JF3" i="25"/>
  <c r="JN3" i="25"/>
  <c r="JV3" i="25"/>
  <c r="KD3" i="25"/>
  <c r="KL3" i="25"/>
  <c r="KL15" i="25" s="1"/>
  <c r="KN26" i="25" s="1"/>
  <c r="I3" i="25"/>
  <c r="AZ3" i="25"/>
  <c r="BX3" i="25"/>
  <c r="BX15" i="25" s="1"/>
  <c r="CN3" i="25"/>
  <c r="DD3" i="25"/>
  <c r="DT3" i="25"/>
  <c r="EJ3" i="25"/>
  <c r="EZ3" i="25"/>
  <c r="FP3" i="25"/>
  <c r="GF3" i="25"/>
  <c r="GV3" i="25"/>
  <c r="GV15" i="25" s="1"/>
  <c r="GX26" i="25" s="1"/>
  <c r="HL3" i="25"/>
  <c r="IB3" i="25"/>
  <c r="IR3" i="25"/>
  <c r="JH3" i="25"/>
  <c r="JX3" i="25"/>
  <c r="KN3" i="25"/>
  <c r="P3" i="25"/>
  <c r="BE3" i="25"/>
  <c r="BZ3" i="25"/>
  <c r="CP3" i="25"/>
  <c r="CP15" i="25" s="1"/>
  <c r="CR26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U3" i="25"/>
  <c r="CU15" i="25" s="1"/>
  <c r="CW26" i="25" s="1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HS15" i="25" s="1"/>
  <c r="HU26" i="25" s="1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X3" i="25"/>
  <c r="DN3" i="25"/>
  <c r="ED3" i="25"/>
  <c r="ET3" i="25"/>
  <c r="FJ3" i="25"/>
  <c r="FZ3" i="25"/>
  <c r="GP3" i="25"/>
  <c r="HF3" i="25"/>
  <c r="HF15" i="25" s="1"/>
  <c r="HH26" i="25" s="1"/>
  <c r="HV3" i="25"/>
  <c r="IL3" i="25"/>
  <c r="JB3" i="25"/>
  <c r="JR3" i="25"/>
  <c r="KH3" i="25"/>
  <c r="AO3" i="25"/>
  <c r="BT3" i="25"/>
  <c r="CJ3" i="25"/>
  <c r="CJ15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HT15" i="25" s="1"/>
  <c r="HV26" i="25" s="1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GE3" i="25"/>
  <c r="IQ3" i="25"/>
  <c r="BO3" i="25"/>
  <c r="BO15" i="25" s="1"/>
  <c r="EB3" i="25"/>
  <c r="GN3" i="25"/>
  <c r="IZ3" i="25"/>
  <c r="BW3" i="25"/>
  <c r="EI3" i="25"/>
  <c r="EI15" i="25" s="1"/>
  <c r="EK26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S8" i="25"/>
  <c r="AA8" i="25"/>
  <c r="AI8" i="25"/>
  <c r="AQ8" i="25"/>
  <c r="AY8" i="25"/>
  <c r="BG8" i="25"/>
  <c r="BO8" i="25"/>
  <c r="BW8" i="25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AK8" i="25"/>
  <c r="BA8" i="25"/>
  <c r="BQ8" i="25"/>
  <c r="CG8" i="25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S8" i="25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AO8" i="25"/>
  <c r="AO20" i="25" s="1"/>
  <c r="BE8" i="25"/>
  <c r="BE20" i="25" s="1"/>
  <c r="BU8" i="25"/>
  <c r="BU20" i="25" s="1"/>
  <c r="CK8" i="25"/>
  <c r="CK20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L2" i="25"/>
  <c r="T2" i="25"/>
  <c r="AB2" i="25"/>
  <c r="AJ2" i="25"/>
  <c r="AR2" i="25"/>
  <c r="AW14" i="25" s="1"/>
  <c r="AY25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CU30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R7" i="25"/>
  <c r="BZ7" i="25"/>
  <c r="CH7" i="25"/>
  <c r="CP7" i="25"/>
  <c r="CX7" i="25"/>
  <c r="DF7" i="25"/>
  <c r="DN7" i="25"/>
  <c r="DV7" i="25"/>
  <c r="ED7" i="25"/>
  <c r="EL7" i="25"/>
  <c r="ET7" i="25"/>
  <c r="FB7" i="25"/>
  <c r="FJ7" i="25"/>
  <c r="FR7" i="25"/>
  <c r="FZ7" i="25"/>
  <c r="GH7" i="25"/>
  <c r="GP7" i="25"/>
  <c r="GX7" i="25"/>
  <c r="HF7" i="25"/>
  <c r="HN7" i="25"/>
  <c r="HV7" i="25"/>
  <c r="ID7" i="25"/>
  <c r="IL7" i="25"/>
  <c r="IT7" i="25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AF7" i="25"/>
  <c r="AF19" i="25" s="1"/>
  <c r="AV7" i="25"/>
  <c r="BL7" i="25"/>
  <c r="CB7" i="25"/>
  <c r="CR7" i="25"/>
  <c r="DH7" i="25"/>
  <c r="DX7" i="25"/>
  <c r="EN7" i="25"/>
  <c r="FD7" i="25"/>
  <c r="FD19" i="25" s="1"/>
  <c r="FF30" i="25" s="1"/>
  <c r="FT7" i="25"/>
  <c r="GJ7" i="25"/>
  <c r="GZ7" i="25"/>
  <c r="HP7" i="25"/>
  <c r="IF7" i="25"/>
  <c r="IV7" i="25"/>
  <c r="JL7" i="25"/>
  <c r="KB7" i="25"/>
  <c r="KB19" i="25" s="1"/>
  <c r="KD30" i="25" s="1"/>
  <c r="B7" i="25"/>
  <c r="R7" i="25"/>
  <c r="AH7" i="25"/>
  <c r="AX7" i="25"/>
  <c r="BN7" i="25"/>
  <c r="CD7" i="25"/>
  <c r="CT7" i="25"/>
  <c r="DJ7" i="25"/>
  <c r="DJ19" i="25" s="1"/>
  <c r="DL30" i="25" s="1"/>
  <c r="DZ7" i="25"/>
  <c r="EP7" i="25"/>
  <c r="FF7" i="25"/>
  <c r="FV7" i="25"/>
  <c r="GL7" i="25"/>
  <c r="HB7" i="25"/>
  <c r="HR7" i="25"/>
  <c r="IH7" i="25"/>
  <c r="IH19" i="25" s="1"/>
  <c r="IJ30" i="25" s="1"/>
  <c r="IX7" i="25"/>
  <c r="JN7" i="25"/>
  <c r="KD7" i="25"/>
  <c r="D7" i="25"/>
  <c r="T7" i="25"/>
  <c r="T19" i="25" s="1"/>
  <c r="AJ7" i="25"/>
  <c r="AJ19" i="25" s="1"/>
  <c r="AZ7" i="25"/>
  <c r="AZ19" i="25" s="1"/>
  <c r="BB30" i="25" s="1"/>
  <c r="BP7" i="25"/>
  <c r="BP19" i="25" s="1"/>
  <c r="CF7" i="25"/>
  <c r="CF19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CI7" i="25"/>
  <c r="CN19" i="25" s="1"/>
  <c r="CY7" i="25"/>
  <c r="DO7" i="25"/>
  <c r="EE7" i="25"/>
  <c r="EU7" i="25"/>
  <c r="FK7" i="25"/>
  <c r="GA7" i="25"/>
  <c r="GQ7" i="25"/>
  <c r="HG7" i="25"/>
  <c r="HW7" i="25"/>
  <c r="IM7" i="25"/>
  <c r="JC7" i="25"/>
  <c r="JS7" i="25"/>
  <c r="KI7" i="25"/>
  <c r="H7" i="25"/>
  <c r="X7" i="25"/>
  <c r="AN7" i="25"/>
  <c r="BD7" i="25"/>
  <c r="BT7" i="25"/>
  <c r="CJ7" i="25"/>
  <c r="CJ19" i="25" s="1"/>
  <c r="CZ7" i="25"/>
  <c r="DP7" i="25"/>
  <c r="EF7" i="25"/>
  <c r="EV7" i="25"/>
  <c r="FL7" i="25"/>
  <c r="GB7" i="25"/>
  <c r="GR7" i="25"/>
  <c r="HH7" i="25"/>
  <c r="HH19" i="25" s="1"/>
  <c r="HJ30" i="25" s="1"/>
  <c r="HX7" i="25"/>
  <c r="IN7" i="25"/>
  <c r="JD7" i="25"/>
  <c r="JT7" i="25"/>
  <c r="KJ7" i="25"/>
  <c r="J7" i="25"/>
  <c r="Z7" i="25"/>
  <c r="AP7" i="25"/>
  <c r="AP19" i="25" s="1"/>
  <c r="BF7" i="25"/>
  <c r="BV7" i="25"/>
  <c r="CL7" i="25"/>
  <c r="DB7" i="25"/>
  <c r="DR7" i="25"/>
  <c r="EH7" i="25"/>
  <c r="EX7" i="25"/>
  <c r="FN7" i="25"/>
  <c r="FN19" i="25" s="1"/>
  <c r="FP30" i="25" s="1"/>
  <c r="GD7" i="25"/>
  <c r="GT7" i="25"/>
  <c r="HJ7" i="25"/>
  <c r="HZ7" i="25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AG8" i="25"/>
  <c r="AG20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R6" i="25"/>
  <c r="EZ6" i="25"/>
  <c r="FH6" i="25"/>
  <c r="FP6" i="25"/>
  <c r="FP18" i="25" s="1"/>
  <c r="FR29" i="25" s="1"/>
  <c r="FX6" i="25"/>
  <c r="GF6" i="25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BU18" i="25" s="1"/>
  <c r="CC6" i="25"/>
  <c r="CC18" i="25" s="1"/>
  <c r="CK6" i="25"/>
  <c r="CK18" i="25" s="1"/>
  <c r="CS6" i="25"/>
  <c r="CS18" i="25" s="1"/>
  <c r="CU29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CO6" i="25"/>
  <c r="DE6" i="25"/>
  <c r="DU6" i="25"/>
  <c r="EK6" i="25"/>
  <c r="EK18" i="25" s="1"/>
  <c r="EM29" i="25" s="1"/>
  <c r="FA6" i="25"/>
  <c r="FQ6" i="25"/>
  <c r="GG6" i="25"/>
  <c r="GW6" i="25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Q6" i="25"/>
  <c r="CQ18" i="25" s="1"/>
  <c r="CS29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CE6" i="25"/>
  <c r="CE18" i="25" s="1"/>
  <c r="CU6" i="25"/>
  <c r="DK6" i="25"/>
  <c r="EA6" i="25"/>
  <c r="EQ6" i="25"/>
  <c r="FG6" i="25"/>
  <c r="FW6" i="25"/>
  <c r="GM6" i="25"/>
  <c r="HC6" i="25"/>
  <c r="HC18" i="25" s="1"/>
  <c r="HE29" i="25" s="1"/>
  <c r="HS6" i="25"/>
  <c r="II6" i="25"/>
  <c r="IY6" i="25"/>
  <c r="JO6" i="25"/>
  <c r="KE6" i="25"/>
  <c r="E6" i="25"/>
  <c r="U6" i="25"/>
  <c r="AK6" i="25"/>
  <c r="BA6" i="25"/>
  <c r="BA18" i="25" s="1"/>
  <c r="BQ6" i="25"/>
  <c r="CG6" i="25"/>
  <c r="CW6" i="25"/>
  <c r="CW18" i="25" s="1"/>
  <c r="CY29" i="25" s="1"/>
  <c r="DM6" i="25"/>
  <c r="EC6" i="25"/>
  <c r="ES6" i="25"/>
  <c r="FI6" i="25"/>
  <c r="FY6" i="25"/>
  <c r="FY18" i="25" s="1"/>
  <c r="GA29" i="25" s="1"/>
  <c r="GO6" i="25"/>
  <c r="HE6" i="25"/>
  <c r="HU6" i="25"/>
  <c r="HU18" i="25" s="1"/>
  <c r="HW29" i="25" s="1"/>
  <c r="IK6" i="25"/>
  <c r="JA6" i="25"/>
  <c r="JQ6" i="25"/>
  <c r="KG6" i="25"/>
  <c r="F2" i="25"/>
  <c r="N2" i="25"/>
  <c r="N14" i="25" s="1"/>
  <c r="V2" i="25"/>
  <c r="V14" i="25" s="1"/>
  <c r="AD2" i="25"/>
  <c r="AD14" i="25" s="1"/>
  <c r="AL2" i="25"/>
  <c r="AT2" i="25"/>
  <c r="AT14" i="25" s="1"/>
  <c r="AV25" i="25" s="1"/>
  <c r="BB2" i="25"/>
  <c r="BB14" i="25" s="1"/>
  <c r="BJ2" i="25"/>
  <c r="BR2" i="25"/>
  <c r="BZ2" i="25"/>
  <c r="CH2" i="25"/>
  <c r="CH14" i="25" s="1"/>
  <c r="CP2" i="25"/>
  <c r="CX2" i="25"/>
  <c r="CX14" i="25" s="1"/>
  <c r="CZ25" i="25" s="1"/>
  <c r="DF2" i="25"/>
  <c r="DN2" i="25"/>
  <c r="DN14" i="25" s="1"/>
  <c r="DP25" i="25" s="1"/>
  <c r="DV2" i="25"/>
  <c r="DV14" i="25" s="1"/>
  <c r="DX25" i="25" s="1"/>
  <c r="ED2" i="25"/>
  <c r="ED14" i="25" s="1"/>
  <c r="EF25" i="25" s="1"/>
  <c r="EL2" i="25"/>
  <c r="ET2" i="25"/>
  <c r="ET14" i="25" s="1"/>
  <c r="EV25" i="25" s="1"/>
  <c r="FB2" i="25"/>
  <c r="FB14" i="25" s="1"/>
  <c r="FD25" i="25" s="1"/>
  <c r="FJ2" i="25"/>
  <c r="FR2" i="25"/>
  <c r="FZ2" i="25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L2" i="25"/>
  <c r="IT2" i="25"/>
  <c r="IT14" i="25" s="1"/>
  <c r="IV25" i="25" s="1"/>
  <c r="JB2" i="25"/>
  <c r="JB14" i="25" s="1"/>
  <c r="JD25" i="25" s="1"/>
  <c r="JJ2" i="25"/>
  <c r="JJ14" i="25" s="1"/>
  <c r="JL25" i="25" s="1"/>
  <c r="JR2" i="25"/>
  <c r="JZ2" i="25"/>
  <c r="JZ14" i="25" s="1"/>
  <c r="KB25" i="25" s="1"/>
  <c r="KH2" i="25"/>
  <c r="KH14" i="25" s="1"/>
  <c r="KJ25" i="25" s="1"/>
  <c r="KM8" i="25"/>
  <c r="KD8" i="25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R5" i="25"/>
  <c r="AZ5" i="25"/>
  <c r="BH5" i="25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Q5" i="25"/>
  <c r="CB5" i="25"/>
  <c r="CB17" i="25" s="1"/>
  <c r="CK5" i="25"/>
  <c r="CK17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M5" i="25"/>
  <c r="CU5" i="25"/>
  <c r="DC5" i="25"/>
  <c r="DK5" i="25"/>
  <c r="DS5" i="25"/>
  <c r="EA5" i="25"/>
  <c r="EI5" i="25"/>
  <c r="EQ5" i="25"/>
  <c r="EY5" i="25"/>
  <c r="FG5" i="25"/>
  <c r="FO5" i="25"/>
  <c r="FW5" i="25"/>
  <c r="GE5" i="25"/>
  <c r="GM5" i="25"/>
  <c r="GU5" i="25"/>
  <c r="HC5" i="25"/>
  <c r="HK5" i="25"/>
  <c r="HS5" i="25"/>
  <c r="IA5" i="25"/>
  <c r="II5" i="25"/>
  <c r="IQ5" i="25"/>
  <c r="IY5" i="25"/>
  <c r="JG5" i="25"/>
  <c r="JO5" i="25"/>
  <c r="JW5" i="25"/>
  <c r="KE5" i="25"/>
  <c r="KM5" i="25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N5" i="25"/>
  <c r="CV5" i="25"/>
  <c r="DD5" i="25"/>
  <c r="DL5" i="25"/>
  <c r="DT5" i="25"/>
  <c r="EB5" i="25"/>
  <c r="EJ5" i="25"/>
  <c r="ER5" i="25"/>
  <c r="EZ5" i="25"/>
  <c r="FH5" i="25"/>
  <c r="FP5" i="25"/>
  <c r="FX5" i="25"/>
  <c r="GF5" i="25"/>
  <c r="GN5" i="25"/>
  <c r="GV5" i="25"/>
  <c r="HD5" i="25"/>
  <c r="HL5" i="25"/>
  <c r="HT5" i="25"/>
  <c r="IB5" i="25"/>
  <c r="IJ5" i="25"/>
  <c r="IR5" i="25"/>
  <c r="IZ5" i="25"/>
  <c r="JH5" i="25"/>
  <c r="JP5" i="25"/>
  <c r="JX5" i="25"/>
  <c r="KF5" i="25"/>
  <c r="KN5" i="25"/>
  <c r="Q5" i="25"/>
  <c r="BG5" i="25"/>
  <c r="CT5" i="25"/>
  <c r="DZ5" i="25"/>
  <c r="FF5" i="25"/>
  <c r="FF17" i="25" s="1"/>
  <c r="FH28" i="25" s="1"/>
  <c r="GL5" i="25"/>
  <c r="HR5" i="25"/>
  <c r="IX5" i="25"/>
  <c r="IX17" i="25" s="1"/>
  <c r="IZ28" i="25" s="1"/>
  <c r="KD5" i="25"/>
  <c r="U5" i="25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DE5" i="25"/>
  <c r="EK5" i="25"/>
  <c r="FQ5" i="25"/>
  <c r="FQ17" i="25" s="1"/>
  <c r="FS28" i="25" s="1"/>
  <c r="GW5" i="25"/>
  <c r="IC5" i="25"/>
  <c r="JI5" i="25"/>
  <c r="KL5" i="25"/>
  <c r="AL5" i="25"/>
  <c r="CC5" i="25"/>
  <c r="DJ5" i="25"/>
  <c r="EP5" i="25"/>
  <c r="FV5" i="25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GD5" i="25"/>
  <c r="HJ5" i="25"/>
  <c r="IP5" i="25"/>
  <c r="JV5" i="25"/>
  <c r="G2" i="25"/>
  <c r="O2" i="25"/>
  <c r="W2" i="25"/>
  <c r="AE2" i="25"/>
  <c r="AM2" i="25"/>
  <c r="AM14" i="25" s="1"/>
  <c r="AU2" i="25"/>
  <c r="BC2" i="25"/>
  <c r="BC14" i="25" s="1"/>
  <c r="BK2" i="25"/>
  <c r="BS2" i="25"/>
  <c r="CA2" i="25"/>
  <c r="CI2" i="25"/>
  <c r="CQ2" i="25"/>
  <c r="CY2" i="25"/>
  <c r="CY14" i="25" s="1"/>
  <c r="DA25" i="25" s="1"/>
  <c r="DG2" i="25"/>
  <c r="DO2" i="25"/>
  <c r="DO14" i="25" s="1"/>
  <c r="DQ25" i="25" s="1"/>
  <c r="DW2" i="25"/>
  <c r="EE2" i="25"/>
  <c r="EM2" i="25"/>
  <c r="EU2" i="25"/>
  <c r="FC2" i="25"/>
  <c r="FK2" i="25"/>
  <c r="FK14" i="25" s="1"/>
  <c r="FM25" i="25" s="1"/>
  <c r="FS2" i="25"/>
  <c r="GA2" i="25"/>
  <c r="GA14" i="25" s="1"/>
  <c r="GC25" i="25" s="1"/>
  <c r="GI2" i="25"/>
  <c r="GQ2" i="25"/>
  <c r="GY2" i="25"/>
  <c r="HG2" i="25"/>
  <c r="HO2" i="25"/>
  <c r="HW2" i="25"/>
  <c r="HW14" i="25" s="1"/>
  <c r="HY25" i="25" s="1"/>
  <c r="IE2" i="25"/>
  <c r="IM2" i="25"/>
  <c r="IM14" i="25" s="1"/>
  <c r="IO25" i="25" s="1"/>
  <c r="IU2" i="25"/>
  <c r="JC2" i="25"/>
  <c r="JK2" i="25"/>
  <c r="JS2" i="25"/>
  <c r="KA2" i="25"/>
  <c r="KI2" i="25"/>
  <c r="KI14" i="25" s="1"/>
  <c r="KK25" i="25" s="1"/>
  <c r="KL8" i="25"/>
  <c r="KL20" i="25" s="1"/>
  <c r="KN31" i="25" s="1"/>
  <c r="KC8" i="25"/>
  <c r="KC20" i="25" s="1"/>
  <c r="KE31" i="25" s="1"/>
  <c r="IM8" i="25"/>
  <c r="GA8" i="25"/>
  <c r="DO8" i="25"/>
  <c r="KN7" i="25"/>
  <c r="KN19" i="25" s="1"/>
  <c r="FP7" i="25"/>
  <c r="FP19" i="25" s="1"/>
  <c r="FR30" i="25" s="1"/>
  <c r="AR7" i="25"/>
  <c r="AR19" i="25" s="1"/>
  <c r="AT30" i="25" s="1"/>
  <c r="HG6" i="25"/>
  <c r="CI6" i="25"/>
  <c r="HM5" i="25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W4" i="25"/>
  <c r="JW16" i="25" s="1"/>
  <c r="JY27" i="25" s="1"/>
  <c r="KG4" i="25"/>
  <c r="K4" i="25"/>
  <c r="AA4" i="25"/>
  <c r="AQ4" i="25"/>
  <c r="BG4" i="25"/>
  <c r="BW4" i="25"/>
  <c r="CM4" i="25"/>
  <c r="DC4" i="25"/>
  <c r="DS4" i="25"/>
  <c r="EI4" i="25"/>
  <c r="EI16" i="25" s="1"/>
  <c r="EK27" i="25" s="1"/>
  <c r="EY4" i="25"/>
  <c r="FO4" i="25"/>
  <c r="GE4" i="25"/>
  <c r="GR4" i="25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EK4" i="25"/>
  <c r="FA4" i="25"/>
  <c r="FQ4" i="25"/>
  <c r="GG4" i="25"/>
  <c r="GS4" i="25"/>
  <c r="HF4" i="25"/>
  <c r="HS4" i="25"/>
  <c r="IF4" i="25"/>
  <c r="IS4" i="25"/>
  <c r="JE4" i="25"/>
  <c r="JP4" i="25"/>
  <c r="JZ4" i="25"/>
  <c r="KK4" i="25"/>
  <c r="AO4" i="25"/>
  <c r="DA4" i="25"/>
  <c r="DA16" i="25" s="1"/>
  <c r="DC27" i="25" s="1"/>
  <c r="FM4" i="25"/>
  <c r="HP4" i="25"/>
  <c r="JM4" i="25"/>
  <c r="AV4" i="25"/>
  <c r="DH4" i="25"/>
  <c r="FT4" i="25"/>
  <c r="HU4" i="25"/>
  <c r="JQ4" i="25"/>
  <c r="BE4" i="25"/>
  <c r="DQ4" i="25"/>
  <c r="DQ16" i="25" s="1"/>
  <c r="DS27" i="25" s="1"/>
  <c r="GC4" i="25"/>
  <c r="IC4" i="25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HC4" i="25"/>
  <c r="JB4" i="25"/>
  <c r="H2" i="25"/>
  <c r="P2" i="25"/>
  <c r="X2" i="25"/>
  <c r="X14" i="25" s="1"/>
  <c r="AF2" i="25"/>
  <c r="AF14" i="25" s="1"/>
  <c r="AN2" i="25"/>
  <c r="AN14" i="25" s="1"/>
  <c r="AV2" i="25"/>
  <c r="BD2" i="25"/>
  <c r="BD14" i="25" s="1"/>
  <c r="BL2" i="25"/>
  <c r="BT2" i="25"/>
  <c r="CB2" i="25"/>
  <c r="CJ2" i="25"/>
  <c r="CJ14" i="25" s="1"/>
  <c r="CR2" i="25"/>
  <c r="CR14" i="25" s="1"/>
  <c r="CT25" i="25" s="1"/>
  <c r="CZ2" i="25"/>
  <c r="CZ14" i="25" s="1"/>
  <c r="DB25" i="25" s="1"/>
  <c r="DH2" i="25"/>
  <c r="DP2" i="25"/>
  <c r="DP14" i="25" s="1"/>
  <c r="DR25" i="25" s="1"/>
  <c r="DX2" i="25"/>
  <c r="EF2" i="25"/>
  <c r="EN2" i="25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R2" i="25"/>
  <c r="GZ2" i="25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JD2" i="25"/>
  <c r="JL2" i="25"/>
  <c r="JT2" i="25"/>
  <c r="JT14" i="25" s="1"/>
  <c r="JV25" i="25" s="1"/>
  <c r="KB2" i="25"/>
  <c r="KB14" i="25" s="1"/>
  <c r="KD25" i="25" s="1"/>
  <c r="KJ2" i="25"/>
  <c r="KJ14" i="25" s="1"/>
  <c r="KL25" i="25" s="1"/>
  <c r="KK8" i="25"/>
  <c r="KA8" i="25"/>
  <c r="KA20" i="25" s="1"/>
  <c r="KC31" i="25" s="1"/>
  <c r="IE8" i="25"/>
  <c r="FS8" i="25"/>
  <c r="DG8" i="25"/>
  <c r="JX7" i="25"/>
  <c r="JX19" i="25" s="1"/>
  <c r="JZ30" i="25" s="1"/>
  <c r="EZ7" i="25"/>
  <c r="EZ19" i="25" s="1"/>
  <c r="FB30" i="25" s="1"/>
  <c r="AB7" i="25"/>
  <c r="GQ6" i="25"/>
  <c r="BS6" i="25"/>
  <c r="GG5" i="25"/>
  <c r="FD4" i="25"/>
  <c r="AA17" i="24"/>
  <c r="S14" i="24"/>
  <c r="G14" i="24"/>
  <c r="G25" i="24" s="1"/>
  <c r="AR30" i="25"/>
  <c r="X19" i="24" l="1"/>
  <c r="AS14" i="24"/>
  <c r="AY17" i="24"/>
  <c r="AX15" i="24"/>
  <c r="AG15" i="24"/>
  <c r="AY15" i="24"/>
  <c r="CN17" i="24"/>
  <c r="AI15" i="24"/>
  <c r="BX17" i="24"/>
  <c r="BB18" i="24"/>
  <c r="AH14" i="24"/>
  <c r="M20" i="24"/>
  <c r="BB16" i="24"/>
  <c r="AS20" i="24"/>
  <c r="AU31" i="24" s="1"/>
  <c r="AL20" i="24"/>
  <c r="AK14" i="24"/>
  <c r="IG14" i="25"/>
  <c r="II25" i="25" s="1"/>
  <c r="IL14" i="25"/>
  <c r="IN25" i="25" s="1"/>
  <c r="I14" i="25"/>
  <c r="FR14" i="25"/>
  <c r="FT25" i="25" s="1"/>
  <c r="K16" i="25"/>
  <c r="IE14" i="25"/>
  <c r="IG25" i="25" s="1"/>
  <c r="FS14" i="25"/>
  <c r="FU25" i="25" s="1"/>
  <c r="DG14" i="25"/>
  <c r="DI25" i="25" s="1"/>
  <c r="AU14" i="25"/>
  <c r="AW25" i="25" s="1"/>
  <c r="EE20" i="25"/>
  <c r="EG31" i="25" s="1"/>
  <c r="AB19" i="25"/>
  <c r="KD20" i="25"/>
  <c r="KF31" i="25" s="1"/>
  <c r="KN18" i="25"/>
  <c r="CE17" i="24"/>
  <c r="AX14" i="24"/>
  <c r="BA20" i="24"/>
  <c r="CO17" i="24"/>
  <c r="CQ28" i="24" s="1"/>
  <c r="CO16" i="24"/>
  <c r="CQ27" i="24" s="1"/>
  <c r="CO15" i="24"/>
  <c r="CQ26" i="24" s="1"/>
  <c r="CQ31" i="24"/>
  <c r="CO19" i="24"/>
  <c r="CQ30" i="24" s="1"/>
  <c r="EC20" i="25"/>
  <c r="EE31" i="25" s="1"/>
  <c r="Q18" i="25"/>
  <c r="CM15" i="24"/>
  <c r="CP28" i="24"/>
  <c r="CN15" i="24"/>
  <c r="CP26" i="24" s="1"/>
  <c r="CO29" i="24"/>
  <c r="CP31" i="24"/>
  <c r="CP29" i="24"/>
  <c r="CN19" i="24"/>
  <c r="AB14" i="24"/>
  <c r="AJ14" i="24"/>
  <c r="AK25" i="24" s="1"/>
  <c r="AP14" i="24"/>
  <c r="Q15" i="24"/>
  <c r="CO28" i="24"/>
  <c r="CJ18" i="24"/>
  <c r="CA18" i="24"/>
  <c r="CM20" i="24"/>
  <c r="CO31" i="24" s="1"/>
  <c r="CL18" i="24"/>
  <c r="CN29" i="24" s="1"/>
  <c r="CM19" i="24"/>
  <c r="CN25" i="24"/>
  <c r="CL16" i="24"/>
  <c r="CL17" i="24"/>
  <c r="CN28" i="24" s="1"/>
  <c r="CM16" i="24"/>
  <c r="CL30" i="24"/>
  <c r="CL20" i="24"/>
  <c r="CN31" i="24" s="1"/>
  <c r="HZ19" i="25"/>
  <c r="IB30" i="25" s="1"/>
  <c r="DB19" i="25"/>
  <c r="DD30" i="25" s="1"/>
  <c r="JT19" i="25"/>
  <c r="JV30" i="25" s="1"/>
  <c r="EV19" i="25"/>
  <c r="EX30" i="25" s="1"/>
  <c r="X19" i="25"/>
  <c r="P15" i="25"/>
  <c r="GF15" i="25"/>
  <c r="GH26" i="25" s="1"/>
  <c r="IP15" i="25"/>
  <c r="IR26" i="25" s="1"/>
  <c r="GD15" i="25"/>
  <c r="GF26" i="25" s="1"/>
  <c r="DR15" i="25"/>
  <c r="DT26" i="25" s="1"/>
  <c r="JP17" i="25"/>
  <c r="JR28" i="25" s="1"/>
  <c r="HD17" i="25"/>
  <c r="HF28" i="25" s="1"/>
  <c r="ER17" i="25"/>
  <c r="ET28" i="25" s="1"/>
  <c r="KM17" i="25"/>
  <c r="IA17" i="25"/>
  <c r="IC28" i="25" s="1"/>
  <c r="FO17" i="25"/>
  <c r="FQ28" i="25" s="1"/>
  <c r="DC17" i="25"/>
  <c r="DE28" i="25" s="1"/>
  <c r="JL16" i="25"/>
  <c r="JN27" i="25" s="1"/>
  <c r="AR14" i="24"/>
  <c r="AR25" i="24" s="1"/>
  <c r="I15" i="24"/>
  <c r="CK17" i="24"/>
  <c r="CM28" i="24" s="1"/>
  <c r="L14" i="24"/>
  <c r="K17" i="24"/>
  <c r="AP15" i="24"/>
  <c r="CK15" i="24"/>
  <c r="CK18" i="24"/>
  <c r="CJ20" i="24"/>
  <c r="BD16" i="24"/>
  <c r="CK16" i="24"/>
  <c r="CJ14" i="24"/>
  <c r="AX19" i="24"/>
  <c r="CK20" i="24"/>
  <c r="CM31" i="24" s="1"/>
  <c r="CJ17" i="24"/>
  <c r="CJ15" i="24"/>
  <c r="CL26" i="24" s="1"/>
  <c r="CH16" i="24"/>
  <c r="CJ27" i="24" s="1"/>
  <c r="AP18" i="24"/>
  <c r="BO15" i="24"/>
  <c r="CK14" i="24"/>
  <c r="CM25" i="24" s="1"/>
  <c r="BS20" i="25"/>
  <c r="FU14" i="25"/>
  <c r="FW25" i="25" s="1"/>
  <c r="GF18" i="25"/>
  <c r="GH29" i="25" s="1"/>
  <c r="BH18" i="25"/>
  <c r="FZ14" i="25"/>
  <c r="GB25" i="25" s="1"/>
  <c r="DF14" i="25"/>
  <c r="DH25" i="25" s="1"/>
  <c r="IZ15" i="25"/>
  <c r="JB26" i="25" s="1"/>
  <c r="AO15" i="25"/>
  <c r="AL14" i="25"/>
  <c r="AN25" i="25" s="1"/>
  <c r="CI17" i="24"/>
  <c r="CC19" i="24"/>
  <c r="CD30" i="24" s="1"/>
  <c r="Z15" i="24"/>
  <c r="BU15" i="24"/>
  <c r="CI15" i="24"/>
  <c r="AN16" i="24"/>
  <c r="BP14" i="24"/>
  <c r="BR25" i="24" s="1"/>
  <c r="CG14" i="24"/>
  <c r="CI25" i="24" s="1"/>
  <c r="CE15" i="24"/>
  <c r="CE26" i="24" s="1"/>
  <c r="CG18" i="24"/>
  <c r="CI19" i="24"/>
  <c r="CK30" i="24" s="1"/>
  <c r="AC14" i="24"/>
  <c r="BB14" i="24"/>
  <c r="AF19" i="24"/>
  <c r="CI14" i="24"/>
  <c r="CG17" i="24"/>
  <c r="CF25" i="24"/>
  <c r="CI18" i="24"/>
  <c r="BN19" i="24"/>
  <c r="BN30" i="24" s="1"/>
  <c r="CH20" i="24"/>
  <c r="CJ31" i="24" s="1"/>
  <c r="CH15" i="24"/>
  <c r="CJ26" i="24" s="1"/>
  <c r="BR16" i="24"/>
  <c r="BT27" i="24" s="1"/>
  <c r="CF17" i="24"/>
  <c r="CH17" i="24"/>
  <c r="CH19" i="24"/>
  <c r="CG16" i="24"/>
  <c r="CI27" i="24" s="1"/>
  <c r="BY17" i="24"/>
  <c r="M17" i="24"/>
  <c r="CG15" i="24"/>
  <c r="CI26" i="24" s="1"/>
  <c r="BQ18" i="24"/>
  <c r="CI31" i="24"/>
  <c r="BL16" i="24"/>
  <c r="AU16" i="24"/>
  <c r="AZ17" i="24"/>
  <c r="BP18" i="24"/>
  <c r="CH18" i="24"/>
  <c r="CG19" i="24"/>
  <c r="AX18" i="24"/>
  <c r="AO19" i="24"/>
  <c r="CG25" i="24"/>
  <c r="Y20" i="25"/>
  <c r="CF16" i="24"/>
  <c r="CB18" i="24"/>
  <c r="CE20" i="24"/>
  <c r="CD18" i="24"/>
  <c r="CE19" i="24"/>
  <c r="CF15" i="24"/>
  <c r="CF20" i="24"/>
  <c r="CF18" i="24"/>
  <c r="CF19" i="24"/>
  <c r="CD16" i="24"/>
  <c r="CD17" i="24"/>
  <c r="CE16" i="24"/>
  <c r="CD20" i="24"/>
  <c r="EM20" i="25"/>
  <c r="EO31" i="25" s="1"/>
  <c r="JL14" i="25"/>
  <c r="JN25" i="25" s="1"/>
  <c r="GZ14" i="25"/>
  <c r="HB25" i="25" s="1"/>
  <c r="EN14" i="25"/>
  <c r="EP25" i="25" s="1"/>
  <c r="CB14" i="25"/>
  <c r="P14" i="25"/>
  <c r="GA20" i="25"/>
  <c r="GC31" i="25" s="1"/>
  <c r="IM20" i="25"/>
  <c r="IO31" i="25" s="1"/>
  <c r="BF17" i="25"/>
  <c r="IY18" i="25"/>
  <c r="JA29" i="25" s="1"/>
  <c r="EA18" i="25"/>
  <c r="EC29" i="25" s="1"/>
  <c r="AH19" i="25"/>
  <c r="GZ19" i="25"/>
  <c r="HB30" i="25" s="1"/>
  <c r="CB19" i="25"/>
  <c r="BC20" i="25"/>
  <c r="KA14" i="25"/>
  <c r="KC25" i="25" s="1"/>
  <c r="HO14" i="25"/>
  <c r="HQ25" i="25" s="1"/>
  <c r="FC14" i="25"/>
  <c r="FE25" i="25" s="1"/>
  <c r="CQ14" i="25"/>
  <c r="CS25" i="25" s="1"/>
  <c r="AE14" i="25"/>
  <c r="KD17" i="25"/>
  <c r="KF28" i="25" s="1"/>
  <c r="GM18" i="25"/>
  <c r="GO29" i="25" s="1"/>
  <c r="BO18" i="25"/>
  <c r="IW19" i="25"/>
  <c r="IY30" i="25" s="1"/>
  <c r="DO20" i="25"/>
  <c r="DQ31" i="25" s="1"/>
  <c r="AQ17" i="24"/>
  <c r="J20" i="24"/>
  <c r="CB17" i="24"/>
  <c r="CB14" i="24"/>
  <c r="S17" i="24"/>
  <c r="CC18" i="24"/>
  <c r="CE29" i="24" s="1"/>
  <c r="BN14" i="24"/>
  <c r="BP25" i="24" s="1"/>
  <c r="CB20" i="24"/>
  <c r="BH14" i="24"/>
  <c r="BJ25" i="24" s="1"/>
  <c r="N15" i="24"/>
  <c r="CC16" i="24"/>
  <c r="BE18" i="24"/>
  <c r="BS20" i="24"/>
  <c r="BS31" i="24" s="1"/>
  <c r="BB20" i="24"/>
  <c r="U14" i="24"/>
  <c r="AT14" i="24"/>
  <c r="CA15" i="24"/>
  <c r="BX15" i="24"/>
  <c r="CB16" i="24"/>
  <c r="AL16" i="24"/>
  <c r="BY16" i="24"/>
  <c r="CC17" i="24"/>
  <c r="AV18" i="24"/>
  <c r="AC20" i="24"/>
  <c r="P16" i="24"/>
  <c r="BC16" i="24"/>
  <c r="BX18" i="24"/>
  <c r="CC20" i="24"/>
  <c r="AW19" i="24"/>
  <c r="CC14" i="24"/>
  <c r="CE25" i="24" s="1"/>
  <c r="BF15" i="24"/>
  <c r="AO15" i="24"/>
  <c r="CB15" i="24"/>
  <c r="CD26" i="24" s="1"/>
  <c r="GN15" i="25"/>
  <c r="GP26" i="25" s="1"/>
  <c r="EB15" i="25"/>
  <c r="ED26" i="25" s="1"/>
  <c r="GP15" i="25"/>
  <c r="GR26" i="25" s="1"/>
  <c r="IX15" i="25"/>
  <c r="IZ26" i="25" s="1"/>
  <c r="GL15" i="25"/>
  <c r="GN26" i="25" s="1"/>
  <c r="DZ15" i="25"/>
  <c r="EB26" i="25" s="1"/>
  <c r="DS15" i="25"/>
  <c r="DU26" i="25" s="1"/>
  <c r="JB15" i="25"/>
  <c r="JD26" i="25" s="1"/>
  <c r="ED15" i="25"/>
  <c r="EF26" i="25" s="1"/>
  <c r="GD19" i="25"/>
  <c r="GF30" i="25" s="1"/>
  <c r="BF19" i="25"/>
  <c r="HX19" i="25"/>
  <c r="HZ30" i="25" s="1"/>
  <c r="CZ19" i="25"/>
  <c r="DB30" i="25" s="1"/>
  <c r="BW15" i="24"/>
  <c r="AZ14" i="24"/>
  <c r="AZ25" i="24" s="1"/>
  <c r="BJ20" i="24"/>
  <c r="BK31" i="24" s="1"/>
  <c r="BY14" i="24"/>
  <c r="BY25" i="24" s="1"/>
  <c r="AL14" i="24"/>
  <c r="BV19" i="24"/>
  <c r="BV30" i="24" s="1"/>
  <c r="AK20" i="24"/>
  <c r="AM31" i="24" s="1"/>
  <c r="BK16" i="24"/>
  <c r="BW18" i="24"/>
  <c r="BN18" i="24"/>
  <c r="BM18" i="24"/>
  <c r="AW18" i="24"/>
  <c r="J19" i="24"/>
  <c r="AN19" i="24"/>
  <c r="BZ25" i="24"/>
  <c r="CA14" i="24"/>
  <c r="BE19" i="24"/>
  <c r="CA19" i="24"/>
  <c r="BQ25" i="24"/>
  <c r="CA17" i="24"/>
  <c r="CA20" i="24"/>
  <c r="CA31" i="24" s="1"/>
  <c r="BZ15" i="24"/>
  <c r="BZ19" i="24"/>
  <c r="BZ17" i="24"/>
  <c r="BY15" i="24"/>
  <c r="AA16" i="24"/>
  <c r="BZ16" i="24"/>
  <c r="BZ18" i="24"/>
  <c r="BY19" i="24"/>
  <c r="AV16" i="25"/>
  <c r="KD19" i="25"/>
  <c r="KF30" i="25" s="1"/>
  <c r="FF19" i="25"/>
  <c r="FH30" i="25" s="1"/>
  <c r="DU16" i="25"/>
  <c r="DW27" i="25" s="1"/>
  <c r="GR16" i="25"/>
  <c r="GT27" i="25" s="1"/>
  <c r="IC17" i="25"/>
  <c r="IE28" i="25" s="1"/>
  <c r="IF16" i="25"/>
  <c r="IH27" i="25" s="1"/>
  <c r="EX17" i="25"/>
  <c r="EZ28" i="25" s="1"/>
  <c r="FV17" i="25"/>
  <c r="FX28" i="25" s="1"/>
  <c r="HR19" i="25"/>
  <c r="HT30" i="25" s="1"/>
  <c r="CT19" i="25"/>
  <c r="CV30" i="25" s="1"/>
  <c r="JL19" i="25"/>
  <c r="JN30" i="25" s="1"/>
  <c r="EN19" i="25"/>
  <c r="EP30" i="25" s="1"/>
  <c r="P19" i="25"/>
  <c r="IT19" i="25"/>
  <c r="IV30" i="25" s="1"/>
  <c r="GH19" i="25"/>
  <c r="GJ30" i="25" s="1"/>
  <c r="DV19" i="25"/>
  <c r="DX30" i="25" s="1"/>
  <c r="BJ19" i="25"/>
  <c r="HX15" i="25"/>
  <c r="HZ26" i="25" s="1"/>
  <c r="FS20" i="25"/>
  <c r="FU31" i="25" s="1"/>
  <c r="BT14" i="25"/>
  <c r="BH17" i="25"/>
  <c r="BJ28" i="25" s="1"/>
  <c r="HE18" i="25"/>
  <c r="HG29" i="25" s="1"/>
  <c r="CG18" i="25"/>
  <c r="GQ19" i="25"/>
  <c r="GS30" i="25" s="1"/>
  <c r="BS19" i="25"/>
  <c r="GR14" i="25"/>
  <c r="GT25" i="25" s="1"/>
  <c r="H14" i="25"/>
  <c r="IE20" i="25"/>
  <c r="IG31" i="25" s="1"/>
  <c r="EL14" i="25"/>
  <c r="EN25" i="25" s="1"/>
  <c r="JD14" i="25"/>
  <c r="JF25" i="25" s="1"/>
  <c r="EF14" i="25"/>
  <c r="EH25" i="25" s="1"/>
  <c r="HG18" i="25"/>
  <c r="HI29" i="25" s="1"/>
  <c r="BR14" i="25"/>
  <c r="KK20" i="25"/>
  <c r="KM31" i="25" s="1"/>
  <c r="EW16" i="25"/>
  <c r="EY27" i="25" s="1"/>
  <c r="FM16" i="25"/>
  <c r="FO27" i="25" s="1"/>
  <c r="U17" i="25"/>
  <c r="BJ14" i="25"/>
  <c r="KG18" i="25"/>
  <c r="KI29" i="25" s="1"/>
  <c r="FI18" i="25"/>
  <c r="FK29" i="25" s="1"/>
  <c r="AK18" i="25"/>
  <c r="IU18" i="25"/>
  <c r="IW29" i="25" s="1"/>
  <c r="DG20" i="25"/>
  <c r="DI31" i="25" s="1"/>
  <c r="CP14" i="25"/>
  <c r="CR25" i="25" s="1"/>
  <c r="JS14" i="25"/>
  <c r="JU25" i="25" s="1"/>
  <c r="HG14" i="25"/>
  <c r="HI25" i="25" s="1"/>
  <c r="EU14" i="25"/>
  <c r="EW25" i="25" s="1"/>
  <c r="CI14" i="25"/>
  <c r="W14" i="25"/>
  <c r="X25" i="25" s="1"/>
  <c r="R20" i="24"/>
  <c r="I19" i="24"/>
  <c r="BP17" i="24"/>
  <c r="R14" i="24"/>
  <c r="BN15" i="24"/>
  <c r="AW15" i="24"/>
  <c r="AY26" i="24" s="1"/>
  <c r="AV16" i="24"/>
  <c r="BX16" i="24"/>
  <c r="AT16" i="24"/>
  <c r="BD18" i="24"/>
  <c r="BX20" i="24"/>
  <c r="BZ31" i="24" s="1"/>
  <c r="BG15" i="24"/>
  <c r="BG26" i="24" s="1"/>
  <c r="BX19" i="24"/>
  <c r="IC16" i="25"/>
  <c r="IE27" i="25" s="1"/>
  <c r="JP16" i="25"/>
  <c r="JR27" i="25" s="1"/>
  <c r="HM17" i="25"/>
  <c r="HO28" i="25" s="1"/>
  <c r="BV17" i="25"/>
  <c r="JR14" i="25"/>
  <c r="JT25" i="25" s="1"/>
  <c r="U20" i="25"/>
  <c r="ER15" i="25"/>
  <c r="ET26" i="25" s="1"/>
  <c r="DX14" i="25"/>
  <c r="DZ25" i="25" s="1"/>
  <c r="BZ14" i="25"/>
  <c r="EJ18" i="25"/>
  <c r="EL29" i="25" s="1"/>
  <c r="IV14" i="25"/>
  <c r="IX25" i="25" s="1"/>
  <c r="BS18" i="25"/>
  <c r="CT17" i="25"/>
  <c r="CV28" i="25" s="1"/>
  <c r="BL14" i="25"/>
  <c r="GQ18" i="25"/>
  <c r="GS29" i="25" s="1"/>
  <c r="BW16" i="25"/>
  <c r="AJ17" i="25"/>
  <c r="GW18" i="25"/>
  <c r="GY29" i="25" s="1"/>
  <c r="BY18" i="25"/>
  <c r="JR15" i="25"/>
  <c r="JT26" i="25" s="1"/>
  <c r="ET15" i="25"/>
  <c r="EV26" i="25" s="1"/>
  <c r="GJ14" i="25"/>
  <c r="GL25" i="25" s="1"/>
  <c r="IJ17" i="25"/>
  <c r="IL28" i="25" s="1"/>
  <c r="FX17" i="25"/>
  <c r="FZ28" i="25" s="1"/>
  <c r="DL17" i="25"/>
  <c r="DN28" i="25" s="1"/>
  <c r="JG17" i="25"/>
  <c r="JI28" i="25" s="1"/>
  <c r="GU17" i="25"/>
  <c r="GW28" i="25" s="1"/>
  <c r="EI17" i="25"/>
  <c r="EK28" i="25" s="1"/>
  <c r="CG20" i="25"/>
  <c r="BW20" i="25"/>
  <c r="K20" i="25"/>
  <c r="ID14" i="25"/>
  <c r="IF25" i="25" s="1"/>
  <c r="FH20" i="25"/>
  <c r="FJ31" i="25" s="1"/>
  <c r="CH15" i="25"/>
  <c r="JK14" i="25"/>
  <c r="JM25" i="25" s="1"/>
  <c r="GY14" i="25"/>
  <c r="HA25" i="25" s="1"/>
  <c r="EM14" i="25"/>
  <c r="EO25" i="25" s="1"/>
  <c r="CA14" i="25"/>
  <c r="O14" i="25"/>
  <c r="FJ14" i="25"/>
  <c r="FL25" i="25" s="1"/>
  <c r="J14" i="24"/>
  <c r="Z14" i="24"/>
  <c r="BX25" i="24"/>
  <c r="BT18" i="24"/>
  <c r="AT18" i="24"/>
  <c r="AS18" i="24"/>
  <c r="AR18" i="24"/>
  <c r="BV18" i="24"/>
  <c r="BU18" i="24"/>
  <c r="AL18" i="24"/>
  <c r="BH16" i="24"/>
  <c r="BJ19" i="24"/>
  <c r="BA16" i="24"/>
  <c r="BN16" i="24"/>
  <c r="AW16" i="24"/>
  <c r="Z20" i="24"/>
  <c r="AH15" i="25"/>
  <c r="IY16" i="25"/>
  <c r="JA27" i="25" s="1"/>
  <c r="CU16" i="25"/>
  <c r="CW27" i="25" s="1"/>
  <c r="GJ18" i="25"/>
  <c r="GL29" i="25" s="1"/>
  <c r="BL18" i="25"/>
  <c r="BM29" i="25" s="1"/>
  <c r="KH18" i="25"/>
  <c r="KJ29" i="25" s="1"/>
  <c r="HV18" i="25"/>
  <c r="HX29" i="25" s="1"/>
  <c r="FJ18" i="25"/>
  <c r="FL29" i="25" s="1"/>
  <c r="CX18" i="25"/>
  <c r="CZ29" i="25" s="1"/>
  <c r="AL18" i="25"/>
  <c r="AR20" i="25"/>
  <c r="GH15" i="25"/>
  <c r="GJ26" i="25" s="1"/>
  <c r="BM15" i="25"/>
  <c r="BO26" i="25" s="1"/>
  <c r="AA15" i="25"/>
  <c r="KM15" i="25"/>
  <c r="EO16" i="25"/>
  <c r="EQ27" i="25" s="1"/>
  <c r="Q16" i="25"/>
  <c r="FO15" i="25"/>
  <c r="FQ26" i="25" s="1"/>
  <c r="X15" i="25"/>
  <c r="Y15" i="24"/>
  <c r="AK18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B26" i="25" s="1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CW28" i="25" s="1"/>
  <c r="O17" i="25"/>
  <c r="II18" i="25"/>
  <c r="IK29" i="25" s="1"/>
  <c r="DK18" i="25"/>
  <c r="DM29" i="25" s="1"/>
  <c r="JN19" i="25"/>
  <c r="JP30" i="25" s="1"/>
  <c r="EP19" i="25"/>
  <c r="ER30" i="25" s="1"/>
  <c r="R19" i="25"/>
  <c r="GJ19" i="25"/>
  <c r="GL30" i="25" s="1"/>
  <c r="BL19" i="25"/>
  <c r="DE20" i="25"/>
  <c r="DG31" i="25" s="1"/>
  <c r="S15" i="25"/>
  <c r="CO20" i="25"/>
  <c r="I18" i="25"/>
  <c r="IQ18" i="25"/>
  <c r="IS29" i="25" s="1"/>
  <c r="DS18" i="25"/>
  <c r="DU29" i="25" s="1"/>
  <c r="IR18" i="25"/>
  <c r="IT29" i="25" s="1"/>
  <c r="CH20" i="25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IV19" i="25"/>
  <c r="IX30" i="25" s="1"/>
  <c r="DX19" i="25"/>
  <c r="DZ30" i="25" s="1"/>
  <c r="AS20" i="25"/>
  <c r="CN20" i="25"/>
  <c r="CP31" i="25" s="1"/>
  <c r="JU20" i="25"/>
  <c r="JW31" i="25" s="1"/>
  <c r="HF16" i="25"/>
  <c r="HH27" i="25" s="1"/>
  <c r="CO16" i="25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AV30" i="25" s="1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E15" i="25"/>
  <c r="HC16" i="25"/>
  <c r="HE27" i="25" s="1"/>
  <c r="CB16" i="25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H17" i="25"/>
  <c r="JN18" i="25"/>
  <c r="JP29" i="25" s="1"/>
  <c r="EP18" i="25"/>
  <c r="ER29" i="25" s="1"/>
  <c r="R18" i="25"/>
  <c r="AM20" i="25"/>
  <c r="GE15" i="25"/>
  <c r="GG26" i="25" s="1"/>
  <c r="IF14" i="25"/>
  <c r="IH25" i="25" s="1"/>
  <c r="FT14" i="25"/>
  <c r="FV25" i="25" s="1"/>
  <c r="DH14" i="25"/>
  <c r="DJ25" i="25" s="1"/>
  <c r="AV14" i="25"/>
  <c r="AX25" i="25" s="1"/>
  <c r="P16" i="25"/>
  <c r="EV16" i="25"/>
  <c r="EX27" i="25" s="1"/>
  <c r="X16" i="25"/>
  <c r="GD17" i="25"/>
  <c r="GF28" i="25" s="1"/>
  <c r="HB17" i="25"/>
  <c r="HD28" i="25" s="1"/>
  <c r="JL15" i="25"/>
  <c r="JN26" i="25" s="1"/>
  <c r="DI15" i="25"/>
  <c r="DK26" i="25" s="1"/>
  <c r="GE16" i="25"/>
  <c r="GG27" i="25" s="1"/>
  <c r="BG16" i="25"/>
  <c r="GW17" i="25"/>
  <c r="GY28" i="25" s="1"/>
  <c r="BD25" i="25"/>
  <c r="JO16" i="25"/>
  <c r="JQ27" i="25" s="1"/>
  <c r="DP16" i="25"/>
  <c r="DR27" i="25" s="1"/>
  <c r="AR18" i="25"/>
  <c r="AM16" i="24"/>
  <c r="N16" i="24"/>
  <c r="AR17" i="24"/>
  <c r="Y18" i="24"/>
  <c r="P19" i="24"/>
  <c r="N14" i="24"/>
  <c r="AG19" i="24"/>
  <c r="N20" i="24"/>
  <c r="V14" i="24"/>
  <c r="AF16" i="24"/>
  <c r="W16" i="24"/>
  <c r="AB17" i="24"/>
  <c r="BW17" i="24"/>
  <c r="Y19" i="24"/>
  <c r="Z30" i="24" s="1"/>
  <c r="AH15" i="24"/>
  <c r="O16" i="24"/>
  <c r="AC17" i="24"/>
  <c r="BA17" i="24"/>
  <c r="R15" i="24"/>
  <c r="BK15" i="24"/>
  <c r="AL15" i="24"/>
  <c r="BH15" i="24"/>
  <c r="BI16" i="24"/>
  <c r="AR16" i="24"/>
  <c r="BV16" i="24"/>
  <c r="BE16" i="24"/>
  <c r="BS19" i="24"/>
  <c r="BU30" i="24" s="1"/>
  <c r="AT19" i="24"/>
  <c r="BP19" i="24"/>
  <c r="AY19" i="24"/>
  <c r="BH20" i="24"/>
  <c r="AQ20" i="24"/>
  <c r="BU20" i="24"/>
  <c r="AV20" i="24"/>
  <c r="AV31" i="24" s="1"/>
  <c r="BD14" i="24"/>
  <c r="BC15" i="24"/>
  <c r="BQ15" i="24"/>
  <c r="AZ15" i="24"/>
  <c r="AZ26" i="24" s="1"/>
  <c r="AJ16" i="24"/>
  <c r="BK19" i="24"/>
  <c r="BM30" i="24" s="1"/>
  <c r="AL19" i="24"/>
  <c r="BH19" i="24"/>
  <c r="AQ19" i="24"/>
  <c r="AZ20" i="24"/>
  <c r="AI20" i="24"/>
  <c r="BM20" i="24"/>
  <c r="AN20" i="24"/>
  <c r="AN31" i="24" s="1"/>
  <c r="AM14" i="24"/>
  <c r="BL14" i="24"/>
  <c r="BT15" i="24"/>
  <c r="BV26" i="24" s="1"/>
  <c r="AU15" i="24"/>
  <c r="BI15" i="24"/>
  <c r="AR15" i="24"/>
  <c r="AS16" i="24"/>
  <c r="BW16" i="24"/>
  <c r="BF16" i="24"/>
  <c r="BR18" i="24"/>
  <c r="BI18" i="24"/>
  <c r="BH18" i="24"/>
  <c r="AY18" i="24"/>
  <c r="BC19" i="24"/>
  <c r="BQ19" i="24"/>
  <c r="AZ19" i="24"/>
  <c r="AR20" i="24"/>
  <c r="BV20" i="24"/>
  <c r="BE20" i="24"/>
  <c r="AU14" i="24"/>
  <c r="BT14" i="24"/>
  <c r="AG14" i="24"/>
  <c r="BL15" i="24"/>
  <c r="BN26" i="24" s="1"/>
  <c r="AM15" i="24"/>
  <c r="BA15" i="24"/>
  <c r="AJ15" i="24"/>
  <c r="BO16" i="24"/>
  <c r="AX16" i="24"/>
  <c r="BS18" i="24"/>
  <c r="BA18" i="24"/>
  <c r="AZ18" i="24"/>
  <c r="AQ18" i="24"/>
  <c r="AU19" i="24"/>
  <c r="BI19" i="24"/>
  <c r="AR19" i="24"/>
  <c r="AJ20" i="24"/>
  <c r="BN20" i="24"/>
  <c r="AW20" i="24"/>
  <c r="BC14" i="24"/>
  <c r="AO14" i="24"/>
  <c r="BD15" i="24"/>
  <c r="BF26" i="24" s="1"/>
  <c r="BR15" i="24"/>
  <c r="AS15" i="24"/>
  <c r="BG16" i="24"/>
  <c r="BG18" i="24"/>
  <c r="BL18" i="24"/>
  <c r="BK18" i="24"/>
  <c r="BF30" i="24"/>
  <c r="AM19" i="24"/>
  <c r="BA19" i="24"/>
  <c r="AJ19" i="24"/>
  <c r="BW20" i="24"/>
  <c r="BY31" i="24" s="1"/>
  <c r="BF20" i="24"/>
  <c r="AO20" i="24"/>
  <c r="BK14" i="24"/>
  <c r="AW14" i="24"/>
  <c r="AY25" i="24" s="1"/>
  <c r="AV15" i="24"/>
  <c r="BJ15" i="24"/>
  <c r="AK15" i="24"/>
  <c r="BP16" i="24"/>
  <c r="AY16" i="24"/>
  <c r="BC18" i="24"/>
  <c r="BR19" i="24"/>
  <c r="AS19" i="24"/>
  <c r="BW19" i="24"/>
  <c r="BO20" i="24"/>
  <c r="AX20" i="24"/>
  <c r="BT20" i="24"/>
  <c r="BS14" i="24"/>
  <c r="AF14" i="24"/>
  <c r="BE14" i="24"/>
  <c r="BG25" i="24" s="1"/>
  <c r="AN15" i="24"/>
  <c r="BB15" i="24"/>
  <c r="AQ16" i="24"/>
  <c r="BU16" i="24"/>
  <c r="AU18" i="24"/>
  <c r="AK19" i="24"/>
  <c r="BO19" i="24"/>
  <c r="BG20" i="24"/>
  <c r="AP20" i="24"/>
  <c r="BL20" i="24"/>
  <c r="AN14" i="24"/>
  <c r="BM14" i="24"/>
  <c r="BO25" i="24" s="1"/>
  <c r="BS15" i="24"/>
  <c r="BU26" i="24" s="1"/>
  <c r="AT15" i="24"/>
  <c r="BP15" i="24"/>
  <c r="BQ16" i="24"/>
  <c r="BS27" i="24" s="1"/>
  <c r="AZ16" i="24"/>
  <c r="BM16" i="24"/>
  <c r="BO18" i="24"/>
  <c r="AO18" i="24"/>
  <c r="AN18" i="24"/>
  <c r="AM18" i="24"/>
  <c r="BB19" i="24"/>
  <c r="BG19" i="24"/>
  <c r="BP20" i="24"/>
  <c r="BR31" i="24" s="1"/>
  <c r="AY20" i="24"/>
  <c r="BD20" i="24"/>
  <c r="AV14" i="24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KI17" i="25"/>
  <c r="KK28" i="25" s="1"/>
  <c r="X17" i="25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T18" i="25"/>
  <c r="JZ19" i="25"/>
  <c r="KB30" i="25" s="1"/>
  <c r="HN19" i="25"/>
  <c r="HP30" i="25" s="1"/>
  <c r="FB19" i="25"/>
  <c r="FD30" i="25" s="1"/>
  <c r="CP19" i="25"/>
  <c r="CR30" i="25" s="1"/>
  <c r="AD19" i="25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CL20" i="25"/>
  <c r="BT20" i="25"/>
  <c r="H20" i="25"/>
  <c r="AT20" i="25"/>
  <c r="GX15" i="25"/>
  <c r="GZ26" i="25" s="1"/>
  <c r="BZ15" i="25"/>
  <c r="JF15" i="25"/>
  <c r="JH26" i="25" s="1"/>
  <c r="GT15" i="25"/>
  <c r="GV26" i="25" s="1"/>
  <c r="EH15" i="25"/>
  <c r="EJ26" i="25" s="1"/>
  <c r="JM15" i="25"/>
  <c r="JO26" i="25" s="1"/>
  <c r="AI15" i="25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CV27" i="25" s="1"/>
  <c r="AH16" i="25"/>
  <c r="KJ17" i="25"/>
  <c r="KL28" i="25" s="1"/>
  <c r="IG17" i="25"/>
  <c r="II28" i="25" s="1"/>
  <c r="FU17" i="25"/>
  <c r="FW28" i="25" s="1"/>
  <c r="DI17" i="25"/>
  <c r="DK28" i="25" s="1"/>
  <c r="AK17" i="25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CW29" i="25" s="1"/>
  <c r="HM18" i="25"/>
  <c r="HO29" i="25" s="1"/>
  <c r="CO18" i="25"/>
  <c r="CQ29" i="25" s="1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Q17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KH17" i="25"/>
  <c r="KJ28" i="25" s="1"/>
  <c r="HV17" i="25"/>
  <c r="HX28" i="25" s="1"/>
  <c r="FJ17" i="25"/>
  <c r="FL28" i="25" s="1"/>
  <c r="CX17" i="25"/>
  <c r="CZ28" i="25" s="1"/>
  <c r="V17" i="25"/>
  <c r="JG16" i="25"/>
  <c r="JI27" i="25" s="1"/>
  <c r="JS19" i="25"/>
  <c r="JU30" i="25" s="1"/>
  <c r="EU19" i="25"/>
  <c r="EW30" i="25" s="1"/>
  <c r="W19" i="25"/>
  <c r="JB19" i="25"/>
  <c r="JD30" i="25" s="1"/>
  <c r="GP19" i="25"/>
  <c r="GR30" i="25" s="1"/>
  <c r="ED19" i="25"/>
  <c r="EF30" i="25" s="1"/>
  <c r="BR19" i="25"/>
  <c r="FQ19" i="25"/>
  <c r="FS30" i="25" s="1"/>
  <c r="AS19" i="25"/>
  <c r="AU30" i="25" s="1"/>
  <c r="JW19" i="25"/>
  <c r="JY30" i="25" s="1"/>
  <c r="HK19" i="25"/>
  <c r="HM30" i="25" s="1"/>
  <c r="EY19" i="25"/>
  <c r="FA30" i="25" s="1"/>
  <c r="CM19" i="25"/>
  <c r="AA19" i="25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S20" i="25"/>
  <c r="BN20" i="25"/>
  <c r="KN15" i="25"/>
  <c r="FP15" i="25"/>
  <c r="FR26" i="25" s="1"/>
  <c r="J15" i="25"/>
  <c r="AD15" i="24"/>
  <c r="BF17" i="24"/>
  <c r="AO17" i="24"/>
  <c r="BC17" i="24"/>
  <c r="I18" i="24"/>
  <c r="G18" i="24"/>
  <c r="G29" i="24" s="1"/>
  <c r="AD14" i="24"/>
  <c r="GH16" i="25"/>
  <c r="GJ27" i="25" s="1"/>
  <c r="DY16" i="25"/>
  <c r="EA27" i="25" s="1"/>
  <c r="HZ17" i="25"/>
  <c r="IB28" i="25" s="1"/>
  <c r="BT17" i="25"/>
  <c r="IH18" i="25"/>
  <c r="IJ29" i="25" s="1"/>
  <c r="DJ18" i="25"/>
  <c r="DL29" i="25" s="1"/>
  <c r="GG18" i="25"/>
  <c r="GI29" i="25" s="1"/>
  <c r="BI18" i="25"/>
  <c r="CZ20" i="25"/>
  <c r="DB31" i="25" s="1"/>
  <c r="AN20" i="25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HX17" i="25"/>
  <c r="HZ28" i="25" s="1"/>
  <c r="FL17" i="25"/>
  <c r="FN28" i="25" s="1"/>
  <c r="CZ17" i="25"/>
  <c r="DB28" i="25" s="1"/>
  <c r="CF17" i="25"/>
  <c r="T17" i="25"/>
  <c r="BQ20" i="25"/>
  <c r="L17" i="24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BH20" i="25"/>
  <c r="CI20" i="25"/>
  <c r="AK20" i="25"/>
  <c r="IB15" i="25"/>
  <c r="ID26" i="25" s="1"/>
  <c r="DD15" i="25"/>
  <c r="DF26" i="25" s="1"/>
  <c r="AK17" i="24"/>
  <c r="AS16" i="25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AX15" i="25"/>
  <c r="AD17" i="24"/>
  <c r="FQ16" i="25"/>
  <c r="FS27" i="25" s="1"/>
  <c r="ID16" i="25"/>
  <c r="IF27" i="25" s="1"/>
  <c r="KG16" i="25"/>
  <c r="KI27" i="25" s="1"/>
  <c r="BT16" i="25"/>
  <c r="BJ16" i="25"/>
  <c r="CE16" i="25"/>
  <c r="CI18" i="25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CT26" i="25" s="1"/>
  <c r="JN15" i="25"/>
  <c r="JP26" i="25" s="1"/>
  <c r="HB15" i="25"/>
  <c r="HD26" i="25" s="1"/>
  <c r="EP15" i="25"/>
  <c r="ER26" i="25" s="1"/>
  <c r="CD15" i="25"/>
  <c r="HI15" i="25"/>
  <c r="HK26" i="25" s="1"/>
  <c r="EW15" i="25"/>
  <c r="EY26" i="25" s="1"/>
  <c r="CK15" i="25"/>
  <c r="HE15" i="25"/>
  <c r="HG26" i="25" s="1"/>
  <c r="CG15" i="25"/>
  <c r="AQ15" i="25"/>
  <c r="AP15" i="25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N18" i="25"/>
  <c r="O29" i="25" s="1"/>
  <c r="JW20" i="25"/>
  <c r="JY31" i="25" s="1"/>
  <c r="HK20" i="25"/>
  <c r="HM31" i="25" s="1"/>
  <c r="EY20" i="25"/>
  <c r="FA31" i="25" s="1"/>
  <c r="BP20" i="25"/>
  <c r="BR31" i="25" s="1"/>
  <c r="DD19" i="25"/>
  <c r="DF30" i="25" s="1"/>
  <c r="O14" i="24"/>
  <c r="CK16" i="25"/>
  <c r="HS16" i="25"/>
  <c r="HU27" i="25" s="1"/>
  <c r="DE16" i="25"/>
  <c r="DG27" i="25" s="1"/>
  <c r="EF16" i="25"/>
  <c r="EH27" i="25" s="1"/>
  <c r="H16" i="25"/>
  <c r="JI16" i="25"/>
  <c r="JK27" i="25" s="1"/>
  <c r="HB16" i="25"/>
  <c r="HD27" i="25" s="1"/>
  <c r="CD16" i="25"/>
  <c r="Q17" i="25"/>
  <c r="KC17" i="25"/>
  <c r="KE28" i="25" s="1"/>
  <c r="HQ17" i="25"/>
  <c r="HS28" i="25" s="1"/>
  <c r="FE17" i="25"/>
  <c r="FG28" i="25" s="1"/>
  <c r="CS17" i="25"/>
  <c r="CU28" i="25" s="1"/>
  <c r="GQ17" i="25"/>
  <c r="GS28" i="25" s="1"/>
  <c r="JQ18" i="25"/>
  <c r="JS29" i="25" s="1"/>
  <c r="ES18" i="25"/>
  <c r="EU29" i="25" s="1"/>
  <c r="U18" i="25"/>
  <c r="GY20" i="25"/>
  <c r="HA31" i="25" s="1"/>
  <c r="BI20" i="25"/>
  <c r="DD20" i="25"/>
  <c r="DF31" i="25" s="1"/>
  <c r="IQ15" i="25"/>
  <c r="IS26" i="25" s="1"/>
  <c r="CV15" i="25"/>
  <c r="CX26" i="25" s="1"/>
  <c r="CF15" i="25"/>
  <c r="AJ15" i="25"/>
  <c r="BH15" i="25"/>
  <c r="BD15" i="25"/>
  <c r="S15" i="24"/>
  <c r="J15" i="24"/>
  <c r="AH18" i="24"/>
  <c r="K18" i="24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BL29" i="25" s="1"/>
  <c r="JV19" i="25"/>
  <c r="JX30" i="25" s="1"/>
  <c r="EX19" i="25"/>
  <c r="EZ30" i="25" s="1"/>
  <c r="Z19" i="25"/>
  <c r="AB30" i="25" s="1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BO20" i="25"/>
  <c r="GU15" i="25"/>
  <c r="GW26" i="25" s="1"/>
  <c r="KH15" i="25"/>
  <c r="KJ26" i="25" s="1"/>
  <c r="FJ15" i="25"/>
  <c r="FL26" i="25" s="1"/>
  <c r="FD15" i="25"/>
  <c r="FF26" i="25" s="1"/>
  <c r="AR15" i="25"/>
  <c r="AN15" i="25"/>
  <c r="V16" i="24"/>
  <c r="BI17" i="24"/>
  <c r="R17" i="24"/>
  <c r="BM17" i="24"/>
  <c r="O17" i="24"/>
  <c r="AG18" i="24"/>
  <c r="AF18" i="24"/>
  <c r="AE18" i="24"/>
  <c r="N18" i="24"/>
  <c r="L18" i="24"/>
  <c r="HK15" i="25"/>
  <c r="HM26" i="25" s="1"/>
  <c r="M15" i="25"/>
  <c r="JX16" i="25"/>
  <c r="JZ27" i="25" s="1"/>
  <c r="JZ16" i="25"/>
  <c r="KB27" i="25" s="1"/>
  <c r="JJ16" i="25"/>
  <c r="JL27" i="25" s="1"/>
  <c r="CG17" i="25"/>
  <c r="CC17" i="25"/>
  <c r="CE28" i="25" s="1"/>
  <c r="FI17" i="25"/>
  <c r="FK28" i="25" s="1"/>
  <c r="GL18" i="25"/>
  <c r="GN29" i="25" s="1"/>
  <c r="BN18" i="25"/>
  <c r="GE18" i="25"/>
  <c r="GG29" i="25" s="1"/>
  <c r="BG18" i="25"/>
  <c r="BI29" i="25" s="1"/>
  <c r="FL19" i="25"/>
  <c r="FN30" i="25" s="1"/>
  <c r="AN19" i="25"/>
  <c r="AU20" i="25"/>
  <c r="BW15" i="25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CV26" i="25" s="1"/>
  <c r="AE16" i="24"/>
  <c r="AJ17" i="24"/>
  <c r="AD19" i="24"/>
  <c r="HP16" i="25"/>
  <c r="HR27" i="25" s="1"/>
  <c r="CM16" i="25"/>
  <c r="CO27" i="25" s="1"/>
  <c r="CR16" i="25"/>
  <c r="CT27" i="25" s="1"/>
  <c r="BO16" i="25"/>
  <c r="JH16" i="25"/>
  <c r="JJ27" i="25" s="1"/>
  <c r="IM16" i="25"/>
  <c r="IO27" i="25" s="1"/>
  <c r="GA16" i="25"/>
  <c r="GC27" i="25" s="1"/>
  <c r="DO16" i="25"/>
  <c r="DQ27" i="25" s="1"/>
  <c r="BC16" i="25"/>
  <c r="FR16" i="25"/>
  <c r="FT27" i="25" s="1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G17" i="24"/>
  <c r="S16" i="24"/>
  <c r="IH16" i="25"/>
  <c r="IJ27" i="25" s="1"/>
  <c r="FV16" i="25"/>
  <c r="FX27" i="25" s="1"/>
  <c r="AX16" i="25"/>
  <c r="FK17" i="25"/>
  <c r="FM28" i="25" s="1"/>
  <c r="FV18" i="25"/>
  <c r="FX29" i="25" s="1"/>
  <c r="GA18" i="25"/>
  <c r="GC29" i="25" s="1"/>
  <c r="AX18" i="25"/>
  <c r="AY29" i="25" s="1"/>
  <c r="BC18" i="25"/>
  <c r="HJ18" i="25"/>
  <c r="HL29" i="25" s="1"/>
  <c r="CL18" i="25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O14" i="25"/>
  <c r="Z20" i="25"/>
  <c r="HO20" i="25"/>
  <c r="HQ31" i="25" s="1"/>
  <c r="H15" i="24"/>
  <c r="HH16" i="25"/>
  <c r="HJ27" i="25" s="1"/>
  <c r="GG17" i="25"/>
  <c r="GI28" i="25" s="1"/>
  <c r="JB16" i="25"/>
  <c r="JD27" i="25" s="1"/>
  <c r="EN16" i="25"/>
  <c r="EP27" i="25" s="1"/>
  <c r="I16" i="25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CS28" i="25" s="1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CR29" i="25" s="1"/>
  <c r="AD18" i="25"/>
  <c r="JH18" i="25"/>
  <c r="JJ29" i="25" s="1"/>
  <c r="GV18" i="25"/>
  <c r="GX29" i="25" s="1"/>
  <c r="BX18" i="25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CS30" i="25" s="1"/>
  <c r="IS19" i="25"/>
  <c r="IU30" i="25" s="1"/>
  <c r="GG19" i="25"/>
  <c r="GI30" i="25" s="1"/>
  <c r="DU19" i="25"/>
  <c r="DW30" i="25" s="1"/>
  <c r="BI19" i="25"/>
  <c r="KM19" i="25"/>
  <c r="IA19" i="25"/>
  <c r="IC30" i="25" s="1"/>
  <c r="FO19" i="25"/>
  <c r="FQ30" i="25" s="1"/>
  <c r="DC19" i="25"/>
  <c r="DE30" i="25" s="1"/>
  <c r="AQ19" i="25"/>
  <c r="AS30" i="25" s="1"/>
  <c r="JU19" i="25"/>
  <c r="JW30" i="25" s="1"/>
  <c r="HI19" i="25"/>
  <c r="HK30" i="25" s="1"/>
  <c r="EW19" i="25"/>
  <c r="EY30" i="25" s="1"/>
  <c r="CK19" i="25"/>
  <c r="CM30" i="25" s="1"/>
  <c r="Y19" i="25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CD20" i="25"/>
  <c r="R20" i="25"/>
  <c r="BL20" i="25"/>
  <c r="AL20" i="25"/>
  <c r="EU18" i="25"/>
  <c r="EW29" i="25" s="1"/>
  <c r="KM14" i="25"/>
  <c r="IA14" i="25"/>
  <c r="IC25" i="25" s="1"/>
  <c r="FO14" i="25"/>
  <c r="FQ25" i="25" s="1"/>
  <c r="DC14" i="25"/>
  <c r="DE25" i="25" s="1"/>
  <c r="AQ14" i="25"/>
  <c r="AM18" i="25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J15" i="25"/>
  <c r="BL26" i="25" s="1"/>
  <c r="BQ15" i="25"/>
  <c r="HQ14" i="25"/>
  <c r="HS25" i="25" s="1"/>
  <c r="AB16" i="24"/>
  <c r="AO16" i="24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ID17" i="25"/>
  <c r="IF28" i="25" s="1"/>
  <c r="FR17" i="25"/>
  <c r="FT28" i="25" s="1"/>
  <c r="DF17" i="25"/>
  <c r="DH28" i="25" s="1"/>
  <c r="G17" i="25"/>
  <c r="GD18" i="25"/>
  <c r="GF29" i="25" s="1"/>
  <c r="BF18" i="25"/>
  <c r="FT18" i="25"/>
  <c r="FV29" i="25" s="1"/>
  <c r="AV18" i="25"/>
  <c r="GN18" i="25"/>
  <c r="GP29" i="25" s="1"/>
  <c r="BP18" i="25"/>
  <c r="JI14" i="25"/>
  <c r="JK25" i="25" s="1"/>
  <c r="GW14" i="25"/>
  <c r="GY25" i="25" s="1"/>
  <c r="EK14" i="25"/>
  <c r="EM25" i="25" s="1"/>
  <c r="BY14" i="25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GY19" i="25"/>
  <c r="HA30" i="25" s="1"/>
  <c r="CA19" i="25"/>
  <c r="JJ19" i="25"/>
  <c r="JL30" i="25" s="1"/>
  <c r="GX19" i="25"/>
  <c r="GZ30" i="25" s="1"/>
  <c r="EL19" i="25"/>
  <c r="EN30" i="25" s="1"/>
  <c r="BZ19" i="25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HA19" i="25"/>
  <c r="HC30" i="25" s="1"/>
  <c r="CC19" i="25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M20" i="25"/>
  <c r="AA20" i="25"/>
  <c r="BV20" i="25"/>
  <c r="J20" i="25"/>
  <c r="BD20" i="25"/>
  <c r="CP20" i="25"/>
  <c r="CR31" i="25" s="1"/>
  <c r="AD20" i="25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KC15" i="25"/>
  <c r="KE26" i="25" s="1"/>
  <c r="HQ15" i="25"/>
  <c r="HS26" i="25" s="1"/>
  <c r="FE15" i="25"/>
  <c r="FG26" i="25" s="1"/>
  <c r="CS15" i="25"/>
  <c r="CU26" i="25" s="1"/>
  <c r="KA15" i="25"/>
  <c r="KC26" i="25" s="1"/>
  <c r="HO15" i="25"/>
  <c r="HQ26" i="25" s="1"/>
  <c r="FC15" i="25"/>
  <c r="FE26" i="25" s="1"/>
  <c r="CQ15" i="25"/>
  <c r="CS26" i="25" s="1"/>
  <c r="JY15" i="25"/>
  <c r="KA26" i="25" s="1"/>
  <c r="HM15" i="25"/>
  <c r="HO26" i="25" s="1"/>
  <c r="FA15" i="25"/>
  <c r="FC26" i="25" s="1"/>
  <c r="CO15" i="25"/>
  <c r="CQ26" i="25" s="1"/>
  <c r="AY15" i="25"/>
  <c r="BC15" i="25"/>
  <c r="BB15" i="25"/>
  <c r="BI15" i="25"/>
  <c r="KJ20" i="25"/>
  <c r="KL31" i="25" s="1"/>
  <c r="FE14" i="25"/>
  <c r="FG25" i="25" s="1"/>
  <c r="CK14" i="25"/>
  <c r="V15" i="24"/>
  <c r="AE15" i="24"/>
  <c r="AB15" i="24"/>
  <c r="AK16" i="24"/>
  <c r="T16" i="24"/>
  <c r="AG16" i="24"/>
  <c r="BN17" i="24"/>
  <c r="AW17" i="24"/>
  <c r="BK17" i="24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JK17" i="25"/>
  <c r="JM28" i="25" s="1"/>
  <c r="BK17" i="25"/>
  <c r="IX18" i="25"/>
  <c r="IZ29" i="25" s="1"/>
  <c r="DZ18" i="25"/>
  <c r="EB29" i="25" s="1"/>
  <c r="KL18" i="25"/>
  <c r="KN29" i="25" s="1"/>
  <c r="FN18" i="25"/>
  <c r="FP29" i="25" s="1"/>
  <c r="AP18" i="25"/>
  <c r="AR29" i="25" s="1"/>
  <c r="JA14" i="25"/>
  <c r="JC25" i="25" s="1"/>
  <c r="GO14" i="25"/>
  <c r="GQ25" i="25" s="1"/>
  <c r="EC14" i="25"/>
  <c r="EE25" i="25" s="1"/>
  <c r="BQ14" i="25"/>
  <c r="GI19" i="25"/>
  <c r="GK30" i="25" s="1"/>
  <c r="BK19" i="25"/>
  <c r="BL30" i="25" s="1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L14" i="25"/>
  <c r="BY20" i="25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AA14" i="25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JQ15" i="25"/>
  <c r="JS26" i="25" s="1"/>
  <c r="ES15" i="25"/>
  <c r="EU26" i="25" s="1"/>
  <c r="AU15" i="25"/>
  <c r="CS14" i="25"/>
  <c r="CU25" i="25" s="1"/>
  <c r="Y14" i="25"/>
  <c r="M18" i="24"/>
  <c r="H18" i="24"/>
  <c r="AI19" i="24"/>
  <c r="AA20" i="24"/>
  <c r="O20" i="24"/>
  <c r="AF20" i="24"/>
  <c r="Y14" i="24"/>
  <c r="KH16" i="25"/>
  <c r="KJ27" i="25" s="1"/>
  <c r="JQ16" i="25"/>
  <c r="JS27" i="25" s="1"/>
  <c r="JY16" i="25"/>
  <c r="KA27" i="25" s="1"/>
  <c r="GZ16" i="25"/>
  <c r="HB27" i="25" s="1"/>
  <c r="CG16" i="25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CR27" i="25" s="1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CR28" i="25" s="1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CT29" i="25" s="1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J17" i="25"/>
  <c r="JC20" i="25"/>
  <c r="JE31" i="25" s="1"/>
  <c r="IS14" i="25"/>
  <c r="IU25" i="25" s="1"/>
  <c r="GG14" i="25"/>
  <c r="GI25" i="25" s="1"/>
  <c r="DU14" i="25"/>
  <c r="DW25" i="25" s="1"/>
  <c r="BI14" i="25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JO19" i="25"/>
  <c r="JQ30" i="25" s="1"/>
  <c r="HC19" i="25"/>
  <c r="HE30" i="25" s="1"/>
  <c r="EQ19" i="25"/>
  <c r="ES30" i="25" s="1"/>
  <c r="CE19" i="25"/>
  <c r="S19" i="25"/>
  <c r="GK19" i="25"/>
  <c r="GM30" i="25" s="1"/>
  <c r="BM19" i="25"/>
  <c r="IZ14" i="25"/>
  <c r="JB25" i="25" s="1"/>
  <c r="GN14" i="25"/>
  <c r="GP25" i="25" s="1"/>
  <c r="EB14" i="25"/>
  <c r="ED25" i="25" s="1"/>
  <c r="BP14" i="25"/>
  <c r="CQ20" i="25"/>
  <c r="CS31" i="25" s="1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Z20" i="25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CV25" i="25" s="1"/>
  <c r="AH14" i="25"/>
  <c r="GS14" i="25"/>
  <c r="GU25" i="25" s="1"/>
  <c r="DL15" i="25"/>
  <c r="DN26" i="25" s="1"/>
  <c r="GZ15" i="25"/>
  <c r="HB26" i="25" s="1"/>
  <c r="CB15" i="25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JI15" i="25"/>
  <c r="JK26" i="25" s="1"/>
  <c r="GW15" i="25"/>
  <c r="GY26" i="25" s="1"/>
  <c r="EK15" i="25"/>
  <c r="EM26" i="25" s="1"/>
  <c r="BY15" i="25"/>
  <c r="AM15" i="25"/>
  <c r="AL15" i="25"/>
  <c r="AS15" i="25"/>
  <c r="AG14" i="25"/>
  <c r="BM20" i="25"/>
  <c r="O15" i="24"/>
  <c r="AC15" i="24"/>
  <c r="L15" i="24"/>
  <c r="G16" i="24"/>
  <c r="U16" i="24"/>
  <c r="AH16" i="24"/>
  <c r="Q16" i="24"/>
  <c r="T17" i="24"/>
  <c r="AX17" i="24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CS27" i="25" s="1"/>
  <c r="AE16" i="25"/>
  <c r="ET16" i="25"/>
  <c r="EV27" i="25" s="1"/>
  <c r="V16" i="25"/>
  <c r="JF16" i="25"/>
  <c r="JH27" i="25" s="1"/>
  <c r="GT16" i="25"/>
  <c r="GV27" i="25" s="1"/>
  <c r="BV16" i="25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CH17" i="25"/>
  <c r="AU17" i="25"/>
  <c r="KM20" i="25"/>
  <c r="JA18" i="25"/>
  <c r="JC29" i="25" s="1"/>
  <c r="EC18" i="25"/>
  <c r="EE29" i="25" s="1"/>
  <c r="HR18" i="25"/>
  <c r="HT29" i="25" s="1"/>
  <c r="CT18" i="25"/>
  <c r="CV29" i="25" s="1"/>
  <c r="FQ18" i="25"/>
  <c r="FS29" i="25" s="1"/>
  <c r="AS18" i="25"/>
  <c r="AS29" i="25" s="1"/>
  <c r="HK18" i="25"/>
  <c r="HM29" i="25" s="1"/>
  <c r="CM18" i="25"/>
  <c r="JF18" i="25"/>
  <c r="JH29" i="25" s="1"/>
  <c r="EH18" i="25"/>
  <c r="EJ29" i="25" s="1"/>
  <c r="J18" i="25"/>
  <c r="HH18" i="25"/>
  <c r="HJ29" i="25" s="1"/>
  <c r="CJ18" i="25"/>
  <c r="X18" i="25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AG30" i="25" s="1"/>
  <c r="JY19" i="25"/>
  <c r="KA30" i="25" s="1"/>
  <c r="HM19" i="25"/>
  <c r="HO30" i="25" s="1"/>
  <c r="FA19" i="25"/>
  <c r="FC30" i="25" s="1"/>
  <c r="CO19" i="25"/>
  <c r="CQ30" i="25" s="1"/>
  <c r="AC19" i="25"/>
  <c r="JG19" i="25"/>
  <c r="JI30" i="25" s="1"/>
  <c r="GU19" i="25"/>
  <c r="GW30" i="25" s="1"/>
  <c r="EI19" i="25"/>
  <c r="EK30" i="25" s="1"/>
  <c r="BW19" i="25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X20" i="25"/>
  <c r="CR20" i="25"/>
  <c r="CT31" i="25" s="1"/>
  <c r="AF20" i="25"/>
  <c r="EU20" i="25"/>
  <c r="EW31" i="25" s="1"/>
  <c r="JG14" i="25"/>
  <c r="JI25" i="25" s="1"/>
  <c r="GU14" i="25"/>
  <c r="GW25" i="25" s="1"/>
  <c r="EI14" i="25"/>
  <c r="EK25" i="25" s="1"/>
  <c r="BW14" i="25"/>
  <c r="K14" i="25"/>
  <c r="IR19" i="25"/>
  <c r="IT30" i="25" s="1"/>
  <c r="JV14" i="25"/>
  <c r="JX25" i="25" s="1"/>
  <c r="HJ14" i="25"/>
  <c r="HL25" i="25" s="1"/>
  <c r="EX14" i="25"/>
  <c r="EZ25" i="25" s="1"/>
  <c r="CL14" i="25"/>
  <c r="CN25" i="25" s="1"/>
  <c r="Z14" i="25"/>
  <c r="EG14" i="25"/>
  <c r="EI25" i="25" s="1"/>
  <c r="BM14" i="25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BR26" i="25" s="1"/>
  <c r="AE15" i="25"/>
  <c r="AD15" i="25"/>
  <c r="AK15" i="25"/>
  <c r="AF15" i="24"/>
  <c r="G15" i="24"/>
  <c r="U15" i="24"/>
  <c r="M16" i="24"/>
  <c r="Z16" i="24"/>
  <c r="I16" i="24"/>
  <c r="AP17" i="24"/>
  <c r="Y17" i="24"/>
  <c r="AM17" i="24"/>
  <c r="N17" i="24"/>
  <c r="AJ18" i="24"/>
  <c r="AA18" i="24"/>
  <c r="Q19" i="24"/>
  <c r="N19" i="24"/>
  <c r="S19" i="24"/>
  <c r="AB20" i="24"/>
  <c r="K20" i="24"/>
  <c r="P20" i="24"/>
  <c r="P14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W16" i="25"/>
  <c r="EL16" i="25"/>
  <c r="EN27" i="25" s="1"/>
  <c r="BZ16" i="25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CT28" i="25" s="1"/>
  <c r="N17" i="25"/>
  <c r="IM17" i="25"/>
  <c r="IO28" i="25" s="1"/>
  <c r="GA17" i="25"/>
  <c r="GC28" i="25" s="1"/>
  <c r="DO17" i="25"/>
  <c r="DQ28" i="25" s="1"/>
  <c r="AS17" i="25"/>
  <c r="JJ17" i="25"/>
  <c r="JL28" i="25" s="1"/>
  <c r="GX17" i="25"/>
  <c r="GZ28" i="25" s="1"/>
  <c r="EL17" i="25"/>
  <c r="EN28" i="25" s="1"/>
  <c r="BW17" i="25"/>
  <c r="BX17" i="25"/>
  <c r="L17" i="25"/>
  <c r="AM17" i="25"/>
  <c r="IK18" i="25"/>
  <c r="IM29" i="25" s="1"/>
  <c r="DM18" i="25"/>
  <c r="DO29" i="25" s="1"/>
  <c r="HB18" i="25"/>
  <c r="HD29" i="25" s="1"/>
  <c r="CD18" i="25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P18" i="25"/>
  <c r="IL18" i="25"/>
  <c r="IN29" i="25" s="1"/>
  <c r="FZ18" i="25"/>
  <c r="GB29" i="25" s="1"/>
  <c r="DN18" i="25"/>
  <c r="DP29" i="25" s="1"/>
  <c r="BB18" i="25"/>
  <c r="BD29" i="25" s="1"/>
  <c r="KF18" i="25"/>
  <c r="KH29" i="25" s="1"/>
  <c r="HT18" i="25"/>
  <c r="HV29" i="25" s="1"/>
  <c r="FH18" i="25"/>
  <c r="FJ29" i="25" s="1"/>
  <c r="CV18" i="25"/>
  <c r="CX29" i="25" s="1"/>
  <c r="AJ18" i="25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U19" i="25"/>
  <c r="IY19" i="25"/>
  <c r="JA30" i="25" s="1"/>
  <c r="GM19" i="25"/>
  <c r="GO30" i="25" s="1"/>
  <c r="EA19" i="25"/>
  <c r="EC30" i="25" s="1"/>
  <c r="BO19" i="25"/>
  <c r="BQ30" i="25" s="1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X20" i="25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CJ20" i="25"/>
  <c r="CL31" i="25" s="1"/>
  <c r="X20" i="25"/>
  <c r="BJ20" i="25"/>
  <c r="HG20" i="25"/>
  <c r="HI31" i="25" s="1"/>
  <c r="IY14" i="25"/>
  <c r="JA25" i="25" s="1"/>
  <c r="GM14" i="25"/>
  <c r="GO25" i="25" s="1"/>
  <c r="EA14" i="25"/>
  <c r="EC25" i="25" s="1"/>
  <c r="BO14" i="25"/>
  <c r="CC20" i="25"/>
  <c r="JN14" i="25"/>
  <c r="JP25" i="25" s="1"/>
  <c r="HB14" i="25"/>
  <c r="HD25" i="25" s="1"/>
  <c r="EP14" i="25"/>
  <c r="ER25" i="25" s="1"/>
  <c r="CD14" i="25"/>
  <c r="CF25" i="25" s="1"/>
  <c r="R14" i="25"/>
  <c r="BU14" i="25"/>
  <c r="FZ15" i="25"/>
  <c r="GB26" i="25" s="1"/>
  <c r="FT15" i="25"/>
  <c r="FV26" i="25" s="1"/>
  <c r="AZ15" i="25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DQ14" i="25"/>
  <c r="DS25" i="25" s="1"/>
  <c r="DO18" i="25"/>
  <c r="DQ29" i="25" s="1"/>
  <c r="JH19" i="25"/>
  <c r="JJ30" i="25" s="1"/>
  <c r="X15" i="24"/>
  <c r="M15" i="24"/>
  <c r="CC14" i="25"/>
  <c r="AD16" i="24"/>
  <c r="R16" i="24"/>
  <c r="Q14" i="25"/>
  <c r="AH17" i="24"/>
  <c r="Q17" i="24"/>
  <c r="AE17" i="24"/>
  <c r="BR17" i="24"/>
  <c r="R18" i="24"/>
  <c r="S18" i="24"/>
  <c r="AE19" i="24"/>
  <c r="AB19" i="24"/>
  <c r="K19" i="24"/>
  <c r="T20" i="24"/>
  <c r="AG20" i="24"/>
  <c r="H20" i="24"/>
  <c r="X14" i="24"/>
  <c r="JM14" i="25"/>
  <c r="JO25" i="25" s="1"/>
  <c r="IT16" i="25"/>
  <c r="IV27" i="25" s="1"/>
  <c r="EG16" i="25"/>
  <c r="EI27" i="25" s="1"/>
  <c r="FI16" i="25"/>
  <c r="FK27" i="25" s="1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GV16" i="25"/>
  <c r="GX27" i="25" s="1"/>
  <c r="EJ16" i="25"/>
  <c r="EL27" i="25" s="1"/>
  <c r="BX16" i="25"/>
  <c r="L16" i="25"/>
  <c r="IP16" i="25"/>
  <c r="IR27" i="25" s="1"/>
  <c r="GD16" i="25"/>
  <c r="GF27" i="25" s="1"/>
  <c r="DR16" i="25"/>
  <c r="DT27" i="25" s="1"/>
  <c r="BF16" i="25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II17" i="25"/>
  <c r="IK28" i="25" s="1"/>
  <c r="FW17" i="25"/>
  <c r="FY28" i="25" s="1"/>
  <c r="DK17" i="25"/>
  <c r="DM28" i="25" s="1"/>
  <c r="AN17" i="25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ID18" i="25"/>
  <c r="IF29" i="25" s="1"/>
  <c r="FR18" i="25"/>
  <c r="FT29" i="25" s="1"/>
  <c r="DF18" i="25"/>
  <c r="DH29" i="25" s="1"/>
  <c r="AT18" i="25"/>
  <c r="AV29" i="25" s="1"/>
  <c r="HL18" i="25"/>
  <c r="HN29" i="25" s="1"/>
  <c r="CN18" i="25"/>
  <c r="AB18" i="25"/>
  <c r="BX19" i="25"/>
  <c r="KG14" i="25"/>
  <c r="KI25" i="25" s="1"/>
  <c r="HU14" i="25"/>
  <c r="HW25" i="25" s="1"/>
  <c r="FI14" i="25"/>
  <c r="FK25" i="25" s="1"/>
  <c r="CW14" i="25"/>
  <c r="CY25" i="25" s="1"/>
  <c r="AK14" i="25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JI19" i="25"/>
  <c r="JK30" i="25" s="1"/>
  <c r="GW19" i="25"/>
  <c r="GY30" i="25" s="1"/>
  <c r="EK19" i="25"/>
  <c r="EM30" i="25" s="1"/>
  <c r="BY19" i="25"/>
  <c r="CA30" i="25" s="1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CT20" i="25"/>
  <c r="CV31" i="25" s="1"/>
  <c r="AH20" i="25"/>
  <c r="CB20" i="25"/>
  <c r="P20" i="25"/>
  <c r="BB20" i="25"/>
  <c r="BD31" i="25" s="1"/>
  <c r="CO17" i="25"/>
  <c r="CQ28" i="25" s="1"/>
  <c r="JP20" i="25"/>
  <c r="JR31" i="25" s="1"/>
  <c r="IQ14" i="25"/>
  <c r="IS25" i="25" s="1"/>
  <c r="GE14" i="25"/>
  <c r="GG25" i="25" s="1"/>
  <c r="DS14" i="25"/>
  <c r="DU25" i="25" s="1"/>
  <c r="BG14" i="25"/>
  <c r="AF16" i="25"/>
  <c r="FC20" i="25"/>
  <c r="FE31" i="25" s="1"/>
  <c r="JF14" i="25"/>
  <c r="JH25" i="25" s="1"/>
  <c r="GT14" i="25"/>
  <c r="GV25" i="25" s="1"/>
  <c r="EH14" i="25"/>
  <c r="EJ25" i="25" s="1"/>
  <c r="BV14" i="25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BH17" i="24"/>
  <c r="Z17" i="24"/>
  <c r="BU17" i="24"/>
  <c r="I17" i="24"/>
  <c r="W17" i="24"/>
  <c r="BJ17" i="24"/>
  <c r="V18" i="24"/>
  <c r="T18" i="24"/>
  <c r="W19" i="24"/>
  <c r="T19" i="24"/>
  <c r="L20" i="24"/>
  <c r="Y20" i="24"/>
  <c r="CS20" i="25"/>
  <c r="CU31" i="25" s="1"/>
  <c r="EO14" i="25"/>
  <c r="EQ25" i="25" s="1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Z15" i="3"/>
  <c r="CA15" i="3"/>
  <c r="CB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AJ25" i="24" l="1"/>
  <c r="AI25" i="24"/>
  <c r="K26" i="24"/>
  <c r="BS29" i="24"/>
  <c r="AA26" i="24"/>
  <c r="AS25" i="24"/>
  <c r="AT31" i="24"/>
  <c r="AQ25" i="24"/>
  <c r="Z26" i="24"/>
  <c r="BC31" i="24"/>
  <c r="BB25" i="24"/>
  <c r="AD26" i="25"/>
  <c r="AS25" i="25"/>
  <c r="AA30" i="25"/>
  <c r="AD25" i="25"/>
  <c r="AV28" i="25"/>
  <c r="H27" i="25"/>
  <c r="CP27" i="25"/>
  <c r="CQ31" i="25"/>
  <c r="CF29" i="25"/>
  <c r="CP29" i="25"/>
  <c r="CQ27" i="25"/>
  <c r="BD27" i="24"/>
  <c r="CB29" i="24"/>
  <c r="AL25" i="24"/>
  <c r="CK29" i="24"/>
  <c r="CM26" i="24"/>
  <c r="AC25" i="24"/>
  <c r="CP30" i="24"/>
  <c r="CO27" i="24"/>
  <c r="AX26" i="24"/>
  <c r="CP27" i="24"/>
  <c r="AN30" i="25"/>
  <c r="AM25" i="25"/>
  <c r="AR31" i="25"/>
  <c r="W29" i="25"/>
  <c r="AU31" i="25"/>
  <c r="AR25" i="25"/>
  <c r="AW31" i="25"/>
  <c r="AO30" i="25"/>
  <c r="AP30" i="25"/>
  <c r="AQ25" i="25"/>
  <c r="CK27" i="25"/>
  <c r="CO25" i="25"/>
  <c r="CM27" i="25"/>
  <c r="BS31" i="25"/>
  <c r="BT27" i="25"/>
  <c r="CN28" i="25"/>
  <c r="CO29" i="25"/>
  <c r="CO31" i="25"/>
  <c r="P29" i="25"/>
  <c r="CP28" i="25"/>
  <c r="CL29" i="25"/>
  <c r="CO30" i="25"/>
  <c r="CP30" i="25"/>
  <c r="BY28" i="24"/>
  <c r="AT25" i="24"/>
  <c r="AD25" i="24"/>
  <c r="BW26" i="24"/>
  <c r="BM28" i="24"/>
  <c r="BD26" i="24"/>
  <c r="AB25" i="24"/>
  <c r="CL25" i="24"/>
  <c r="BL27" i="24"/>
  <c r="CL29" i="24"/>
  <c r="CM27" i="24"/>
  <c r="CL31" i="24"/>
  <c r="CM29" i="24"/>
  <c r="CN26" i="24"/>
  <c r="BU29" i="24"/>
  <c r="CO30" i="24"/>
  <c r="CO26" i="24"/>
  <c r="CN127" i="3"/>
  <c r="AV31" i="25"/>
  <c r="AL30" i="25"/>
  <c r="AN31" i="25"/>
  <c r="AS31" i="25"/>
  <c r="AB25" i="25"/>
  <c r="CN27" i="25"/>
  <c r="CL25" i="25"/>
  <c r="CO26" i="25"/>
  <c r="CN29" i="25"/>
  <c r="CN26" i="25"/>
  <c r="CN31" i="25"/>
  <c r="CO28" i="25"/>
  <c r="CL28" i="25"/>
  <c r="CK26" i="25"/>
  <c r="AX30" i="24"/>
  <c r="AX25" i="24"/>
  <c r="CL28" i="24"/>
  <c r="CM30" i="24"/>
  <c r="BD25" i="24"/>
  <c r="CN27" i="24"/>
  <c r="CL27" i="24"/>
  <c r="CN30" i="24"/>
  <c r="AL31" i="25"/>
  <c r="AT31" i="25"/>
  <c r="AT26" i="25"/>
  <c r="AK30" i="25"/>
  <c r="AP25" i="25"/>
  <c r="AO25" i="25"/>
  <c r="AM30" i="25"/>
  <c r="CC28" i="25"/>
  <c r="CH26" i="25"/>
  <c r="CM26" i="25"/>
  <c r="CJ29" i="25"/>
  <c r="CM28" i="25"/>
  <c r="CM25" i="25"/>
  <c r="CL30" i="25"/>
  <c r="CK25" i="25"/>
  <c r="CM31" i="25"/>
  <c r="CL27" i="25"/>
  <c r="CM29" i="25"/>
  <c r="CL26" i="25"/>
  <c r="L27" i="24"/>
  <c r="AY30" i="24"/>
  <c r="AR26" i="24"/>
  <c r="CK28" i="24"/>
  <c r="CJ28" i="24"/>
  <c r="AW30" i="24"/>
  <c r="BX26" i="24"/>
  <c r="BQ30" i="24"/>
  <c r="BE30" i="24"/>
  <c r="BZ30" i="24"/>
  <c r="CE30" i="24"/>
  <c r="CH25" i="24"/>
  <c r="AO30" i="24"/>
  <c r="AP30" i="24"/>
  <c r="AZ30" i="24"/>
  <c r="BL25" i="24"/>
  <c r="BO26" i="24"/>
  <c r="CJ29" i="24"/>
  <c r="CJ25" i="24"/>
  <c r="CK25" i="24"/>
  <c r="BB31" i="24"/>
  <c r="BW27" i="24"/>
  <c r="AQ30" i="24"/>
  <c r="CH30" i="24"/>
  <c r="CH27" i="24"/>
  <c r="CK26" i="24"/>
  <c r="CK27" i="24"/>
  <c r="CC30" i="24"/>
  <c r="AQ26" i="24"/>
  <c r="BH25" i="24"/>
  <c r="CH29" i="24"/>
  <c r="CK31" i="24"/>
  <c r="AO26" i="25"/>
  <c r="P25" i="25"/>
  <c r="CK29" i="25"/>
  <c r="CJ28" i="25"/>
  <c r="CK31" i="25"/>
  <c r="BK25" i="25"/>
  <c r="CK28" i="25"/>
  <c r="AO29" i="25"/>
  <c r="BW31" i="25"/>
  <c r="CA25" i="25"/>
  <c r="BH29" i="25"/>
  <c r="M28" i="24"/>
  <c r="CG28" i="24"/>
  <c r="BO27" i="24"/>
  <c r="BI25" i="24"/>
  <c r="CE28" i="24"/>
  <c r="CH31" i="24"/>
  <c r="CI28" i="24"/>
  <c r="CE31" i="24"/>
  <c r="CG29" i="24"/>
  <c r="AO31" i="24"/>
  <c r="BF29" i="24"/>
  <c r="CB27" i="24"/>
  <c r="CH26" i="24"/>
  <c r="AX29" i="24"/>
  <c r="BE27" i="24"/>
  <c r="CG27" i="24"/>
  <c r="AZ28" i="24"/>
  <c r="CA26" i="24"/>
  <c r="CF29" i="24"/>
  <c r="CI30" i="24"/>
  <c r="CJ30" i="24"/>
  <c r="BA28" i="24"/>
  <c r="AS28" i="24"/>
  <c r="Q27" i="24"/>
  <c r="AW27" i="24"/>
  <c r="AL25" i="25"/>
  <c r="BA29" i="25"/>
  <c r="Y27" i="25"/>
  <c r="AR26" i="25"/>
  <c r="AK25" i="25"/>
  <c r="AS26" i="25"/>
  <c r="AP31" i="25"/>
  <c r="AJ30" i="25"/>
  <c r="AI25" i="25"/>
  <c r="AI30" i="25"/>
  <c r="AQ31" i="25"/>
  <c r="CH29" i="25"/>
  <c r="CI31" i="25"/>
  <c r="BZ27" i="25"/>
  <c r="CJ27" i="25"/>
  <c r="CJ26" i="25"/>
  <c r="CI27" i="25"/>
  <c r="CI26" i="25"/>
  <c r="CJ30" i="25"/>
  <c r="CI28" i="25"/>
  <c r="CJ31" i="25"/>
  <c r="CI30" i="25"/>
  <c r="CF31" i="25"/>
  <c r="CI29" i="25"/>
  <c r="CJ25" i="25"/>
  <c r="AP26" i="24"/>
  <c r="J30" i="24"/>
  <c r="CF28" i="24"/>
  <c r="AR30" i="24"/>
  <c r="BC27" i="24"/>
  <c r="CH28" i="24"/>
  <c r="CD27" i="24"/>
  <c r="CI29" i="24"/>
  <c r="CB30" i="24"/>
  <c r="BH26" i="24"/>
  <c r="AT29" i="24"/>
  <c r="CB26" i="24"/>
  <c r="CA30" i="24"/>
  <c r="AJ25" i="25"/>
  <c r="AC25" i="25"/>
  <c r="BN29" i="25"/>
  <c r="AF30" i="25"/>
  <c r="AJ31" i="25"/>
  <c r="I27" i="25"/>
  <c r="AP26" i="25"/>
  <c r="AO31" i="25"/>
  <c r="AH30" i="25"/>
  <c r="AE30" i="25"/>
  <c r="AQ26" i="25"/>
  <c r="J29" i="25"/>
  <c r="AM31" i="25"/>
  <c r="BZ28" i="25"/>
  <c r="CH31" i="25"/>
  <c r="BI28" i="25"/>
  <c r="U28" i="25"/>
  <c r="CE29" i="25"/>
  <c r="BF28" i="25"/>
  <c r="CG27" i="25"/>
  <c r="CH28" i="25"/>
  <c r="CG29" i="25"/>
  <c r="CE31" i="25"/>
  <c r="CF26" i="25"/>
  <c r="CF30" i="25"/>
  <c r="CF28" i="25"/>
  <c r="BQ25" i="25"/>
  <c r="AX29" i="25"/>
  <c r="CG31" i="25"/>
  <c r="CG26" i="25"/>
  <c r="BY25" i="25"/>
  <c r="CH30" i="25"/>
  <c r="CD31" i="25"/>
  <c r="CE25" i="25"/>
  <c r="CD26" i="25"/>
  <c r="CG30" i="25"/>
  <c r="CF27" i="25"/>
  <c r="CG28" i="25"/>
  <c r="CC28" i="24"/>
  <c r="CA27" i="24"/>
  <c r="CF30" i="24"/>
  <c r="AD28" i="24"/>
  <c r="BY29" i="24"/>
  <c r="CF27" i="24"/>
  <c r="CG30" i="24"/>
  <c r="AA25" i="24"/>
  <c r="CC25" i="24"/>
  <c r="CE27" i="24"/>
  <c r="CG31" i="24"/>
  <c r="AL31" i="24"/>
  <c r="CB25" i="24"/>
  <c r="CF31" i="24"/>
  <c r="CF26" i="24"/>
  <c r="BW29" i="24"/>
  <c r="BZ27" i="24"/>
  <c r="BA25" i="24"/>
  <c r="CG26" i="24"/>
  <c r="AG25" i="25"/>
  <c r="AM27" i="25"/>
  <c r="AN26" i="25"/>
  <c r="AK31" i="25"/>
  <c r="AF25" i="25"/>
  <c r="AH25" i="25"/>
  <c r="AD30" i="25"/>
  <c r="AC30" i="25"/>
  <c r="CC30" i="25"/>
  <c r="BZ29" i="25"/>
  <c r="CD30" i="25"/>
  <c r="CE27" i="25"/>
  <c r="BH27" i="25"/>
  <c r="BE26" i="25"/>
  <c r="BX25" i="25"/>
  <c r="BZ25" i="25"/>
  <c r="CD25" i="25"/>
  <c r="CA26" i="25"/>
  <c r="CC25" i="25"/>
  <c r="CD28" i="25"/>
  <c r="CE30" i="25"/>
  <c r="CD29" i="25"/>
  <c r="BJ25" i="25"/>
  <c r="BR30" i="25"/>
  <c r="W28" i="25"/>
  <c r="CD27" i="25"/>
  <c r="BA31" i="24"/>
  <c r="BI31" i="24"/>
  <c r="BV29" i="24"/>
  <c r="P27" i="24"/>
  <c r="AN27" i="24"/>
  <c r="CC31" i="24"/>
  <c r="CC27" i="24"/>
  <c r="K30" i="24"/>
  <c r="AU30" i="24"/>
  <c r="AP25" i="24"/>
  <c r="BI27" i="24"/>
  <c r="CB28" i="24"/>
  <c r="CC26" i="24"/>
  <c r="BY27" i="24"/>
  <c r="CC29" i="24"/>
  <c r="CD25" i="24"/>
  <c r="AM27" i="24"/>
  <c r="CD31" i="24"/>
  <c r="CD29" i="24"/>
  <c r="CD28" i="24"/>
  <c r="AM26" i="25"/>
  <c r="BV28" i="25"/>
  <c r="CB31" i="25"/>
  <c r="CB30" i="25"/>
  <c r="CA27" i="25"/>
  <c r="CB25" i="25"/>
  <c r="CC26" i="25"/>
  <c r="CB29" i="25"/>
  <c r="BL25" i="25"/>
  <c r="CC31" i="25"/>
  <c r="CC29" i="25"/>
  <c r="BD30" i="24"/>
  <c r="BY30" i="24"/>
  <c r="BN29" i="24"/>
  <c r="Y30" i="24"/>
  <c r="BR26" i="24"/>
  <c r="BN31" i="24"/>
  <c r="AH25" i="24"/>
  <c r="BT30" i="24"/>
  <c r="BL26" i="24"/>
  <c r="BA26" i="24"/>
  <c r="BJ31" i="24"/>
  <c r="BK27" i="24"/>
  <c r="BX29" i="24"/>
  <c r="BZ28" i="24"/>
  <c r="CA25" i="24"/>
  <c r="BF31" i="24"/>
  <c r="BZ29" i="24"/>
  <c r="BI30" i="24"/>
  <c r="BK30" i="24"/>
  <c r="CB31" i="24"/>
  <c r="Z29" i="25"/>
  <c r="AH31" i="25"/>
  <c r="AK26" i="25"/>
  <c r="AL26" i="25"/>
  <c r="AI31" i="25"/>
  <c r="R30" i="25"/>
  <c r="BI25" i="25"/>
  <c r="CA31" i="25"/>
  <c r="BJ27" i="25"/>
  <c r="Y28" i="25"/>
  <c r="BA31" i="25"/>
  <c r="BQ27" i="25"/>
  <c r="CA28" i="25"/>
  <c r="CB28" i="25"/>
  <c r="BB25" i="25"/>
  <c r="CB27" i="25"/>
  <c r="CA29" i="25"/>
  <c r="CB26" i="25"/>
  <c r="AM30" i="24"/>
  <c r="J31" i="24"/>
  <c r="AU29" i="24"/>
  <c r="BP28" i="24"/>
  <c r="K31" i="24"/>
  <c r="BW30" i="24"/>
  <c r="BE31" i="24"/>
  <c r="BZ26" i="24"/>
  <c r="BE28" i="24"/>
  <c r="AV27" i="24"/>
  <c r="CA28" i="24"/>
  <c r="BL30" i="24"/>
  <c r="Y26" i="24"/>
  <c r="BJ27" i="24"/>
  <c r="BY26" i="24"/>
  <c r="CA29" i="24"/>
  <c r="AU28" i="25"/>
  <c r="Y30" i="25"/>
  <c r="AG31" i="25"/>
  <c r="AF31" i="25"/>
  <c r="X28" i="25"/>
  <c r="AL28" i="25"/>
  <c r="AJ26" i="25"/>
  <c r="Z28" i="25"/>
  <c r="Z30" i="25"/>
  <c r="S30" i="25"/>
  <c r="BZ30" i="25"/>
  <c r="BZ31" i="25"/>
  <c r="BR25" i="25"/>
  <c r="BU30" i="25"/>
  <c r="BL31" i="25"/>
  <c r="V28" i="25"/>
  <c r="T28" i="25"/>
  <c r="BY26" i="25"/>
  <c r="BQ31" i="25"/>
  <c r="BB26" i="25"/>
  <c r="AU27" i="25"/>
  <c r="BO25" i="25"/>
  <c r="AZ31" i="25"/>
  <c r="BY30" i="25"/>
  <c r="BW25" i="25"/>
  <c r="BK26" i="25"/>
  <c r="BN26" i="25"/>
  <c r="BZ26" i="25"/>
  <c r="AB27" i="24"/>
  <c r="K29" i="24"/>
  <c r="AJ28" i="24"/>
  <c r="AA31" i="24"/>
  <c r="BI26" i="24"/>
  <c r="BB28" i="24"/>
  <c r="AK30" i="24"/>
  <c r="AQ29" i="24"/>
  <c r="AV26" i="24"/>
  <c r="AL29" i="24"/>
  <c r="AU27" i="24"/>
  <c r="BB27" i="24"/>
  <c r="BF27" i="24"/>
  <c r="Z25" i="24"/>
  <c r="CL127" i="19"/>
  <c r="BX28" i="25"/>
  <c r="BO31" i="25"/>
  <c r="BF31" i="25"/>
  <c r="BD26" i="25"/>
  <c r="AL29" i="25"/>
  <c r="AU26" i="25"/>
  <c r="BH26" i="25"/>
  <c r="AZ27" i="25"/>
  <c r="BW27" i="25"/>
  <c r="BH31" i="25"/>
  <c r="BE29" i="25"/>
  <c r="BE27" i="25"/>
  <c r="BK30" i="25"/>
  <c r="AP28" i="25"/>
  <c r="BL28" i="25"/>
  <c r="BX29" i="25"/>
  <c r="BW26" i="25"/>
  <c r="W27" i="24"/>
  <c r="BX28" i="24"/>
  <c r="AY28" i="24"/>
  <c r="AM26" i="24"/>
  <c r="AF29" i="24"/>
  <c r="BV31" i="24"/>
  <c r="AP29" i="24"/>
  <c r="BM27" i="24"/>
  <c r="AY27" i="24"/>
  <c r="AR31" i="24"/>
  <c r="AK26" i="24"/>
  <c r="AJ26" i="24"/>
  <c r="BJ29" i="24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K2" i="8" l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D4" i="23" l="1"/>
  <c r="D3" i="23"/>
  <c r="D4" i="8"/>
  <c r="D3" i="8"/>
  <c r="BB5" i="3"/>
  <c r="J129" i="14" l="1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CN128" i="3" l="1"/>
  <c r="CB128" i="19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14" i="20"/>
  <c r="L39" i="20"/>
  <c r="L18" i="20"/>
  <c r="L12" i="20"/>
  <c r="L19" i="20"/>
  <c r="L7" i="20"/>
  <c r="L13" i="20"/>
  <c r="L15" i="20"/>
  <c r="L9" i="20"/>
  <c r="L8" i="20"/>
  <c r="L4" i="20"/>
  <c r="L17" i="20"/>
  <c r="L5" i="20"/>
  <c r="L20" i="20"/>
  <c r="L6" i="20"/>
  <c r="L37" i="20"/>
  <c r="L33" i="20"/>
  <c r="L29" i="20"/>
  <c r="L43" i="20"/>
  <c r="L21" i="20"/>
  <c r="L45" i="20"/>
  <c r="L34" i="20"/>
  <c r="L16" i="20"/>
  <c r="L22" i="20"/>
  <c r="L26" i="20"/>
  <c r="L24" i="20"/>
  <c r="L36" i="20"/>
  <c r="L46" i="20"/>
  <c r="L60" i="20"/>
  <c r="L30" i="20"/>
  <c r="L63" i="20"/>
  <c r="L59" i="20"/>
  <c r="L44" i="20"/>
  <c r="L40" i="20"/>
  <c r="L64" i="20"/>
  <c r="L62" i="20"/>
  <c r="L42" i="20"/>
  <c r="L50" i="20"/>
  <c r="L51" i="20"/>
  <c r="L47" i="20"/>
  <c r="L32" i="20"/>
  <c r="L23" i="20"/>
  <c r="L48" i="20"/>
  <c r="L54" i="20"/>
  <c r="L57" i="20"/>
  <c r="L31" i="20"/>
  <c r="L65" i="20"/>
  <c r="L38" i="20"/>
  <c r="L52" i="20"/>
  <c r="L56" i="20"/>
  <c r="L55" i="20"/>
  <c r="L11" i="20"/>
  <c r="L27" i="20"/>
  <c r="L41" i="20"/>
  <c r="L66" i="20"/>
  <c r="L10" i="20"/>
  <c r="L61" i="20"/>
  <c r="L49" i="20"/>
  <c r="L53" i="20"/>
  <c r="L58" i="20"/>
  <c r="L28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N23" i="14"/>
  <c r="N24" i="14"/>
  <c r="N25" i="14"/>
  <c r="N26" i="14"/>
  <c r="O26" i="14" s="1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N84" i="14"/>
  <c r="O84" i="14" s="1"/>
  <c r="N85" i="14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N98" i="14"/>
  <c r="N99" i="14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N122" i="14"/>
  <c r="O122" i="14" s="1"/>
  <c r="N123" i="14"/>
  <c r="O123" i="14" s="1"/>
  <c r="N124" i="14"/>
  <c r="O124" i="14" s="1"/>
  <c r="N125" i="14"/>
  <c r="O125" i="14" s="1"/>
  <c r="C4" i="23" l="1"/>
  <c r="C3" i="23"/>
  <c r="C2" i="23"/>
  <c r="A2" i="23"/>
  <c r="A3" i="23" s="1"/>
  <c r="J1" i="23"/>
  <c r="F1" i="23"/>
  <c r="E25" i="23" l="1"/>
  <c r="E78" i="23"/>
  <c r="A4" i="23"/>
  <c r="H25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62" i="20"/>
  <c r="H41" i="20"/>
  <c r="H35" i="20"/>
  <c r="D2" i="23"/>
  <c r="E4" i="23" l="1"/>
  <c r="G4" i="23" s="1"/>
  <c r="E54" i="23"/>
  <c r="E74" i="23"/>
  <c r="F20" i="23"/>
  <c r="F73" i="23"/>
  <c r="E3" i="23"/>
  <c r="E14" i="23"/>
  <c r="F3" i="23"/>
  <c r="F14" i="23"/>
  <c r="F7" i="23"/>
  <c r="E93" i="23"/>
  <c r="E6" i="23"/>
  <c r="F4" i="23"/>
  <c r="F93" i="23"/>
  <c r="F96" i="23"/>
  <c r="G25" i="23"/>
  <c r="E5" i="23"/>
  <c r="E7" i="23"/>
  <c r="G7" i="23" s="1"/>
  <c r="F54" i="23"/>
  <c r="F85" i="23"/>
  <c r="F74" i="23"/>
  <c r="E85" i="23"/>
  <c r="G85" i="23" s="1"/>
  <c r="E96" i="23"/>
  <c r="G96" i="23" s="1"/>
  <c r="F5" i="23"/>
  <c r="F13" i="23"/>
  <c r="E20" i="23"/>
  <c r="G20" i="23" s="1"/>
  <c r="E89" i="23"/>
  <c r="F6" i="23"/>
  <c r="E13" i="23"/>
  <c r="E73" i="23"/>
  <c r="G73" i="23" s="1"/>
  <c r="F78" i="23"/>
  <c r="G78" i="23" s="1"/>
  <c r="F89" i="23"/>
  <c r="F25" i="23"/>
  <c r="F2" i="23"/>
  <c r="E2" i="23"/>
  <c r="C32" i="13"/>
  <c r="G14" i="23" l="1"/>
  <c r="G13" i="23"/>
  <c r="G3" i="23"/>
  <c r="G6" i="23"/>
  <c r="G89" i="23"/>
  <c r="G93" i="23"/>
  <c r="G74" i="23"/>
  <c r="G5" i="23"/>
  <c r="G54" i="23"/>
  <c r="G2" i="23"/>
  <c r="B44" i="15"/>
  <c r="O5" i="20" l="1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12" i="20"/>
  <c r="AL5" i="13" l="1"/>
  <c r="AT5" i="13"/>
  <c r="BB5" i="13"/>
  <c r="BJ5" i="13"/>
  <c r="AM5" i="13"/>
  <c r="AU5" i="13"/>
  <c r="BC5" i="13"/>
  <c r="BK5" i="13"/>
  <c r="AN5" i="13"/>
  <c r="AV5" i="13"/>
  <c r="BD5" i="13"/>
  <c r="BL5" i="13"/>
  <c r="AO5" i="13"/>
  <c r="AW5" i="13"/>
  <c r="BE5" i="13"/>
  <c r="BM5" i="13"/>
  <c r="AR5" i="13"/>
  <c r="AZ5" i="13"/>
  <c r="BH5" i="13"/>
  <c r="AS5" i="13"/>
  <c r="BA5" i="13"/>
  <c r="AP5" i="13"/>
  <c r="AX5" i="13"/>
  <c r="BF5" i="13"/>
  <c r="BN5" i="13"/>
  <c r="AQ5" i="13"/>
  <c r="AY5" i="13"/>
  <c r="BG5" i="13"/>
  <c r="BO5" i="13"/>
  <c r="BI5" i="13"/>
  <c r="H5" i="13"/>
  <c r="C24" i="13"/>
  <c r="C23" i="13"/>
  <c r="C16" i="13"/>
  <c r="C19" i="13"/>
  <c r="G5" i="13"/>
  <c r="B35" i="13"/>
  <c r="M34" i="20"/>
  <c r="M65" i="20"/>
  <c r="M31" i="20"/>
  <c r="M11" i="20"/>
  <c r="M39" i="20"/>
  <c r="M46" i="20"/>
  <c r="M29" i="20"/>
  <c r="M20" i="20"/>
  <c r="M17" i="20"/>
  <c r="M42" i="20"/>
  <c r="M43" i="20"/>
  <c r="M45" i="20"/>
  <c r="M33" i="20"/>
  <c r="M52" i="20"/>
  <c r="M13" i="20"/>
  <c r="M55" i="20"/>
  <c r="C2" i="13"/>
  <c r="C3" i="8"/>
  <c r="C4" i="8"/>
  <c r="B27" i="15" l="1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O109" i="14" l="1"/>
  <c r="O22" i="14"/>
  <c r="O32" i="14"/>
  <c r="O121" i="14"/>
  <c r="O98" i="14"/>
  <c r="O74" i="14"/>
  <c r="O83" i="14"/>
  <c r="O85" i="14"/>
  <c r="O62" i="14"/>
  <c r="O97" i="14"/>
  <c r="O99" i="14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58" i="20" s="1"/>
  <c r="G79" i="14"/>
  <c r="G71" i="14"/>
  <c r="F28" i="20" s="1"/>
  <c r="G63" i="14"/>
  <c r="G55" i="14"/>
  <c r="F43" i="20" s="1"/>
  <c r="G47" i="14"/>
  <c r="F29" i="20" s="1"/>
  <c r="G39" i="14"/>
  <c r="F20" i="20" s="1"/>
  <c r="G31" i="14"/>
  <c r="F57" i="20" s="1"/>
  <c r="G23" i="14"/>
  <c r="F40" i="20" s="1"/>
  <c r="G15" i="14"/>
  <c r="F9" i="20" s="1"/>
  <c r="G7" i="14"/>
  <c r="F8" i="20" s="1"/>
  <c r="G120" i="14"/>
  <c r="G112" i="14"/>
  <c r="G104" i="14"/>
  <c r="G96" i="14"/>
  <c r="G88" i="14"/>
  <c r="G80" i="14"/>
  <c r="G72" i="14"/>
  <c r="F62" i="20" s="1"/>
  <c r="G64" i="14"/>
  <c r="G56" i="14"/>
  <c r="G48" i="14"/>
  <c r="F37" i="20" s="1"/>
  <c r="G40" i="14"/>
  <c r="F47" i="20" s="1"/>
  <c r="G32" i="14"/>
  <c r="G24" i="14"/>
  <c r="F13" i="20" s="1"/>
  <c r="G16" i="14"/>
  <c r="F27" i="20" s="1"/>
  <c r="G8" i="14"/>
  <c r="F7" i="20" s="1"/>
  <c r="G126" i="14"/>
  <c r="M126" i="14" s="1"/>
  <c r="G121" i="14"/>
  <c r="G113" i="14"/>
  <c r="G105" i="14"/>
  <c r="G97" i="14"/>
  <c r="G89" i="14"/>
  <c r="G81" i="14"/>
  <c r="G73" i="14"/>
  <c r="G65" i="14"/>
  <c r="G57" i="14"/>
  <c r="F49" i="20" s="1"/>
  <c r="G49" i="14"/>
  <c r="F64" i="20" s="1"/>
  <c r="G41" i="14"/>
  <c r="F55" i="20" s="1"/>
  <c r="G33" i="14"/>
  <c r="F18" i="20" s="1"/>
  <c r="G25" i="14"/>
  <c r="F48" i="20" s="1"/>
  <c r="G17" i="14"/>
  <c r="F66" i="20" s="1"/>
  <c r="G9" i="14"/>
  <c r="F4" i="20" s="1"/>
  <c r="G122" i="14"/>
  <c r="G114" i="14"/>
  <c r="G106" i="14"/>
  <c r="G98" i="14"/>
  <c r="G90" i="14"/>
  <c r="G82" i="14"/>
  <c r="G74" i="14"/>
  <c r="G66" i="14"/>
  <c r="F46" i="20" s="1"/>
  <c r="G58" i="14"/>
  <c r="F59" i="20" s="1"/>
  <c r="G50" i="14"/>
  <c r="G42" i="14"/>
  <c r="F65" i="20" s="1"/>
  <c r="G34" i="14"/>
  <c r="F54" i="20" s="1"/>
  <c r="G26" i="14"/>
  <c r="F52" i="20" s="1"/>
  <c r="G18" i="14"/>
  <c r="F12" i="20" s="1"/>
  <c r="G10" i="14"/>
  <c r="F17" i="20" s="1"/>
  <c r="G123" i="14"/>
  <c r="G115" i="14"/>
  <c r="G107" i="14"/>
  <c r="G99" i="14"/>
  <c r="G91" i="14"/>
  <c r="G83" i="14"/>
  <c r="G75" i="14"/>
  <c r="F61" i="20" s="1"/>
  <c r="G67" i="14"/>
  <c r="F60" i="20" s="1"/>
  <c r="G59" i="14"/>
  <c r="G51" i="14"/>
  <c r="F16" i="20" s="1"/>
  <c r="G43" i="14"/>
  <c r="F56" i="20" s="1"/>
  <c r="G35" i="14"/>
  <c r="F21" i="20" s="1"/>
  <c r="G27" i="14"/>
  <c r="F22" i="20" s="1"/>
  <c r="G19" i="14"/>
  <c r="F19" i="20" s="1"/>
  <c r="G11" i="14"/>
  <c r="F32" i="20" s="1"/>
  <c r="G124" i="14"/>
  <c r="G116" i="14"/>
  <c r="G108" i="14"/>
  <c r="G100" i="14"/>
  <c r="G92" i="14"/>
  <c r="G84" i="14"/>
  <c r="G76" i="14"/>
  <c r="G68" i="14"/>
  <c r="G60" i="14"/>
  <c r="F34" i="20" s="1"/>
  <c r="G52" i="14"/>
  <c r="F26" i="20" s="1"/>
  <c r="G44" i="14"/>
  <c r="F63" i="20" s="1"/>
  <c r="G36" i="14"/>
  <c r="F30" i="20" s="1"/>
  <c r="G28" i="14"/>
  <c r="F44" i="20" s="1"/>
  <c r="G20" i="14"/>
  <c r="F41" i="20" s="1"/>
  <c r="G12" i="14"/>
  <c r="F23" i="20" s="1"/>
  <c r="G4" i="14"/>
  <c r="F11" i="20" s="1"/>
  <c r="G125" i="14"/>
  <c r="G117" i="14"/>
  <c r="G109" i="14"/>
  <c r="G101" i="14"/>
  <c r="G93" i="14"/>
  <c r="G85" i="14"/>
  <c r="G77" i="14"/>
  <c r="G69" i="14"/>
  <c r="F53" i="20" s="1"/>
  <c r="G61" i="14"/>
  <c r="F24" i="20" s="1"/>
  <c r="G53" i="14"/>
  <c r="G45" i="14"/>
  <c r="F45" i="20" s="1"/>
  <c r="G37" i="14"/>
  <c r="F36" i="20" s="1"/>
  <c r="G29" i="14"/>
  <c r="F14" i="20" s="1"/>
  <c r="G21" i="14"/>
  <c r="F33" i="20" s="1"/>
  <c r="G13" i="14"/>
  <c r="F31" i="20" s="1"/>
  <c r="G5" i="14"/>
  <c r="G118" i="14"/>
  <c r="G110" i="14"/>
  <c r="G102" i="14"/>
  <c r="G94" i="14"/>
  <c r="G86" i="14"/>
  <c r="G78" i="14"/>
  <c r="G70" i="14"/>
  <c r="G62" i="14"/>
  <c r="G54" i="14"/>
  <c r="G46" i="14"/>
  <c r="F39" i="20" s="1"/>
  <c r="G38" i="14"/>
  <c r="F38" i="20" s="1"/>
  <c r="G30" i="14"/>
  <c r="G22" i="14"/>
  <c r="F42" i="20" s="1"/>
  <c r="G14" i="14"/>
  <c r="F15" i="20" s="1"/>
  <c r="G6" i="14"/>
  <c r="F5" i="20" s="1"/>
  <c r="G2" i="14"/>
  <c r="F10" i="20" s="1"/>
  <c r="G3" i="14"/>
  <c r="F6" i="20" s="1"/>
  <c r="A2" i="8"/>
  <c r="A3" i="8" s="1"/>
  <c r="F51" i="20" l="1"/>
  <c r="F50" i="20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C8" i="13"/>
  <c r="A4" i="8"/>
  <c r="F35" i="20" l="1"/>
  <c r="L35" i="20"/>
  <c r="L25" i="20"/>
  <c r="N126" i="14"/>
  <c r="O126" i="14" s="1"/>
  <c r="A5" i="8"/>
  <c r="H4" i="13"/>
  <c r="F1" i="8"/>
  <c r="C2" i="8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C4" i="13"/>
  <c r="G25" i="20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35" i="20"/>
  <c r="I4" i="13"/>
  <c r="A7" i="8" l="1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125" i="14"/>
  <c r="P125" i="14" s="1"/>
  <c r="E115" i="14"/>
  <c r="P115" i="14" s="1"/>
  <c r="E84" i="14"/>
  <c r="P84" i="14" s="1"/>
  <c r="E99" i="14"/>
  <c r="P99" i="14" s="1"/>
  <c r="E89" i="14"/>
  <c r="P89" i="14" s="1"/>
  <c r="E117" i="14"/>
  <c r="P117" i="14" s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F125" i="14"/>
  <c r="M125" i="14" s="1"/>
  <c r="F81" i="14"/>
  <c r="M81" i="14" s="1"/>
  <c r="F47" i="14"/>
  <c r="D29" i="20" s="1"/>
  <c r="F76" i="14"/>
  <c r="M76" i="14" s="1"/>
  <c r="F88" i="14"/>
  <c r="M88" i="14" s="1"/>
  <c r="F122" i="14"/>
  <c r="M122" i="14" s="1"/>
  <c r="F16" i="14"/>
  <c r="F39" i="14"/>
  <c r="D20" i="20" s="1"/>
  <c r="F25" i="14"/>
  <c r="F40" i="14"/>
  <c r="D47" i="20" s="1"/>
  <c r="F57" i="14"/>
  <c r="F24" i="14"/>
  <c r="F100" i="14"/>
  <c r="M100" i="14" s="1"/>
  <c r="F21" i="14"/>
  <c r="F85" i="14"/>
  <c r="M85" i="14" s="1"/>
  <c r="F90" i="14"/>
  <c r="M90" i="14" s="1"/>
  <c r="F37" i="14"/>
  <c r="D36" i="20" s="1"/>
  <c r="F48" i="14"/>
  <c r="D37" i="20" s="1"/>
  <c r="F109" i="14"/>
  <c r="M109" i="14" s="1"/>
  <c r="F80" i="14"/>
  <c r="M80" i="14" s="1"/>
  <c r="F44" i="14"/>
  <c r="D63" i="20" s="1"/>
  <c r="F84" i="14"/>
  <c r="M84" i="14" s="1"/>
  <c r="F32" i="14"/>
  <c r="F7" i="14"/>
  <c r="F71" i="14"/>
  <c r="D28" i="20" s="1"/>
  <c r="F114" i="14"/>
  <c r="M114" i="14" s="1"/>
  <c r="F105" i="14"/>
  <c r="M105" i="14" s="1"/>
  <c r="F112" i="14"/>
  <c r="M112" i="14" s="1"/>
  <c r="F103" i="14"/>
  <c r="M103" i="14" s="1"/>
  <c r="F9" i="14"/>
  <c r="F6" i="14"/>
  <c r="F42" i="14"/>
  <c r="D65" i="20" s="1"/>
  <c r="F61" i="14"/>
  <c r="D24" i="20" s="1"/>
  <c r="F94" i="14"/>
  <c r="M94" i="14" s="1"/>
  <c r="F101" i="14"/>
  <c r="M101" i="14" s="1"/>
  <c r="F72" i="14"/>
  <c r="D62" i="20" s="1"/>
  <c r="F3" i="14"/>
  <c r="F69" i="14"/>
  <c r="F65" i="14"/>
  <c r="M65" i="14" s="1"/>
  <c r="F92" i="14"/>
  <c r="M92" i="14" s="1"/>
  <c r="F68" i="14"/>
  <c r="M68" i="14" s="1"/>
  <c r="F91" i="14"/>
  <c r="M91" i="14" s="1"/>
  <c r="F18" i="14"/>
  <c r="F83" i="14"/>
  <c r="M83" i="14" s="1"/>
  <c r="F66" i="14"/>
  <c r="D46" i="20" s="1"/>
  <c r="F51" i="14"/>
  <c r="D16" i="20" s="1"/>
  <c r="F89" i="14"/>
  <c r="M89" i="14" s="1"/>
  <c r="F14" i="14"/>
  <c r="F79" i="14"/>
  <c r="M79" i="14" s="1"/>
  <c r="F41" i="14"/>
  <c r="D55" i="20" s="1"/>
  <c r="F27" i="14"/>
  <c r="F107" i="14"/>
  <c r="M107" i="14" s="1"/>
  <c r="F93" i="14"/>
  <c r="M93" i="14" s="1"/>
  <c r="F13" i="14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D64" i="20" s="1"/>
  <c r="F31" i="14"/>
  <c r="F36" i="14"/>
  <c r="F63" i="14"/>
  <c r="M63" i="14" s="1"/>
  <c r="F124" i="14"/>
  <c r="M124" i="14" s="1"/>
  <c r="F82" i="14"/>
  <c r="M82" i="14" s="1"/>
  <c r="F5" i="14"/>
  <c r="F35" i="14"/>
  <c r="F119" i="14"/>
  <c r="M119" i="14" s="1"/>
  <c r="F8" i="14"/>
  <c r="F30" i="14"/>
  <c r="M30" i="14" s="1"/>
  <c r="F78" i="14"/>
  <c r="M78" i="14" s="1"/>
  <c r="F67" i="14"/>
  <c r="D60" i="20" s="1"/>
  <c r="F99" i="14"/>
  <c r="M99" i="14" s="1"/>
  <c r="F111" i="14"/>
  <c r="M111" i="14" s="1"/>
  <c r="F58" i="14"/>
  <c r="D59" i="20" s="1"/>
  <c r="F95" i="14"/>
  <c r="M95" i="14" s="1"/>
  <c r="F60" i="14"/>
  <c r="F86" i="14"/>
  <c r="M86" i="14" s="1"/>
  <c r="F23" i="14"/>
  <c r="F121" i="14"/>
  <c r="M121" i="14" s="1"/>
  <c r="F34" i="14"/>
  <c r="D54" i="20" s="1"/>
  <c r="F118" i="14"/>
  <c r="M118" i="14" s="1"/>
  <c r="F28" i="14"/>
  <c r="F75" i="14"/>
  <c r="F2" i="14"/>
  <c r="F53" i="14"/>
  <c r="M53" i="14" s="1"/>
  <c r="F26" i="14"/>
  <c r="D52" i="20" s="1"/>
  <c r="F110" i="14"/>
  <c r="M110" i="14" s="1"/>
  <c r="F50" i="14"/>
  <c r="M50" i="14" s="1"/>
  <c r="F45" i="14"/>
  <c r="D45" i="20" s="1"/>
  <c r="F22" i="14"/>
  <c r="F20" i="14"/>
  <c r="F70" i="14"/>
  <c r="M70" i="14" s="1"/>
  <c r="F123" i="14"/>
  <c r="M123" i="14" s="1"/>
  <c r="F55" i="14"/>
  <c r="D43" i="20" s="1"/>
  <c r="F98" i="14"/>
  <c r="M98" i="14" s="1"/>
  <c r="F4" i="14"/>
  <c r="F117" i="14"/>
  <c r="M117" i="14" s="1"/>
  <c r="F115" i="14"/>
  <c r="M115" i="14" s="1"/>
  <c r="F97" i="14"/>
  <c r="M97" i="14" s="1"/>
  <c r="F52" i="14"/>
  <c r="D26" i="20" s="1"/>
  <c r="F29" i="14"/>
  <c r="F74" i="14"/>
  <c r="M74" i="14" s="1"/>
  <c r="F64" i="14"/>
  <c r="M64" i="14" s="1"/>
  <c r="F12" i="14"/>
  <c r="F54" i="14"/>
  <c r="M54" i="14" s="1"/>
  <c r="F33" i="14"/>
  <c r="F11" i="14"/>
  <c r="F108" i="14"/>
  <c r="M108" i="14" s="1"/>
  <c r="F87" i="14"/>
  <c r="F120" i="14"/>
  <c r="M120" i="14" s="1"/>
  <c r="F46" i="14"/>
  <c r="D39" i="20" s="1"/>
  <c r="F116" i="14"/>
  <c r="M116" i="14" s="1"/>
  <c r="F43" i="14"/>
  <c r="F17" i="14"/>
  <c r="M17" i="14" s="1"/>
  <c r="F113" i="14"/>
  <c r="M113" i="14" s="1"/>
  <c r="F77" i="14"/>
  <c r="M77" i="14" s="1"/>
  <c r="F19" i="14"/>
  <c r="F56" i="14"/>
  <c r="M56" i="14" s="1"/>
  <c r="F38" i="14"/>
  <c r="D38" i="20" s="1"/>
  <c r="F96" i="14"/>
  <c r="M96" i="14" s="1"/>
  <c r="F10" i="14"/>
  <c r="K1" i="8"/>
  <c r="K4" i="13"/>
  <c r="A9" i="8" l="1"/>
  <c r="M57" i="14"/>
  <c r="D49" i="20"/>
  <c r="M24" i="14"/>
  <c r="D13" i="20"/>
  <c r="M5" i="14"/>
  <c r="D25" i="20"/>
  <c r="M18" i="14"/>
  <c r="D12" i="20"/>
  <c r="M12" i="14"/>
  <c r="D23" i="20"/>
  <c r="M4" i="14"/>
  <c r="D11" i="20"/>
  <c r="M28" i="14"/>
  <c r="D44" i="20"/>
  <c r="M10" i="14"/>
  <c r="D17" i="20"/>
  <c r="M43" i="14"/>
  <c r="D56" i="20"/>
  <c r="M27" i="14"/>
  <c r="D22" i="20"/>
  <c r="M25" i="14"/>
  <c r="D48" i="20"/>
  <c r="M33" i="14"/>
  <c r="D18" i="20"/>
  <c r="M14" i="14"/>
  <c r="D15" i="20"/>
  <c r="M7" i="14"/>
  <c r="D8" i="20"/>
  <c r="M15" i="14"/>
  <c r="D9" i="20"/>
  <c r="M22" i="14"/>
  <c r="D42" i="20"/>
  <c r="M29" i="14"/>
  <c r="D14" i="20"/>
  <c r="M19" i="14"/>
  <c r="D19" i="20"/>
  <c r="M32" i="14"/>
  <c r="D51" i="20"/>
  <c r="D50" i="20"/>
  <c r="M2" i="14"/>
  <c r="D10" i="20"/>
  <c r="M60" i="14"/>
  <c r="D34" i="20"/>
  <c r="M8" i="14"/>
  <c r="D7" i="20"/>
  <c r="M31" i="14"/>
  <c r="D57" i="20"/>
  <c r="M13" i="14"/>
  <c r="D31" i="20"/>
  <c r="M69" i="14"/>
  <c r="D53" i="20"/>
  <c r="M9" i="14"/>
  <c r="D4" i="20"/>
  <c r="M21" i="14"/>
  <c r="D33" i="20"/>
  <c r="M35" i="14"/>
  <c r="D21" i="20"/>
  <c r="M23" i="14"/>
  <c r="D40" i="20"/>
  <c r="M87" i="14"/>
  <c r="D58" i="20"/>
  <c r="M36" i="14"/>
  <c r="D30" i="20"/>
  <c r="M6" i="14"/>
  <c r="D5" i="20"/>
  <c r="M16" i="14"/>
  <c r="D27" i="20"/>
  <c r="M11" i="14"/>
  <c r="D32" i="20"/>
  <c r="M20" i="14"/>
  <c r="D41" i="20"/>
  <c r="M3" i="14"/>
  <c r="D6" i="20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M66" i="14"/>
  <c r="M45" i="14"/>
  <c r="D61" i="20"/>
  <c r="M75" i="14"/>
  <c r="M67" i="14"/>
  <c r="M41" i="14"/>
  <c r="M71" i="14"/>
  <c r="M52" i="14"/>
  <c r="M55" i="14"/>
  <c r="M47" i="14"/>
  <c r="M49" i="14"/>
  <c r="M72" i="14"/>
  <c r="M48" i="14"/>
  <c r="M39" i="14"/>
  <c r="M46" i="14"/>
  <c r="M26" i="14"/>
  <c r="M34" i="14"/>
  <c r="M37" i="14"/>
  <c r="M58" i="14"/>
  <c r="M61" i="14"/>
  <c r="M38" i="14"/>
  <c r="M51" i="14"/>
  <c r="M42" i="14"/>
  <c r="M44" i="14"/>
  <c r="M40" i="14"/>
  <c r="L1" i="8"/>
  <c r="L4" i="13"/>
  <c r="A10" i="8" l="1"/>
  <c r="C15" i="13"/>
  <c r="C36" i="15" s="1"/>
  <c r="C9" i="13"/>
  <c r="G3" i="13"/>
  <c r="G25" i="13" s="1"/>
  <c r="K13" i="13"/>
  <c r="L5" i="13"/>
  <c r="L13" i="13" s="1"/>
  <c r="M1" i="8"/>
  <c r="M4" i="13"/>
  <c r="A11" i="8" l="1"/>
  <c r="E28" i="20"/>
  <c r="E9" i="20"/>
  <c r="E60" i="20"/>
  <c r="E57" i="20"/>
  <c r="E20" i="20"/>
  <c r="E27" i="20"/>
  <c r="E40" i="20"/>
  <c r="E48" i="20"/>
  <c r="E16" i="20"/>
  <c r="E47" i="20"/>
  <c r="E36" i="20"/>
  <c r="E38" i="20"/>
  <c r="E31" i="20"/>
  <c r="E32" i="20"/>
  <c r="E50" i="20"/>
  <c r="E19" i="20"/>
  <c r="E12" i="20"/>
  <c r="E7" i="20"/>
  <c r="E37" i="20"/>
  <c r="E39" i="20"/>
  <c r="E58" i="20"/>
  <c r="E64" i="20"/>
  <c r="E11" i="20"/>
  <c r="E54" i="20"/>
  <c r="E56" i="20"/>
  <c r="E15" i="20"/>
  <c r="E23" i="20"/>
  <c r="E49" i="20"/>
  <c r="E46" i="20"/>
  <c r="E43" i="20"/>
  <c r="E65" i="20"/>
  <c r="E42" i="20"/>
  <c r="E44" i="20"/>
  <c r="E61" i="20"/>
  <c r="E52" i="20"/>
  <c r="E5" i="20"/>
  <c r="E45" i="20"/>
  <c r="E53" i="20"/>
  <c r="E13" i="20"/>
  <c r="E62" i="20"/>
  <c r="E51" i="20"/>
  <c r="E26" i="20"/>
  <c r="E8" i="20"/>
  <c r="E30" i="20"/>
  <c r="E24" i="20"/>
  <c r="E55" i="20"/>
  <c r="E41" i="20"/>
  <c r="E18" i="20"/>
  <c r="E33" i="20"/>
  <c r="E6" i="20"/>
  <c r="E10" i="20"/>
  <c r="E59" i="20"/>
  <c r="E4" i="20"/>
  <c r="E63" i="20"/>
  <c r="E29" i="20"/>
  <c r="E21" i="20"/>
  <c r="E25" i="20"/>
  <c r="E14" i="20"/>
  <c r="E34" i="20"/>
  <c r="E17" i="20"/>
  <c r="E22" i="20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A12" i="8" l="1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13" i="8" l="1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14" i="8" l="1"/>
  <c r="N8" i="13"/>
  <c r="O7" i="13"/>
  <c r="I14" i="13"/>
  <c r="G14" i="13"/>
  <c r="N17" i="13"/>
  <c r="O13" i="13"/>
  <c r="O15" i="13"/>
  <c r="P5" i="13"/>
  <c r="P6" i="13"/>
  <c r="Q1" i="8"/>
  <c r="Q4" i="13"/>
  <c r="A15" i="8" l="1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A16" i="8" l="1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17" i="8" l="1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A18" i="8" l="1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A19" i="8" l="1"/>
  <c r="T7" i="13"/>
  <c r="T8" i="13" s="1"/>
  <c r="S14" i="13"/>
  <c r="S16" i="13" s="1"/>
  <c r="S17" i="13"/>
  <c r="T15" i="13"/>
  <c r="U5" i="13"/>
  <c r="U6" i="13"/>
  <c r="V1" i="8"/>
  <c r="V4" i="13"/>
  <c r="A20" i="8" l="1"/>
  <c r="U7" i="13"/>
  <c r="U8" i="13" s="1"/>
  <c r="T14" i="13"/>
  <c r="T16" i="13" s="1"/>
  <c r="T17" i="13"/>
  <c r="U13" i="13"/>
  <c r="U15" i="13"/>
  <c r="V5" i="13"/>
  <c r="V6" i="13"/>
  <c r="W1" i="8"/>
  <c r="W4" i="13"/>
  <c r="A21" i="8" l="1"/>
  <c r="V7" i="13"/>
  <c r="U14" i="13"/>
  <c r="U16" i="13" s="1"/>
  <c r="U17" i="13"/>
  <c r="V13" i="13"/>
  <c r="V15" i="13"/>
  <c r="W5" i="13"/>
  <c r="W6" i="13"/>
  <c r="X1" i="8"/>
  <c r="X4" i="13"/>
  <c r="A22" i="8" l="1"/>
  <c r="W7" i="13"/>
  <c r="V17" i="13"/>
  <c r="V8" i="13"/>
  <c r="W13" i="13"/>
  <c r="W15" i="13"/>
  <c r="X5" i="13"/>
  <c r="X7" i="13" s="1"/>
  <c r="Y1" i="8"/>
  <c r="Y4" i="13"/>
  <c r="A23" i="8" l="1"/>
  <c r="V14" i="13"/>
  <c r="W17" i="13"/>
  <c r="W8" i="13"/>
  <c r="X13" i="13"/>
  <c r="X15" i="13"/>
  <c r="Y5" i="13"/>
  <c r="Y6" i="13"/>
  <c r="Z1" i="8"/>
  <c r="Z4" i="13"/>
  <c r="A24" i="8" l="1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25" i="8" l="1"/>
  <c r="Z7" i="13"/>
  <c r="X16" i="13"/>
  <c r="Y14" i="13"/>
  <c r="Y17" i="13"/>
  <c r="Z13" i="13"/>
  <c r="Z15" i="13"/>
  <c r="AA5" i="13"/>
  <c r="AA6" i="13"/>
  <c r="AB1" i="8"/>
  <c r="AB4" i="13"/>
  <c r="A26" i="8" l="1"/>
  <c r="AA7" i="13"/>
  <c r="Y16" i="13"/>
  <c r="Z17" i="13"/>
  <c r="Z8" i="13"/>
  <c r="AA13" i="13"/>
  <c r="AA15" i="13"/>
  <c r="AB5" i="13"/>
  <c r="AB6" i="13"/>
  <c r="AC1" i="8"/>
  <c r="AC4" i="13"/>
  <c r="A27" i="8" l="1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A28" i="8" l="1"/>
  <c r="AC7" i="13"/>
  <c r="AB17" i="13"/>
  <c r="AA16" i="13"/>
  <c r="AB8" i="13"/>
  <c r="AC15" i="13"/>
  <c r="AD5" i="13"/>
  <c r="AD13" i="13" s="1"/>
  <c r="AD6" i="13"/>
  <c r="AE1" i="8"/>
  <c r="AE4" i="13"/>
  <c r="A29" i="8" l="1"/>
  <c r="AD7" i="13"/>
  <c r="AC17" i="13"/>
  <c r="AB14" i="13"/>
  <c r="AC8" i="13"/>
  <c r="AD15" i="13"/>
  <c r="AE5" i="13"/>
  <c r="AE13" i="13" s="1"/>
  <c r="AE6" i="13"/>
  <c r="AF1" i="8"/>
  <c r="AF4" i="13"/>
  <c r="A30" i="8" l="1"/>
  <c r="AE7" i="13"/>
  <c r="AD17" i="13"/>
  <c r="AB16" i="13"/>
  <c r="AC14" i="13"/>
  <c r="AD8" i="13"/>
  <c r="AE15" i="13"/>
  <c r="AF5" i="13"/>
  <c r="AF6" i="13"/>
  <c r="AG1" i="8"/>
  <c r="AG4" i="13"/>
  <c r="A31" i="8" l="1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A32" i="8" l="1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A33" i="8" l="1"/>
  <c r="AH7" i="13"/>
  <c r="AH8" i="13" s="1"/>
  <c r="AG17" i="13"/>
  <c r="AF16" i="13"/>
  <c r="AH15" i="13"/>
  <c r="AI5" i="13"/>
  <c r="AI13" i="13" s="1"/>
  <c r="AI6" i="13"/>
  <c r="AJ1" i="8"/>
  <c r="AJ4" i="13"/>
  <c r="A34" i="8" l="1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A35" i="8" l="1"/>
  <c r="AJ7" i="13"/>
  <c r="AG16" i="13"/>
  <c r="AH16" i="13"/>
  <c r="AJ15" i="13"/>
  <c r="AJ17" i="13" s="1"/>
  <c r="AK5" i="13"/>
  <c r="AK13" i="13" s="1"/>
  <c r="AK6" i="13"/>
  <c r="AL1" i="8"/>
  <c r="AL4" i="13"/>
  <c r="A36" i="8" l="1"/>
  <c r="AK7" i="13"/>
  <c r="AK8" i="13" s="1"/>
  <c r="AI14" i="13"/>
  <c r="AJ8" i="13"/>
  <c r="AK15" i="13"/>
  <c r="AL7" i="13"/>
  <c r="AM1" i="8"/>
  <c r="AM4" i="13"/>
  <c r="A37" i="8" l="1"/>
  <c r="AK14" i="13"/>
  <c r="AL8" i="13"/>
  <c r="AK17" i="13"/>
  <c r="AI16" i="13"/>
  <c r="AJ14" i="13"/>
  <c r="AL13" i="13"/>
  <c r="AL15" i="13"/>
  <c r="AL17" i="13" s="1"/>
  <c r="AM13" i="13"/>
  <c r="AM6" i="13"/>
  <c r="AN1" i="8"/>
  <c r="AN4" i="13"/>
  <c r="A38" i="8" l="1"/>
  <c r="F37" i="8"/>
  <c r="AJ16" i="13"/>
  <c r="AK16" i="13"/>
  <c r="AM7" i="13"/>
  <c r="AM15" i="13"/>
  <c r="AN6" i="13"/>
  <c r="AO1" i="8"/>
  <c r="AO4" i="13"/>
  <c r="AM8" i="13" l="1"/>
  <c r="AM14" i="13" s="1"/>
  <c r="F36" i="8"/>
  <c r="A39" i="8"/>
  <c r="AN7" i="13"/>
  <c r="AM17" i="13"/>
  <c r="AL14" i="13"/>
  <c r="AN13" i="13"/>
  <c r="AN15" i="13"/>
  <c r="AO13" i="13"/>
  <c r="AO6" i="13"/>
  <c r="AP1" i="8"/>
  <c r="AP4" i="13"/>
  <c r="A40" i="8" l="1"/>
  <c r="F34" i="8"/>
  <c r="AN8" i="13"/>
  <c r="AN14" i="13" s="1"/>
  <c r="AL16" i="13"/>
  <c r="AM16" i="13"/>
  <c r="AN17" i="13"/>
  <c r="AO7" i="13"/>
  <c r="AO15" i="13"/>
  <c r="AP6" i="13"/>
  <c r="AQ1" i="8"/>
  <c r="F39" i="8" s="1"/>
  <c r="AQ4" i="13"/>
  <c r="A41" i="8" l="1"/>
  <c r="AO17" i="13"/>
  <c r="AN16" i="13"/>
  <c r="AO8" i="13"/>
  <c r="AP7" i="13"/>
  <c r="AP8" i="13" s="1"/>
  <c r="AP13" i="13"/>
  <c r="AP15" i="13"/>
  <c r="AQ13" i="13"/>
  <c r="AQ6" i="13"/>
  <c r="AR1" i="8"/>
  <c r="AR4" i="13"/>
  <c r="A42" i="8" l="1"/>
  <c r="F41" i="8"/>
  <c r="E37" i="8"/>
  <c r="G37" i="8" s="1"/>
  <c r="AP17" i="13"/>
  <c r="AP14" i="13"/>
  <c r="AO14" i="13"/>
  <c r="AQ7" i="13"/>
  <c r="AQ15" i="13"/>
  <c r="AR6" i="13"/>
  <c r="AS1" i="8"/>
  <c r="AS4" i="13"/>
  <c r="A43" i="8" l="1"/>
  <c r="F42" i="8"/>
  <c r="AQ8" i="13"/>
  <c r="AQ14" i="13" s="1"/>
  <c r="G28" i="20"/>
  <c r="AP16" i="13"/>
  <c r="AO16" i="13"/>
  <c r="AQ17" i="13"/>
  <c r="AR7" i="13"/>
  <c r="AR8" i="13" s="1"/>
  <c r="AR13" i="13"/>
  <c r="AR15" i="13"/>
  <c r="AR17" i="13" s="1"/>
  <c r="AS13" i="13"/>
  <c r="AS6" i="13"/>
  <c r="AT1" i="8"/>
  <c r="AT4" i="13"/>
  <c r="E41" i="8" l="1"/>
  <c r="G41" i="8" s="1"/>
  <c r="A44" i="8"/>
  <c r="E43" i="8"/>
  <c r="F43" i="8"/>
  <c r="AQ16" i="13"/>
  <c r="AR14" i="13"/>
  <c r="AS7" i="13"/>
  <c r="AS8" i="13" s="1"/>
  <c r="AS15" i="13"/>
  <c r="AS17" i="13" s="1"/>
  <c r="AT6" i="13"/>
  <c r="AU1" i="8"/>
  <c r="AU4" i="13"/>
  <c r="G43" i="8" l="1"/>
  <c r="A45" i="8"/>
  <c r="E44" i="8"/>
  <c r="F44" i="8"/>
  <c r="E39" i="8"/>
  <c r="G39" i="8" s="1"/>
  <c r="G29" i="20" s="1"/>
  <c r="E42" i="8"/>
  <c r="G42" i="8" s="1"/>
  <c r="G30" i="20" s="1"/>
  <c r="AR16" i="13"/>
  <c r="AS14" i="13"/>
  <c r="AS16" i="13" s="1"/>
  <c r="AT7" i="13"/>
  <c r="AT13" i="13"/>
  <c r="AT15" i="13"/>
  <c r="AU6" i="13"/>
  <c r="AV1" i="8"/>
  <c r="AV4" i="13"/>
  <c r="G44" i="8" l="1"/>
  <c r="A46" i="8"/>
  <c r="F45" i="8"/>
  <c r="G34" i="20"/>
  <c r="AT17" i="13"/>
  <c r="AT8" i="13"/>
  <c r="AU7" i="13"/>
  <c r="AU13" i="13"/>
  <c r="AU15" i="13"/>
  <c r="AU17" i="13" s="1"/>
  <c r="AV13" i="13"/>
  <c r="AV6" i="13"/>
  <c r="AW1" i="8"/>
  <c r="AW4" i="13"/>
  <c r="AU8" i="13" l="1"/>
  <c r="AU14" i="13" s="1"/>
  <c r="A47" i="8"/>
  <c r="E46" i="8"/>
  <c r="F46" i="8"/>
  <c r="AT14" i="13"/>
  <c r="AV7" i="13"/>
  <c r="AV8" i="13" s="1"/>
  <c r="AV15" i="13"/>
  <c r="AW6" i="13"/>
  <c r="AX1" i="8"/>
  <c r="AX4" i="13"/>
  <c r="G46" i="8" l="1"/>
  <c r="A48" i="8"/>
  <c r="F47" i="8"/>
  <c r="AU16" i="13"/>
  <c r="AT16" i="13"/>
  <c r="AV17" i="13"/>
  <c r="AV14" i="13"/>
  <c r="AW7" i="13"/>
  <c r="AW8" i="13" s="1"/>
  <c r="AW13" i="13"/>
  <c r="AW15" i="13"/>
  <c r="AX6" i="13"/>
  <c r="AY1" i="8"/>
  <c r="AY4" i="13"/>
  <c r="E45" i="8" l="1"/>
  <c r="G45" i="8" s="1"/>
  <c r="G31" i="20" s="1"/>
  <c r="A49" i="8"/>
  <c r="E48" i="8"/>
  <c r="F48" i="8"/>
  <c r="AW17" i="13"/>
  <c r="AV16" i="13"/>
  <c r="AW14" i="13"/>
  <c r="AW16" i="13" s="1"/>
  <c r="AX7" i="13"/>
  <c r="AX8" i="13" s="1"/>
  <c r="AX13" i="13"/>
  <c r="AX15" i="13"/>
  <c r="AY13" i="13"/>
  <c r="AY6" i="13"/>
  <c r="AZ1" i="8"/>
  <c r="AZ4" i="13"/>
  <c r="G48" i="8" l="1"/>
  <c r="A50" i="8"/>
  <c r="E49" i="8"/>
  <c r="F49" i="8"/>
  <c r="AX17" i="13"/>
  <c r="AX14" i="13"/>
  <c r="AX16" i="13" s="1"/>
  <c r="AY7" i="13"/>
  <c r="AY8" i="13" s="1"/>
  <c r="AY15" i="13"/>
  <c r="AY17" i="13" s="1"/>
  <c r="AZ13" i="13"/>
  <c r="AZ6" i="13"/>
  <c r="BA1" i="8"/>
  <c r="BA4" i="13"/>
  <c r="G49" i="8" l="1"/>
  <c r="A51" i="8"/>
  <c r="E50" i="8"/>
  <c r="F50" i="8"/>
  <c r="G39" i="20"/>
  <c r="AY14" i="13"/>
  <c r="AZ7" i="13"/>
  <c r="AZ8" i="13" s="1"/>
  <c r="AZ15" i="13"/>
  <c r="AZ17" i="13" s="1"/>
  <c r="BA6" i="13"/>
  <c r="BB1" i="8"/>
  <c r="BB4" i="13"/>
  <c r="G50" i="8" l="1"/>
  <c r="A52" i="8"/>
  <c r="E51" i="8"/>
  <c r="F51" i="8"/>
  <c r="AY16" i="13"/>
  <c r="AZ14" i="13"/>
  <c r="BA7" i="13"/>
  <c r="BA8" i="13" s="1"/>
  <c r="BA13" i="13"/>
  <c r="BA15" i="13"/>
  <c r="BB13" i="13"/>
  <c r="BB6" i="13"/>
  <c r="BC1" i="8"/>
  <c r="BC4" i="13"/>
  <c r="G51" i="8" l="1"/>
  <c r="G37" i="20" s="1"/>
  <c r="A53" i="8"/>
  <c r="E52" i="8"/>
  <c r="F52" i="8"/>
  <c r="G38" i="20"/>
  <c r="BA17" i="13"/>
  <c r="AZ16" i="13"/>
  <c r="BD1" i="8"/>
  <c r="F2" i="8"/>
  <c r="BA14" i="13"/>
  <c r="BB7" i="13"/>
  <c r="BB8" i="13" s="1"/>
  <c r="BB15" i="13"/>
  <c r="BC13" i="13"/>
  <c r="BC6" i="13"/>
  <c r="BD4" i="13"/>
  <c r="G52" i="8" l="1"/>
  <c r="A54" i="8"/>
  <c r="E53" i="8"/>
  <c r="F53" i="8"/>
  <c r="BA16" i="13"/>
  <c r="BB17" i="13"/>
  <c r="BE1" i="8"/>
  <c r="BB14" i="13"/>
  <c r="BB16" i="13" s="1"/>
  <c r="G66" i="20"/>
  <c r="BC7" i="13"/>
  <c r="BC8" i="13" s="1"/>
  <c r="BC15" i="13"/>
  <c r="BD6" i="13"/>
  <c r="C29" i="13"/>
  <c r="BE4" i="13"/>
  <c r="G53" i="8" l="1"/>
  <c r="A55" i="8"/>
  <c r="E54" i="8"/>
  <c r="F54" i="8"/>
  <c r="BC17" i="13"/>
  <c r="BF1" i="8"/>
  <c r="BC14" i="13"/>
  <c r="BC16" i="13" s="1"/>
  <c r="BD7" i="13"/>
  <c r="BD8" i="13" s="1"/>
  <c r="BD13" i="13"/>
  <c r="BD15" i="13"/>
  <c r="BE13" i="13"/>
  <c r="BE6" i="13"/>
  <c r="C21" i="13"/>
  <c r="D29" i="13"/>
  <c r="H3" i="13"/>
  <c r="B29" i="15"/>
  <c r="B34" i="13"/>
  <c r="BF4" i="13"/>
  <c r="G54" i="8" l="1"/>
  <c r="G33" i="20" s="1"/>
  <c r="A56" i="8"/>
  <c r="E55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15" i="13"/>
  <c r="G27" i="13"/>
  <c r="G28" i="13" s="1"/>
  <c r="H27" i="13"/>
  <c r="H28" i="13" s="1"/>
  <c r="H25" i="13"/>
  <c r="BF13" i="13"/>
  <c r="BF6" i="13"/>
  <c r="J29" i="20"/>
  <c r="C16" i="15"/>
  <c r="C34" i="15"/>
  <c r="I3" i="13"/>
  <c r="C10" i="15"/>
  <c r="BG4" i="13"/>
  <c r="BE8" i="13" l="1"/>
  <c r="BE10" i="13" s="1"/>
  <c r="G55" i="8"/>
  <c r="G40" i="20" s="1"/>
  <c r="A57" i="8"/>
  <c r="E56" i="8"/>
  <c r="F56" i="8"/>
  <c r="BE17" i="13"/>
  <c r="BH1" i="8"/>
  <c r="E2" i="8" s="1"/>
  <c r="G2" i="8" s="1"/>
  <c r="BE14" i="13"/>
  <c r="BE16" i="13" s="1"/>
  <c r="BF7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6" i="13"/>
  <c r="J3" i="13"/>
  <c r="BH4" i="13"/>
  <c r="G56" i="8" l="1"/>
  <c r="BF8" i="13"/>
  <c r="BF10" i="13" s="1"/>
  <c r="BE11" i="13"/>
  <c r="A58" i="8"/>
  <c r="E57" i="8"/>
  <c r="F57" i="8"/>
  <c r="G41" i="20"/>
  <c r="BI1" i="8"/>
  <c r="BG7" i="13"/>
  <c r="BG8" i="13" s="1"/>
  <c r="BG13" i="13"/>
  <c r="BG15" i="13"/>
  <c r="Z23" i="13"/>
  <c r="Z22" i="13"/>
  <c r="J25" i="13"/>
  <c r="J27" i="13"/>
  <c r="J28" i="13" s="1"/>
  <c r="BH6" i="13"/>
  <c r="K3" i="13"/>
  <c r="BI4" i="13"/>
  <c r="BF14" i="13" l="1"/>
  <c r="BF11" i="13"/>
  <c r="BG11" i="13" s="1"/>
  <c r="G57" i="8"/>
  <c r="A59" i="8"/>
  <c r="E58" i="8"/>
  <c r="F58" i="8"/>
  <c r="BG17" i="13"/>
  <c r="BF16" i="13"/>
  <c r="BJ1" i="8"/>
  <c r="BG14" i="13"/>
  <c r="BH7" i="13"/>
  <c r="BH8" i="13" s="1"/>
  <c r="BG10" i="13"/>
  <c r="BH13" i="13"/>
  <c r="BH15" i="13"/>
  <c r="BH17" i="13" s="1"/>
  <c r="AA21" i="13"/>
  <c r="AA23" i="13"/>
  <c r="AA22" i="13"/>
  <c r="K27" i="13"/>
  <c r="K28" i="13" s="1"/>
  <c r="K25" i="13"/>
  <c r="BI13" i="13"/>
  <c r="BI6" i="13"/>
  <c r="L3" i="13"/>
  <c r="BJ4" i="13"/>
  <c r="G58" i="8" l="1"/>
  <c r="A60" i="8"/>
  <c r="E59" i="8"/>
  <c r="F59" i="8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6" i="13"/>
  <c r="M3" i="13"/>
  <c r="BK4" i="13"/>
  <c r="G59" i="8" l="1"/>
  <c r="G44" i="20" s="1"/>
  <c r="A61" i="8"/>
  <c r="E60" i="8"/>
  <c r="F60" i="8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13" i="13"/>
  <c r="BK6" i="13"/>
  <c r="N3" i="13"/>
  <c r="BL4" i="13"/>
  <c r="G60" i="8" l="1"/>
  <c r="A62" i="8"/>
  <c r="E61" i="8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6" i="13"/>
  <c r="O3" i="13"/>
  <c r="BM4" i="13"/>
  <c r="G61" i="8" l="1"/>
  <c r="E3" i="8"/>
  <c r="E4" i="8"/>
  <c r="F3" i="8"/>
  <c r="F4" i="8"/>
  <c r="E5" i="8"/>
  <c r="F5" i="8"/>
  <c r="F6" i="8"/>
  <c r="E6" i="8"/>
  <c r="F7" i="8"/>
  <c r="E8" i="8"/>
  <c r="F9" i="8"/>
  <c r="F10" i="8"/>
  <c r="E9" i="8"/>
  <c r="G9" i="8" s="1"/>
  <c r="E7" i="8"/>
  <c r="G7" i="8" s="1"/>
  <c r="F8" i="8"/>
  <c r="E11" i="8"/>
  <c r="F13" i="8"/>
  <c r="E10" i="8"/>
  <c r="F11" i="8"/>
  <c r="E12" i="8"/>
  <c r="F12" i="8"/>
  <c r="E13" i="8"/>
  <c r="G13" i="8" s="1"/>
  <c r="F14" i="8"/>
  <c r="E15" i="8"/>
  <c r="E14" i="8"/>
  <c r="F15" i="8"/>
  <c r="F18" i="8"/>
  <c r="E16" i="8"/>
  <c r="F16" i="8"/>
  <c r="F17" i="8"/>
  <c r="E19" i="8"/>
  <c r="E17" i="8"/>
  <c r="F21" i="8"/>
  <c r="F19" i="8"/>
  <c r="F20" i="8"/>
  <c r="E18" i="8"/>
  <c r="E20" i="8"/>
  <c r="F24" i="8"/>
  <c r="F22" i="8"/>
  <c r="E22" i="8"/>
  <c r="E21" i="8"/>
  <c r="G21" i="8" s="1"/>
  <c r="F23" i="8"/>
  <c r="E24" i="8"/>
  <c r="F25" i="8"/>
  <c r="E23" i="8"/>
  <c r="E25" i="8"/>
  <c r="E27" i="8"/>
  <c r="F29" i="8"/>
  <c r="F26" i="8"/>
  <c r="F27" i="8"/>
  <c r="F28" i="8"/>
  <c r="E26" i="8"/>
  <c r="G26" i="8" s="1"/>
  <c r="F30" i="8"/>
  <c r="E31" i="8"/>
  <c r="E28" i="8"/>
  <c r="G28" i="8" s="1"/>
  <c r="E29" i="8"/>
  <c r="G29" i="8" s="1"/>
  <c r="E32" i="8"/>
  <c r="F32" i="8"/>
  <c r="E30" i="8"/>
  <c r="F31" i="8"/>
  <c r="F33" i="8"/>
  <c r="E35" i="8"/>
  <c r="E34" i="8"/>
  <c r="G34" i="8" s="1"/>
  <c r="E33" i="8"/>
  <c r="F35" i="8"/>
  <c r="F38" i="8"/>
  <c r="E36" i="8"/>
  <c r="G36" i="8" s="1"/>
  <c r="G26" i="20" s="1"/>
  <c r="E38" i="8"/>
  <c r="G38" i="8" s="1"/>
  <c r="F40" i="8"/>
  <c r="E40" i="8"/>
  <c r="E47" i="8"/>
  <c r="G47" i="8" s="1"/>
  <c r="G32" i="20" s="1"/>
  <c r="A63" i="8"/>
  <c r="E62" i="8"/>
  <c r="F62" i="8"/>
  <c r="BK17" i="13"/>
  <c r="BJ14" i="13"/>
  <c r="J33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6" i="13"/>
  <c r="P3" i="13"/>
  <c r="BN4" i="13"/>
  <c r="G35" i="8" l="1"/>
  <c r="G25" i="8"/>
  <c r="G40" i="8"/>
  <c r="G42" i="20" s="1"/>
  <c r="G18" i="8"/>
  <c r="G27" i="8"/>
  <c r="G19" i="8"/>
  <c r="G31" i="8"/>
  <c r="G23" i="20" s="1"/>
  <c r="G23" i="8"/>
  <c r="G13" i="20" s="1"/>
  <c r="G20" i="8"/>
  <c r="G16" i="20" s="1"/>
  <c r="G12" i="8"/>
  <c r="G24" i="8"/>
  <c r="G15" i="20" s="1"/>
  <c r="G5" i="8"/>
  <c r="G10" i="8"/>
  <c r="G8" i="8"/>
  <c r="G4" i="8"/>
  <c r="G16" i="8"/>
  <c r="G62" i="8"/>
  <c r="G43" i="20" s="1"/>
  <c r="J43" i="20" s="1"/>
  <c r="G32" i="8"/>
  <c r="G19" i="20" s="1"/>
  <c r="G14" i="8"/>
  <c r="G3" i="8"/>
  <c r="G30" i="8"/>
  <c r="G21" i="20" s="1"/>
  <c r="A64" i="8"/>
  <c r="E63" i="8"/>
  <c r="F63" i="8"/>
  <c r="G33" i="8"/>
  <c r="G22" i="20" s="1"/>
  <c r="G22" i="8"/>
  <c r="G12" i="20" s="1"/>
  <c r="J12" i="20" s="1"/>
  <c r="G17" i="8"/>
  <c r="G15" i="8"/>
  <c r="G9" i="20" s="1"/>
  <c r="G11" i="8"/>
  <c r="G6" i="20" s="1"/>
  <c r="G6" i="8"/>
  <c r="G5" i="20"/>
  <c r="G36" i="20"/>
  <c r="G24" i="20"/>
  <c r="G20" i="20"/>
  <c r="J20" i="20" s="1"/>
  <c r="G18" i="20"/>
  <c r="G27" i="20"/>
  <c r="G10" i="20"/>
  <c r="G17" i="20"/>
  <c r="J17" i="20" s="1"/>
  <c r="G11" i="20"/>
  <c r="G4" i="20"/>
  <c r="G8" i="20"/>
  <c r="G14" i="20"/>
  <c r="G7" i="20"/>
  <c r="BK16" i="13"/>
  <c r="BJ16" i="13"/>
  <c r="BL17" i="13"/>
  <c r="J31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6" i="13"/>
  <c r="Q3" i="13"/>
  <c r="BO4" i="13"/>
  <c r="G63" i="8" l="1"/>
  <c r="G46" i="20" s="1"/>
  <c r="A65" i="8"/>
  <c r="E64" i="8"/>
  <c r="F64" i="8"/>
  <c r="C12" i="13"/>
  <c r="C14" i="13" s="1"/>
  <c r="C20" i="15" s="1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6" i="13"/>
  <c r="R3" i="13"/>
  <c r="BP4" i="13"/>
  <c r="G64" i="8" l="1"/>
  <c r="A66" i="8"/>
  <c r="E65" i="8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G65" i="8" l="1"/>
  <c r="A67" i="8"/>
  <c r="E66" i="8"/>
  <c r="F66" i="8"/>
  <c r="J42" i="20"/>
  <c r="BO17" i="13"/>
  <c r="BN14" i="13"/>
  <c r="BN11" i="13"/>
  <c r="BN10" i="13"/>
  <c r="BO8" i="13"/>
  <c r="BP7" i="13"/>
  <c r="BP8" i="13" s="1"/>
  <c r="BP15" i="13"/>
  <c r="AI21" i="13"/>
  <c r="AI23" i="13"/>
  <c r="AI22" i="13"/>
  <c r="S27" i="13"/>
  <c r="S28" i="13" s="1"/>
  <c r="S25" i="13"/>
  <c r="BQ5" i="13"/>
  <c r="BQ6" i="13"/>
  <c r="T3" i="13"/>
  <c r="BR4" i="13"/>
  <c r="G66" i="8" l="1"/>
  <c r="A68" i="8"/>
  <c r="E67" i="8"/>
  <c r="F67" i="8"/>
  <c r="G47" i="20"/>
  <c r="BN16" i="13"/>
  <c r="BP17" i="13"/>
  <c r="BO14" i="13"/>
  <c r="BO10" i="13"/>
  <c r="BO11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G67" i="8" l="1"/>
  <c r="G45" i="20" s="1"/>
  <c r="J45" i="20" s="1"/>
  <c r="A69" i="8"/>
  <c r="E68" i="8"/>
  <c r="F68" i="8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J11" i="20"/>
  <c r="J22" i="20"/>
  <c r="V3" i="13"/>
  <c r="BT4" i="13"/>
  <c r="G68" i="8" l="1"/>
  <c r="A70" i="8"/>
  <c r="E69" i="8"/>
  <c r="F69" i="8"/>
  <c r="J47" i="20"/>
  <c r="BR17" i="13"/>
  <c r="BS15" i="13"/>
  <c r="J46" i="20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G69" i="8" l="1"/>
  <c r="G48" i="20" s="1"/>
  <c r="J48" i="20" s="1"/>
  <c r="A71" i="8"/>
  <c r="E70" i="8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J13" i="20"/>
  <c r="X3" i="13"/>
  <c r="BV4" i="13"/>
  <c r="G70" i="8" l="1"/>
  <c r="A72" i="8"/>
  <c r="E71" i="8"/>
  <c r="F71" i="8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Y3" i="13"/>
  <c r="BW4" i="13"/>
  <c r="G71" i="8" l="1"/>
  <c r="A73" i="8"/>
  <c r="E72" i="8"/>
  <c r="F72" i="8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Z3" i="13"/>
  <c r="BX4" i="13"/>
  <c r="G72" i="8" l="1"/>
  <c r="A74" i="8"/>
  <c r="E73" i="8"/>
  <c r="F73" i="8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AA3" i="13"/>
  <c r="BY4" i="13"/>
  <c r="G73" i="8" l="1"/>
  <c r="A75" i="8"/>
  <c r="E74" i="8"/>
  <c r="F74" i="8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G74" i="8" l="1"/>
  <c r="G49" i="20" s="1"/>
  <c r="J49" i="20" s="1"/>
  <c r="A76" i="8"/>
  <c r="E75" i="8"/>
  <c r="F75" i="8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G75" i="8" l="1"/>
  <c r="A77" i="8"/>
  <c r="E76" i="8"/>
  <c r="F76" i="8"/>
  <c r="G53" i="20"/>
  <c r="J53" i="20" s="1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AD3" i="13"/>
  <c r="CB4" i="13"/>
  <c r="G76" i="8" l="1"/>
  <c r="A78" i="8"/>
  <c r="E77" i="8"/>
  <c r="F77" i="8"/>
  <c r="G50" i="20"/>
  <c r="J50" i="20" s="1"/>
  <c r="G51" i="20"/>
  <c r="G54" i="20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G77" i="8" l="1"/>
  <c r="E78" i="8"/>
  <c r="A79" i="8"/>
  <c r="F78" i="8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E79" i="8" l="1"/>
  <c r="A80" i="8"/>
  <c r="F79" i="8"/>
  <c r="G78" i="8"/>
  <c r="G56" i="20" s="1"/>
  <c r="G55" i="20"/>
  <c r="CC17" i="13"/>
  <c r="CB8" i="13"/>
  <c r="CA11" i="13"/>
  <c r="CA10" i="13"/>
  <c r="BZ16" i="13"/>
  <c r="CA16" i="13"/>
  <c r="CC7" i="13"/>
  <c r="AF27" i="13"/>
  <c r="AF28" i="13" s="1"/>
  <c r="AF25" i="13"/>
  <c r="CD5" i="13"/>
  <c r="CD13" i="13" s="1"/>
  <c r="CD6" i="13"/>
  <c r="CD15" i="13" s="1"/>
  <c r="AG3" i="13"/>
  <c r="CE4" i="13"/>
  <c r="A81" i="8" l="1"/>
  <c r="E80" i="8"/>
  <c r="F80" i="8"/>
  <c r="G79" i="8"/>
  <c r="CD17" i="13"/>
  <c r="CC8" i="13"/>
  <c r="CB10" i="13"/>
  <c r="CB14" i="13"/>
  <c r="CB11" i="13"/>
  <c r="CD7" i="13"/>
  <c r="AG27" i="13"/>
  <c r="AG28" i="13" s="1"/>
  <c r="AG25" i="13"/>
  <c r="CE5" i="13"/>
  <c r="CE13" i="13" s="1"/>
  <c r="CE6" i="13"/>
  <c r="CE15" i="13" s="1"/>
  <c r="AH3" i="13"/>
  <c r="CF4" i="13"/>
  <c r="G80" i="8" l="1"/>
  <c r="A82" i="8"/>
  <c r="E81" i="8"/>
  <c r="F81" i="8"/>
  <c r="G52" i="20"/>
  <c r="J52" i="20" s="1"/>
  <c r="CE17" i="13"/>
  <c r="CD8" i="13"/>
  <c r="CC11" i="13"/>
  <c r="CC10" i="13"/>
  <c r="CC14" i="13"/>
  <c r="CB16" i="13"/>
  <c r="CE7" i="13"/>
  <c r="CE8" i="13" s="1"/>
  <c r="AH27" i="13"/>
  <c r="AH28" i="13" s="1"/>
  <c r="AH25" i="13"/>
  <c r="CF5" i="13"/>
  <c r="CF13" i="13" s="1"/>
  <c r="CF6" i="13"/>
  <c r="CF15" i="13" s="1"/>
  <c r="AI3" i="13"/>
  <c r="CG4" i="13"/>
  <c r="G81" i="8" l="1"/>
  <c r="A83" i="8"/>
  <c r="E82" i="8"/>
  <c r="F82" i="8"/>
  <c r="CF17" i="13"/>
  <c r="CD10" i="13"/>
  <c r="CE10" i="13" s="1"/>
  <c r="CD11" i="13"/>
  <c r="CE11" i="13" s="1"/>
  <c r="CE14" i="13"/>
  <c r="CD14" i="13"/>
  <c r="CD16" i="13" s="1"/>
  <c r="CC16" i="13"/>
  <c r="CF7" i="13"/>
  <c r="AI27" i="13"/>
  <c r="AI28" i="13" s="1"/>
  <c r="AI25" i="13"/>
  <c r="CG5" i="13"/>
  <c r="CG13" i="13" s="1"/>
  <c r="CG6" i="13"/>
  <c r="CG15" i="13" s="1"/>
  <c r="J39" i="20"/>
  <c r="AJ3" i="13"/>
  <c r="CH4" i="13"/>
  <c r="G82" i="8" l="1"/>
  <c r="E83" i="8"/>
  <c r="A84" i="8"/>
  <c r="F83" i="8"/>
  <c r="CG17" i="13"/>
  <c r="CF8" i="13"/>
  <c r="CE16" i="13"/>
  <c r="CG7" i="13"/>
  <c r="AJ27" i="13"/>
  <c r="AJ28" i="13" s="1"/>
  <c r="AJ25" i="13"/>
  <c r="CH5" i="13"/>
  <c r="CH13" i="13" s="1"/>
  <c r="CH6" i="13"/>
  <c r="CH15" i="13" s="1"/>
  <c r="AK3" i="13"/>
  <c r="CI4" i="13"/>
  <c r="E84" i="8" l="1"/>
  <c r="A85" i="8"/>
  <c r="F84" i="8"/>
  <c r="G83" i="8"/>
  <c r="G58" i="20"/>
  <c r="J58" i="20" s="1"/>
  <c r="CH17" i="13"/>
  <c r="CG8" i="13"/>
  <c r="CF14" i="13"/>
  <c r="CF11" i="13"/>
  <c r="CF10" i="13"/>
  <c r="CH7" i="13"/>
  <c r="CH8" i="13" s="1"/>
  <c r="AK27" i="13"/>
  <c r="AK28" i="13" s="1"/>
  <c r="AK25" i="13"/>
  <c r="CI5" i="13"/>
  <c r="CI13" i="13" s="1"/>
  <c r="CI6" i="13"/>
  <c r="CI15" i="13" s="1"/>
  <c r="AL3" i="13"/>
  <c r="CJ4" i="13"/>
  <c r="E85" i="8" l="1"/>
  <c r="A86" i="8"/>
  <c r="F85" i="8"/>
  <c r="G84" i="8"/>
  <c r="G57" i="20" s="1"/>
  <c r="CG11" i="13"/>
  <c r="CH11" i="13" s="1"/>
  <c r="CI17" i="13"/>
  <c r="CG10" i="13"/>
  <c r="CH10" i="13" s="1"/>
  <c r="CH14" i="13"/>
  <c r="CG14" i="13"/>
  <c r="CF16" i="13"/>
  <c r="CI7" i="13"/>
  <c r="AL25" i="13"/>
  <c r="AL27" i="13"/>
  <c r="AL28" i="13" s="1"/>
  <c r="CJ5" i="13"/>
  <c r="CJ13" i="13" s="1"/>
  <c r="CJ6" i="13"/>
  <c r="CJ15" i="13" s="1"/>
  <c r="AM3" i="13"/>
  <c r="CK4" i="13"/>
  <c r="G85" i="8" l="1"/>
  <c r="E86" i="8"/>
  <c r="A87" i="8"/>
  <c r="F86" i="8"/>
  <c r="CJ17" i="13"/>
  <c r="CI8" i="13"/>
  <c r="CG16" i="13"/>
  <c r="CH16" i="13"/>
  <c r="CJ7" i="13"/>
  <c r="AM27" i="13"/>
  <c r="AM28" i="13" s="1"/>
  <c r="AM25" i="13"/>
  <c r="CK5" i="13"/>
  <c r="CK13" i="13" s="1"/>
  <c r="CK6" i="13"/>
  <c r="CK15" i="13" s="1"/>
  <c r="AN3" i="13"/>
  <c r="CL4" i="13"/>
  <c r="G86" i="8" l="1"/>
  <c r="E87" i="8"/>
  <c r="A88" i="8"/>
  <c r="F87" i="8"/>
  <c r="G59" i="20"/>
  <c r="CK17" i="13"/>
  <c r="CJ8" i="13"/>
  <c r="CJ14" i="13" s="1"/>
  <c r="CI10" i="13"/>
  <c r="CI14" i="13"/>
  <c r="CI11" i="13"/>
  <c r="CK7" i="13"/>
  <c r="CK8" i="13" s="1"/>
  <c r="AN27" i="13"/>
  <c r="AN28" i="13" s="1"/>
  <c r="AN25" i="13"/>
  <c r="CL5" i="13"/>
  <c r="CL13" i="13" s="1"/>
  <c r="CL6" i="13"/>
  <c r="CL15" i="13" s="1"/>
  <c r="AO3" i="13"/>
  <c r="CM4" i="13"/>
  <c r="G87" i="8" l="1"/>
  <c r="A89" i="8"/>
  <c r="E88" i="8"/>
  <c r="F88" i="8"/>
  <c r="CL17" i="13"/>
  <c r="CJ10" i="13"/>
  <c r="CK10" i="13" s="1"/>
  <c r="CJ11" i="13"/>
  <c r="CK11" i="13" s="1"/>
  <c r="CK14" i="13"/>
  <c r="CI16" i="13"/>
  <c r="CJ16" i="13"/>
  <c r="CL7" i="13"/>
  <c r="AO27" i="13"/>
  <c r="AO28" i="13" s="1"/>
  <c r="AO25" i="13"/>
  <c r="CM5" i="13"/>
  <c r="CM13" i="13" s="1"/>
  <c r="CM6" i="13"/>
  <c r="CM15" i="13" s="1"/>
  <c r="AP3" i="13"/>
  <c r="CN4" i="13"/>
  <c r="G88" i="8" l="1"/>
  <c r="A90" i="8"/>
  <c r="E89" i="8"/>
  <c r="F89" i="8"/>
  <c r="CM17" i="13"/>
  <c r="CK16" i="13"/>
  <c r="CL8" i="13"/>
  <c r="CM7" i="13"/>
  <c r="CM8" i="13" s="1"/>
  <c r="AP25" i="13"/>
  <c r="AP27" i="13"/>
  <c r="AP28" i="13" s="1"/>
  <c r="CN5" i="13"/>
  <c r="CN13" i="13" s="1"/>
  <c r="CN6" i="13"/>
  <c r="CN15" i="13" s="1"/>
  <c r="AQ3" i="13"/>
  <c r="CO4" i="13"/>
  <c r="G89" i="8" l="1"/>
  <c r="E90" i="8"/>
  <c r="A91" i="8"/>
  <c r="F90" i="8"/>
  <c r="CN17" i="13"/>
  <c r="CM14" i="13"/>
  <c r="CL14" i="13"/>
  <c r="CL11" i="13"/>
  <c r="CM11" i="13" s="1"/>
  <c r="CL10" i="13"/>
  <c r="CM10" i="13" s="1"/>
  <c r="CN7" i="13"/>
  <c r="AQ27" i="13"/>
  <c r="AQ28" i="13" s="1"/>
  <c r="AQ25" i="13"/>
  <c r="CO5" i="13"/>
  <c r="CO13" i="13" s="1"/>
  <c r="CO6" i="13"/>
  <c r="CO15" i="13" s="1"/>
  <c r="AR3" i="13"/>
  <c r="CP4" i="13"/>
  <c r="G90" i="8" l="1"/>
  <c r="E91" i="8"/>
  <c r="A92" i="8"/>
  <c r="F91" i="8"/>
  <c r="CO17" i="13"/>
  <c r="CN8" i="13"/>
  <c r="CN11" i="13" s="1"/>
  <c r="CM16" i="13"/>
  <c r="CL16" i="13"/>
  <c r="J59" i="20"/>
  <c r="CO7" i="13"/>
  <c r="AR27" i="13"/>
  <c r="AR28" i="13" s="1"/>
  <c r="AR25" i="13"/>
  <c r="CP5" i="13"/>
  <c r="CP13" i="13" s="1"/>
  <c r="CP6" i="13"/>
  <c r="CP15" i="13" s="1"/>
  <c r="AS3" i="13"/>
  <c r="CQ4" i="13"/>
  <c r="G91" i="8" l="1"/>
  <c r="E92" i="8"/>
  <c r="A93" i="8"/>
  <c r="F92" i="8"/>
  <c r="CP17" i="13"/>
  <c r="CO8" i="13"/>
  <c r="G60" i="20"/>
  <c r="CN14" i="13"/>
  <c r="CN10" i="13"/>
  <c r="J55" i="20"/>
  <c r="CP7" i="13"/>
  <c r="CP8" i="13" s="1"/>
  <c r="AS27" i="13"/>
  <c r="AS28" i="13" s="1"/>
  <c r="AS25" i="13"/>
  <c r="CQ5" i="13"/>
  <c r="CQ13" i="13" s="1"/>
  <c r="CQ6" i="13"/>
  <c r="CQ15" i="13" s="1"/>
  <c r="AT3" i="13"/>
  <c r="CR4" i="13"/>
  <c r="E93" i="8" l="1"/>
  <c r="A94" i="8"/>
  <c r="F93" i="8"/>
  <c r="G92" i="8"/>
  <c r="CQ17" i="13"/>
  <c r="CP14" i="13"/>
  <c r="CO10" i="13"/>
  <c r="CP10" i="13" s="1"/>
  <c r="CO14" i="13"/>
  <c r="CO11" i="13"/>
  <c r="CP11" i="13" s="1"/>
  <c r="CN16" i="13"/>
  <c r="CQ7" i="13"/>
  <c r="AT27" i="13"/>
  <c r="AT28" i="13" s="1"/>
  <c r="AT25" i="13"/>
  <c r="CR5" i="13"/>
  <c r="CR13" i="13" s="1"/>
  <c r="CR6" i="13"/>
  <c r="CR15" i="13" s="1"/>
  <c r="AU3" i="13"/>
  <c r="CS4" i="13"/>
  <c r="G93" i="8" l="1"/>
  <c r="E94" i="8"/>
  <c r="A95" i="8"/>
  <c r="F94" i="8"/>
  <c r="CR17" i="13"/>
  <c r="CQ8" i="13"/>
  <c r="CP16" i="13"/>
  <c r="CO16" i="13"/>
  <c r="CR7" i="13"/>
  <c r="CR8" i="13" s="1"/>
  <c r="AU27" i="13"/>
  <c r="AU28" i="13" s="1"/>
  <c r="AU25" i="13"/>
  <c r="CS5" i="13"/>
  <c r="CS13" i="13" s="1"/>
  <c r="CS6" i="13"/>
  <c r="CS15" i="13" s="1"/>
  <c r="AV3" i="13"/>
  <c r="CT4" i="13"/>
  <c r="G94" i="8" l="1"/>
  <c r="E95" i="8"/>
  <c r="A96" i="8"/>
  <c r="F95" i="8"/>
  <c r="CS17" i="13"/>
  <c r="CR14" i="13"/>
  <c r="CQ14" i="13"/>
  <c r="CQ11" i="13"/>
  <c r="CR11" i="13" s="1"/>
  <c r="CQ10" i="13"/>
  <c r="CR10" i="13" s="1"/>
  <c r="CS7" i="13"/>
  <c r="AV27" i="13"/>
  <c r="AV28" i="13" s="1"/>
  <c r="AV25" i="13"/>
  <c r="CT5" i="13"/>
  <c r="CT13" i="13" s="1"/>
  <c r="CT6" i="13"/>
  <c r="CT15" i="13" s="1"/>
  <c r="AW3" i="13"/>
  <c r="CU4" i="13"/>
  <c r="G95" i="8" l="1"/>
  <c r="G62" i="20" s="1"/>
  <c r="E96" i="8"/>
  <c r="A97" i="8"/>
  <c r="F96" i="8"/>
  <c r="CV17" i="13"/>
  <c r="CU17" i="13"/>
  <c r="CT17" i="13"/>
  <c r="CS8" i="13"/>
  <c r="CS11" i="13" s="1"/>
  <c r="CS14" i="13"/>
  <c r="CR16" i="13"/>
  <c r="CQ16" i="13"/>
  <c r="CT7" i="13"/>
  <c r="CU13" i="13"/>
  <c r="CU15" i="13"/>
  <c r="CW17" i="13" s="1"/>
  <c r="AW27" i="13"/>
  <c r="AW28" i="13" s="1"/>
  <c r="AW25" i="13"/>
  <c r="CU5" i="13"/>
  <c r="CU6" i="13"/>
  <c r="AX3" i="13"/>
  <c r="CV4" i="13"/>
  <c r="G96" i="8" l="1"/>
  <c r="E97" i="8"/>
  <c r="A98" i="8"/>
  <c r="F97" i="8"/>
  <c r="CY8" i="13"/>
  <c r="CZ14" i="13" s="1"/>
  <c r="DB16" i="13" s="1"/>
  <c r="CU8" i="13"/>
  <c r="CV14" i="13" s="1"/>
  <c r="CX16" i="13" s="1"/>
  <c r="CX8" i="13"/>
  <c r="CY14" i="13" s="1"/>
  <c r="DA16" i="13" s="1"/>
  <c r="CT8" i="13"/>
  <c r="CU14" i="13" s="1"/>
  <c r="CW16" i="13" s="1"/>
  <c r="CS10" i="13"/>
  <c r="CS16" i="13"/>
  <c r="CU7" i="13"/>
  <c r="DC8" i="13" s="1"/>
  <c r="DD14" i="13" s="1"/>
  <c r="DF16" i="13" s="1"/>
  <c r="CV13" i="13"/>
  <c r="CV15" i="13"/>
  <c r="CX17" i="13" s="1"/>
  <c r="AX25" i="13"/>
  <c r="AX27" i="13"/>
  <c r="AX28" i="13" s="1"/>
  <c r="CV5" i="13"/>
  <c r="CV6" i="13"/>
  <c r="AY3" i="13"/>
  <c r="CW4" i="13"/>
  <c r="G97" i="8" l="1"/>
  <c r="A99" i="8"/>
  <c r="E98" i="8"/>
  <c r="F98" i="8"/>
  <c r="DB8" i="13"/>
  <c r="DC14" i="13" s="1"/>
  <c r="DE16" i="13" s="1"/>
  <c r="DD8" i="13"/>
  <c r="DE14" i="13" s="1"/>
  <c r="DG16" i="13" s="1"/>
  <c r="CW8" i="13"/>
  <c r="CX14" i="13" s="1"/>
  <c r="CZ16" i="13" s="1"/>
  <c r="CV8" i="13"/>
  <c r="CW14" i="13" s="1"/>
  <c r="CY16" i="13" s="1"/>
  <c r="DA8" i="13"/>
  <c r="DB14" i="13" s="1"/>
  <c r="DD16" i="13" s="1"/>
  <c r="CZ8" i="13"/>
  <c r="DA14" i="13" s="1"/>
  <c r="DC16" i="13" s="1"/>
  <c r="CT10" i="13"/>
  <c r="CU10" i="13" s="1"/>
  <c r="CT11" i="13"/>
  <c r="CU11" i="13" s="1"/>
  <c r="CT14" i="13"/>
  <c r="DE8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CV11" i="13" l="1"/>
  <c r="CV10" i="13"/>
  <c r="CW10" i="13" s="1"/>
  <c r="CX10" i="13" s="1"/>
  <c r="CY10" i="13" s="1"/>
  <c r="CZ10" i="13" s="1"/>
  <c r="DA10" i="13" s="1"/>
  <c r="DB10" i="13" s="1"/>
  <c r="DC10" i="13" s="1"/>
  <c r="DD10" i="13" s="1"/>
  <c r="DE10" i="13" s="1"/>
  <c r="DF10" i="13" s="1"/>
  <c r="CW11" i="13"/>
  <c r="CX11" i="13" s="1"/>
  <c r="CY11" i="13" s="1"/>
  <c r="CZ11" i="13" s="1"/>
  <c r="DA11" i="13" s="1"/>
  <c r="DB11" i="13" s="1"/>
  <c r="DC11" i="13" s="1"/>
  <c r="DD11" i="13" s="1"/>
  <c r="DE11" i="13" s="1"/>
  <c r="G98" i="8"/>
  <c r="G63" i="20" s="1"/>
  <c r="E99" i="8"/>
  <c r="A100" i="8"/>
  <c r="F99" i="8"/>
  <c r="CV16" i="13"/>
  <c r="CU16" i="13"/>
  <c r="CT16" i="13"/>
  <c r="DF14" i="13"/>
  <c r="DH16" i="13" s="1"/>
  <c r="DG14" i="13"/>
  <c r="DI16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A101" i="8" l="1"/>
  <c r="E100" i="8"/>
  <c r="F100" i="8"/>
  <c r="G99" i="8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G100" i="8" l="1"/>
  <c r="E101" i="8"/>
  <c r="A102" i="8"/>
  <c r="F101" i="8"/>
  <c r="DH14" i="13"/>
  <c r="DJ16" i="13" s="1"/>
  <c r="DG11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A103" i="8" l="1"/>
  <c r="E102" i="8"/>
  <c r="F102" i="8"/>
  <c r="G101" i="8"/>
  <c r="DI14" i="13"/>
  <c r="DK16" i="13" s="1"/>
  <c r="DH10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E103" i="8" l="1"/>
  <c r="A104" i="8"/>
  <c r="F103" i="8"/>
  <c r="G102" i="8"/>
  <c r="DJ14" i="13"/>
  <c r="DL16" i="13" s="1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G103" i="8" l="1"/>
  <c r="E104" i="8"/>
  <c r="A105" i="8"/>
  <c r="F104" i="8"/>
  <c r="DK14" i="13"/>
  <c r="DM16" i="13" s="1"/>
  <c r="DJ11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G104" i="8" l="1"/>
  <c r="E105" i="8"/>
  <c r="A106" i="8"/>
  <c r="F105" i="8"/>
  <c r="DL14" i="13"/>
  <c r="DN16" i="13" s="1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G105" i="8" l="1"/>
  <c r="A107" i="8"/>
  <c r="E106" i="8"/>
  <c r="F106" i="8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106" i="8" l="1"/>
  <c r="E107" i="8"/>
  <c r="A108" i="8"/>
  <c r="F107" i="8"/>
  <c r="G65" i="20"/>
  <c r="J65" i="20" s="1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E108" i="8" l="1"/>
  <c r="A109" i="8"/>
  <c r="F108" i="8"/>
  <c r="G107" i="8"/>
  <c r="DO14" i="13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G108" i="8" l="1"/>
  <c r="G64" i="20" s="1"/>
  <c r="E109" i="8"/>
  <c r="A110" i="8"/>
  <c r="F109" i="8"/>
  <c r="DP14" i="13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A111" i="8" l="1"/>
  <c r="E110" i="8"/>
  <c r="F110" i="8"/>
  <c r="G109" i="8"/>
  <c r="DR14" i="13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G110" i="8" l="1"/>
  <c r="E111" i="8"/>
  <c r="A112" i="8"/>
  <c r="F111" i="8"/>
  <c r="DQ11" i="13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E112" i="8" l="1"/>
  <c r="A113" i="8"/>
  <c r="F112" i="8"/>
  <c r="G111" i="8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A114" i="8" l="1"/>
  <c r="E113" i="8"/>
  <c r="F113" i="8"/>
  <c r="G112" i="8"/>
  <c r="DT14" i="13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G113" i="8" l="1"/>
  <c r="A115" i="8"/>
  <c r="E114" i="8"/>
  <c r="F114" i="8"/>
  <c r="DT11" i="13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G114" i="8" l="1"/>
  <c r="E115" i="8"/>
  <c r="A116" i="8"/>
  <c r="F115" i="8"/>
  <c r="DV14" i="13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E116" i="8" l="1"/>
  <c r="A117" i="8"/>
  <c r="F116" i="8"/>
  <c r="G115" i="8"/>
  <c r="DW14" i="13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G116" i="8" l="1"/>
  <c r="E117" i="8"/>
  <c r="A118" i="8"/>
  <c r="F117" i="8"/>
  <c r="DX14" i="13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G117" i="8" l="1"/>
  <c r="A119" i="8"/>
  <c r="E118" i="8"/>
  <c r="F118" i="8"/>
  <c r="DY14" i="13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E119" i="8" l="1"/>
  <c r="A120" i="8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119" i="8"/>
  <c r="G118" i="8"/>
  <c r="DZ14" i="13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G119" i="8" l="1"/>
  <c r="EA14" i="13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J34" i="20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J19" i="20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J28" i="20"/>
  <c r="J44" i="20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1" i="20"/>
  <c r="J61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M41" i="20"/>
  <c r="M4" i="20"/>
  <c r="M10" i="20"/>
  <c r="M15" i="20"/>
  <c r="M64" i="20"/>
  <c r="M38" i="20"/>
  <c r="M40" i="20"/>
  <c r="M30" i="20"/>
  <c r="M63" i="20"/>
  <c r="M23" i="20"/>
  <c r="M21" i="20"/>
  <c r="M24" i="20"/>
  <c r="M7" i="20"/>
  <c r="M26" i="20"/>
  <c r="M5" i="20"/>
  <c r="M32" i="20"/>
  <c r="M6" i="20"/>
  <c r="M27" i="20"/>
  <c r="M16" i="20"/>
  <c r="M60" i="20"/>
  <c r="D66" i="20"/>
  <c r="E66" i="20" s="1"/>
  <c r="M66" i="20"/>
  <c r="M14" i="20"/>
  <c r="M62" i="20"/>
  <c r="M37" i="20"/>
  <c r="M57" i="20"/>
  <c r="M18" i="20"/>
  <c r="M54" i="20"/>
  <c r="M36" i="20"/>
  <c r="M35" i="20"/>
  <c r="D35" i="20"/>
  <c r="E35" i="20" s="1"/>
  <c r="M9" i="20"/>
  <c r="M56" i="20"/>
  <c r="M51" i="20"/>
  <c r="M8" i="20"/>
  <c r="BG20" i="13" l="1"/>
  <c r="BG26" i="13" s="1"/>
  <c r="BH9" i="13"/>
  <c r="CG22" i="13"/>
  <c r="CG21" i="13"/>
  <c r="J4" i="20"/>
  <c r="J21" i="20"/>
  <c r="J8" i="20"/>
  <c r="J66" i="20"/>
  <c r="J51" i="20"/>
  <c r="J63" i="20"/>
  <c r="J64" i="20"/>
  <c r="J41" i="20"/>
  <c r="J56" i="20"/>
  <c r="J40" i="20"/>
  <c r="J10" i="20"/>
  <c r="J26" i="20"/>
  <c r="J14" i="20"/>
  <c r="J27" i="20"/>
  <c r="J9" i="20"/>
  <c r="J6" i="20"/>
  <c r="J54" i="20"/>
  <c r="J7" i="20"/>
  <c r="J37" i="20"/>
  <c r="J60" i="20"/>
  <c r="J32" i="20"/>
  <c r="J18" i="20"/>
  <c r="J23" i="20"/>
  <c r="J35" i="20"/>
  <c r="J57" i="20"/>
  <c r="J38" i="20"/>
  <c r="J36" i="20"/>
  <c r="J24" i="20"/>
  <c r="J62" i="20"/>
  <c r="J16" i="20"/>
  <c r="J5" i="20"/>
  <c r="J30" i="20"/>
  <c r="J15" i="20"/>
  <c r="J25" i="20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BL9" i="13" l="1"/>
  <c r="BK20" i="13"/>
  <c r="BK26" i="13" s="1"/>
  <c r="CK21" i="13"/>
  <c r="CK22" i="13"/>
  <c r="H52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64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59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6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C27" i="13" s="1"/>
  <c r="IN20" i="13" l="1"/>
  <c r="IN26" i="13" s="1"/>
  <c r="D31" i="13" s="1"/>
  <c r="D27" i="13" s="1"/>
  <c r="D30" i="13" l="1"/>
  <c r="C40" i="15"/>
  <c r="C42" i="15" s="1"/>
  <c r="C22" i="15"/>
  <c r="C24" i="15" s="1"/>
  <c r="E12" i="13" l="1"/>
  <c r="AL12" i="13" s="1"/>
  <c r="AL23" i="13" l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  <c r="A8" i="23"/>
  <c r="A9" i="23"/>
  <c r="A10" i="23"/>
  <c r="A11" i="23"/>
  <c r="A12" i="23"/>
  <c r="E12" i="23"/>
  <c r="F12" i="23"/>
  <c r="G12" i="23"/>
  <c r="H9" i="20"/>
  <c r="E10" i="23"/>
  <c r="F10" i="23"/>
  <c r="G10" i="23"/>
  <c r="H5" i="20"/>
  <c r="E11" i="23"/>
  <c r="F11" i="23"/>
  <c r="G11" i="23"/>
  <c r="H7" i="20"/>
  <c r="E9" i="23"/>
  <c r="F9" i="23"/>
  <c r="G9" i="23"/>
  <c r="H6" i="20"/>
  <c r="A94" i="23"/>
  <c r="A95" i="23"/>
  <c r="E95" i="23"/>
  <c r="F95" i="23"/>
  <c r="G95" i="23"/>
  <c r="H51" i="20"/>
  <c r="H50" i="20"/>
  <c r="A37" i="23"/>
  <c r="A38" i="23"/>
  <c r="E38" i="23"/>
  <c r="F38" i="23"/>
  <c r="G38" i="23"/>
  <c r="H29" i="20"/>
  <c r="A50" i="23"/>
  <c r="A51" i="23"/>
  <c r="A52" i="23"/>
  <c r="E52" i="23"/>
  <c r="F52" i="23"/>
  <c r="G52" i="23"/>
  <c r="H34" i="20"/>
  <c r="A26" i="23"/>
  <c r="A27" i="23"/>
  <c r="A28" i="23"/>
  <c r="E28" i="23"/>
  <c r="F28" i="23"/>
  <c r="G28" i="23"/>
  <c r="H39" i="20"/>
  <c r="A77" i="23"/>
  <c r="E77" i="23"/>
  <c r="F77" i="23"/>
  <c r="G77" i="23"/>
  <c r="H46" i="20"/>
  <c r="A31" i="23"/>
  <c r="A32" i="23"/>
  <c r="E32" i="23"/>
  <c r="F32" i="23"/>
  <c r="G32" i="23"/>
  <c r="H20" i="20"/>
  <c r="A79" i="23"/>
  <c r="A80" i="23"/>
  <c r="A81" i="23"/>
  <c r="E81" i="23"/>
  <c r="F81" i="23"/>
  <c r="G81" i="23"/>
  <c r="H49" i="20"/>
  <c r="A49" i="23"/>
  <c r="E49" i="23"/>
  <c r="F49" i="23"/>
  <c r="G49" i="23"/>
  <c r="H22" i="20"/>
  <c r="A21" i="23"/>
  <c r="E21" i="23"/>
  <c r="F21" i="23"/>
  <c r="G21" i="23"/>
  <c r="H14" i="20"/>
  <c r="A70" i="23"/>
  <c r="A71" i="23"/>
  <c r="A72" i="23"/>
  <c r="E72" i="23"/>
  <c r="F72" i="23"/>
  <c r="G72" i="23"/>
  <c r="H60" i="20"/>
  <c r="A82" i="23"/>
  <c r="A83" i="23"/>
  <c r="E83" i="23"/>
  <c r="F83" i="23"/>
  <c r="G83" i="23"/>
  <c r="H38" i="20"/>
  <c r="E31" i="23"/>
  <c r="F31" i="23"/>
  <c r="G31" i="23"/>
  <c r="H28" i="20"/>
  <c r="A16" i="23"/>
  <c r="A17" i="23"/>
  <c r="A18" i="23"/>
  <c r="E18" i="23"/>
  <c r="F18" i="23"/>
  <c r="G18" i="23"/>
  <c r="H8" i="20"/>
  <c r="A33" i="23"/>
  <c r="E33" i="23"/>
  <c r="F33" i="23"/>
  <c r="G33" i="23"/>
  <c r="H30" i="20"/>
  <c r="E26" i="23"/>
  <c r="F26" i="23"/>
  <c r="G26" i="23"/>
  <c r="H13" i="20"/>
  <c r="A44" i="23"/>
  <c r="E44" i="23"/>
  <c r="F44" i="23"/>
  <c r="G44" i="23"/>
  <c r="H16" i="20"/>
  <c r="A56" i="23"/>
  <c r="A57" i="23"/>
  <c r="A58" i="23"/>
  <c r="A59" i="23"/>
  <c r="E59" i="23"/>
  <c r="F59" i="23"/>
  <c r="G59" i="23"/>
  <c r="H54" i="20"/>
  <c r="E16" i="23"/>
  <c r="F16" i="23"/>
  <c r="G16" i="23"/>
  <c r="H12" i="20"/>
  <c r="A34" i="23"/>
  <c r="A35" i="23"/>
  <c r="A36" i="23"/>
  <c r="E36" i="23"/>
  <c r="F36" i="23"/>
  <c r="G36" i="23"/>
  <c r="H31" i="20"/>
  <c r="A29" i="23"/>
  <c r="E29" i="23"/>
  <c r="F29" i="23"/>
  <c r="G29" i="23"/>
  <c r="H19" i="20"/>
  <c r="E17" i="23"/>
  <c r="F17" i="23"/>
  <c r="G17" i="23"/>
  <c r="H10" i="20"/>
  <c r="E8" i="23"/>
  <c r="F8" i="23"/>
  <c r="G8" i="23"/>
  <c r="H4" i="20"/>
  <c r="A45" i="23"/>
  <c r="A46" i="23"/>
  <c r="A47" i="23"/>
  <c r="A48" i="23"/>
  <c r="E48" i="23"/>
  <c r="F48" i="23"/>
  <c r="G48" i="23"/>
  <c r="H27" i="20"/>
  <c r="E27" i="23"/>
  <c r="F27" i="23"/>
  <c r="G27" i="23"/>
  <c r="H18" i="20"/>
  <c r="A61" i="23"/>
  <c r="A62" i="23"/>
  <c r="A63" i="23"/>
  <c r="A64" i="23"/>
  <c r="E64" i="23"/>
  <c r="F64" i="23"/>
  <c r="G64" i="23"/>
  <c r="H57" i="20"/>
  <c r="E94" i="23"/>
  <c r="F94" i="23"/>
  <c r="G94" i="23"/>
  <c r="H42" i="20"/>
  <c r="A22" i="23"/>
  <c r="A23" i="23"/>
  <c r="E23" i="23"/>
  <c r="F23" i="23"/>
  <c r="G23" i="23"/>
  <c r="H17" i="20"/>
  <c r="A24" i="23"/>
  <c r="E24" i="23"/>
  <c r="F24" i="23"/>
  <c r="G24" i="23"/>
  <c r="H23" i="20"/>
  <c r="E82" i="23"/>
  <c r="F82" i="23"/>
  <c r="G82" i="23"/>
  <c r="H58" i="20"/>
  <c r="E63" i="23"/>
  <c r="F63" i="23"/>
  <c r="G63" i="23"/>
  <c r="H44" i="20"/>
  <c r="A30" i="23"/>
  <c r="E30" i="23"/>
  <c r="F30" i="23"/>
  <c r="G30" i="23"/>
  <c r="H21" i="20"/>
  <c r="E51" i="23"/>
  <c r="F51" i="23"/>
  <c r="G51" i="23"/>
  <c r="H48" i="20"/>
  <c r="A41" i="23"/>
  <c r="A42" i="23"/>
  <c r="E42" i="23"/>
  <c r="F42" i="23"/>
  <c r="G42" i="23"/>
  <c r="H47" i="20"/>
  <c r="A75" i="23"/>
  <c r="A76" i="23"/>
  <c r="E76" i="23"/>
  <c r="F76" i="23"/>
  <c r="G76" i="23"/>
  <c r="H56" i="20"/>
  <c r="A15" i="23"/>
  <c r="E15" i="23"/>
  <c r="F15" i="23"/>
  <c r="G15" i="23"/>
  <c r="H11" i="20"/>
  <c r="A67" i="23"/>
  <c r="E67" i="23"/>
  <c r="F67" i="23"/>
  <c r="G67" i="23"/>
  <c r="H65" i="20"/>
  <c r="E61" i="23"/>
  <c r="F61" i="23"/>
  <c r="G61" i="23"/>
  <c r="H33" i="20"/>
  <c r="E62" i="23"/>
  <c r="F62" i="23"/>
  <c r="G62" i="23"/>
  <c r="H36" i="20"/>
  <c r="A55" i="23"/>
  <c r="E55" i="23"/>
  <c r="F55" i="23"/>
  <c r="G55" i="23"/>
  <c r="H26" i="20"/>
  <c r="A90" i="23"/>
  <c r="A91" i="23"/>
  <c r="E91" i="23"/>
  <c r="F91" i="23"/>
  <c r="G91" i="23"/>
  <c r="H61" i="20"/>
  <c r="A65" i="23"/>
  <c r="A66" i="23"/>
  <c r="E66" i="23"/>
  <c r="F66" i="23"/>
  <c r="G66" i="23"/>
  <c r="H45" i="20"/>
  <c r="A19" i="23"/>
  <c r="E19" i="23"/>
  <c r="F19" i="23"/>
  <c r="G19" i="23"/>
  <c r="H15" i="20"/>
  <c r="A84" i="23"/>
  <c r="E84" i="23"/>
  <c r="F84" i="23"/>
  <c r="G84" i="23"/>
  <c r="H63" i="20"/>
  <c r="A60" i="23"/>
  <c r="E60" i="23"/>
  <c r="F60" i="23"/>
  <c r="G60" i="23"/>
  <c r="H43" i="20"/>
  <c r="E50" i="23"/>
  <c r="F50" i="23"/>
  <c r="G50" i="23"/>
  <c r="H53" i="20"/>
  <c r="E45" i="23"/>
  <c r="F45" i="23"/>
  <c r="G45" i="23"/>
  <c r="H32" i="20"/>
  <c r="E58" i="23"/>
  <c r="F58" i="23"/>
  <c r="G58" i="23"/>
  <c r="H40" i="20"/>
  <c r="A39" i="23"/>
  <c r="A40" i="23"/>
  <c r="E40" i="23"/>
  <c r="F40" i="23"/>
  <c r="G40" i="23"/>
  <c r="H24" i="20"/>
  <c r="E34" i="23"/>
  <c r="F34" i="23"/>
  <c r="G34" i="23"/>
  <c r="H37" i="20"/>
  <c r="A53" i="23"/>
  <c r="F53" i="23"/>
  <c r="E53" i="23"/>
  <c r="E71" i="23"/>
  <c r="F71" i="23"/>
  <c r="G71" i="23"/>
  <c r="E47" i="23"/>
  <c r="F47" i="23"/>
  <c r="G47" i="23"/>
  <c r="A68" i="23"/>
  <c r="A69" i="23"/>
  <c r="F69" i="23"/>
  <c r="E69" i="23"/>
  <c r="F37" i="23"/>
  <c r="E37" i="23"/>
  <c r="A88" i="23"/>
  <c r="A43" i="23"/>
  <c r="A86" i="23"/>
  <c r="A87" i="23"/>
  <c r="E87" i="23"/>
  <c r="F87" i="23"/>
  <c r="G87" i="23"/>
  <c r="E39" i="23"/>
  <c r="F39" i="23"/>
  <c r="G39" i="23"/>
  <c r="F75" i="23"/>
  <c r="E75" i="23"/>
  <c r="E79" i="23"/>
  <c r="F79" i="23"/>
  <c r="G79" i="23"/>
  <c r="G69" i="23"/>
  <c r="G53" i="23"/>
  <c r="F43" i="23"/>
  <c r="E43" i="23"/>
  <c r="G37" i="23"/>
  <c r="F35" i="23"/>
  <c r="E35" i="23"/>
  <c r="A92" i="23"/>
  <c r="F92" i="23"/>
  <c r="E92" i="23"/>
  <c r="E86" i="23"/>
  <c r="F86" i="23"/>
  <c r="G86" i="23"/>
  <c r="E70" i="23"/>
  <c r="F70" i="23"/>
  <c r="G70" i="23"/>
  <c r="F68" i="23"/>
  <c r="E68" i="23"/>
  <c r="E46" i="23"/>
  <c r="F46" i="23"/>
  <c r="G46" i="23"/>
  <c r="E22" i="23"/>
  <c r="F22" i="23"/>
  <c r="G22" i="23"/>
  <c r="E88" i="23"/>
  <c r="F88" i="23"/>
  <c r="G88" i="23"/>
  <c r="E80" i="23"/>
  <c r="F80" i="23"/>
  <c r="G80" i="23"/>
  <c r="E56" i="23"/>
  <c r="F56" i="23"/>
  <c r="G56" i="23"/>
  <c r="E65" i="23"/>
  <c r="F65" i="23"/>
  <c r="G65" i="23"/>
  <c r="E57" i="23"/>
  <c r="F57" i="23"/>
  <c r="G57" i="23"/>
  <c r="E41" i="23"/>
  <c r="F41" i="23"/>
  <c r="G41" i="23"/>
  <c r="E90" i="23"/>
  <c r="F90" i="23"/>
  <c r="G90" i="23"/>
  <c r="G75" i="23"/>
  <c r="G43" i="23"/>
  <c r="G35" i="23"/>
  <c r="G92" i="23"/>
  <c r="G68" i="23"/>
</calcChain>
</file>

<file path=xl/sharedStrings.xml><?xml version="1.0" encoding="utf-8"?>
<sst xmlns="http://schemas.openxmlformats.org/spreadsheetml/2006/main" count="2670" uniqueCount="630">
  <si>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</si>
  <si>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</si>
  <si>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</si>
  <si>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</si>
  <si>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</si>
  <si>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</si>
  <si>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</si>
  <si>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</si>
  <si>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</si>
  <si>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</si>
  <si>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</si>
  <si>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</si>
  <si>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</si>
  <si>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</si>
  <si>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</si>
  <si>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</si>
  <si>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</si>
  <si>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</si>
  <si>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</si>
  <si>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</si>
  <si>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</si>
  <si>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</si>
  <si>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</si>
  <si>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</si>
  <si>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</si>
  <si>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</si>
  <si>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</si>
  <si>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</si>
  <si>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</si>
  <si>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</si>
  <si>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</si>
  <si>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</si>
  <si>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</si>
  <si>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</si>
  <si>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</si>
  <si>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</si>
  <si>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</si>
  <si>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</si>
  <si>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</si>
  <si>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</si>
  <si>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</si>
  <si>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</si>
  <si>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</si>
  <si>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</si>
  <si>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</si>
  <si>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</si>
  <si>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</si>
  <si>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</si>
  <si>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</si>
  <si>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</si>
  <si>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</si>
  <si>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</si>
  <si>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</si>
  <si>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</si>
  <si>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</si>
  <si>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</si>
  <si>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</si>
  <si>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</si>
  <si>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</si>
  <si>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</si>
  <si>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</si>
  <si>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</si>
  <si>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</si>
  <si>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</si>
  <si>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</si>
  <si>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</si>
  <si>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</si>
  <si>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</si>
  <si>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</si>
  <si>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</si>
  <si>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</si>
  <si>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</si>
  <si>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</si>
  <si>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</si>
  <si>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</si>
  <si>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</si>
  <si>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</si>
  <si>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</si>
  <si>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</si>
  <si>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</si>
  <si>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</si>
  <si>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</si>
  <si>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</si>
  <si>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</si>
  <si>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</si>
  <si>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</si>
  <si>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</si>
  <si>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</si>
  <si>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</si>
  <si>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</si>
  <si>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</si>
  <si>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</si>
  <si>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</si>
  <si>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</si>
  <si>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</si>
  <si>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</si>
  <si>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</si>
  <si>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</si>
  <si>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</si>
  <si>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</si>
  <si>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</si>
  <si>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</si>
  <si>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</si>
  <si>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</si>
  <si>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</si>
  <si>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</si>
  <si>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</si>
  <si>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</si>
  <si>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</si>
  <si>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</si>
  <si>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</si>
  <si>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</si>
  <si>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</si>
  <si>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</si>
  <si>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</si>
  <si>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</si>
  <si>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</si>
  <si>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</si>
  <si>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</si>
  <si>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</si>
  <si>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</si>
  <si>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</si>
  <si>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</si>
  <si>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</si>
  <si>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</si>
  <si>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</si>
  <si>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</si>
  <si>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</si>
  <si>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</si>
  <si>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</si>
  <si>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</si>
  <si>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</si>
  <si>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</si>
  <si>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</si>
  <si>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</si>
  <si>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</si>
  <si>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</si>
  <si>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</si>
  <si>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</si>
  <si>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</si>
  <si>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</si>
  <si>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</si>
  <si>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</si>
  <si>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</si>
  <si>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</si>
  <si>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</si>
  <si>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</si>
  <si>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</si>
  <si>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</si>
  <si>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</si>
  <si>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</si>
  <si>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</si>
  <si>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</si>
  <si>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</si>
  <si>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</si>
  <si>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</si>
  <si>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</si>
  <si>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</si>
  <si>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</si>
  <si>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</si>
  <si>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</si>
  <si>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</si>
  <si>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</si>
  <si>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</si>
  <si>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</si>
  <si>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</si>
  <si>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</si>
  <si>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</si>
  <si>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</si>
  <si>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</si>
  <si>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</si>
  <si>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</si>
  <si>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</si>
  <si>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</si>
  <si>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</si>
  <si>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</si>
  <si>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</si>
  <si>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</si>
  <si>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</si>
  <si>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</si>
  <si>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</si>
  <si>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</si>
  <si>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</si>
  <si>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</si>
  <si>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</si>
  <si>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</si>
  <si>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</si>
  <si>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</si>
  <si>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</si>
  <si>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</si>
  <si>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</si>
  <si>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</si>
  <si>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</si>
  <si>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</si>
  <si>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</si>
  <si>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</si>
  <si>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</si>
  <si>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</si>
  <si>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</si>
  <si>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</si>
  <si>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</si>
  <si>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</si>
  <si>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</si>
  <si>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</si>
  <si>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</si>
  <si>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</si>
  <si>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</si>
  <si>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</si>
  <si>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</si>
  <si>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</si>
  <si>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</si>
  <si>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</si>
  <si>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</si>
  <si>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</si>
  <si>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</si>
  <si>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</si>
  <si>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</si>
  <si>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</si>
  <si>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</si>
  <si>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</si>
  <si>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</si>
  <si>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</si>
  <si>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</si>
  <si>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</si>
  <si>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</si>
  <si>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</si>
  <si>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</si>
  <si>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</si>
  <si>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</si>
  <si>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</si>
  <si>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</si>
  <si>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</si>
  <si>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</si>
  <si>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</si>
  <si>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</si>
  <si>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</si>
  <si>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</si>
  <si>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</si>
  <si>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</si>
  <si>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</si>
  <si>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</si>
  <si>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</si>
  <si>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</si>
  <si>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</si>
  <si>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</si>
  <si>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</si>
  <si>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</si>
  <si>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</si>
  <si>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</si>
  <si>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</si>
  <si>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</si>
  <si>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</si>
  <si>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</si>
  <si>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</si>
  <si>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</si>
  <si>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</si>
  <si>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</si>
  <si>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</si>
  <si>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</si>
  <si>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</si>
  <si>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</si>
  <si>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</si>
  <si>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</si>
  <si>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</si>
  <si>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</si>
  <si>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</si>
  <si>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</si>
  <si>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</si>
  <si>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</si>
  <si>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</si>
  <si>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</si>
  <si>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</si>
  <si>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</si>
  <si>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</si>
  <si>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</si>
  <si>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</si>
  <si>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</si>
  <si>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</si>
  <si>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</si>
  <si>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</si>
  <si>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</si>
  <si>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</si>
  <si>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</si>
  <si>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</si>
  <si>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</si>
  <si>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</si>
  <si>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</si>
  <si>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</si>
  <si>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</si>
  <si>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</si>
  <si>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</si>
  <si>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</si>
  <si>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</si>
  <si>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</si>
  <si>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</si>
  <si>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</si>
  <si>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</si>
  <si>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</si>
  <si>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</si>
  <si>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</si>
  <si>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</si>
  <si>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</si>
  <si>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</si>
  <si>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</si>
  <si>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</si>
  <si>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</si>
  <si>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</si>
  <si>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</si>
  <si>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</si>
  <si>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</si>
  <si>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</si>
  <si>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</si>
  <si>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</si>
  <si>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</si>
  <si>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</si>
  <si>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</si>
  <si>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</si>
  <si>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</si>
  <si>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</si>
  <si>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</si>
  <si>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</si>
  <si>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</si>
  <si>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</si>
  <si>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</si>
  <si>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</si>
  <si>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</si>
  <si>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</si>
  <si>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</si>
  <si>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</si>
  <si>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</si>
  <si>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</si>
  <si>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</si>
  <si>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</si>
  <si>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</si>
  <si>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</si>
  <si>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</si>
  <si>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</si>
  <si>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</si>
  <si>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</si>
  <si>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</si>
  <si>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</si>
  <si>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</si>
  <si>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</si>
  <si>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</si>
  <si>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</si>
  <si>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</si>
  <si>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</si>
  <si>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</si>
  <si>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</si>
  <si>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</si>
  <si>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</si>
  <si>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</si>
  <si>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</si>
  <si>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</si>
  <si>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</si>
  <si>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</si>
  <si>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</si>
  <si>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</si>
  <si>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</si>
  <si>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</si>
  <si>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</si>
  <si>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</si>
  <si>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</si>
  <si>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</si>
  <si>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</si>
  <si>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</si>
  <si>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</si>
  <si>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</si>
  <si>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</si>
  <si>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</si>
  <si>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</si>
  <si>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</si>
  <si>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</si>
  <si>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</si>
  <si>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</si>
  <si>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</si>
  <si>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</si>
  <si>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</si>
  <si>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</si>
  <si>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</si>
  <si>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</si>
  <si>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</si>
  <si>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</si>
  <si>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</si>
  <si>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</si>
  <si>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</si>
  <si>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</si>
  <si>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</si>
  <si>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</si>
  <si>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</si>
  <si>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</si>
  <si>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</si>
  <si>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</si>
  <si>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</si>
  <si>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</si>
  <si>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</si>
  <si>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</si>
  <si>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</si>
  <si>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</si>
  <si>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</si>
  <si>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</si>
  <si>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</si>
  <si>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</si>
  <si>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</si>
  <si>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</si>
  <si>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</si>
  <si>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</si>
  <si>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</si>
  <si>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</si>
  <si>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</si>
  <si>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</si>
  <si>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</si>
  <si>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</si>
  <si>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</si>
  <si>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</si>
  <si>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</si>
  <si>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</si>
  <si>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</si>
  <si>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</si>
  <si>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</si>
  <si>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</si>
  <si>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</si>
  <si>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</si>
  <si>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</si>
  <si>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</si>
  <si>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</si>
  <si>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</si>
  <si>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</si>
  <si>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</si>
  <si>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</si>
  <si>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</si>
  <si>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</si>
  <si>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</si>
  <si>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</si>
  <si>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</si>
  <si>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</si>
  <si>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</si>
  <si>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</si>
  <si>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</si>
  <si>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</si>
  <si>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</si>
  <si>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</si>
  <si>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</si>
  <si>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</si>
  <si>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</si>
  <si>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</si>
  <si>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</si>
  <si>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</si>
  <si>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</si>
  <si>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</si>
  <si>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</si>
  <si>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</si>
  <si>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</si>
  <si>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</si>
  <si>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</si>
  <si>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</si>
  <si>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</si>
  <si>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</si>
  <si>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</si>
  <si>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</si>
  <si>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</si>
  <si>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</si>
  <si>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</si>
  <si>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</si>
  <si>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</si>
  <si>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</si>
  <si>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</si>
  <si>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</si>
  <si>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</si>
  <si>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</si>
  <si>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</si>
  <si>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</si>
  <si>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</si>
  <si>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</si>
  <si>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</si>
  <si>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</si>
  <si>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</si>
  <si>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</si>
  <si>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</si>
  <si>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</si>
  <si>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</si>
  <si>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</si>
  <si>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</si>
  <si>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</si>
  <si>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</si>
  <si>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</si>
  <si>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</si>
  <si>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</si>
  <si>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</si>
  <si>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</si>
  <si>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</si>
  <si>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</si>
  <si>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</si>
  <si>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</si>
  <si>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</si>
  <si>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</si>
  <si>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</si>
  <si>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</si>
  <si>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</si>
  <si>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</si>
  <si>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</si>
  <si>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</si>
  <si>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</si>
  <si>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</si>
  <si>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</si>
  <si>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</si>
  <si>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</si>
  <si>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</si>
  <si>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</si>
  <si>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</si>
  <si>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</si>
  <si>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</si>
  <si>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</si>
  <si>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</si>
  <si>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</si>
  <si>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</si>
  <si>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</si>
  <si>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</si>
  <si>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</si>
  <si>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</si>
  <si>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</si>
  <si>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</si>
  <si>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</si>
  <si>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</si>
  <si>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</si>
  <si>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</si>
  <si>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</si>
  <si>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</si>
  <si>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</si>
  <si>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</si>
  <si>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</si>
  <si>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</si>
  <si>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</si>
  <si>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</si>
  <si>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</si>
  <si>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</si>
  <si>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</si>
  <si>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</si>
  <si>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</si>
  <si>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</si>
  <si>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</si>
  <si>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</si>
  <si>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</si>
  <si>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</si>
  <si>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</si>
  <si>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</si>
  <si>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</si>
  <si>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</si>
  <si>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</si>
  <si>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</si>
  <si>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</si>
  <si>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</si>
  <si>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</si>
  <si>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</si>
  <si>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</si>
  <si>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</si>
  <si>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</si>
  <si>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</si>
  <si>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</si>
  <si>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</si>
  <si>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</si>
  <si>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</si>
  <si>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</si>
  <si>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</si>
  <si>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</si>
  <si>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</si>
  <si>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</si>
  <si>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</si>
  <si>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</si>
  <si>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</si>
  <si>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</si>
  <si>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</si>
  <si>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</si>
  <si>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</si>
  <si>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</si>
  <si>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</si>
  <si>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</si>
  <si>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</si>
  <si>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</si>
  <si>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</si>
  <si>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</si>
  <si>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</si>
  <si>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</si>
  <si>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</si>
  <si>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</si>
  <si>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</si>
  <si>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</si>
  <si>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</si>
  <si>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</si>
  <si>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</si>
  <si>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</si>
  <si>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</si>
  <si>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</si>
  <si>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</si>
  <si>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</si>
  <si>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</si>
  <si>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</si>
  <si>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</si>
  <si>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</si>
  <si>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</si>
  <si>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</si>
  <si>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</si>
  <si>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</si>
  <si>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</si>
  <si>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</si>
  <si>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</si>
  <si>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</si>
  <si>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</si>
  <si>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</si>
  <si>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</si>
  <si>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</si>
  <si>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</si>
  <si>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</si>
  <si>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</si>
  <si>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</si>
  <si>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</si>
  <si>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</si>
  <si>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</si>
  <si>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</si>
  <si>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</si>
  <si>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</si>
  <si>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</si>
  <si>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</si>
  <si>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* measured as the compound % increase over the last 5 days.</t>
  </si>
  <si>
    <t>Saint Pierre and Miquelon</t>
  </si>
  <si>
    <t>South Sudan</t>
  </si>
  <si>
    <t>Western Sahara</t>
  </si>
  <si>
    <t>Falkland Islands (Malvinas)</t>
  </si>
  <si>
    <t>Sao Tome and Principe</t>
  </si>
  <si>
    <t>Yemen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</si>
</sst>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0" fontId="10" fillId="6" borderId="29" xfId="0" applyFont="1" applyFill="1" applyBorder="1" applyAlignment="1">
      <alignment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center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7557.7282499999992</c:v>
                </c:pt>
                <c:pt idx="1">
                  <c:v>7557.7282499999992</c:v>
                </c:pt>
                <c:pt idx="2">
                  <c:v>7557.7282499999992</c:v>
                </c:pt>
                <c:pt idx="3">
                  <c:v>7557.7282499999992</c:v>
                </c:pt>
                <c:pt idx="4">
                  <c:v>7557.7282499999992</c:v>
                </c:pt>
                <c:pt idx="5">
                  <c:v>7557.7282499999992</c:v>
                </c:pt>
                <c:pt idx="6">
                  <c:v>7557.7282499999992</c:v>
                </c:pt>
                <c:pt idx="7">
                  <c:v>7557.7282499999992</c:v>
                </c:pt>
                <c:pt idx="8">
                  <c:v>7557.7282499999992</c:v>
                </c:pt>
                <c:pt idx="9">
                  <c:v>7557.7282499999992</c:v>
                </c:pt>
                <c:pt idx="10">
                  <c:v>7557.7282499999992</c:v>
                </c:pt>
                <c:pt idx="11">
                  <c:v>7557.7282499999992</c:v>
                </c:pt>
                <c:pt idx="12">
                  <c:v>7557.7282499999992</c:v>
                </c:pt>
                <c:pt idx="13">
                  <c:v>7557.7282499999992</c:v>
                </c:pt>
                <c:pt idx="14">
                  <c:v>7557.7282499999992</c:v>
                </c:pt>
                <c:pt idx="15">
                  <c:v>7557.7282499999992</c:v>
                </c:pt>
                <c:pt idx="16">
                  <c:v>7557.7282499999992</c:v>
                </c:pt>
                <c:pt idx="17">
                  <c:v>7557.7282499999992</c:v>
                </c:pt>
                <c:pt idx="18">
                  <c:v>7557.7282499999992</c:v>
                </c:pt>
                <c:pt idx="19">
                  <c:v>7557.7282499999992</c:v>
                </c:pt>
                <c:pt idx="20">
                  <c:v>7557.7282499999992</c:v>
                </c:pt>
                <c:pt idx="21">
                  <c:v>7557.7282499999992</c:v>
                </c:pt>
                <c:pt idx="22">
                  <c:v>7557.7282499999992</c:v>
                </c:pt>
                <c:pt idx="23">
                  <c:v>7557.7282499999992</c:v>
                </c:pt>
                <c:pt idx="24">
                  <c:v>7557.7282499999992</c:v>
                </c:pt>
                <c:pt idx="25">
                  <c:v>7557.7282499999992</c:v>
                </c:pt>
                <c:pt idx="26">
                  <c:v>7557.7282499999992</c:v>
                </c:pt>
                <c:pt idx="27">
                  <c:v>7557.7282499999992</c:v>
                </c:pt>
                <c:pt idx="28">
                  <c:v>7557.7282499999992</c:v>
                </c:pt>
                <c:pt idx="29">
                  <c:v>7557.7282499999992</c:v>
                </c:pt>
                <c:pt idx="30">
                  <c:v>7557.7282499999992</c:v>
                </c:pt>
                <c:pt idx="31">
                  <c:v>7557.7282499999992</c:v>
                </c:pt>
                <c:pt idx="32">
                  <c:v>7557.7282499999992</c:v>
                </c:pt>
                <c:pt idx="33">
                  <c:v>7557.7282499999992</c:v>
                </c:pt>
                <c:pt idx="34">
                  <c:v>7557.7282499999992</c:v>
                </c:pt>
                <c:pt idx="35">
                  <c:v>7557.7282499999992</c:v>
                </c:pt>
                <c:pt idx="36">
                  <c:v>7557.7282499999992</c:v>
                </c:pt>
                <c:pt idx="37">
                  <c:v>7557.7282499999992</c:v>
                </c:pt>
                <c:pt idx="38">
                  <c:v>7557.7282499999992</c:v>
                </c:pt>
                <c:pt idx="39">
                  <c:v>7557.7282499999992</c:v>
                </c:pt>
                <c:pt idx="40">
                  <c:v>7557.7282499999992</c:v>
                </c:pt>
                <c:pt idx="41">
                  <c:v>7557.7282499999992</c:v>
                </c:pt>
                <c:pt idx="42">
                  <c:v>7557.7282499999992</c:v>
                </c:pt>
                <c:pt idx="43">
                  <c:v>7557.7282499999992</c:v>
                </c:pt>
                <c:pt idx="44">
                  <c:v>7557.7282499999992</c:v>
                </c:pt>
                <c:pt idx="45">
                  <c:v>7557.7282499999992</c:v>
                </c:pt>
                <c:pt idx="46">
                  <c:v>7557.7282499999992</c:v>
                </c:pt>
                <c:pt idx="47">
                  <c:v>7557.7282499999992</c:v>
                </c:pt>
                <c:pt idx="48">
                  <c:v>7557.7282499999992</c:v>
                </c:pt>
                <c:pt idx="49">
                  <c:v>7557.7282499999992</c:v>
                </c:pt>
                <c:pt idx="50">
                  <c:v>7557.7282499999992</c:v>
                </c:pt>
                <c:pt idx="51">
                  <c:v>7557.7282499999992</c:v>
                </c:pt>
                <c:pt idx="52">
                  <c:v>7557.7282499999992</c:v>
                </c:pt>
                <c:pt idx="53">
                  <c:v>7557.7282499999992</c:v>
                </c:pt>
                <c:pt idx="54">
                  <c:v>7557.7282499999992</c:v>
                </c:pt>
                <c:pt idx="55">
                  <c:v>7557.7282499999992</c:v>
                </c:pt>
                <c:pt idx="56">
                  <c:v>7557.7282499999992</c:v>
                </c:pt>
                <c:pt idx="57">
                  <c:v>7557.7282499999992</c:v>
                </c:pt>
                <c:pt idx="58">
                  <c:v>7557.7282499999992</c:v>
                </c:pt>
                <c:pt idx="59">
                  <c:v>7557.7282499999992</c:v>
                </c:pt>
                <c:pt idx="60">
                  <c:v>7557.7282499999992</c:v>
                </c:pt>
                <c:pt idx="61">
                  <c:v>7557.7282499999992</c:v>
                </c:pt>
                <c:pt idx="62">
                  <c:v>7557.7282499999992</c:v>
                </c:pt>
                <c:pt idx="63">
                  <c:v>7557.7282499999992</c:v>
                </c:pt>
                <c:pt idx="64">
                  <c:v>7557.7282499999992</c:v>
                </c:pt>
                <c:pt idx="65">
                  <c:v>7557.7282499999992</c:v>
                </c:pt>
                <c:pt idx="66">
                  <c:v>7557.7282499999992</c:v>
                </c:pt>
                <c:pt idx="67">
                  <c:v>7557.7282499999992</c:v>
                </c:pt>
                <c:pt idx="68">
                  <c:v>7557.7282499999992</c:v>
                </c:pt>
                <c:pt idx="69">
                  <c:v>7557.7282499999992</c:v>
                </c:pt>
                <c:pt idx="70">
                  <c:v>7557.7282499999992</c:v>
                </c:pt>
                <c:pt idx="71">
                  <c:v>7557.7282499999992</c:v>
                </c:pt>
                <c:pt idx="72">
                  <c:v>7557.7282499999992</c:v>
                </c:pt>
                <c:pt idx="73">
                  <c:v>7557.7282499999992</c:v>
                </c:pt>
                <c:pt idx="74">
                  <c:v>7557.7282499999992</c:v>
                </c:pt>
                <c:pt idx="75">
                  <c:v>7557.7282499999992</c:v>
                </c:pt>
                <c:pt idx="76">
                  <c:v>7557.7282499999992</c:v>
                </c:pt>
                <c:pt idx="77">
                  <c:v>7557.7282499999992</c:v>
                </c:pt>
                <c:pt idx="78">
                  <c:v>7557.7282499999992</c:v>
                </c:pt>
                <c:pt idx="79">
                  <c:v>7557.7282499999992</c:v>
                </c:pt>
                <c:pt idx="80">
                  <c:v>7557.7282499999992</c:v>
                </c:pt>
                <c:pt idx="81">
                  <c:v>7557.7282499999992</c:v>
                </c:pt>
                <c:pt idx="82">
                  <c:v>7557.7282499999992</c:v>
                </c:pt>
                <c:pt idx="83">
                  <c:v>7557.7282499999992</c:v>
                </c:pt>
                <c:pt idx="84">
                  <c:v>7557.7282499999992</c:v>
                </c:pt>
                <c:pt idx="85">
                  <c:v>7557.7282499999992</c:v>
                </c:pt>
                <c:pt idx="86">
                  <c:v>7557.7282499999992</c:v>
                </c:pt>
                <c:pt idx="87">
                  <c:v>7557.7282499999992</c:v>
                </c:pt>
                <c:pt idx="88">
                  <c:v>7557.7282499999992</c:v>
                </c:pt>
                <c:pt idx="89">
                  <c:v>7557.7282499999992</c:v>
                </c:pt>
                <c:pt idx="90">
                  <c:v>7557.7282499999992</c:v>
                </c:pt>
                <c:pt idx="91">
                  <c:v>7557.7282499999992</c:v>
                </c:pt>
                <c:pt idx="92">
                  <c:v>7557.7282499999992</c:v>
                </c:pt>
                <c:pt idx="93">
                  <c:v>7557.7282499999992</c:v>
                </c:pt>
                <c:pt idx="94">
                  <c:v>7557.7282499999992</c:v>
                </c:pt>
                <c:pt idx="95">
                  <c:v>7557.7282499999992</c:v>
                </c:pt>
                <c:pt idx="96">
                  <c:v>7557.7282499999992</c:v>
                </c:pt>
                <c:pt idx="97">
                  <c:v>7557.7282499999992</c:v>
                </c:pt>
                <c:pt idx="98">
                  <c:v>7557.7282499999992</c:v>
                </c:pt>
                <c:pt idx="99">
                  <c:v>7557.7282499999992</c:v>
                </c:pt>
                <c:pt idx="100">
                  <c:v>7557.7282499999992</c:v>
                </c:pt>
                <c:pt idx="101">
                  <c:v>7557.7282499999992</c:v>
                </c:pt>
                <c:pt idx="102">
                  <c:v>7557.7282499999992</c:v>
                </c:pt>
                <c:pt idx="103">
                  <c:v>7557.7282499999992</c:v>
                </c:pt>
                <c:pt idx="104">
                  <c:v>7557.7282499999992</c:v>
                </c:pt>
                <c:pt idx="105">
                  <c:v>7557.7282499999992</c:v>
                </c:pt>
                <c:pt idx="106">
                  <c:v>7557.7282499999992</c:v>
                </c:pt>
                <c:pt idx="107">
                  <c:v>7557.7282499999992</c:v>
                </c:pt>
                <c:pt idx="108">
                  <c:v>7557.7282499999992</c:v>
                </c:pt>
                <c:pt idx="109">
                  <c:v>7557.7282499999992</c:v>
                </c:pt>
                <c:pt idx="110">
                  <c:v>7557.7282499999992</c:v>
                </c:pt>
                <c:pt idx="111">
                  <c:v>7557.7282499999992</c:v>
                </c:pt>
                <c:pt idx="112">
                  <c:v>7557.7282499999992</c:v>
                </c:pt>
                <c:pt idx="113">
                  <c:v>7557.7282499999992</c:v>
                </c:pt>
                <c:pt idx="114">
                  <c:v>7557.7282499999992</c:v>
                </c:pt>
                <c:pt idx="115">
                  <c:v>7557.7282499999992</c:v>
                </c:pt>
                <c:pt idx="116">
                  <c:v>7557.7282499999992</c:v>
                </c:pt>
                <c:pt idx="117">
                  <c:v>7557.7282499999992</c:v>
                </c:pt>
                <c:pt idx="118">
                  <c:v>7557.7282499999992</c:v>
                </c:pt>
                <c:pt idx="119">
                  <c:v>7557.7282499999992</c:v>
                </c:pt>
                <c:pt idx="120">
                  <c:v>7557.7282499999992</c:v>
                </c:pt>
                <c:pt idx="121">
                  <c:v>7557.7282499999992</c:v>
                </c:pt>
                <c:pt idx="122">
                  <c:v>7557.7282499999992</c:v>
                </c:pt>
                <c:pt idx="123">
                  <c:v>7557.7282499999992</c:v>
                </c:pt>
                <c:pt idx="124">
                  <c:v>7557.7282499999992</c:v>
                </c:pt>
                <c:pt idx="125">
                  <c:v>7557.7282499999992</c:v>
                </c:pt>
                <c:pt idx="126">
                  <c:v>7557.7282499999992</c:v>
                </c:pt>
                <c:pt idx="127">
                  <c:v>7557.7282499999992</c:v>
                </c:pt>
                <c:pt idx="128">
                  <c:v>7557.7282499999992</c:v>
                </c:pt>
                <c:pt idx="129">
                  <c:v>7557.7282499999992</c:v>
                </c:pt>
                <c:pt idx="130">
                  <c:v>7557.7282499999992</c:v>
                </c:pt>
                <c:pt idx="131">
                  <c:v>7557.7282499999992</c:v>
                </c:pt>
                <c:pt idx="132">
                  <c:v>7557.7282499999992</c:v>
                </c:pt>
                <c:pt idx="133">
                  <c:v>7557.7282499999992</c:v>
                </c:pt>
                <c:pt idx="134">
                  <c:v>7557.7282499999992</c:v>
                </c:pt>
                <c:pt idx="135">
                  <c:v>7557.7282499999992</c:v>
                </c:pt>
                <c:pt idx="136">
                  <c:v>7557.7282499999992</c:v>
                </c:pt>
                <c:pt idx="137">
                  <c:v>7557.7282499999992</c:v>
                </c:pt>
                <c:pt idx="138">
                  <c:v>7557.7282499999992</c:v>
                </c:pt>
                <c:pt idx="139">
                  <c:v>7557.7282499999992</c:v>
                </c:pt>
                <c:pt idx="140">
                  <c:v>7557.7282499999992</c:v>
                </c:pt>
                <c:pt idx="141">
                  <c:v>7557.7282499999992</c:v>
                </c:pt>
                <c:pt idx="142">
                  <c:v>7557.7282499999992</c:v>
                </c:pt>
                <c:pt idx="143">
                  <c:v>7557.7282499999992</c:v>
                </c:pt>
                <c:pt idx="144">
                  <c:v>7557.7282499999992</c:v>
                </c:pt>
                <c:pt idx="145">
                  <c:v>7557.7282499999992</c:v>
                </c:pt>
                <c:pt idx="146">
                  <c:v>7557.7282499999992</c:v>
                </c:pt>
                <c:pt idx="147">
                  <c:v>7557.7282499999992</c:v>
                </c:pt>
                <c:pt idx="148">
                  <c:v>7557.7282499999992</c:v>
                </c:pt>
                <c:pt idx="149">
                  <c:v>7557.7282499999992</c:v>
                </c:pt>
                <c:pt idx="150">
                  <c:v>7557.7282499999992</c:v>
                </c:pt>
                <c:pt idx="151">
                  <c:v>7557.7282499999992</c:v>
                </c:pt>
                <c:pt idx="152">
                  <c:v>7557.7282499999992</c:v>
                </c:pt>
                <c:pt idx="153">
                  <c:v>7557.7282499999992</c:v>
                </c:pt>
                <c:pt idx="154">
                  <c:v>7557.7282499999992</c:v>
                </c:pt>
                <c:pt idx="155">
                  <c:v>7557.7282499999992</c:v>
                </c:pt>
                <c:pt idx="156">
                  <c:v>7557.7282499999992</c:v>
                </c:pt>
                <c:pt idx="157">
                  <c:v>7557.7282499999992</c:v>
                </c:pt>
                <c:pt idx="158">
                  <c:v>7557.7282499999992</c:v>
                </c:pt>
                <c:pt idx="159">
                  <c:v>7557.7282499999992</c:v>
                </c:pt>
                <c:pt idx="160">
                  <c:v>7557.7282499999992</c:v>
                </c:pt>
                <c:pt idx="161">
                  <c:v>7557.7282499999992</c:v>
                </c:pt>
                <c:pt idx="162">
                  <c:v>7557.7282499999992</c:v>
                </c:pt>
                <c:pt idx="163">
                  <c:v>7557.7282499999992</c:v>
                </c:pt>
                <c:pt idx="164">
                  <c:v>7557.7282499999992</c:v>
                </c:pt>
                <c:pt idx="165">
                  <c:v>7557.7282499999992</c:v>
                </c:pt>
                <c:pt idx="166">
                  <c:v>7557.7282499999992</c:v>
                </c:pt>
                <c:pt idx="167">
                  <c:v>7557.7282499999992</c:v>
                </c:pt>
                <c:pt idx="168">
                  <c:v>7557.7282499999992</c:v>
                </c:pt>
                <c:pt idx="169">
                  <c:v>7557.7282499999992</c:v>
                </c:pt>
                <c:pt idx="170">
                  <c:v>7557.7282499999992</c:v>
                </c:pt>
                <c:pt idx="171">
                  <c:v>7557.7282499999992</c:v>
                </c:pt>
                <c:pt idx="172">
                  <c:v>7557.7282499999992</c:v>
                </c:pt>
                <c:pt idx="173">
                  <c:v>7557.7282499999992</c:v>
                </c:pt>
                <c:pt idx="174">
                  <c:v>7557.7282499999992</c:v>
                </c:pt>
                <c:pt idx="175">
                  <c:v>7557.7282499999992</c:v>
                </c:pt>
                <c:pt idx="176">
                  <c:v>7557.7282499999992</c:v>
                </c:pt>
                <c:pt idx="177">
                  <c:v>7557.7282499999992</c:v>
                </c:pt>
                <c:pt idx="178">
                  <c:v>7557.7282499999992</c:v>
                </c:pt>
                <c:pt idx="179">
                  <c:v>7557.7282499999992</c:v>
                </c:pt>
                <c:pt idx="180">
                  <c:v>7557.7282499999992</c:v>
                </c:pt>
                <c:pt idx="181">
                  <c:v>7557.7282499999992</c:v>
                </c:pt>
                <c:pt idx="182">
                  <c:v>7557.7282499999992</c:v>
                </c:pt>
                <c:pt idx="183">
                  <c:v>7557.7282499999992</c:v>
                </c:pt>
                <c:pt idx="184">
                  <c:v>7557.7282499999992</c:v>
                </c:pt>
                <c:pt idx="185">
                  <c:v>7557.7282499999992</c:v>
                </c:pt>
                <c:pt idx="186">
                  <c:v>7557.7282499999992</c:v>
                </c:pt>
                <c:pt idx="187">
                  <c:v>7557.7282499999992</c:v>
                </c:pt>
                <c:pt idx="188">
                  <c:v>7557.7282499999992</c:v>
                </c:pt>
                <c:pt idx="189">
                  <c:v>7557.7282499999992</c:v>
                </c:pt>
                <c:pt idx="190">
                  <c:v>7557.7282499999992</c:v>
                </c:pt>
                <c:pt idx="191">
                  <c:v>7557.7282499999992</c:v>
                </c:pt>
                <c:pt idx="192">
                  <c:v>7557.7282499999992</c:v>
                </c:pt>
                <c:pt idx="193">
                  <c:v>7557.7282499999992</c:v>
                </c:pt>
                <c:pt idx="194">
                  <c:v>7557.7282499999992</c:v>
                </c:pt>
                <c:pt idx="195">
                  <c:v>7557.7282499999992</c:v>
                </c:pt>
                <c:pt idx="196">
                  <c:v>7557.7282499999992</c:v>
                </c:pt>
                <c:pt idx="197">
                  <c:v>7557.7282499999992</c:v>
                </c:pt>
                <c:pt idx="198">
                  <c:v>7557.7282499999992</c:v>
                </c:pt>
                <c:pt idx="199">
                  <c:v>7557.7282499999992</c:v>
                </c:pt>
                <c:pt idx="200">
                  <c:v>7557.7282499999992</c:v>
                </c:pt>
                <c:pt idx="201">
                  <c:v>7557.7282499999992</c:v>
                </c:pt>
                <c:pt idx="202">
                  <c:v>7557.7282499999992</c:v>
                </c:pt>
                <c:pt idx="203">
                  <c:v>7557.7282499999992</c:v>
                </c:pt>
                <c:pt idx="204">
                  <c:v>7557.7282499999992</c:v>
                </c:pt>
                <c:pt idx="205">
                  <c:v>7557.7282499999992</c:v>
                </c:pt>
                <c:pt idx="206">
                  <c:v>7557.7282499999992</c:v>
                </c:pt>
                <c:pt idx="207">
                  <c:v>7557.7282499999992</c:v>
                </c:pt>
                <c:pt idx="208">
                  <c:v>7557.7282499999992</c:v>
                </c:pt>
                <c:pt idx="209">
                  <c:v>7557.7282499999992</c:v>
                </c:pt>
                <c:pt idx="210">
                  <c:v>7557.7282499999992</c:v>
                </c:pt>
                <c:pt idx="211">
                  <c:v>7557.7282499999992</c:v>
                </c:pt>
                <c:pt idx="212">
                  <c:v>7557.7282499999992</c:v>
                </c:pt>
                <c:pt idx="213">
                  <c:v>7557.7282499999992</c:v>
                </c:pt>
                <c:pt idx="214">
                  <c:v>7557.7282499999992</c:v>
                </c:pt>
                <c:pt idx="215">
                  <c:v>7557.7282499999992</c:v>
                </c:pt>
                <c:pt idx="216">
                  <c:v>7557.7282499999992</c:v>
                </c:pt>
                <c:pt idx="217">
                  <c:v>7557.7282499999992</c:v>
                </c:pt>
                <c:pt idx="218">
                  <c:v>7557.7282499999992</c:v>
                </c:pt>
                <c:pt idx="219">
                  <c:v>7557.7282499999992</c:v>
                </c:pt>
                <c:pt idx="220">
                  <c:v>7557.7282499999992</c:v>
                </c:pt>
                <c:pt idx="221">
                  <c:v>7557.7282499999992</c:v>
                </c:pt>
                <c:pt idx="222">
                  <c:v>7557.7282499999992</c:v>
                </c:pt>
                <c:pt idx="223">
                  <c:v>7557.7282499999992</c:v>
                </c:pt>
                <c:pt idx="224">
                  <c:v>7557.7282499999992</c:v>
                </c:pt>
                <c:pt idx="225">
                  <c:v>7557.7282499999992</c:v>
                </c:pt>
                <c:pt idx="226">
                  <c:v>7557.7282499999992</c:v>
                </c:pt>
                <c:pt idx="227">
                  <c:v>7557.7282499999992</c:v>
                </c:pt>
                <c:pt idx="228">
                  <c:v>7557.7282499999992</c:v>
                </c:pt>
                <c:pt idx="229">
                  <c:v>7557.7282499999992</c:v>
                </c:pt>
                <c:pt idx="230">
                  <c:v>7557.7282499999992</c:v>
                </c:pt>
                <c:pt idx="231">
                  <c:v>7557.7282499999992</c:v>
                </c:pt>
                <c:pt idx="232">
                  <c:v>7557.7282499999992</c:v>
                </c:pt>
                <c:pt idx="233">
                  <c:v>7557.7282499999992</c:v>
                </c:pt>
                <c:pt idx="234">
                  <c:v>7557.7282499999992</c:v>
                </c:pt>
                <c:pt idx="235">
                  <c:v>7557.7282499999992</c:v>
                </c:pt>
                <c:pt idx="236">
                  <c:v>7557.7282499999992</c:v>
                </c:pt>
                <c:pt idx="237">
                  <c:v>7557.7282499999992</c:v>
                </c:pt>
                <c:pt idx="238">
                  <c:v>7557.7282499999992</c:v>
                </c:pt>
                <c:pt idx="239">
                  <c:v>7557.7282499999992</c:v>
                </c:pt>
                <c:pt idx="240">
                  <c:v>7557.7282499999992</c:v>
                </c:pt>
                <c:pt idx="241">
                  <c:v>7557.7282499999992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51.890210701073521</c:v>
                </c:pt>
                <c:pt idx="1">
                  <c:v>55.23796623017504</c:v>
                </c:pt>
                <c:pt idx="2">
                  <c:v>81.852622686532101</c:v>
                </c:pt>
                <c:pt idx="3">
                  <c:v>133.6870374621206</c:v>
                </c:pt>
                <c:pt idx="4">
                  <c:v>203.96200561050995</c:v>
                </c:pt>
                <c:pt idx="5">
                  <c:v>283.22011776198838</c:v>
                </c:pt>
                <c:pt idx="6">
                  <c:v>362.61771972717941</c:v>
                </c:pt>
                <c:pt idx="7">
                  <c:v>551.66228611694294</c:v>
                </c:pt>
                <c:pt idx="8">
                  <c:v>661.0561761652084</c:v>
                </c:pt>
                <c:pt idx="9">
                  <c:v>808.74334126361327</c:v>
                </c:pt>
                <c:pt idx="10">
                  <c:v>996.45943323706672</c:v>
                </c:pt>
                <c:pt idx="11">
                  <c:v>1240.6477649438489</c:v>
                </c:pt>
                <c:pt idx="12">
                  <c:v>1387.9794423654891</c:v>
                </c:pt>
                <c:pt idx="13">
                  <c:v>1755.897775013746</c:v>
                </c:pt>
                <c:pt idx="14">
                  <c:v>2155.6197851884672</c:v>
                </c:pt>
                <c:pt idx="15">
                  <c:v>2636.0227036145352</c:v>
                </c:pt>
                <c:pt idx="16">
                  <c:v>2819.4797066092983</c:v>
                </c:pt>
                <c:pt idx="17">
                  <c:v>3449.5272971862037</c:v>
                </c:pt>
                <c:pt idx="18">
                  <c:v>3975.7944663609624</c:v>
                </c:pt>
                <c:pt idx="19">
                  <c:v>4715.6484382923982</c:v>
                </c:pt>
                <c:pt idx="20">
                  <c:v>5642.3071687476977</c:v>
                </c:pt>
                <c:pt idx="21">
                  <c:v>6493.6413997982136</c:v>
                </c:pt>
                <c:pt idx="22">
                  <c:v>7158.8404234306854</c:v>
                </c:pt>
                <c:pt idx="23">
                  <c:v>7979.3753036134676</c:v>
                </c:pt>
                <c:pt idx="24">
                  <c:v>8661.9826559972662</c:v>
                </c:pt>
                <c:pt idx="25">
                  <c:v>9796.2022292568618</c:v>
                </c:pt>
                <c:pt idx="26">
                  <c:v>10906.987513812745</c:v>
                </c:pt>
                <c:pt idx="27">
                  <c:v>12864.085396125492</c:v>
                </c:pt>
                <c:pt idx="28">
                  <c:v>13360.892316644156</c:v>
                </c:pt>
                <c:pt idx="29">
                  <c:v>13823.217355213077</c:v>
                </c:pt>
                <c:pt idx="30">
                  <c:v>14617.974517821776</c:v>
                </c:pt>
                <c:pt idx="31">
                  <c:v>14678.234117345604</c:v>
                </c:pt>
                <c:pt idx="32">
                  <c:v>15471.317402189754</c:v>
                </c:pt>
                <c:pt idx="33">
                  <c:v>16289.508853502164</c:v>
                </c:pt>
                <c:pt idx="34">
                  <c:v>16827.493167028777</c:v>
                </c:pt>
                <c:pt idx="35">
                  <c:v>16887.083215446786</c:v>
                </c:pt>
                <c:pt idx="36">
                  <c:v>15943.016156240157</c:v>
                </c:pt>
                <c:pt idx="37">
                  <c:v>15070.256289803392</c:v>
                </c:pt>
                <c:pt idx="38">
                  <c:v>14362.540770951331</c:v>
                </c:pt>
                <c:pt idx="39">
                  <c:v>14313.663540226449</c:v>
                </c:pt>
                <c:pt idx="40">
                  <c:v>14431.504534850823</c:v>
                </c:pt>
                <c:pt idx="41">
                  <c:v>14197.161647813717</c:v>
                </c:pt>
                <c:pt idx="42">
                  <c:v>13943.736554260731</c:v>
                </c:pt>
                <c:pt idx="43">
                  <c:v>12774.70032349848</c:v>
                </c:pt>
                <c:pt idx="44">
                  <c:v>12087.071337821029</c:v>
                </c:pt>
                <c:pt idx="45">
                  <c:v>11455.684645032483</c:v>
                </c:pt>
                <c:pt idx="46">
                  <c:v>11374.334185675316</c:v>
                </c:pt>
                <c:pt idx="47">
                  <c:v>11831.637590950584</c:v>
                </c:pt>
                <c:pt idx="48">
                  <c:v>12126.574853064427</c:v>
                </c:pt>
                <c:pt idx="49">
                  <c:v>11713.79659632621</c:v>
                </c:pt>
                <c:pt idx="50">
                  <c:v>11320.770097209692</c:v>
                </c:pt>
                <c:pt idx="51">
                  <c:v>10865.475345251885</c:v>
                </c:pt>
                <c:pt idx="52">
                  <c:v>10082.10055144213</c:v>
                </c:pt>
                <c:pt idx="53">
                  <c:v>10016.149767518831</c:v>
                </c:pt>
                <c:pt idx="54">
                  <c:v>10278.27902544748</c:v>
                </c:pt>
                <c:pt idx="55">
                  <c:v>10647.201684754467</c:v>
                </c:pt>
                <c:pt idx="56">
                  <c:v>10131.982108825743</c:v>
                </c:pt>
                <c:pt idx="57">
                  <c:v>9431.6316521377048</c:v>
                </c:pt>
                <c:pt idx="58">
                  <c:v>9105.8950391561284</c:v>
                </c:pt>
                <c:pt idx="59">
                  <c:v>8491.247124013089</c:v>
                </c:pt>
                <c:pt idx="60">
                  <c:v>8915.8094802137439</c:v>
                </c:pt>
                <c:pt idx="61">
                  <c:v>9361.5999542244317</c:v>
                </c:pt>
                <c:pt idx="62">
                  <c:v>9829.6799519356537</c:v>
                </c:pt>
                <c:pt idx="63">
                  <c:v>10321.163949532436</c:v>
                </c:pt>
                <c:pt idx="64">
                  <c:v>10837.222147009057</c:v>
                </c:pt>
                <c:pt idx="65">
                  <c:v>11379.08325435951</c:v>
                </c:pt>
                <c:pt idx="66">
                  <c:v>11948.037417077487</c:v>
                </c:pt>
                <c:pt idx="67">
                  <c:v>12545.43928793136</c:v>
                </c:pt>
                <c:pt idx="68">
                  <c:v>13172.71125232793</c:v>
                </c:pt>
                <c:pt idx="69">
                  <c:v>13831.346814944325</c:v>
                </c:pt>
                <c:pt idx="70">
                  <c:v>14522.914155691542</c:v>
                </c:pt>
                <c:pt idx="71">
                  <c:v>15249.059863476121</c:v>
                </c:pt>
                <c:pt idx="72">
                  <c:v>16011.512856649928</c:v>
                </c:pt>
                <c:pt idx="73">
                  <c:v>16812.088499482426</c:v>
                </c:pt>
                <c:pt idx="74">
                  <c:v>17652.692924456547</c:v>
                </c:pt>
                <c:pt idx="75">
                  <c:v>18535.327570679376</c:v>
                </c:pt>
                <c:pt idx="76">
                  <c:v>19462.093949213344</c:v>
                </c:pt>
                <c:pt idx="77">
                  <c:v>20435.198646674013</c:v>
                </c:pt>
                <c:pt idx="78">
                  <c:v>21456.958579007718</c:v>
                </c:pt>
                <c:pt idx="79">
                  <c:v>22529.806507958103</c:v>
                </c:pt>
                <c:pt idx="80">
                  <c:v>23656.296833356009</c:v>
                </c:pt>
                <c:pt idx="81">
                  <c:v>24839.111675023807</c:v>
                </c:pt>
                <c:pt idx="82">
                  <c:v>26081.067258775001</c:v>
                </c:pt>
                <c:pt idx="83">
                  <c:v>27385.120621713751</c:v>
                </c:pt>
                <c:pt idx="84">
                  <c:v>28754.376652799438</c:v>
                </c:pt>
                <c:pt idx="85">
                  <c:v>30192.095485439411</c:v>
                </c:pt>
                <c:pt idx="86">
                  <c:v>31701.700259711382</c:v>
                </c:pt>
                <c:pt idx="87">
                  <c:v>33286.78527269695</c:v>
                </c:pt>
                <c:pt idx="88">
                  <c:v>34951.124536331801</c:v>
                </c:pt>
                <c:pt idx="89">
                  <c:v>36698.68076314839</c:v>
                </c:pt>
                <c:pt idx="90">
                  <c:v>38533.614801305812</c:v>
                </c:pt>
                <c:pt idx="91">
                  <c:v>40460.295541371102</c:v>
                </c:pt>
                <c:pt idx="92">
                  <c:v>42483.31031843966</c:v>
                </c:pt>
                <c:pt idx="93">
                  <c:v>44607.475834361641</c:v>
                </c:pt>
                <c:pt idx="94">
                  <c:v>46837.849626079726</c:v>
                </c:pt>
                <c:pt idx="95">
                  <c:v>49179.742107383718</c:v>
                </c:pt>
                <c:pt idx="96">
                  <c:v>51638.7292127529</c:v>
                </c:pt>
                <c:pt idx="97">
                  <c:v>54220.665673390547</c:v>
                </c:pt>
                <c:pt idx="98">
                  <c:v>56931.698957060078</c:v>
                </c:pt>
                <c:pt idx="99">
                  <c:v>59778.283904913093</c:v>
                </c:pt>
                <c:pt idx="100">
                  <c:v>62767.198100158741</c:v>
                </c:pt>
                <c:pt idx="101">
                  <c:v>65905.558005166677</c:v>
                </c:pt>
                <c:pt idx="102">
                  <c:v>69200.835905425018</c:v>
                </c:pt>
                <c:pt idx="103">
                  <c:v>72660.877700696277</c:v>
                </c:pt>
                <c:pt idx="104">
                  <c:v>76293.921585731092</c:v>
                </c:pt>
                <c:pt idx="105">
                  <c:v>80108.617665017649</c:v>
                </c:pt>
                <c:pt idx="106">
                  <c:v>84114.048548268533</c:v>
                </c:pt>
                <c:pt idx="107">
                  <c:v>88319.750975681978</c:v>
                </c:pt>
                <c:pt idx="108">
                  <c:v>92735.738524466084</c:v>
                </c:pt>
                <c:pt idx="109">
                  <c:v>97372.525450689398</c:v>
                </c:pt>
                <c:pt idx="110">
                  <c:v>102241.15172322387</c:v>
                </c:pt>
                <c:pt idx="111">
                  <c:v>107353.20930938507</c:v>
                </c:pt>
                <c:pt idx="112">
                  <c:v>112720.86977485433</c:v>
                </c:pt>
                <c:pt idx="113">
                  <c:v>118356.91326359705</c:v>
                </c:pt>
                <c:pt idx="114">
                  <c:v>124274.75892677691</c:v>
                </c:pt>
                <c:pt idx="115">
                  <c:v>130488.49687311577</c:v>
                </c:pt>
                <c:pt idx="116">
                  <c:v>137012.92171677155</c:v>
                </c:pt>
                <c:pt idx="117">
                  <c:v>143863.56780261017</c:v>
                </c:pt>
                <c:pt idx="118">
                  <c:v>151056.74619274068</c:v>
                </c:pt>
                <c:pt idx="119">
                  <c:v>158609.5835023777</c:v>
                </c:pt>
                <c:pt idx="120">
                  <c:v>166540.06267749661</c:v>
                </c:pt>
                <c:pt idx="121">
                  <c:v>174867.06581137143</c:v>
                </c:pt>
                <c:pt idx="122">
                  <c:v>183610.41910194</c:v>
                </c:pt>
                <c:pt idx="123">
                  <c:v>192790.94005703702</c:v>
                </c:pt>
                <c:pt idx="124">
                  <c:v>202430.48705988887</c:v>
                </c:pt>
                <c:pt idx="125">
                  <c:v>212552.01141288332</c:v>
                </c:pt>
                <c:pt idx="126">
                  <c:v>223179.61198352749</c:v>
                </c:pt>
                <c:pt idx="127">
                  <c:v>234338.59258270389</c:v>
                </c:pt>
                <c:pt idx="128">
                  <c:v>246055.5222118391</c:v>
                </c:pt>
                <c:pt idx="129">
                  <c:v>258358.29832243104</c:v>
                </c:pt>
                <c:pt idx="130">
                  <c:v>271276.21323855262</c:v>
                </c:pt>
                <c:pt idx="131">
                  <c:v>284840.0239004803</c:v>
                </c:pt>
                <c:pt idx="132">
                  <c:v>299082.0250955043</c:v>
                </c:pt>
                <c:pt idx="133">
                  <c:v>314036.12635027955</c:v>
                </c:pt>
                <c:pt idx="134">
                  <c:v>329737.93266779353</c:v>
                </c:pt>
                <c:pt idx="135">
                  <c:v>346224.82930118323</c:v>
                </c:pt>
                <c:pt idx="136">
                  <c:v>363536.0707662424</c:v>
                </c:pt>
                <c:pt idx="137">
                  <c:v>381712.8743045546</c:v>
                </c:pt>
                <c:pt idx="138">
                  <c:v>400798.51801978232</c:v>
                </c:pt>
                <c:pt idx="139">
                  <c:v>420838.44392077142</c:v>
                </c:pt>
                <c:pt idx="140">
                  <c:v>441880.36611681007</c:v>
                </c:pt>
                <c:pt idx="141">
                  <c:v>463974.38442265056</c:v>
                </c:pt>
                <c:pt idx="142">
                  <c:v>487173.10364378308</c:v>
                </c:pt>
                <c:pt idx="143">
                  <c:v>511531.75882597227</c:v>
                </c:pt>
                <c:pt idx="144">
                  <c:v>537108.34676727082</c:v>
                </c:pt>
                <c:pt idx="145">
                  <c:v>563963.76410563441</c:v>
                </c:pt>
                <c:pt idx="146">
                  <c:v>592161.95231091604</c:v>
                </c:pt>
                <c:pt idx="147">
                  <c:v>621770.04992646188</c:v>
                </c:pt>
                <c:pt idx="148">
                  <c:v>652858.55242278497</c:v>
                </c:pt>
                <c:pt idx="149">
                  <c:v>685501.4800439243</c:v>
                </c:pt>
                <c:pt idx="150">
                  <c:v>719776.55404612049</c:v>
                </c:pt>
                <c:pt idx="151">
                  <c:v>755765.38174842647</c:v>
                </c:pt>
                <c:pt idx="152">
                  <c:v>793553.65083584795</c:v>
                </c:pt>
                <c:pt idx="153">
                  <c:v>833231.33337764035</c:v>
                </c:pt>
                <c:pt idx="154">
                  <c:v>874892.90004652238</c:v>
                </c:pt>
                <c:pt idx="155">
                  <c:v>918637.54504884849</c:v>
                </c:pt>
                <c:pt idx="156">
                  <c:v>964569.42230129102</c:v>
                </c:pt>
                <c:pt idx="157">
                  <c:v>1012797.8934163557</c:v>
                </c:pt>
                <c:pt idx="158">
                  <c:v>1063437.7880871734</c:v>
                </c:pt>
                <c:pt idx="159">
                  <c:v>1116609.6774915322</c:v>
                </c:pt>
                <c:pt idx="160">
                  <c:v>1172440.1613661088</c:v>
                </c:pt>
                <c:pt idx="161">
                  <c:v>1231062.1694344142</c:v>
                </c:pt>
                <c:pt idx="162">
                  <c:v>1292615.277906135</c:v>
                </c:pt>
                <c:pt idx="163">
                  <c:v>1357246.0418014417</c:v>
                </c:pt>
                <c:pt idx="164">
                  <c:v>1425108.3438915138</c:v>
                </c:pt>
                <c:pt idx="165">
                  <c:v>1496363.7610860895</c:v>
                </c:pt>
                <c:pt idx="166">
                  <c:v>1571181.9491403939</c:v>
                </c:pt>
                <c:pt idx="167">
                  <c:v>1649741.0465974137</c:v>
                </c:pt>
                <c:pt idx="168">
                  <c:v>1732228.0989272844</c:v>
                </c:pt>
                <c:pt idx="169">
                  <c:v>1818839.5038736486</c:v>
                </c:pt>
                <c:pt idx="170">
                  <c:v>1909781.4790673312</c:v>
                </c:pt>
                <c:pt idx="171">
                  <c:v>2005270.5530206978</c:v>
                </c:pt>
                <c:pt idx="172">
                  <c:v>2105534.0806717328</c:v>
                </c:pt>
                <c:pt idx="173">
                  <c:v>2210810.7847053199</c:v>
                </c:pt>
                <c:pt idx="174">
                  <c:v>2321351.3239405858</c:v>
                </c:pt>
                <c:pt idx="175">
                  <c:v>2437418.8901376151</c:v>
                </c:pt>
                <c:pt idx="176">
                  <c:v>2559289.834644496</c:v>
                </c:pt>
                <c:pt idx="177">
                  <c:v>2687254.3263767208</c:v>
                </c:pt>
                <c:pt idx="178">
                  <c:v>2821617.0426955572</c:v>
                </c:pt>
                <c:pt idx="179">
                  <c:v>2962697.8948303354</c:v>
                </c:pt>
                <c:pt idx="180">
                  <c:v>3110832.7895718524</c:v>
                </c:pt>
                <c:pt idx="181">
                  <c:v>3266374.4290504456</c:v>
                </c:pt>
                <c:pt idx="182">
                  <c:v>3429693.1505029681</c:v>
                </c:pt>
                <c:pt idx="183">
                  <c:v>3601177.8080281164</c:v>
                </c:pt>
                <c:pt idx="184">
                  <c:v>3781236.6984295221</c:v>
                </c:pt>
                <c:pt idx="185">
                  <c:v>3970298.5333509981</c:v>
                </c:pt>
                <c:pt idx="186">
                  <c:v>4168813.4600185482</c:v>
                </c:pt>
                <c:pt idx="187">
                  <c:v>4377254.1330194762</c:v>
                </c:pt>
                <c:pt idx="188">
                  <c:v>4596116.8396704504</c:v>
                </c:pt>
                <c:pt idx="189">
                  <c:v>4825922.6816539736</c:v>
                </c:pt>
                <c:pt idx="190">
                  <c:v>5067218.8157366719</c:v>
                </c:pt>
                <c:pt idx="191">
                  <c:v>5320579.7565235058</c:v>
                </c:pt>
                <c:pt idx="192">
                  <c:v>5586608.7443496818</c:v>
                </c:pt>
                <c:pt idx="193">
                  <c:v>5865939.181567166</c:v>
                </c:pt>
                <c:pt idx="194">
                  <c:v>6159236.1406455254</c:v>
                </c:pt>
                <c:pt idx="195">
                  <c:v>6467197.9476778014</c:v>
                </c:pt>
                <c:pt idx="196">
                  <c:v>6790557.8450616915</c:v>
                </c:pt>
                <c:pt idx="197">
                  <c:v>7130085.7373147765</c:v>
                </c:pt>
                <c:pt idx="198">
                  <c:v>7486590.0241805157</c:v>
                </c:pt>
                <c:pt idx="199">
                  <c:v>7860919.5253895419</c:v>
                </c:pt>
                <c:pt idx="200">
                  <c:v>8096456.4916429566</c:v>
                </c:pt>
                <c:pt idx="201">
                  <c:v>8096456.4916429566</c:v>
                </c:pt>
                <c:pt idx="202">
                  <c:v>8096456.4916429566</c:v>
                </c:pt>
                <c:pt idx="203">
                  <c:v>8096456.4916429566</c:v>
                </c:pt>
                <c:pt idx="204">
                  <c:v>8096456.4916429566</c:v>
                </c:pt>
                <c:pt idx="205">
                  <c:v>8096456.4916429566</c:v>
                </c:pt>
                <c:pt idx="206">
                  <c:v>8096456.4916429566</c:v>
                </c:pt>
                <c:pt idx="207">
                  <c:v>8096456.4916429566</c:v>
                </c:pt>
                <c:pt idx="208">
                  <c:v>8096456.4916429566</c:v>
                </c:pt>
                <c:pt idx="209">
                  <c:v>8096456.4916429566</c:v>
                </c:pt>
                <c:pt idx="210">
                  <c:v>8096456.4916429566</c:v>
                </c:pt>
                <c:pt idx="211">
                  <c:v>8096456.4916429566</c:v>
                </c:pt>
                <c:pt idx="212">
                  <c:v>8096456.4916429566</c:v>
                </c:pt>
                <c:pt idx="213">
                  <c:v>8096456.4916429566</c:v>
                </c:pt>
                <c:pt idx="214">
                  <c:v>8096456.4916429566</c:v>
                </c:pt>
                <c:pt idx="215">
                  <c:v>8096456.4916429566</c:v>
                </c:pt>
                <c:pt idx="216">
                  <c:v>8096456.4916429566</c:v>
                </c:pt>
                <c:pt idx="217">
                  <c:v>8096456.4916429566</c:v>
                </c:pt>
                <c:pt idx="218">
                  <c:v>8096456.4916429566</c:v>
                </c:pt>
                <c:pt idx="219">
                  <c:v>8096456.4916429566</c:v>
                </c:pt>
                <c:pt idx="220">
                  <c:v>8096456.4916429566</c:v>
                </c:pt>
                <c:pt idx="221">
                  <c:v>8096456.4916429566</c:v>
                </c:pt>
                <c:pt idx="222">
                  <c:v>8096456.4916429566</c:v>
                </c:pt>
                <c:pt idx="223">
                  <c:v>8096456.4916429566</c:v>
                </c:pt>
                <c:pt idx="224">
                  <c:v>8096456.4916429566</c:v>
                </c:pt>
                <c:pt idx="225">
                  <c:v>8096456.4916429566</c:v>
                </c:pt>
                <c:pt idx="226">
                  <c:v>8096456.4916429566</c:v>
                </c:pt>
                <c:pt idx="227">
                  <c:v>8096456.4916429566</c:v>
                </c:pt>
                <c:pt idx="228">
                  <c:v>8096456.4916429566</c:v>
                </c:pt>
                <c:pt idx="229">
                  <c:v>8096456.4916429566</c:v>
                </c:pt>
                <c:pt idx="230">
                  <c:v>8096456.4916429566</c:v>
                </c:pt>
                <c:pt idx="231">
                  <c:v>8096456.4916429566</c:v>
                </c:pt>
                <c:pt idx="232">
                  <c:v>8096456.4916429566</c:v>
                </c:pt>
                <c:pt idx="233">
                  <c:v>8096456.4916429566</c:v>
                </c:pt>
                <c:pt idx="234">
                  <c:v>8096456.4916429566</c:v>
                </c:pt>
                <c:pt idx="235">
                  <c:v>8096456.4916429566</c:v>
                </c:pt>
                <c:pt idx="236">
                  <c:v>8096456.4916429566</c:v>
                </c:pt>
                <c:pt idx="237">
                  <c:v>8096456.4916429566</c:v>
                </c:pt>
                <c:pt idx="238">
                  <c:v>8096456.4916429566</c:v>
                </c:pt>
                <c:pt idx="239">
                  <c:v>8096456.4916429566</c:v>
                </c:pt>
                <c:pt idx="240">
                  <c:v>8096456.4916429566</c:v>
                </c:pt>
                <c:pt idx="241">
                  <c:v>8096456.4916429566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51.890210701073521</c:v>
                </c:pt>
                <c:pt idx="1">
                  <c:v>55.23796623017504</c:v>
                </c:pt>
                <c:pt idx="2">
                  <c:v>81.852622686532101</c:v>
                </c:pt>
                <c:pt idx="3">
                  <c:v>133.6870374621206</c:v>
                </c:pt>
                <c:pt idx="4">
                  <c:v>203.96200561050995</c:v>
                </c:pt>
                <c:pt idx="5">
                  <c:v>283.22011776198838</c:v>
                </c:pt>
                <c:pt idx="6">
                  <c:v>362.61771972717941</c:v>
                </c:pt>
                <c:pt idx="7">
                  <c:v>551.66228611694294</c:v>
                </c:pt>
                <c:pt idx="8">
                  <c:v>661.0561761652084</c:v>
                </c:pt>
                <c:pt idx="9">
                  <c:v>808.74334126361327</c:v>
                </c:pt>
                <c:pt idx="10">
                  <c:v>996.45943323706672</c:v>
                </c:pt>
                <c:pt idx="11">
                  <c:v>1240.6477649438489</c:v>
                </c:pt>
                <c:pt idx="12">
                  <c:v>1387.9794423654891</c:v>
                </c:pt>
                <c:pt idx="13">
                  <c:v>1755.897775013746</c:v>
                </c:pt>
                <c:pt idx="14">
                  <c:v>2155.6197851884672</c:v>
                </c:pt>
                <c:pt idx="15">
                  <c:v>2636.0227036145352</c:v>
                </c:pt>
                <c:pt idx="16">
                  <c:v>2819.4797066092983</c:v>
                </c:pt>
                <c:pt idx="17">
                  <c:v>3449.5272971862037</c:v>
                </c:pt>
                <c:pt idx="18">
                  <c:v>3975.7944663609624</c:v>
                </c:pt>
                <c:pt idx="19">
                  <c:v>4715.6484382923982</c:v>
                </c:pt>
                <c:pt idx="20">
                  <c:v>5642.3071687476977</c:v>
                </c:pt>
                <c:pt idx="21">
                  <c:v>6493.6413997982136</c:v>
                </c:pt>
                <c:pt idx="22">
                  <c:v>7158.8404234306854</c:v>
                </c:pt>
                <c:pt idx="23">
                  <c:v>7979.3753036134676</c:v>
                </c:pt>
                <c:pt idx="24">
                  <c:v>8661.9826559972662</c:v>
                </c:pt>
                <c:pt idx="25">
                  <c:v>9796.2022292568618</c:v>
                </c:pt>
                <c:pt idx="26">
                  <c:v>10906.987513812745</c:v>
                </c:pt>
                <c:pt idx="27">
                  <c:v>12864.085396125492</c:v>
                </c:pt>
                <c:pt idx="28">
                  <c:v>13360.892316644156</c:v>
                </c:pt>
                <c:pt idx="29">
                  <c:v>13823.217355213077</c:v>
                </c:pt>
                <c:pt idx="30">
                  <c:v>14617.974517821776</c:v>
                </c:pt>
                <c:pt idx="31">
                  <c:v>14678.234117345604</c:v>
                </c:pt>
                <c:pt idx="32">
                  <c:v>15471.317402189754</c:v>
                </c:pt>
                <c:pt idx="33">
                  <c:v>16289.508853502164</c:v>
                </c:pt>
                <c:pt idx="34">
                  <c:v>16827.493167028777</c:v>
                </c:pt>
                <c:pt idx="35">
                  <c:v>16887.083215446786</c:v>
                </c:pt>
                <c:pt idx="36">
                  <c:v>15943.016156240157</c:v>
                </c:pt>
                <c:pt idx="37">
                  <c:v>15070.256289803392</c:v>
                </c:pt>
                <c:pt idx="38">
                  <c:v>14362.540770951331</c:v>
                </c:pt>
                <c:pt idx="39">
                  <c:v>14313.663540226449</c:v>
                </c:pt>
                <c:pt idx="40">
                  <c:v>14431.504534850823</c:v>
                </c:pt>
                <c:pt idx="41">
                  <c:v>14197.161647813717</c:v>
                </c:pt>
                <c:pt idx="42">
                  <c:v>13943.736554260731</c:v>
                </c:pt>
                <c:pt idx="43">
                  <c:v>12774.70032349848</c:v>
                </c:pt>
                <c:pt idx="44">
                  <c:v>12087.071337821029</c:v>
                </c:pt>
                <c:pt idx="45">
                  <c:v>11455.684645032483</c:v>
                </c:pt>
                <c:pt idx="46">
                  <c:v>11374.334185675316</c:v>
                </c:pt>
                <c:pt idx="47">
                  <c:v>11831.637590950584</c:v>
                </c:pt>
                <c:pt idx="48">
                  <c:v>12126.574853064427</c:v>
                </c:pt>
                <c:pt idx="49">
                  <c:v>11713.79659632621</c:v>
                </c:pt>
                <c:pt idx="50">
                  <c:v>11320.770097209692</c:v>
                </c:pt>
                <c:pt idx="51">
                  <c:v>10865.475345251885</c:v>
                </c:pt>
                <c:pt idx="52">
                  <c:v>10082.10055144213</c:v>
                </c:pt>
                <c:pt idx="53">
                  <c:v>10016.149767518831</c:v>
                </c:pt>
                <c:pt idx="54">
                  <c:v>10278.27902544748</c:v>
                </c:pt>
                <c:pt idx="55">
                  <c:v>10647.201684754467</c:v>
                </c:pt>
                <c:pt idx="56">
                  <c:v>10131.982108825743</c:v>
                </c:pt>
                <c:pt idx="57">
                  <c:v>9431.6316521377048</c:v>
                </c:pt>
                <c:pt idx="58">
                  <c:v>9105.8950391561284</c:v>
                </c:pt>
                <c:pt idx="59">
                  <c:v>8491.247124013089</c:v>
                </c:pt>
                <c:pt idx="60">
                  <c:v>9340.3718364143988</c:v>
                </c:pt>
                <c:pt idx="61">
                  <c:v>10274.409020055838</c:v>
                </c:pt>
                <c:pt idx="62">
                  <c:v>11301.849922061423</c:v>
                </c:pt>
                <c:pt idx="63">
                  <c:v>12432.034914267566</c:v>
                </c:pt>
                <c:pt idx="64">
                  <c:v>13675.238405694325</c:v>
                </c:pt>
                <c:pt idx="65">
                  <c:v>15042.762246263759</c:v>
                </c:pt>
                <c:pt idx="66">
                  <c:v>16547.038470890137</c:v>
                </c:pt>
                <c:pt idx="67">
                  <c:v>18201.742317979151</c:v>
                </c:pt>
                <c:pt idx="68">
                  <c:v>20021.916549777066</c:v>
                </c:pt>
                <c:pt idx="69">
                  <c:v>22024.108204754772</c:v>
                </c:pt>
                <c:pt idx="70">
                  <c:v>24226.519025230253</c:v>
                </c:pt>
                <c:pt idx="71">
                  <c:v>26649.170927753279</c:v>
                </c:pt>
                <c:pt idx="72">
                  <c:v>29314.088020528612</c:v>
                </c:pt>
                <c:pt idx="73">
                  <c:v>32245.496822581477</c:v>
                </c:pt>
                <c:pt idx="74">
                  <c:v>35470.046504839622</c:v>
                </c:pt>
                <c:pt idx="75">
                  <c:v>39017.051155323592</c:v>
                </c:pt>
                <c:pt idx="76">
                  <c:v>42918.756270855956</c:v>
                </c:pt>
                <c:pt idx="77">
                  <c:v>47210.631897941545</c:v>
                </c:pt>
                <c:pt idx="78">
                  <c:v>51931.695087735709</c:v>
                </c:pt>
                <c:pt idx="79">
                  <c:v>57124.86459650928</c:v>
                </c:pt>
                <c:pt idx="80">
                  <c:v>62837.351056160223</c:v>
                </c:pt>
                <c:pt idx="81">
                  <c:v>69121.086161776257</c:v>
                </c:pt>
                <c:pt idx="82">
                  <c:v>76033.19477795389</c:v>
                </c:pt>
                <c:pt idx="83">
                  <c:v>83636.51425574928</c:v>
                </c:pt>
                <c:pt idx="84">
                  <c:v>92000.165681324215</c:v>
                </c:pt>
                <c:pt idx="85">
                  <c:v>101200.18224945666</c:v>
                </c:pt>
                <c:pt idx="86">
                  <c:v>111320.20047440233</c:v>
                </c:pt>
                <c:pt idx="87">
                  <c:v>122452.22052184257</c:v>
                </c:pt>
                <c:pt idx="88">
                  <c:v>134697.44257402682</c:v>
                </c:pt>
                <c:pt idx="89">
                  <c:v>148167.18683142951</c:v>
                </c:pt>
                <c:pt idx="90">
                  <c:v>162983.90551457249</c:v>
                </c:pt>
                <c:pt idx="91">
                  <c:v>179282.29606602975</c:v>
                </c:pt>
                <c:pt idx="92">
                  <c:v>197210.52567263274</c:v>
                </c:pt>
                <c:pt idx="93">
                  <c:v>216931.57823989604</c:v>
                </c:pt>
                <c:pt idx="94">
                  <c:v>238624.73606388568</c:v>
                </c:pt>
                <c:pt idx="95">
                  <c:v>262487.20967027429</c:v>
                </c:pt>
                <c:pt idx="96">
                  <c:v>288735.9306373017</c:v>
                </c:pt>
                <c:pt idx="97">
                  <c:v>317609.52370103193</c:v>
                </c:pt>
                <c:pt idx="98">
                  <c:v>349370.47607113514</c:v>
                </c:pt>
                <c:pt idx="99">
                  <c:v>384307.52367824863</c:v>
                </c:pt>
                <c:pt idx="100">
                  <c:v>422738.27604607353</c:v>
                </c:pt>
                <c:pt idx="101">
                  <c:v>465012.10365068098</c:v>
                </c:pt>
                <c:pt idx="102">
                  <c:v>511513.31401574914</c:v>
                </c:pt>
                <c:pt idx="103">
                  <c:v>562664.64541732403</c:v>
                </c:pt>
                <c:pt idx="104">
                  <c:v>618931.1099590566</c:v>
                </c:pt>
                <c:pt idx="105">
                  <c:v>680824.22095496219</c:v>
                </c:pt>
                <c:pt idx="106">
                  <c:v>748906.6430504584</c:v>
                </c:pt>
                <c:pt idx="107">
                  <c:v>823797.30735550437</c:v>
                </c:pt>
                <c:pt idx="108">
                  <c:v>906177.03809105488</c:v>
                </c:pt>
                <c:pt idx="109">
                  <c:v>996794.74190016044</c:v>
                </c:pt>
                <c:pt idx="110">
                  <c:v>1096474.2160901765</c:v>
                </c:pt>
                <c:pt idx="111">
                  <c:v>1206121.6376991943</c:v>
                </c:pt>
                <c:pt idx="112">
                  <c:v>1326733.8014691139</c:v>
                </c:pt>
                <c:pt idx="113">
                  <c:v>1459407.1816160253</c:v>
                </c:pt>
                <c:pt idx="114">
                  <c:v>1605347.8997776278</c:v>
                </c:pt>
                <c:pt idx="115">
                  <c:v>1765882.6897553909</c:v>
                </c:pt>
                <c:pt idx="116">
                  <c:v>1942470.95873093</c:v>
                </c:pt>
                <c:pt idx="117">
                  <c:v>2136718.0546040232</c:v>
                </c:pt>
                <c:pt idx="118">
                  <c:v>2350389.860064426</c:v>
                </c:pt>
                <c:pt idx="119">
                  <c:v>2585428.8460708684</c:v>
                </c:pt>
                <c:pt idx="120">
                  <c:v>2843971.7306779558</c:v>
                </c:pt>
                <c:pt idx="121">
                  <c:v>3128368.9037457514</c:v>
                </c:pt>
                <c:pt idx="122">
                  <c:v>3441205.7941203262</c:v>
                </c:pt>
                <c:pt idx="123">
                  <c:v>3785326.3735323595</c:v>
                </c:pt>
                <c:pt idx="124">
                  <c:v>4163859.0108855958</c:v>
                </c:pt>
                <c:pt idx="125">
                  <c:v>4580244.9119741553</c:v>
                </c:pt>
                <c:pt idx="126">
                  <c:v>5038269.4031715719</c:v>
                </c:pt>
                <c:pt idx="127">
                  <c:v>5542096.3434887296</c:v>
                </c:pt>
                <c:pt idx="128">
                  <c:v>6096305.9778376026</c:v>
                </c:pt>
                <c:pt idx="129">
                  <c:v>6705936.5756213628</c:v>
                </c:pt>
                <c:pt idx="130">
                  <c:v>7376530.2331834994</c:v>
                </c:pt>
                <c:pt idx="131">
                  <c:v>8096456.4916429566</c:v>
                </c:pt>
                <c:pt idx="132">
                  <c:v>8096456.4916429566</c:v>
                </c:pt>
                <c:pt idx="133">
                  <c:v>8096456.4916429566</c:v>
                </c:pt>
                <c:pt idx="134">
                  <c:v>8096456.4916429566</c:v>
                </c:pt>
                <c:pt idx="135">
                  <c:v>8096456.4916429566</c:v>
                </c:pt>
                <c:pt idx="136">
                  <c:v>8096456.4916429566</c:v>
                </c:pt>
                <c:pt idx="137">
                  <c:v>8096456.4916429566</c:v>
                </c:pt>
                <c:pt idx="138">
                  <c:v>8096456.4916429566</c:v>
                </c:pt>
                <c:pt idx="139">
                  <c:v>8096456.4916429566</c:v>
                </c:pt>
                <c:pt idx="140">
                  <c:v>8096456.4916429566</c:v>
                </c:pt>
                <c:pt idx="141">
                  <c:v>8096456.4916429566</c:v>
                </c:pt>
                <c:pt idx="142">
                  <c:v>8096456.4916429566</c:v>
                </c:pt>
                <c:pt idx="143">
                  <c:v>8096456.4916429566</c:v>
                </c:pt>
                <c:pt idx="144">
                  <c:v>8096456.4916429566</c:v>
                </c:pt>
                <c:pt idx="145">
                  <c:v>8096456.4916429566</c:v>
                </c:pt>
                <c:pt idx="146">
                  <c:v>8096456.4916429566</c:v>
                </c:pt>
                <c:pt idx="147">
                  <c:v>8096456.4916429566</c:v>
                </c:pt>
                <c:pt idx="148">
                  <c:v>8096456.4916429566</c:v>
                </c:pt>
                <c:pt idx="149">
                  <c:v>8096456.4916429566</c:v>
                </c:pt>
                <c:pt idx="150">
                  <c:v>8096456.4916429566</c:v>
                </c:pt>
                <c:pt idx="151">
                  <c:v>8096456.4916429566</c:v>
                </c:pt>
                <c:pt idx="152">
                  <c:v>8096456.4916429566</c:v>
                </c:pt>
                <c:pt idx="153">
                  <c:v>8096456.4916429566</c:v>
                </c:pt>
                <c:pt idx="154">
                  <c:v>8096456.4916429566</c:v>
                </c:pt>
                <c:pt idx="155">
                  <c:v>8096456.4916429566</c:v>
                </c:pt>
                <c:pt idx="156">
                  <c:v>8096456.4916429566</c:v>
                </c:pt>
                <c:pt idx="157">
                  <c:v>8096456.4916429566</c:v>
                </c:pt>
                <c:pt idx="158">
                  <c:v>8096456.4916429566</c:v>
                </c:pt>
                <c:pt idx="159">
                  <c:v>8096456.4916429566</c:v>
                </c:pt>
                <c:pt idx="160">
                  <c:v>8096456.4916429566</c:v>
                </c:pt>
                <c:pt idx="161">
                  <c:v>8096456.4916429566</c:v>
                </c:pt>
                <c:pt idx="162">
                  <c:v>8096456.4916429566</c:v>
                </c:pt>
                <c:pt idx="163">
                  <c:v>8096456.4916429566</c:v>
                </c:pt>
                <c:pt idx="164">
                  <c:v>8096456.4916429566</c:v>
                </c:pt>
                <c:pt idx="165">
                  <c:v>8096456.4916429566</c:v>
                </c:pt>
                <c:pt idx="166">
                  <c:v>8096456.4916429566</c:v>
                </c:pt>
                <c:pt idx="167">
                  <c:v>8096456.4916429566</c:v>
                </c:pt>
                <c:pt idx="168">
                  <c:v>8096456.4916429566</c:v>
                </c:pt>
                <c:pt idx="169">
                  <c:v>8096456.4916429566</c:v>
                </c:pt>
                <c:pt idx="170">
                  <c:v>8096456.4916429566</c:v>
                </c:pt>
                <c:pt idx="171">
                  <c:v>8096456.4916429566</c:v>
                </c:pt>
                <c:pt idx="172">
                  <c:v>8096456.4916429566</c:v>
                </c:pt>
                <c:pt idx="173">
                  <c:v>8096456.4916429566</c:v>
                </c:pt>
                <c:pt idx="174">
                  <c:v>8096456.4916429566</c:v>
                </c:pt>
                <c:pt idx="175">
                  <c:v>8096456.4916429566</c:v>
                </c:pt>
                <c:pt idx="176">
                  <c:v>8096456.4916429566</c:v>
                </c:pt>
                <c:pt idx="177">
                  <c:v>8096456.4916429566</c:v>
                </c:pt>
                <c:pt idx="178">
                  <c:v>8096456.4916429566</c:v>
                </c:pt>
                <c:pt idx="179">
                  <c:v>8096456.4916429566</c:v>
                </c:pt>
                <c:pt idx="180">
                  <c:v>8096456.4916429566</c:v>
                </c:pt>
                <c:pt idx="181">
                  <c:v>8096456.4916429566</c:v>
                </c:pt>
                <c:pt idx="182">
                  <c:v>8096456.4916429566</c:v>
                </c:pt>
                <c:pt idx="183">
                  <c:v>8096456.4916429566</c:v>
                </c:pt>
                <c:pt idx="184">
                  <c:v>8096456.4916429566</c:v>
                </c:pt>
                <c:pt idx="185">
                  <c:v>8096456.4916429566</c:v>
                </c:pt>
                <c:pt idx="186">
                  <c:v>8096456.4916429566</c:v>
                </c:pt>
                <c:pt idx="187">
                  <c:v>8096456.4916429566</c:v>
                </c:pt>
                <c:pt idx="188">
                  <c:v>8096456.4916429566</c:v>
                </c:pt>
                <c:pt idx="189">
                  <c:v>8096456.4916429566</c:v>
                </c:pt>
                <c:pt idx="190">
                  <c:v>8096456.4916429566</c:v>
                </c:pt>
                <c:pt idx="191">
                  <c:v>8096456.4916429566</c:v>
                </c:pt>
                <c:pt idx="192">
                  <c:v>8096456.4916429566</c:v>
                </c:pt>
                <c:pt idx="193">
                  <c:v>8096456.4916429566</c:v>
                </c:pt>
                <c:pt idx="194">
                  <c:v>8096456.4916429566</c:v>
                </c:pt>
                <c:pt idx="195">
                  <c:v>8096456.4916429566</c:v>
                </c:pt>
                <c:pt idx="196">
                  <c:v>8096456.4916429566</c:v>
                </c:pt>
                <c:pt idx="197">
                  <c:v>8096456.4916429566</c:v>
                </c:pt>
                <c:pt idx="198">
                  <c:v>8096456.4916429566</c:v>
                </c:pt>
                <c:pt idx="199">
                  <c:v>8096456.4916429566</c:v>
                </c:pt>
                <c:pt idx="200">
                  <c:v>8096456.4916429566</c:v>
                </c:pt>
                <c:pt idx="201">
                  <c:v>8096456.4916429566</c:v>
                </c:pt>
                <c:pt idx="202">
                  <c:v>8096456.4916429566</c:v>
                </c:pt>
                <c:pt idx="203">
                  <c:v>8096456.4916429566</c:v>
                </c:pt>
                <c:pt idx="204">
                  <c:v>8096456.4916429566</c:v>
                </c:pt>
                <c:pt idx="205">
                  <c:v>8096456.4916429566</c:v>
                </c:pt>
                <c:pt idx="206">
                  <c:v>8096456.4916429566</c:v>
                </c:pt>
                <c:pt idx="207">
                  <c:v>8096456.4916429566</c:v>
                </c:pt>
                <c:pt idx="208">
                  <c:v>8096456.4916429566</c:v>
                </c:pt>
                <c:pt idx="209">
                  <c:v>8096456.4916429566</c:v>
                </c:pt>
                <c:pt idx="210">
                  <c:v>8096456.4916429566</c:v>
                </c:pt>
                <c:pt idx="211">
                  <c:v>8096456.4916429566</c:v>
                </c:pt>
                <c:pt idx="212">
                  <c:v>8096456.4916429566</c:v>
                </c:pt>
                <c:pt idx="213">
                  <c:v>8096456.4916429566</c:v>
                </c:pt>
                <c:pt idx="214">
                  <c:v>8096456.4916429566</c:v>
                </c:pt>
                <c:pt idx="215">
                  <c:v>8096456.4916429566</c:v>
                </c:pt>
                <c:pt idx="216">
                  <c:v>8096456.4916429566</c:v>
                </c:pt>
                <c:pt idx="217">
                  <c:v>8096456.4916429566</c:v>
                </c:pt>
                <c:pt idx="218">
                  <c:v>8096456.4916429566</c:v>
                </c:pt>
                <c:pt idx="219">
                  <c:v>8096456.4916429566</c:v>
                </c:pt>
                <c:pt idx="220">
                  <c:v>8096456.4916429566</c:v>
                </c:pt>
                <c:pt idx="221">
                  <c:v>8096456.4916429566</c:v>
                </c:pt>
                <c:pt idx="222">
                  <c:v>8096456.4916429566</c:v>
                </c:pt>
                <c:pt idx="223">
                  <c:v>8096456.4916429566</c:v>
                </c:pt>
                <c:pt idx="224">
                  <c:v>8096456.4916429566</c:v>
                </c:pt>
                <c:pt idx="225">
                  <c:v>8096456.4916429566</c:v>
                </c:pt>
                <c:pt idx="226">
                  <c:v>8096456.4916429566</c:v>
                </c:pt>
                <c:pt idx="227">
                  <c:v>8096456.4916429566</c:v>
                </c:pt>
                <c:pt idx="228">
                  <c:v>8096456.4916429566</c:v>
                </c:pt>
                <c:pt idx="229">
                  <c:v>8096456.4916429566</c:v>
                </c:pt>
                <c:pt idx="230">
                  <c:v>8096456.4916429566</c:v>
                </c:pt>
                <c:pt idx="231">
                  <c:v>8096456.4916429566</c:v>
                </c:pt>
                <c:pt idx="232">
                  <c:v>8096456.4916429566</c:v>
                </c:pt>
                <c:pt idx="233">
                  <c:v>8096456.4916429566</c:v>
                </c:pt>
                <c:pt idx="234">
                  <c:v>8096456.4916429566</c:v>
                </c:pt>
                <c:pt idx="235">
                  <c:v>8096456.4916429566</c:v>
                </c:pt>
                <c:pt idx="236">
                  <c:v>8096456.4916429566</c:v>
                </c:pt>
                <c:pt idx="237">
                  <c:v>8096456.4916429566</c:v>
                </c:pt>
                <c:pt idx="238">
                  <c:v>8096456.4916429566</c:v>
                </c:pt>
                <c:pt idx="239">
                  <c:v>8096456.4916429566</c:v>
                </c:pt>
                <c:pt idx="240">
                  <c:v>8096456.4916429566</c:v>
                </c:pt>
                <c:pt idx="241">
                  <c:v>8096456.4916429566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51.890210701073521</c:v>
                </c:pt>
                <c:pt idx="1">
                  <c:v>55.23796623017504</c:v>
                </c:pt>
                <c:pt idx="2">
                  <c:v>81.852622686532101</c:v>
                </c:pt>
                <c:pt idx="3">
                  <c:v>133.6870374621206</c:v>
                </c:pt>
                <c:pt idx="4">
                  <c:v>203.96200561050995</c:v>
                </c:pt>
                <c:pt idx="5">
                  <c:v>283.22011776198838</c:v>
                </c:pt>
                <c:pt idx="6">
                  <c:v>362.61771972717941</c:v>
                </c:pt>
                <c:pt idx="7">
                  <c:v>551.66228611694294</c:v>
                </c:pt>
                <c:pt idx="8">
                  <c:v>661.0561761652084</c:v>
                </c:pt>
                <c:pt idx="9">
                  <c:v>808.74334126361327</c:v>
                </c:pt>
                <c:pt idx="10">
                  <c:v>996.45943323706672</c:v>
                </c:pt>
                <c:pt idx="11">
                  <c:v>1240.6477649438489</c:v>
                </c:pt>
                <c:pt idx="12">
                  <c:v>1387.9794423654891</c:v>
                </c:pt>
                <c:pt idx="13">
                  <c:v>1755.897775013746</c:v>
                </c:pt>
                <c:pt idx="14">
                  <c:v>2155.6197851884672</c:v>
                </c:pt>
                <c:pt idx="15">
                  <c:v>2636.0227036145352</c:v>
                </c:pt>
                <c:pt idx="16">
                  <c:v>2819.4797066092983</c:v>
                </c:pt>
                <c:pt idx="17">
                  <c:v>3449.5272971862037</c:v>
                </c:pt>
                <c:pt idx="18">
                  <c:v>3975.7944663609624</c:v>
                </c:pt>
                <c:pt idx="19">
                  <c:v>4715.6484382923982</c:v>
                </c:pt>
                <c:pt idx="20">
                  <c:v>5642.3071687476977</c:v>
                </c:pt>
                <c:pt idx="21">
                  <c:v>6493.6413997982136</c:v>
                </c:pt>
                <c:pt idx="22">
                  <c:v>7158.8404234306854</c:v>
                </c:pt>
                <c:pt idx="23">
                  <c:v>7979.3753036134676</c:v>
                </c:pt>
                <c:pt idx="24">
                  <c:v>8661.9826559972662</c:v>
                </c:pt>
                <c:pt idx="25">
                  <c:v>9796.2022292568618</c:v>
                </c:pt>
                <c:pt idx="26">
                  <c:v>10906.987513812745</c:v>
                </c:pt>
                <c:pt idx="27">
                  <c:v>12864.085396125492</c:v>
                </c:pt>
                <c:pt idx="28">
                  <c:v>13360.892316644156</c:v>
                </c:pt>
                <c:pt idx="29">
                  <c:v>13823.217355213077</c:v>
                </c:pt>
                <c:pt idx="30">
                  <c:v>14617.974517821776</c:v>
                </c:pt>
                <c:pt idx="31">
                  <c:v>14678.234117345604</c:v>
                </c:pt>
                <c:pt idx="32">
                  <c:v>15471.317402189754</c:v>
                </c:pt>
                <c:pt idx="33">
                  <c:v>16289.508853502164</c:v>
                </c:pt>
                <c:pt idx="34">
                  <c:v>16827.493167028777</c:v>
                </c:pt>
                <c:pt idx="35">
                  <c:v>16887.083215446786</c:v>
                </c:pt>
                <c:pt idx="36">
                  <c:v>15943.016156240157</c:v>
                </c:pt>
                <c:pt idx="37">
                  <c:v>15070.256289803392</c:v>
                </c:pt>
                <c:pt idx="38">
                  <c:v>14362.540770951331</c:v>
                </c:pt>
                <c:pt idx="39">
                  <c:v>14313.663540226449</c:v>
                </c:pt>
                <c:pt idx="40">
                  <c:v>14431.504534850823</c:v>
                </c:pt>
                <c:pt idx="41">
                  <c:v>14197.161647813717</c:v>
                </c:pt>
                <c:pt idx="42">
                  <c:v>13943.736554260731</c:v>
                </c:pt>
                <c:pt idx="43">
                  <c:v>12774.70032349848</c:v>
                </c:pt>
                <c:pt idx="44">
                  <c:v>12087.071337821029</c:v>
                </c:pt>
                <c:pt idx="45">
                  <c:v>11455.684645032483</c:v>
                </c:pt>
                <c:pt idx="46">
                  <c:v>11374.334185675316</c:v>
                </c:pt>
                <c:pt idx="47">
                  <c:v>11831.637590950584</c:v>
                </c:pt>
                <c:pt idx="48">
                  <c:v>12126.574853064427</c:v>
                </c:pt>
                <c:pt idx="49">
                  <c:v>11713.79659632621</c:v>
                </c:pt>
                <c:pt idx="50">
                  <c:v>11320.770097209692</c:v>
                </c:pt>
                <c:pt idx="51">
                  <c:v>10865.475345251885</c:v>
                </c:pt>
                <c:pt idx="52">
                  <c:v>10082.10055144213</c:v>
                </c:pt>
                <c:pt idx="53">
                  <c:v>10016.149767518831</c:v>
                </c:pt>
                <c:pt idx="54">
                  <c:v>10278.27902544748</c:v>
                </c:pt>
                <c:pt idx="55">
                  <c:v>10647.201684754467</c:v>
                </c:pt>
                <c:pt idx="56">
                  <c:v>10131.982108825743</c:v>
                </c:pt>
                <c:pt idx="57">
                  <c:v>9431.6316521377048</c:v>
                </c:pt>
                <c:pt idx="58">
                  <c:v>9105.8950391561284</c:v>
                </c:pt>
                <c:pt idx="59">
                  <c:v>8491.247124013089</c:v>
                </c:pt>
                <c:pt idx="60">
                  <c:v>10189.496548815707</c:v>
                </c:pt>
                <c:pt idx="61">
                  <c:v>12227.395858578848</c:v>
                </c:pt>
                <c:pt idx="62">
                  <c:v>14672.875030294615</c:v>
                </c:pt>
                <c:pt idx="63">
                  <c:v>17607.450036353537</c:v>
                </c:pt>
                <c:pt idx="64">
                  <c:v>21128.940043624247</c:v>
                </c:pt>
                <c:pt idx="65">
                  <c:v>25354.728052349092</c:v>
                </c:pt>
                <c:pt idx="66">
                  <c:v>30425.67366281891</c:v>
                </c:pt>
                <c:pt idx="67">
                  <c:v>36510.808395382694</c:v>
                </c:pt>
                <c:pt idx="68">
                  <c:v>43812.970074459234</c:v>
                </c:pt>
                <c:pt idx="69">
                  <c:v>52575.564089351072</c:v>
                </c:pt>
                <c:pt idx="70">
                  <c:v>63090.676907221285</c:v>
                </c:pt>
                <c:pt idx="71">
                  <c:v>75708.812288665547</c:v>
                </c:pt>
                <c:pt idx="72">
                  <c:v>90850.574746398634</c:v>
                </c:pt>
                <c:pt idx="73">
                  <c:v>109020.68969567835</c:v>
                </c:pt>
                <c:pt idx="74">
                  <c:v>130824.82763481402</c:v>
                </c:pt>
                <c:pt idx="75">
                  <c:v>156989.79316177682</c:v>
                </c:pt>
                <c:pt idx="76">
                  <c:v>188387.75179413217</c:v>
                </c:pt>
                <c:pt idx="77">
                  <c:v>226065.30215295858</c:v>
                </c:pt>
                <c:pt idx="78">
                  <c:v>271278.36258355033</c:v>
                </c:pt>
                <c:pt idx="79">
                  <c:v>325534.03510026034</c:v>
                </c:pt>
                <c:pt idx="80">
                  <c:v>390640.84212031239</c:v>
                </c:pt>
                <c:pt idx="81">
                  <c:v>468769.01054437488</c:v>
                </c:pt>
                <c:pt idx="82">
                  <c:v>562522.81265324983</c:v>
                </c:pt>
                <c:pt idx="83">
                  <c:v>675027.37518389965</c:v>
                </c:pt>
                <c:pt idx="84">
                  <c:v>810032.85022067965</c:v>
                </c:pt>
                <c:pt idx="85">
                  <c:v>972039.42026481556</c:v>
                </c:pt>
                <c:pt idx="86">
                  <c:v>1166447.3043177787</c:v>
                </c:pt>
                <c:pt idx="87">
                  <c:v>1399736.7651813345</c:v>
                </c:pt>
                <c:pt idx="88">
                  <c:v>1679684.1182176014</c:v>
                </c:pt>
                <c:pt idx="89">
                  <c:v>2015620.9418611214</c:v>
                </c:pt>
                <c:pt idx="90">
                  <c:v>2418745.1302333456</c:v>
                </c:pt>
                <c:pt idx="91">
                  <c:v>2902494.1562800147</c:v>
                </c:pt>
                <c:pt idx="92">
                  <c:v>3482992.9875360169</c:v>
                </c:pt>
                <c:pt idx="93">
                  <c:v>4179591.5850432203</c:v>
                </c:pt>
                <c:pt idx="94">
                  <c:v>5015509.9020518642</c:v>
                </c:pt>
                <c:pt idx="95">
                  <c:v>6018611.882462237</c:v>
                </c:pt>
                <c:pt idx="96">
                  <c:v>7222334.2589546843</c:v>
                </c:pt>
                <c:pt idx="97">
                  <c:v>8096456.4916429566</c:v>
                </c:pt>
                <c:pt idx="98">
                  <c:v>8096456.4916429566</c:v>
                </c:pt>
                <c:pt idx="99">
                  <c:v>8096456.4916429566</c:v>
                </c:pt>
                <c:pt idx="100">
                  <c:v>8096456.4916429566</c:v>
                </c:pt>
                <c:pt idx="101">
                  <c:v>8096456.4916429566</c:v>
                </c:pt>
                <c:pt idx="102">
                  <c:v>8096456.4916429566</c:v>
                </c:pt>
                <c:pt idx="103">
                  <c:v>8096456.4916429566</c:v>
                </c:pt>
                <c:pt idx="104">
                  <c:v>8096456.4916429566</c:v>
                </c:pt>
                <c:pt idx="105">
                  <c:v>8096456.4916429566</c:v>
                </c:pt>
                <c:pt idx="106">
                  <c:v>8096456.4916429566</c:v>
                </c:pt>
                <c:pt idx="107">
                  <c:v>8096456.4916429566</c:v>
                </c:pt>
                <c:pt idx="108">
                  <c:v>8096456.4916429566</c:v>
                </c:pt>
                <c:pt idx="109">
                  <c:v>8096456.4916429566</c:v>
                </c:pt>
                <c:pt idx="110">
                  <c:v>8096456.4916429566</c:v>
                </c:pt>
                <c:pt idx="111">
                  <c:v>8096456.4916429566</c:v>
                </c:pt>
                <c:pt idx="112">
                  <c:v>8096456.4916429566</c:v>
                </c:pt>
                <c:pt idx="113">
                  <c:v>8096456.4916429566</c:v>
                </c:pt>
                <c:pt idx="114">
                  <c:v>8096456.4916429566</c:v>
                </c:pt>
                <c:pt idx="115">
                  <c:v>8096456.4916429566</c:v>
                </c:pt>
                <c:pt idx="116">
                  <c:v>8096456.4916429566</c:v>
                </c:pt>
                <c:pt idx="117">
                  <c:v>8096456.4916429566</c:v>
                </c:pt>
                <c:pt idx="118">
                  <c:v>8096456.4916429566</c:v>
                </c:pt>
                <c:pt idx="119">
                  <c:v>8096456.4916429566</c:v>
                </c:pt>
                <c:pt idx="120">
                  <c:v>8096456.4916429566</c:v>
                </c:pt>
                <c:pt idx="121">
                  <c:v>8096456.4916429566</c:v>
                </c:pt>
                <c:pt idx="122">
                  <c:v>8096456.4916429566</c:v>
                </c:pt>
                <c:pt idx="123">
                  <c:v>8096456.4916429566</c:v>
                </c:pt>
                <c:pt idx="124">
                  <c:v>8096456.4916429566</c:v>
                </c:pt>
                <c:pt idx="125">
                  <c:v>8096456.4916429566</c:v>
                </c:pt>
                <c:pt idx="126">
                  <c:v>8096456.4916429566</c:v>
                </c:pt>
                <c:pt idx="127">
                  <c:v>8096456.4916429566</c:v>
                </c:pt>
                <c:pt idx="128">
                  <c:v>8096456.4916429566</c:v>
                </c:pt>
                <c:pt idx="129">
                  <c:v>8096456.4916429566</c:v>
                </c:pt>
                <c:pt idx="130">
                  <c:v>8096456.4916429566</c:v>
                </c:pt>
                <c:pt idx="131">
                  <c:v>8096456.4916429566</c:v>
                </c:pt>
                <c:pt idx="132">
                  <c:v>8096456.4916429566</c:v>
                </c:pt>
                <c:pt idx="133">
                  <c:v>8096456.4916429566</c:v>
                </c:pt>
                <c:pt idx="134">
                  <c:v>8096456.4916429566</c:v>
                </c:pt>
                <c:pt idx="135">
                  <c:v>8096456.4916429566</c:v>
                </c:pt>
                <c:pt idx="136">
                  <c:v>8096456.4916429566</c:v>
                </c:pt>
                <c:pt idx="137">
                  <c:v>8096456.4916429566</c:v>
                </c:pt>
                <c:pt idx="138">
                  <c:v>8096456.4916429566</c:v>
                </c:pt>
                <c:pt idx="139">
                  <c:v>8096456.4916429566</c:v>
                </c:pt>
                <c:pt idx="140">
                  <c:v>8096456.4916429566</c:v>
                </c:pt>
                <c:pt idx="141">
                  <c:v>8096456.4916429566</c:v>
                </c:pt>
                <c:pt idx="142">
                  <c:v>8096456.4916429566</c:v>
                </c:pt>
                <c:pt idx="143">
                  <c:v>8096456.4916429566</c:v>
                </c:pt>
                <c:pt idx="144">
                  <c:v>8096456.4916429566</c:v>
                </c:pt>
                <c:pt idx="145">
                  <c:v>8096456.4916429566</c:v>
                </c:pt>
                <c:pt idx="146">
                  <c:v>8096456.4916429566</c:v>
                </c:pt>
                <c:pt idx="147">
                  <c:v>8096456.4916429566</c:v>
                </c:pt>
                <c:pt idx="148">
                  <c:v>8096456.4916429566</c:v>
                </c:pt>
                <c:pt idx="149">
                  <c:v>8096456.4916429566</c:v>
                </c:pt>
                <c:pt idx="150">
                  <c:v>8096456.4916429566</c:v>
                </c:pt>
                <c:pt idx="151">
                  <c:v>8096456.4916429566</c:v>
                </c:pt>
                <c:pt idx="152">
                  <c:v>8096456.4916429566</c:v>
                </c:pt>
                <c:pt idx="153">
                  <c:v>8096456.4916429566</c:v>
                </c:pt>
                <c:pt idx="154">
                  <c:v>8096456.4916429566</c:v>
                </c:pt>
                <c:pt idx="155">
                  <c:v>8096456.4916429566</c:v>
                </c:pt>
                <c:pt idx="156">
                  <c:v>8096456.4916429566</c:v>
                </c:pt>
                <c:pt idx="157">
                  <c:v>8096456.4916429566</c:v>
                </c:pt>
                <c:pt idx="158">
                  <c:v>8096456.4916429566</c:v>
                </c:pt>
                <c:pt idx="159">
                  <c:v>8096456.4916429566</c:v>
                </c:pt>
                <c:pt idx="160">
                  <c:v>8096456.4916429566</c:v>
                </c:pt>
                <c:pt idx="161">
                  <c:v>8096456.4916429566</c:v>
                </c:pt>
                <c:pt idx="162">
                  <c:v>8096456.4916429566</c:v>
                </c:pt>
                <c:pt idx="163">
                  <c:v>8096456.4916429566</c:v>
                </c:pt>
                <c:pt idx="164">
                  <c:v>8096456.4916429566</c:v>
                </c:pt>
                <c:pt idx="165">
                  <c:v>8096456.4916429566</c:v>
                </c:pt>
                <c:pt idx="166">
                  <c:v>8096456.4916429566</c:v>
                </c:pt>
                <c:pt idx="167">
                  <c:v>8096456.4916429566</c:v>
                </c:pt>
                <c:pt idx="168">
                  <c:v>8096456.4916429566</c:v>
                </c:pt>
                <c:pt idx="169">
                  <c:v>8096456.4916429566</c:v>
                </c:pt>
                <c:pt idx="170">
                  <c:v>8096456.4916429566</c:v>
                </c:pt>
                <c:pt idx="171">
                  <c:v>8096456.4916429566</c:v>
                </c:pt>
                <c:pt idx="172">
                  <c:v>8096456.4916429566</c:v>
                </c:pt>
                <c:pt idx="173">
                  <c:v>8096456.4916429566</c:v>
                </c:pt>
                <c:pt idx="174">
                  <c:v>8096456.4916429566</c:v>
                </c:pt>
                <c:pt idx="175">
                  <c:v>8096456.4916429566</c:v>
                </c:pt>
                <c:pt idx="176">
                  <c:v>8096456.4916429566</c:v>
                </c:pt>
                <c:pt idx="177">
                  <c:v>8096456.4916429566</c:v>
                </c:pt>
                <c:pt idx="178">
                  <c:v>8096456.4916429566</c:v>
                </c:pt>
                <c:pt idx="179">
                  <c:v>8096456.4916429566</c:v>
                </c:pt>
                <c:pt idx="180">
                  <c:v>8096456.4916429566</c:v>
                </c:pt>
                <c:pt idx="181">
                  <c:v>8096456.4916429566</c:v>
                </c:pt>
                <c:pt idx="182">
                  <c:v>8096456.4916429566</c:v>
                </c:pt>
                <c:pt idx="183">
                  <c:v>8096456.4916429566</c:v>
                </c:pt>
                <c:pt idx="184">
                  <c:v>8096456.4916429566</c:v>
                </c:pt>
                <c:pt idx="185">
                  <c:v>8096456.4916429566</c:v>
                </c:pt>
                <c:pt idx="186">
                  <c:v>8096456.4916429566</c:v>
                </c:pt>
                <c:pt idx="187">
                  <c:v>8096456.4916429566</c:v>
                </c:pt>
                <c:pt idx="188">
                  <c:v>8096456.4916429566</c:v>
                </c:pt>
                <c:pt idx="189">
                  <c:v>8096456.4916429566</c:v>
                </c:pt>
                <c:pt idx="190">
                  <c:v>8096456.4916429566</c:v>
                </c:pt>
                <c:pt idx="191">
                  <c:v>8096456.4916429566</c:v>
                </c:pt>
                <c:pt idx="192">
                  <c:v>8096456.4916429566</c:v>
                </c:pt>
                <c:pt idx="193">
                  <c:v>8096456.4916429566</c:v>
                </c:pt>
                <c:pt idx="194">
                  <c:v>8096456.4916429566</c:v>
                </c:pt>
                <c:pt idx="195">
                  <c:v>8096456.4916429566</c:v>
                </c:pt>
                <c:pt idx="196">
                  <c:v>8096456.4916429566</c:v>
                </c:pt>
                <c:pt idx="197">
                  <c:v>8096456.4916429566</c:v>
                </c:pt>
                <c:pt idx="198">
                  <c:v>8096456.4916429566</c:v>
                </c:pt>
                <c:pt idx="199">
                  <c:v>8096456.4916429566</c:v>
                </c:pt>
                <c:pt idx="200">
                  <c:v>8096456.4916429566</c:v>
                </c:pt>
                <c:pt idx="201">
                  <c:v>8096456.4916429566</c:v>
                </c:pt>
                <c:pt idx="202">
                  <c:v>8096456.4916429566</c:v>
                </c:pt>
                <c:pt idx="203">
                  <c:v>8096456.4916429566</c:v>
                </c:pt>
                <c:pt idx="204">
                  <c:v>8096456.4916429566</c:v>
                </c:pt>
                <c:pt idx="205">
                  <c:v>8096456.4916429566</c:v>
                </c:pt>
                <c:pt idx="206">
                  <c:v>8096456.4916429566</c:v>
                </c:pt>
                <c:pt idx="207">
                  <c:v>8096456.4916429566</c:v>
                </c:pt>
                <c:pt idx="208">
                  <c:v>8096456.4916429566</c:v>
                </c:pt>
                <c:pt idx="209">
                  <c:v>8096456.4916429566</c:v>
                </c:pt>
                <c:pt idx="210">
                  <c:v>8096456.4916429566</c:v>
                </c:pt>
                <c:pt idx="211">
                  <c:v>8096456.4916429566</c:v>
                </c:pt>
                <c:pt idx="212">
                  <c:v>8096456.4916429566</c:v>
                </c:pt>
                <c:pt idx="213">
                  <c:v>8096456.4916429566</c:v>
                </c:pt>
                <c:pt idx="214">
                  <c:v>8096456.4916429566</c:v>
                </c:pt>
                <c:pt idx="215">
                  <c:v>8096456.4916429566</c:v>
                </c:pt>
                <c:pt idx="216">
                  <c:v>8096456.4916429566</c:v>
                </c:pt>
                <c:pt idx="217">
                  <c:v>8096456.4916429566</c:v>
                </c:pt>
                <c:pt idx="218">
                  <c:v>8096456.4916429566</c:v>
                </c:pt>
                <c:pt idx="219">
                  <c:v>8096456.4916429566</c:v>
                </c:pt>
                <c:pt idx="220">
                  <c:v>8096456.4916429566</c:v>
                </c:pt>
                <c:pt idx="221">
                  <c:v>8096456.4916429566</c:v>
                </c:pt>
                <c:pt idx="222">
                  <c:v>8096456.4916429566</c:v>
                </c:pt>
                <c:pt idx="223">
                  <c:v>8096456.4916429566</c:v>
                </c:pt>
                <c:pt idx="224">
                  <c:v>8096456.4916429566</c:v>
                </c:pt>
                <c:pt idx="225">
                  <c:v>8096456.4916429566</c:v>
                </c:pt>
                <c:pt idx="226">
                  <c:v>8096456.4916429566</c:v>
                </c:pt>
                <c:pt idx="227">
                  <c:v>8096456.4916429566</c:v>
                </c:pt>
                <c:pt idx="228">
                  <c:v>8096456.4916429566</c:v>
                </c:pt>
                <c:pt idx="229">
                  <c:v>8096456.4916429566</c:v>
                </c:pt>
                <c:pt idx="230">
                  <c:v>8096456.4916429566</c:v>
                </c:pt>
                <c:pt idx="231">
                  <c:v>8096456.4916429566</c:v>
                </c:pt>
                <c:pt idx="232">
                  <c:v>8096456.4916429566</c:v>
                </c:pt>
                <c:pt idx="233">
                  <c:v>8096456.4916429566</c:v>
                </c:pt>
                <c:pt idx="234">
                  <c:v>8096456.4916429566</c:v>
                </c:pt>
                <c:pt idx="235">
                  <c:v>8096456.4916429566</c:v>
                </c:pt>
                <c:pt idx="236">
                  <c:v>8096456.4916429566</c:v>
                </c:pt>
                <c:pt idx="237">
                  <c:v>8096456.4916429566</c:v>
                </c:pt>
                <c:pt idx="238">
                  <c:v>8096456.4916429566</c:v>
                </c:pt>
                <c:pt idx="239">
                  <c:v>8096456.4916429566</c:v>
                </c:pt>
                <c:pt idx="240">
                  <c:v>8096456.4916429566</c:v>
                </c:pt>
                <c:pt idx="241">
                  <c:v>8096456.4916429566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51.890210701073521</c:v>
                </c:pt>
                <c:pt idx="1">
                  <c:v>55.23796623017504</c:v>
                </c:pt>
                <c:pt idx="2">
                  <c:v>81.852622686532101</c:v>
                </c:pt>
                <c:pt idx="3">
                  <c:v>133.6870374621206</c:v>
                </c:pt>
                <c:pt idx="4">
                  <c:v>203.96200561050995</c:v>
                </c:pt>
                <c:pt idx="5">
                  <c:v>283.22011776198838</c:v>
                </c:pt>
                <c:pt idx="6">
                  <c:v>362.61771972717941</c:v>
                </c:pt>
                <c:pt idx="7">
                  <c:v>551.66228611694294</c:v>
                </c:pt>
                <c:pt idx="8">
                  <c:v>661.0561761652084</c:v>
                </c:pt>
                <c:pt idx="9">
                  <c:v>808.74334126361327</c:v>
                </c:pt>
                <c:pt idx="10">
                  <c:v>996.45943323706672</c:v>
                </c:pt>
                <c:pt idx="11">
                  <c:v>1240.6477649438489</c:v>
                </c:pt>
                <c:pt idx="12">
                  <c:v>1387.9794423654891</c:v>
                </c:pt>
                <c:pt idx="13">
                  <c:v>1755.897775013746</c:v>
                </c:pt>
                <c:pt idx="14">
                  <c:v>2155.6197851884672</c:v>
                </c:pt>
                <c:pt idx="15">
                  <c:v>2636.0227036145352</c:v>
                </c:pt>
                <c:pt idx="16">
                  <c:v>2819.4797066092983</c:v>
                </c:pt>
                <c:pt idx="17">
                  <c:v>3449.5272971862037</c:v>
                </c:pt>
                <c:pt idx="18">
                  <c:v>3975.7944663609624</c:v>
                </c:pt>
                <c:pt idx="19">
                  <c:v>4715.6484382923982</c:v>
                </c:pt>
                <c:pt idx="20">
                  <c:v>5642.3071687476977</c:v>
                </c:pt>
                <c:pt idx="21">
                  <c:v>6493.6413997982136</c:v>
                </c:pt>
                <c:pt idx="22">
                  <c:v>7158.8404234306854</c:v>
                </c:pt>
                <c:pt idx="23">
                  <c:v>7979.3753036134676</c:v>
                </c:pt>
                <c:pt idx="24">
                  <c:v>8661.9826559972662</c:v>
                </c:pt>
                <c:pt idx="25">
                  <c:v>9796.2022292568618</c:v>
                </c:pt>
                <c:pt idx="26">
                  <c:v>10906.987513812745</c:v>
                </c:pt>
                <c:pt idx="27">
                  <c:v>12864.085396125492</c:v>
                </c:pt>
                <c:pt idx="28">
                  <c:v>13360.892316644156</c:v>
                </c:pt>
                <c:pt idx="29">
                  <c:v>13823.217355213077</c:v>
                </c:pt>
                <c:pt idx="30">
                  <c:v>14617.974517821776</c:v>
                </c:pt>
                <c:pt idx="31">
                  <c:v>14678.234117345604</c:v>
                </c:pt>
                <c:pt idx="32">
                  <c:v>15471.317402189754</c:v>
                </c:pt>
                <c:pt idx="33">
                  <c:v>16289.508853502164</c:v>
                </c:pt>
                <c:pt idx="34">
                  <c:v>16827.493167028777</c:v>
                </c:pt>
                <c:pt idx="35">
                  <c:v>16887.083215446786</c:v>
                </c:pt>
                <c:pt idx="36">
                  <c:v>15943.016156240157</c:v>
                </c:pt>
                <c:pt idx="37">
                  <c:v>15070.256289803392</c:v>
                </c:pt>
                <c:pt idx="38">
                  <c:v>14362.540770951331</c:v>
                </c:pt>
                <c:pt idx="39">
                  <c:v>14313.663540226449</c:v>
                </c:pt>
                <c:pt idx="40">
                  <c:v>14431.504534850823</c:v>
                </c:pt>
                <c:pt idx="41">
                  <c:v>14197.161647813717</c:v>
                </c:pt>
                <c:pt idx="42">
                  <c:v>13943.736554260731</c:v>
                </c:pt>
                <c:pt idx="43">
                  <c:v>12774.70032349848</c:v>
                </c:pt>
                <c:pt idx="44">
                  <c:v>12087.071337821029</c:v>
                </c:pt>
                <c:pt idx="45">
                  <c:v>11455.684645032483</c:v>
                </c:pt>
                <c:pt idx="46">
                  <c:v>11374.334185675316</c:v>
                </c:pt>
                <c:pt idx="47">
                  <c:v>11831.637590950584</c:v>
                </c:pt>
                <c:pt idx="48">
                  <c:v>12126.574853064427</c:v>
                </c:pt>
                <c:pt idx="49">
                  <c:v>11713.79659632621</c:v>
                </c:pt>
                <c:pt idx="50">
                  <c:v>11320.770097209692</c:v>
                </c:pt>
                <c:pt idx="51">
                  <c:v>10865.475345251885</c:v>
                </c:pt>
                <c:pt idx="52">
                  <c:v>10082.10055144213</c:v>
                </c:pt>
                <c:pt idx="53">
                  <c:v>10016.149767518831</c:v>
                </c:pt>
                <c:pt idx="54">
                  <c:v>10278.27902544748</c:v>
                </c:pt>
                <c:pt idx="55">
                  <c:v>10647.201684754467</c:v>
                </c:pt>
                <c:pt idx="56">
                  <c:v>10131.982108825743</c:v>
                </c:pt>
                <c:pt idx="57">
                  <c:v>9431.6316521377048</c:v>
                </c:pt>
                <c:pt idx="58">
                  <c:v>9105.8950391561284</c:v>
                </c:pt>
                <c:pt idx="59">
                  <c:v>8491.247124013089</c:v>
                </c:pt>
                <c:pt idx="60">
                  <c:v>8294.2392029182593</c:v>
                </c:pt>
                <c:pt idx="61">
                  <c:v>8101.8021205244204</c:v>
                </c:pt>
                <c:pt idx="62">
                  <c:v>7913.8298274589652</c:v>
                </c:pt>
                <c:pt idx="63">
                  <c:v>7730.2187348319621</c:v>
                </c:pt>
                <c:pt idx="64">
                  <c:v>7550.8676571497726</c:v>
                </c:pt>
                <c:pt idx="65">
                  <c:v>7375.6777565531438</c:v>
                </c:pt>
                <c:pt idx="66">
                  <c:v>7204.5524883490589</c:v>
                </c:pt>
                <c:pt idx="67">
                  <c:v>7037.3975478063066</c:v>
                </c:pt>
                <c:pt idx="68">
                  <c:v>6874.1208181854727</c:v>
                </c:pt>
                <c:pt idx="69">
                  <c:v>6714.6323199746976</c:v>
                </c:pt>
                <c:pt idx="70">
                  <c:v>6558.8441613032346</c:v>
                </c:pt>
                <c:pt idx="71">
                  <c:v>6406.6704895054672</c:v>
                </c:pt>
                <c:pt idx="72">
                  <c:v>6258.027443808719</c:v>
                </c:pt>
                <c:pt idx="73">
                  <c:v>6112.8331091187565</c:v>
                </c:pt>
                <c:pt idx="74">
                  <c:v>5971.007470877531</c:v>
                </c:pt>
                <c:pt idx="75">
                  <c:v>5832.4723709682821</c:v>
                </c:pt>
                <c:pt idx="76">
                  <c:v>5697.1514646436963</c:v>
                </c:pt>
                <c:pt idx="77">
                  <c:v>5564.9701784533863</c:v>
                </c:pt>
                <c:pt idx="78">
                  <c:v>5435.8556691475178</c:v>
                </c:pt>
                <c:pt idx="79">
                  <c:v>5309.7367835339091</c:v>
                </c:pt>
                <c:pt idx="80">
                  <c:v>5186.5440192665119</c:v>
                </c:pt>
                <c:pt idx="81">
                  <c:v>5066.2094865436438</c:v>
                </c:pt>
                <c:pt idx="82">
                  <c:v>4948.6668706948712</c:v>
                </c:pt>
                <c:pt idx="83">
                  <c:v>4833.8513956359275</c:v>
                </c:pt>
                <c:pt idx="84">
                  <c:v>4721.6997881715233</c:v>
                </c:pt>
                <c:pt idx="85">
                  <c:v>4612.1502431263734</c:v>
                </c:pt>
                <c:pt idx="86">
                  <c:v>4505.1423892852399</c:v>
                </c:pt>
                <c:pt idx="87">
                  <c:v>4400.6172561231979</c:v>
                </c:pt>
                <c:pt idx="88">
                  <c:v>4298.5172413078099</c:v>
                </c:pt>
                <c:pt idx="89">
                  <c:v>4198.7860789552878</c:v>
                </c:pt>
                <c:pt idx="90">
                  <c:v>4101.3688086231596</c:v>
                </c:pt>
                <c:pt idx="91">
                  <c:v>4006.2117450223363</c:v>
                </c:pt>
                <c:pt idx="92">
                  <c:v>3913.2624484319053</c:v>
                </c:pt>
                <c:pt idx="93">
                  <c:v>3822.4696958003383</c:v>
                </c:pt>
                <c:pt idx="94">
                  <c:v>3733.7834525171843</c:v>
                </c:pt>
                <c:pt idx="95">
                  <c:v>3647.1548448397016</c:v>
                </c:pt>
                <c:pt idx="96">
                  <c:v>3562.5361329592233</c:v>
                </c:pt>
                <c:pt idx="97">
                  <c:v>3479.8806846924199</c:v>
                </c:pt>
                <c:pt idx="98">
                  <c:v>3399.1429497829581</c:v>
                </c:pt>
                <c:pt idx="99">
                  <c:v>3320.2784347993929</c:v>
                </c:pt>
                <c:pt idx="100">
                  <c:v>3243.2436786154658</c:v>
                </c:pt>
                <c:pt idx="101">
                  <c:v>3167.9962284592866</c:v>
                </c:pt>
                <c:pt idx="102">
                  <c:v>3094.4946165182064</c:v>
                </c:pt>
                <c:pt idx="103">
                  <c:v>3022.6983370864909</c:v>
                </c:pt>
                <c:pt idx="104">
                  <c:v>2952.5678242431945</c:v>
                </c:pt>
                <c:pt idx="105">
                  <c:v>2884.0644300479353</c:v>
                </c:pt>
                <c:pt idx="106">
                  <c:v>2817.1504032425587</c:v>
                </c:pt>
                <c:pt idx="107">
                  <c:v>2751.7888684469517</c:v>
                </c:pt>
                <c:pt idx="108">
                  <c:v>2687.9438058375372</c:v>
                </c:pt>
                <c:pt idx="109">
                  <c:v>2625.5800312972547</c:v>
                </c:pt>
                <c:pt idx="110">
                  <c:v>2564.6631770260879</c:v>
                </c:pt>
                <c:pt idx="111">
                  <c:v>2505.1596726014545</c:v>
                </c:pt>
                <c:pt idx="112">
                  <c:v>2447.0367264780161</c:v>
                </c:pt>
                <c:pt idx="113">
                  <c:v>2390.2623079167192</c:v>
                </c:pt>
                <c:pt idx="114">
                  <c:v>2334.8051293331041</c:v>
                </c:pt>
                <c:pt idx="115">
                  <c:v>2280.6346290551583</c:v>
                </c:pt>
                <c:pt idx="116">
                  <c:v>2227.7209544812063</c:v>
                </c:pt>
                <c:pt idx="117">
                  <c:v>2176.0349456285621</c:v>
                </c:pt>
                <c:pt idx="118">
                  <c:v>2125.5481190638711</c:v>
                </c:pt>
                <c:pt idx="119">
                  <c:v>2076.2326522062904</c:v>
                </c:pt>
                <c:pt idx="120">
                  <c:v>2028.0613679948551</c:v>
                </c:pt>
                <c:pt idx="121">
                  <c:v>1981.0077199115838</c:v>
                </c:pt>
                <c:pt idx="122">
                  <c:v>1935.0457773520627</c:v>
                </c:pt>
                <c:pt idx="123">
                  <c:v>1890.1502113354554</c:v>
                </c:pt>
                <c:pt idx="124">
                  <c:v>1846.2962805460568</c:v>
                </c:pt>
                <c:pt idx="125">
                  <c:v>1803.4598176987022</c:v>
                </c:pt>
                <c:pt idx="126">
                  <c:v>1761.6172162205153</c:v>
                </c:pt>
                <c:pt idx="127">
                  <c:v>1720.7454172416578</c:v>
                </c:pt>
                <c:pt idx="128">
                  <c:v>1680.8218968879107</c:v>
                </c:pt>
                <c:pt idx="129">
                  <c:v>1641.8246538680828</c:v>
                </c:pt>
                <c:pt idx="130">
                  <c:v>1603.7321973494086</c:v>
                </c:pt>
                <c:pt idx="131">
                  <c:v>1566.5235351142517</c:v>
                </c:pt>
                <c:pt idx="132">
                  <c:v>1530.1781619915903</c:v>
                </c:pt>
                <c:pt idx="133">
                  <c:v>1494.6760485569037</c:v>
                </c:pt>
                <c:pt idx="134">
                  <c:v>1459.9976300942383</c:v>
                </c:pt>
                <c:pt idx="135">
                  <c:v>1426.1237958143681</c:v>
                </c:pt>
                <c:pt idx="136">
                  <c:v>1393.0358783231068</c:v>
                </c:pt>
                <c:pt idx="137">
                  <c:v>1360.715643333969</c:v>
                </c:pt>
                <c:pt idx="138">
                  <c:v>1329.145279619511</c:v>
                </c:pt>
                <c:pt idx="139">
                  <c:v>1298.3073891958143</c:v>
                </c:pt>
                <c:pt idx="140">
                  <c:v>1268.1849777347004</c:v>
                </c:pt>
                <c:pt idx="141">
                  <c:v>1238.7614451983954</c:v>
                </c:pt>
                <c:pt idx="142">
                  <c:v>1210.0205766914828</c:v>
                </c:pt>
                <c:pt idx="143">
                  <c:v>1181.9465335251014</c:v>
                </c:pt>
                <c:pt idx="144">
                  <c:v>1154.5238444884678</c:v>
                </c:pt>
                <c:pt idx="145">
                  <c:v>1127.7373973229087</c:v>
                </c:pt>
                <c:pt idx="146">
                  <c:v>1101.5724303937072</c:v>
                </c:pt>
                <c:pt idx="147">
                  <c:v>1076.0145245551741</c:v>
                </c:pt>
                <c:pt idx="148">
                  <c:v>1051.0495952044582</c:v>
                </c:pt>
                <c:pt idx="149">
                  <c:v>1026.6638845197208</c:v>
                </c:pt>
                <c:pt idx="150">
                  <c:v>1002.8439538783924</c:v>
                </c:pt>
                <c:pt idx="151">
                  <c:v>979.57667645133677</c:v>
                </c:pt>
                <c:pt idx="152">
                  <c:v>956.84922996884029</c:v>
                </c:pt>
                <c:pt idx="153">
                  <c:v>934.64908965443863</c:v>
                </c:pt>
                <c:pt idx="154">
                  <c:v>912.96402132268918</c:v>
                </c:pt>
                <c:pt idx="155">
                  <c:v>891.78207463708236</c:v>
                </c:pt>
                <c:pt idx="156">
                  <c:v>871.09157652437955</c:v>
                </c:pt>
                <c:pt idx="157">
                  <c:v>850.88112474174693</c:v>
                </c:pt>
                <c:pt idx="158">
                  <c:v>831.13958159313847</c:v>
                </c:pt>
                <c:pt idx="159">
                  <c:v>811.8560677914694</c:v>
                </c:pt>
                <c:pt idx="160">
                  <c:v>793.01995646319267</c:v>
                </c:pt>
                <c:pt idx="161">
                  <c:v>774.62086729197927</c:v>
                </c:pt>
                <c:pt idx="162">
                  <c:v>756.64866079827141</c:v>
                </c:pt>
                <c:pt idx="163">
                  <c:v>739.09343275155732</c:v>
                </c:pt>
                <c:pt idx="164">
                  <c:v>721.94550871228978</c:v>
                </c:pt>
                <c:pt idx="165">
                  <c:v>705.19543870043765</c:v>
                </c:pt>
                <c:pt idx="166">
                  <c:v>688.83399198773509</c:v>
                </c:pt>
                <c:pt idx="167">
                  <c:v>672.85215201075664</c:v>
                </c:pt>
                <c:pt idx="168">
                  <c:v>657.24111140201603</c:v>
                </c:pt>
                <c:pt idx="169">
                  <c:v>641.99226713634926</c:v>
                </c:pt>
                <c:pt idx="170">
                  <c:v>627.097215789909</c:v>
                </c:pt>
                <c:pt idx="171">
                  <c:v>612.54774890915508</c:v>
                </c:pt>
                <c:pt idx="172">
                  <c:v>598.3358484872914</c:v>
                </c:pt>
                <c:pt idx="173">
                  <c:v>584.45368254565517</c:v>
                </c:pt>
                <c:pt idx="174">
                  <c:v>570.89360081762288</c:v>
                </c:pt>
                <c:pt idx="175">
                  <c:v>557.64813053265652</c:v>
                </c:pt>
                <c:pt idx="176">
                  <c:v>544.70997229816453</c:v>
                </c:pt>
                <c:pt idx="177">
                  <c:v>532.07199607690893</c:v>
                </c:pt>
                <c:pt idx="178">
                  <c:v>519.72723725774188</c:v>
                </c:pt>
                <c:pt idx="179">
                  <c:v>507.66889281750656</c:v>
                </c:pt>
                <c:pt idx="180">
                  <c:v>495.89031757198694</c:v>
                </c:pt>
                <c:pt idx="181">
                  <c:v>484.38502051383932</c:v>
                </c:pt>
                <c:pt idx="182">
                  <c:v>473.14666123549023</c:v>
                </c:pt>
                <c:pt idx="183">
                  <c:v>462.16904643502625</c:v>
                </c:pt>
                <c:pt idx="184">
                  <c:v>451.44612650315264</c:v>
                </c:pt>
                <c:pt idx="185">
                  <c:v>440.97199218933872</c:v>
                </c:pt>
                <c:pt idx="186">
                  <c:v>430.7408713453126</c:v>
                </c:pt>
                <c:pt idx="187">
                  <c:v>420.74712574411177</c:v>
                </c:pt>
                <c:pt idx="188">
                  <c:v>410.98524797293504</c:v>
                </c:pt>
                <c:pt idx="189">
                  <c:v>401.44985839808487</c:v>
                </c:pt>
                <c:pt idx="190">
                  <c:v>392.13570220032699</c:v>
                </c:pt>
                <c:pt idx="191">
                  <c:v>383.03764647903313</c:v>
                </c:pt>
                <c:pt idx="192">
                  <c:v>374.15067742351164</c:v>
                </c:pt>
                <c:pt idx="193">
                  <c:v>365.46989754996684</c:v>
                </c:pt>
                <c:pt idx="194">
                  <c:v>356.9905230025646</c:v>
                </c:pt>
                <c:pt idx="195">
                  <c:v>348.70788091711648</c:v>
                </c:pt>
                <c:pt idx="196">
                  <c:v>340.61740684593008</c:v>
                </c:pt>
                <c:pt idx="197">
                  <c:v>332.71464224240572</c:v>
                </c:pt>
                <c:pt idx="198">
                  <c:v>324.9952320039946</c:v>
                </c:pt>
                <c:pt idx="199">
                  <c:v>317.45492207216228</c:v>
                </c:pt>
                <c:pt idx="200">
                  <c:v>310.08955708803734</c:v>
                </c:pt>
                <c:pt idx="201">
                  <c:v>302.89507810245124</c:v>
                </c:pt>
                <c:pt idx="202">
                  <c:v>295.86752033910852</c:v>
                </c:pt>
                <c:pt idx="203">
                  <c:v>289.00301100965424</c:v>
                </c:pt>
                <c:pt idx="204">
                  <c:v>282.29776717943469</c:v>
                </c:pt>
                <c:pt idx="205">
                  <c:v>275.7480936827755</c:v>
                </c:pt>
                <c:pt idx="206">
                  <c:v>269.35038108662729</c:v>
                </c:pt>
                <c:pt idx="207">
                  <c:v>263.10110370145833</c:v>
                </c:pt>
                <c:pt idx="208">
                  <c:v>256.99681763829614</c:v>
                </c:pt>
                <c:pt idx="209">
                  <c:v>251.03415891084893</c:v>
                </c:pt>
                <c:pt idx="210">
                  <c:v>245.20984158165999</c:v>
                </c:pt>
                <c:pt idx="211">
                  <c:v>239.52065595127357</c:v>
                </c:pt>
                <c:pt idx="212">
                  <c:v>233.96346678941478</c:v>
                </c:pt>
                <c:pt idx="213">
                  <c:v>228.53521160720808</c:v>
                </c:pt>
                <c:pt idx="214">
                  <c:v>223.23289896948285</c:v>
                </c:pt>
                <c:pt idx="215">
                  <c:v>218.05360684623523</c:v>
                </c:pt>
                <c:pt idx="216">
                  <c:v>212.9944810023388</c:v>
                </c:pt>
                <c:pt idx="217">
                  <c:v>208.05273342461538</c:v>
                </c:pt>
                <c:pt idx="218">
                  <c:v>203.22564078540023</c:v>
                </c:pt>
                <c:pt idx="219">
                  <c:v>198.51054294175464</c:v>
                </c:pt>
                <c:pt idx="220">
                  <c:v>193.90484146949814</c:v>
                </c:pt>
                <c:pt idx="221">
                  <c:v>189.40599823125379</c:v>
                </c:pt>
                <c:pt idx="222">
                  <c:v>185.01153397771611</c:v>
                </c:pt>
                <c:pt idx="223">
                  <c:v>180.71902698137177</c:v>
                </c:pt>
                <c:pt idx="224">
                  <c:v>176.5261117019194</c:v>
                </c:pt>
                <c:pt idx="225">
                  <c:v>172.43047748265377</c:v>
                </c:pt>
                <c:pt idx="226">
                  <c:v>168.42986727709524</c:v>
                </c:pt>
                <c:pt idx="227">
                  <c:v>164.52207640516309</c:v>
                </c:pt>
                <c:pt idx="228">
                  <c:v>160.70495133820739</c:v>
                </c:pt>
                <c:pt idx="229">
                  <c:v>156.97638851222962</c:v>
                </c:pt>
                <c:pt idx="230">
                  <c:v>153.33433316863804</c:v>
                </c:pt>
                <c:pt idx="231">
                  <c:v>149.77677822189915</c:v>
                </c:pt>
                <c:pt idx="232">
                  <c:v>146.301763153461</c:v>
                </c:pt>
                <c:pt idx="233">
                  <c:v>142.90737293133901</c:v>
                </c:pt>
                <c:pt idx="234">
                  <c:v>139.59173695476875</c:v>
                </c:pt>
                <c:pt idx="235">
                  <c:v>136.35302802334411</c:v>
                </c:pt>
                <c:pt idx="236">
                  <c:v>133.18946133007273</c:v>
                </c:pt>
                <c:pt idx="237">
                  <c:v>130.09929347779422</c:v>
                </c:pt>
                <c:pt idx="238">
                  <c:v>127.08082151841813</c:v>
                </c:pt>
                <c:pt idx="239">
                  <c:v>124.13238201445347</c:v>
                </c:pt>
                <c:pt idx="240">
                  <c:v>121.25235012231148</c:v>
                </c:pt>
                <c:pt idx="241">
                  <c:v>118.43913869687729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1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47"/>
          <c:min val="4388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6887.08321544678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155</c:v>
                </c:pt>
                <c:pt idx="1">
                  <c:v>165</c:v>
                </c:pt>
                <c:pt idx="2">
                  <c:v>244.5</c:v>
                </c:pt>
                <c:pt idx="3">
                  <c:v>399.33333333333331</c:v>
                </c:pt>
                <c:pt idx="4">
                  <c:v>609.25</c:v>
                </c:pt>
                <c:pt idx="5">
                  <c:v>846</c:v>
                </c:pt>
                <c:pt idx="6">
                  <c:v>1083.1666666666667</c:v>
                </c:pt>
                <c:pt idx="7">
                  <c:v>1647.8571428571429</c:v>
                </c:pt>
                <c:pt idx="8">
                  <c:v>1974.625</c:v>
                </c:pt>
                <c:pt idx="9">
                  <c:v>2415.7777777777778</c:v>
                </c:pt>
                <c:pt idx="10">
                  <c:v>2976.5</c:v>
                </c:pt>
                <c:pt idx="11">
                  <c:v>3705.909090909091</c:v>
                </c:pt>
                <c:pt idx="12">
                  <c:v>4146</c:v>
                </c:pt>
                <c:pt idx="13">
                  <c:v>5245</c:v>
                </c:pt>
                <c:pt idx="14">
                  <c:v>6439</c:v>
                </c:pt>
                <c:pt idx="15">
                  <c:v>7874</c:v>
                </c:pt>
                <c:pt idx="16">
                  <c:v>8422</c:v>
                </c:pt>
                <c:pt idx="17">
                  <c:v>10304</c:v>
                </c:pt>
                <c:pt idx="18">
                  <c:v>11876</c:v>
                </c:pt>
                <c:pt idx="19">
                  <c:v>14086</c:v>
                </c:pt>
                <c:pt idx="20">
                  <c:v>16854</c:v>
                </c:pt>
                <c:pt idx="21">
                  <c:v>19397</c:v>
                </c:pt>
                <c:pt idx="22">
                  <c:v>21384</c:v>
                </c:pt>
                <c:pt idx="23">
                  <c:v>23835</c:v>
                </c:pt>
                <c:pt idx="24">
                  <c:v>25874</c:v>
                </c:pt>
                <c:pt idx="25">
                  <c:v>29262</c:v>
                </c:pt>
                <c:pt idx="26">
                  <c:v>32580</c:v>
                </c:pt>
                <c:pt idx="27">
                  <c:v>38426</c:v>
                </c:pt>
                <c:pt idx="28">
                  <c:v>39910</c:v>
                </c:pt>
                <c:pt idx="29">
                  <c:v>41291</c:v>
                </c:pt>
                <c:pt idx="30">
                  <c:v>43665</c:v>
                </c:pt>
                <c:pt idx="31">
                  <c:v>43845</c:v>
                </c:pt>
                <c:pt idx="32">
                  <c:v>46214</c:v>
                </c:pt>
                <c:pt idx="33">
                  <c:v>48658</c:v>
                </c:pt>
                <c:pt idx="34">
                  <c:v>50265</c:v>
                </c:pt>
                <c:pt idx="35">
                  <c:v>50443</c:v>
                </c:pt>
                <c:pt idx="36">
                  <c:v>47623</c:v>
                </c:pt>
                <c:pt idx="37">
                  <c:v>45016</c:v>
                </c:pt>
                <c:pt idx="38">
                  <c:v>42902</c:v>
                </c:pt>
                <c:pt idx="39">
                  <c:v>42756</c:v>
                </c:pt>
                <c:pt idx="40">
                  <c:v>43108</c:v>
                </c:pt>
                <c:pt idx="41">
                  <c:v>42408</c:v>
                </c:pt>
                <c:pt idx="42">
                  <c:v>41651</c:v>
                </c:pt>
                <c:pt idx="43">
                  <c:v>38159</c:v>
                </c:pt>
                <c:pt idx="44">
                  <c:v>36105</c:v>
                </c:pt>
                <c:pt idx="45">
                  <c:v>34219</c:v>
                </c:pt>
                <c:pt idx="46">
                  <c:v>33976</c:v>
                </c:pt>
                <c:pt idx="47">
                  <c:v>35342</c:v>
                </c:pt>
                <c:pt idx="48">
                  <c:v>36223</c:v>
                </c:pt>
                <c:pt idx="49">
                  <c:v>34990</c:v>
                </c:pt>
                <c:pt idx="50">
                  <c:v>33816</c:v>
                </c:pt>
                <c:pt idx="51">
                  <c:v>32456</c:v>
                </c:pt>
                <c:pt idx="52">
                  <c:v>30116</c:v>
                </c:pt>
                <c:pt idx="53">
                  <c:v>29919</c:v>
                </c:pt>
                <c:pt idx="54">
                  <c:v>30702</c:v>
                </c:pt>
                <c:pt idx="55">
                  <c:v>31804</c:v>
                </c:pt>
                <c:pt idx="56">
                  <c:v>30265</c:v>
                </c:pt>
                <c:pt idx="57">
                  <c:v>28173</c:v>
                </c:pt>
                <c:pt idx="58">
                  <c:v>27200</c:v>
                </c:pt>
                <c:pt idx="59">
                  <c:v>25364</c:v>
                </c:pt>
                <c:pt idx="60">
                  <c:v>24775.522378554018</c:v>
                </c:pt>
                <c:pt idx="61">
                  <c:v>24200.698199425602</c:v>
                </c:pt>
                <c:pt idx="62">
                  <c:v>23639.2106850852</c:v>
                </c:pt>
                <c:pt idx="63">
                  <c:v>23090.750407651856</c:v>
                </c:pt>
                <c:pt idx="64">
                  <c:v>22555.015118371863</c:v>
                </c:pt>
                <c:pt idx="65">
                  <c:v>22031.70958105371</c:v>
                </c:pt>
                <c:pt idx="66">
                  <c:v>21520.545409367576</c:v>
                </c:pt>
                <c:pt idx="67">
                  <c:v>21021.240907919666</c:v>
                </c:pt>
                <c:pt idx="68">
                  <c:v>20533.520917013833</c:v>
                </c:pt>
                <c:pt idx="69">
                  <c:v>20057.116661014952</c:v>
                </c:pt>
                <c:pt idx="70">
                  <c:v>19591.765600230432</c:v>
                </c:pt>
                <c:pt idx="71">
                  <c:v>19137.211286228274</c:v>
                </c:pt>
                <c:pt idx="72">
                  <c:v>18693.203220511954</c:v>
                </c:pt>
                <c:pt idx="73">
                  <c:v>18259.496716474216</c:v>
                </c:pt>
                <c:pt idx="74">
                  <c:v>17835.852764553721</c:v>
                </c:pt>
                <c:pt idx="75">
                  <c:v>17422.037900520238</c:v>
                </c:pt>
                <c:pt idx="76">
                  <c:v>17017.824076815781</c:v>
                </c:pt>
                <c:pt idx="77">
                  <c:v>16622.988536880806</c:v>
                </c:pt>
                <c:pt idx="78">
                  <c:v>16237.313692396207</c:v>
                </c:pt>
                <c:pt idx="79">
                  <c:v>15860.587003373435</c:v>
                </c:pt>
                <c:pt idx="80">
                  <c:v>15492.600861026714</c:v>
                </c:pt>
                <c:pt idx="81">
                  <c:v>15133.152473362745</c:v>
                </c:pt>
                <c:pt idx="82">
                  <c:v>14782.043753424885</c:v>
                </c:pt>
                <c:pt idx="83">
                  <c:v>14439.08121013022</c:v>
                </c:pt>
                <c:pt idx="84">
                  <c:v>14104.075841639336</c:v>
                </c:pt>
                <c:pt idx="85">
                  <c:v>13776.843031200067</c:v>
                </c:pt>
                <c:pt idx="86">
                  <c:v>13457.202445407793</c:v>
                </c:pt>
                <c:pt idx="87">
                  <c:v>13144.977934826236</c:v>
                </c:pt>
                <c:pt idx="88">
                  <c:v>12839.997436913982</c:v>
                </c:pt>
                <c:pt idx="89">
                  <c:v>12542.092881203225</c:v>
                </c:pt>
                <c:pt idx="90">
                  <c:v>12251.100096678503</c:v>
                </c:pt>
                <c:pt idx="91">
                  <c:v>11966.858721304352</c:v>
                </c:pt>
                <c:pt idx="92">
                  <c:v>11689.21211365204</c:v>
                </c:pt>
                <c:pt idx="93">
                  <c:v>11418.007266576678</c:v>
                </c:pt>
                <c:pt idx="94">
                  <c:v>11153.094722897134</c:v>
                </c:pt>
                <c:pt idx="95">
                  <c:v>10894.328493032279</c:v>
                </c:pt>
                <c:pt idx="96">
                  <c:v>10641.565974548175</c:v>
                </c:pt>
                <c:pt idx="97">
                  <c:v>10394.667873571887</c:v>
                </c:pt>
                <c:pt idx="98">
                  <c:v>10153.498128028577</c:v>
                </c:pt>
                <c:pt idx="99">
                  <c:v>9917.9238326596114</c:v>
                </c:pt>
                <c:pt idx="100">
                  <c:v>9687.8151657803373</c:v>
                </c:pt>
                <c:pt idx="101">
                  <c:v>9463.0453177371783</c:v>
                </c:pt>
                <c:pt idx="102">
                  <c:v>9243.4904210246132</c:v>
                </c:pt>
                <c:pt idx="103">
                  <c:v>9029.0294820235376</c:v>
                </c:pt>
                <c:pt idx="104">
                  <c:v>8819.5443143233788</c:v>
                </c:pt>
                <c:pt idx="105">
                  <c:v>8614.9194735912224</c:v>
                </c:pt>
                <c:pt idx="106">
                  <c:v>8415.0421939520638</c:v>
                </c:pt>
                <c:pt idx="107">
                  <c:v>8219.8023258451212</c:v>
                </c:pt>
                <c:pt idx="108">
                  <c:v>8029.0922753219593</c:v>
                </c:pt>
                <c:pt idx="109">
                  <c:v>7842.8069447529733</c:v>
                </c:pt>
                <c:pt idx="110">
                  <c:v>7660.8436749095636</c:v>
                </c:pt>
                <c:pt idx="111">
                  <c:v>7483.1021883900767</c:v>
                </c:pt>
                <c:pt idx="112">
                  <c:v>7309.4845343583393</c:v>
                </c:pt>
                <c:pt idx="113">
                  <c:v>7139.8950345643252</c:v>
                </c:pt>
                <c:pt idx="114">
                  <c:v>6974.2402306172198</c:v>
                </c:pt>
                <c:pt idx="115">
                  <c:v>6812.4288324818117</c:v>
                </c:pt>
                <c:pt idx="116">
                  <c:v>6654.3716681698379</c:v>
                </c:pt>
                <c:pt idx="117">
                  <c:v>6499.9816345985519</c:v>
                </c:pt>
                <c:pt idx="118">
                  <c:v>6349.1736495894402</c:v>
                </c:pt>
                <c:pt idx="119">
                  <c:v>6201.8646049806293</c:v>
                </c:pt>
                <c:pt idx="120">
                  <c:v>6057.9733208271437</c:v>
                </c:pt>
                <c:pt idx="121">
                  <c:v>5917.4205006637794</c:v>
                </c:pt>
                <c:pt idx="122">
                  <c:v>5780.1286878059373</c:v>
                </c:pt>
                <c:pt idx="123">
                  <c:v>5646.0222226643309</c:v>
                </c:pt>
                <c:pt idx="124">
                  <c:v>5515.0272010500485</c:v>
                </c:pt>
                <c:pt idx="125">
                  <c:v>5387.0714334469967</c:v>
                </c:pt>
                <c:pt idx="126">
                  <c:v>5262.0844052292678</c:v>
                </c:pt>
                <c:pt idx="127">
                  <c:v>5139.9972378015236</c:v>
                </c:pt>
                <c:pt idx="128">
                  <c:v>5020.7426506409674</c:v>
                </c:pt>
                <c:pt idx="129">
                  <c:v>4904.2549242199939</c:v>
                </c:pt>
                <c:pt idx="130">
                  <c:v>4790.4698637890797</c:v>
                </c:pt>
                <c:pt idx="131">
                  <c:v>4679.324763999959</c:v>
                </c:pt>
                <c:pt idx="132">
                  <c:v>4570.7583743495898</c:v>
                </c:pt>
                <c:pt idx="133">
                  <c:v>4464.7108654258573</c:v>
                </c:pt>
                <c:pt idx="134">
                  <c:v>4361.1237959364298</c:v>
                </c:pt>
                <c:pt idx="135">
                  <c:v>4259.9400805025816</c:v>
                </c:pt>
                <c:pt idx="136">
                  <c:v>4161.1039582002413</c:v>
                </c:pt>
                <c:pt idx="137">
                  <c:v>4064.5609618309331</c:v>
                </c:pt>
                <c:pt idx="138">
                  <c:v>3970.2578879056668</c:v>
                </c:pt>
                <c:pt idx="139">
                  <c:v>3878.1427673252433</c:v>
                </c:pt>
                <c:pt idx="140">
                  <c:v>3788.1648367408129</c:v>
                </c:pt>
                <c:pt idx="141">
                  <c:v>3700.274510578909</c:v>
                </c:pt>
                <c:pt idx="142">
                  <c:v>3614.4233537155333</c:v>
                </c:pt>
                <c:pt idx="143">
                  <c:v>3530.5640547842399</c:v>
                </c:pt>
                <c:pt idx="144">
                  <c:v>3448.6504001035073</c:v>
                </c:pt>
                <c:pt idx="145">
                  <c:v>3368.6372482090255</c:v>
                </c:pt>
                <c:pt idx="146">
                  <c:v>3290.4805049768706</c:v>
                </c:pt>
                <c:pt idx="147">
                  <c:v>3214.1370993238525</c:v>
                </c:pt>
                <c:pt idx="148">
                  <c:v>3139.5649594716451</c:v>
                </c:pt>
                <c:pt idx="149">
                  <c:v>3066.7229897616226</c:v>
                </c:pt>
                <c:pt idx="150">
                  <c:v>2995.5710480076159</c:v>
                </c:pt>
                <c:pt idx="151">
                  <c:v>2926.0699233741211</c:v>
                </c:pt>
                <c:pt idx="152">
                  <c:v>2858.1813147677567</c:v>
                </c:pt>
                <c:pt idx="153">
                  <c:v>2791.8678097300703</c:v>
                </c:pt>
                <c:pt idx="154">
                  <c:v>2727.092863820058</c:v>
                </c:pt>
                <c:pt idx="155">
                  <c:v>2663.8207804750364</c:v>
                </c:pt>
                <c:pt idx="156">
                  <c:v>2602.0166913387675</c:v>
                </c:pt>
                <c:pt idx="157">
                  <c:v>2541.6465370459991</c:v>
                </c:pt>
                <c:pt idx="158">
                  <c:v>2482.6770484528261</c:v>
                </c:pt>
                <c:pt idx="159">
                  <c:v>2425.0757283025328</c:v>
                </c:pt>
                <c:pt idx="160">
                  <c:v>2368.8108333168107</c:v>
                </c:pt>
                <c:pt idx="161">
                  <c:v>2313.8513567024852</c:v>
                </c:pt>
                <c:pt idx="162">
                  <c:v>2260.1670110641066</c:v>
                </c:pt>
                <c:pt idx="163">
                  <c:v>2207.7282117129917</c:v>
                </c:pt>
                <c:pt idx="164">
                  <c:v>2156.5060603635179</c:v>
                </c:pt>
                <c:pt idx="165">
                  <c:v>2106.4723292076842</c:v>
                </c:pt>
                <c:pt idx="166">
                  <c:v>2057.599445359162</c:v>
                </c:pt>
                <c:pt idx="167">
                  <c:v>2009.8604756582661</c:v>
                </c:pt>
                <c:pt idx="168">
                  <c:v>1963.229111829467</c:v>
                </c:pt>
                <c:pt idx="169">
                  <c:v>1917.6796559832712</c:v>
                </c:pt>
                <c:pt idx="170">
                  <c:v>1873.1870064544753</c:v>
                </c:pt>
                <c:pt idx="171">
                  <c:v>1829.7266439689902</c:v>
                </c:pt>
                <c:pt idx="172">
                  <c:v>1787.274618131614</c:v>
                </c:pt>
                <c:pt idx="173">
                  <c:v>1745.8075342273062</c:v>
                </c:pt>
                <c:pt idx="174">
                  <c:v>1705.3025403286879</c:v>
                </c:pt>
                <c:pt idx="175">
                  <c:v>1665.7373147026663</c:v>
                </c:pt>
                <c:pt idx="176">
                  <c:v>1627.090053509241</c:v>
                </c:pt>
                <c:pt idx="177">
                  <c:v>1589.3394587857144</c:v>
                </c:pt>
                <c:pt idx="178">
                  <c:v>1552.4647267096832</c:v>
                </c:pt>
                <c:pt idx="179">
                  <c:v>1516.4455361343441</c:v>
                </c:pt>
                <c:pt idx="180">
                  <c:v>1481.2620373897962</c:v>
                </c:pt>
                <c:pt idx="181">
                  <c:v>1446.8948413441656</c:v>
                </c:pt>
                <c:pt idx="182">
                  <c:v>1413.3250087185279</c:v>
                </c:pt>
                <c:pt idx="183">
                  <c:v>1380.5340396497375</c:v>
                </c:pt>
                <c:pt idx="184">
                  <c:v>1348.5038634954128</c:v>
                </c:pt>
                <c:pt idx="185">
                  <c:v>1317.2168288754594</c:v>
                </c:pt>
                <c:pt idx="186">
                  <c:v>1286.6556939446423</c:v>
                </c:pt>
                <c:pt idx="187">
                  <c:v>1256.8036168908468</c:v>
                </c:pt>
                <c:pt idx="188">
                  <c:v>1227.6441466537931</c:v>
                </c:pt>
                <c:pt idx="189">
                  <c:v>1199.1612138590879</c:v>
                </c:pt>
                <c:pt idx="190">
                  <c:v>1171.3391219626176</c:v>
                </c:pt>
                <c:pt idx="191">
                  <c:v>1144.1625386004041</c:v>
                </c:pt>
                <c:pt idx="192">
                  <c:v>1117.6164871391536</c:v>
                </c:pt>
                <c:pt idx="193">
                  <c:v>1091.6863384228445</c:v>
                </c:pt>
                <c:pt idx="194">
                  <c:v>1066.357802710806</c:v>
                </c:pt>
                <c:pt idx="195">
                  <c:v>1041.6169218028413</c:v>
                </c:pt>
                <c:pt idx="196">
                  <c:v>1017.4500613470607</c:v>
                </c:pt>
                <c:pt idx="197">
                  <c:v>993.84390332618125</c:v>
                </c:pt>
                <c:pt idx="198">
                  <c:v>970.78543871815498</c:v>
                </c:pt>
                <c:pt idx="199">
                  <c:v>948.26196032707901</c:v>
                </c:pt>
                <c:pt idx="200">
                  <c:v>926.26105578043882</c:v>
                </c:pt>
                <c:pt idx="201">
                  <c:v>904.77060068882417</c:v>
                </c:pt>
                <c:pt idx="202">
                  <c:v>883.7787519643482</c:v>
                </c:pt>
                <c:pt idx="203">
                  <c:v>863.2739412940881</c:v>
                </c:pt>
                <c:pt idx="204">
                  <c:v>843.24486876495064</c:v>
                </c:pt>
                <c:pt idx="205">
                  <c:v>823.68049663644865</c:v>
                </c:pt>
                <c:pt idx="206">
                  <c:v>804.57004325795708</c:v>
                </c:pt>
                <c:pt idx="207">
                  <c:v>785.90297712709719</c:v>
                </c:pt>
                <c:pt idx="208">
                  <c:v>767.66901108597324</c:v>
                </c:pt>
                <c:pt idx="209">
                  <c:v>749.85809665206455</c:v>
                </c:pt>
                <c:pt idx="210">
                  <c:v>732.46041848064772</c:v>
                </c:pt>
                <c:pt idx="211">
                  <c:v>715.46638895569822</c:v>
                </c:pt>
                <c:pt idx="212">
                  <c:v>698.86664290628983</c:v>
                </c:pt>
                <c:pt idx="213">
                  <c:v>682.65203244558052</c:v>
                </c:pt>
                <c:pt idx="214">
                  <c:v>666.81362192954055</c:v>
                </c:pt>
                <c:pt idx="215">
                  <c:v>651.34268303264435</c:v>
                </c:pt>
                <c:pt idx="216">
                  <c:v>636.23068993781339</c:v>
                </c:pt>
                <c:pt idx="217">
                  <c:v>621.46931463795772</c:v>
                </c:pt>
                <c:pt idx="218">
                  <c:v>607.05042234652853</c:v>
                </c:pt>
                <c:pt idx="219">
                  <c:v>592.96606701455164</c:v>
                </c:pt>
                <c:pt idx="220">
                  <c:v>579.20848695167115</c:v>
                </c:pt>
                <c:pt idx="221">
                  <c:v>565.77010054879133</c:v>
                </c:pt>
                <c:pt idx="222">
                  <c:v>552.64350209995814</c:v>
                </c:pt>
                <c:pt idx="223">
                  <c:v>539.82145772117883</c:v>
                </c:pt>
                <c:pt idx="224">
                  <c:v>527.29690136392992</c:v>
                </c:pt>
                <c:pt idx="225">
                  <c:v>515.06293092115743</c:v>
                </c:pt>
                <c:pt idx="226">
                  <c:v>503.11280442362244</c:v>
                </c:pt>
                <c:pt idx="227">
                  <c:v>491.4399363244965</c:v>
                </c:pt>
                <c:pt idx="228">
                  <c:v>480.03789387015951</c:v>
                </c:pt>
                <c:pt idx="229">
                  <c:v>468.90039355519934</c:v>
                </c:pt>
                <c:pt idx="230">
                  <c:v>458.02129765966049</c:v>
                </c:pt>
                <c:pt idx="231">
                  <c:v>447.39461086663266</c:v>
                </c:pt>
                <c:pt idx="232">
                  <c:v>437.01447695831592</c:v>
                </c:pt>
                <c:pt idx="233">
                  <c:v>426.8751755887414</c:v>
                </c:pt>
                <c:pt idx="234">
                  <c:v>416.97111913136882</c:v>
                </c:pt>
                <c:pt idx="235">
                  <c:v>407.29684959982427</c:v>
                </c:pt>
                <c:pt idx="236">
                  <c:v>397.84703564008032</c:v>
                </c:pt>
                <c:pt idx="237">
                  <c:v>388.61646959242188</c:v>
                </c:pt>
                <c:pt idx="238">
                  <c:v>379.60006462157804</c:v>
                </c:pt>
                <c:pt idx="239">
                  <c:v>370.79285191343871</c:v>
                </c:pt>
                <c:pt idx="240">
                  <c:v>362.18997793681075</c:v>
                </c:pt>
                <c:pt idx="241">
                  <c:v>353.78670176870531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155</c:v>
                </c:pt>
                <c:pt idx="1">
                  <c:v>165</c:v>
                </c:pt>
                <c:pt idx="2">
                  <c:v>244.5</c:v>
                </c:pt>
                <c:pt idx="3">
                  <c:v>399.33333333333331</c:v>
                </c:pt>
                <c:pt idx="4">
                  <c:v>609.25</c:v>
                </c:pt>
                <c:pt idx="5">
                  <c:v>846</c:v>
                </c:pt>
                <c:pt idx="6">
                  <c:v>1083.1666666666667</c:v>
                </c:pt>
                <c:pt idx="7">
                  <c:v>1647.8571428571429</c:v>
                </c:pt>
                <c:pt idx="8">
                  <c:v>1974.625</c:v>
                </c:pt>
                <c:pt idx="9">
                  <c:v>2415.7777777777778</c:v>
                </c:pt>
                <c:pt idx="10">
                  <c:v>2976.5</c:v>
                </c:pt>
                <c:pt idx="11">
                  <c:v>3705.909090909091</c:v>
                </c:pt>
                <c:pt idx="12">
                  <c:v>4146</c:v>
                </c:pt>
                <c:pt idx="13">
                  <c:v>5245</c:v>
                </c:pt>
                <c:pt idx="14">
                  <c:v>6439</c:v>
                </c:pt>
                <c:pt idx="15">
                  <c:v>7874</c:v>
                </c:pt>
                <c:pt idx="16">
                  <c:v>8422</c:v>
                </c:pt>
                <c:pt idx="17">
                  <c:v>10304</c:v>
                </c:pt>
                <c:pt idx="18">
                  <c:v>11876</c:v>
                </c:pt>
                <c:pt idx="19">
                  <c:v>14086</c:v>
                </c:pt>
                <c:pt idx="20">
                  <c:v>16854</c:v>
                </c:pt>
                <c:pt idx="21">
                  <c:v>19397</c:v>
                </c:pt>
                <c:pt idx="22">
                  <c:v>21384</c:v>
                </c:pt>
                <c:pt idx="23">
                  <c:v>23835</c:v>
                </c:pt>
                <c:pt idx="24">
                  <c:v>25874</c:v>
                </c:pt>
                <c:pt idx="25">
                  <c:v>29262</c:v>
                </c:pt>
                <c:pt idx="26">
                  <c:v>32580</c:v>
                </c:pt>
                <c:pt idx="27">
                  <c:v>38426</c:v>
                </c:pt>
                <c:pt idx="28">
                  <c:v>39910</c:v>
                </c:pt>
                <c:pt idx="29">
                  <c:v>41291</c:v>
                </c:pt>
                <c:pt idx="30">
                  <c:v>43665</c:v>
                </c:pt>
                <c:pt idx="31">
                  <c:v>43845</c:v>
                </c:pt>
                <c:pt idx="32">
                  <c:v>46214</c:v>
                </c:pt>
                <c:pt idx="33">
                  <c:v>48658</c:v>
                </c:pt>
                <c:pt idx="34">
                  <c:v>50265</c:v>
                </c:pt>
                <c:pt idx="35">
                  <c:v>50443</c:v>
                </c:pt>
                <c:pt idx="36">
                  <c:v>47623</c:v>
                </c:pt>
                <c:pt idx="37">
                  <c:v>45016</c:v>
                </c:pt>
                <c:pt idx="38">
                  <c:v>42902</c:v>
                </c:pt>
                <c:pt idx="39">
                  <c:v>42756</c:v>
                </c:pt>
                <c:pt idx="40">
                  <c:v>43108</c:v>
                </c:pt>
                <c:pt idx="41">
                  <c:v>42408</c:v>
                </c:pt>
                <c:pt idx="42">
                  <c:v>41651</c:v>
                </c:pt>
                <c:pt idx="43">
                  <c:v>38159</c:v>
                </c:pt>
                <c:pt idx="44">
                  <c:v>36105</c:v>
                </c:pt>
                <c:pt idx="45">
                  <c:v>34219</c:v>
                </c:pt>
                <c:pt idx="46">
                  <c:v>33976</c:v>
                </c:pt>
                <c:pt idx="47">
                  <c:v>35342</c:v>
                </c:pt>
                <c:pt idx="48">
                  <c:v>36223</c:v>
                </c:pt>
                <c:pt idx="49">
                  <c:v>34990</c:v>
                </c:pt>
                <c:pt idx="50">
                  <c:v>33816</c:v>
                </c:pt>
                <c:pt idx="51">
                  <c:v>32456</c:v>
                </c:pt>
                <c:pt idx="52">
                  <c:v>30116</c:v>
                </c:pt>
                <c:pt idx="53">
                  <c:v>29919</c:v>
                </c:pt>
                <c:pt idx="54">
                  <c:v>30702</c:v>
                </c:pt>
                <c:pt idx="55">
                  <c:v>31804</c:v>
                </c:pt>
                <c:pt idx="56">
                  <c:v>30265</c:v>
                </c:pt>
                <c:pt idx="57">
                  <c:v>28173</c:v>
                </c:pt>
                <c:pt idx="58">
                  <c:v>27200</c:v>
                </c:pt>
                <c:pt idx="59">
                  <c:v>25364</c:v>
                </c:pt>
                <c:pt idx="60">
                  <c:v>26632.2</c:v>
                </c:pt>
                <c:pt idx="61">
                  <c:v>27963.81</c:v>
                </c:pt>
                <c:pt idx="62">
                  <c:v>29362.000500000002</c:v>
                </c:pt>
                <c:pt idx="63">
                  <c:v>30830.100525000002</c:v>
                </c:pt>
                <c:pt idx="64">
                  <c:v>32371.605551250002</c:v>
                </c:pt>
                <c:pt idx="65">
                  <c:v>33990.1858288125</c:v>
                </c:pt>
                <c:pt idx="66">
                  <c:v>35689.695120253127</c:v>
                </c:pt>
                <c:pt idx="67">
                  <c:v>37474.179876265785</c:v>
                </c:pt>
                <c:pt idx="68">
                  <c:v>39347.888870079078</c:v>
                </c:pt>
                <c:pt idx="69">
                  <c:v>41315.28331358303</c:v>
                </c:pt>
                <c:pt idx="70">
                  <c:v>43381.047479262183</c:v>
                </c:pt>
                <c:pt idx="71">
                  <c:v>45550.099853225292</c:v>
                </c:pt>
                <c:pt idx="72">
                  <c:v>47827.604845886563</c:v>
                </c:pt>
                <c:pt idx="73">
                  <c:v>50218.985088180896</c:v>
                </c:pt>
                <c:pt idx="74">
                  <c:v>52729.934342589942</c:v>
                </c:pt>
                <c:pt idx="75">
                  <c:v>55366.431059719442</c:v>
                </c:pt>
                <c:pt idx="76">
                  <c:v>58134.752612705415</c:v>
                </c:pt>
                <c:pt idx="77">
                  <c:v>61041.49024334069</c:v>
                </c:pt>
                <c:pt idx="78">
                  <c:v>64093.56475550773</c:v>
                </c:pt>
                <c:pt idx="79">
                  <c:v>67298.242993283115</c:v>
                </c:pt>
                <c:pt idx="80">
                  <c:v>70663.155142947275</c:v>
                </c:pt>
                <c:pt idx="81">
                  <c:v>74196.312900094636</c:v>
                </c:pt>
                <c:pt idx="82">
                  <c:v>77906.128545099375</c:v>
                </c:pt>
                <c:pt idx="83">
                  <c:v>81801.434972354342</c:v>
                </c:pt>
                <c:pt idx="84">
                  <c:v>85891.506720972058</c:v>
                </c:pt>
                <c:pt idx="85">
                  <c:v>90186.082057020671</c:v>
                </c:pt>
                <c:pt idx="86">
                  <c:v>94695.386159871705</c:v>
                </c:pt>
                <c:pt idx="87">
                  <c:v>99430.15546786529</c:v>
                </c:pt>
                <c:pt idx="88">
                  <c:v>104401.66324125856</c:v>
                </c:pt>
                <c:pt idx="89">
                  <c:v>109621.74640332149</c:v>
                </c:pt>
                <c:pt idx="90">
                  <c:v>115102.83372348757</c:v>
                </c:pt>
                <c:pt idx="91">
                  <c:v>120857.97540966194</c:v>
                </c:pt>
                <c:pt idx="92">
                  <c:v>126900.87418014505</c:v>
                </c:pt>
                <c:pt idx="93">
                  <c:v>133245.9178891523</c:v>
                </c:pt>
                <c:pt idx="94">
                  <c:v>139908.21378360991</c:v>
                </c:pt>
                <c:pt idx="95">
                  <c:v>146903.62447279043</c:v>
                </c:pt>
                <c:pt idx="96">
                  <c:v>154248.80569642995</c:v>
                </c:pt>
                <c:pt idx="97">
                  <c:v>161961.24598125144</c:v>
                </c:pt>
                <c:pt idx="98">
                  <c:v>170059.30828031403</c:v>
                </c:pt>
                <c:pt idx="99">
                  <c:v>178562.27369432975</c:v>
                </c:pt>
                <c:pt idx="100">
                  <c:v>187490.38737904624</c:v>
                </c:pt>
                <c:pt idx="101">
                  <c:v>196864.90674799855</c:v>
                </c:pt>
                <c:pt idx="102">
                  <c:v>206708.1520853985</c:v>
                </c:pt>
                <c:pt idx="103">
                  <c:v>217043.55968966844</c:v>
                </c:pt>
                <c:pt idx="104">
                  <c:v>227895.73767415187</c:v>
                </c:pt>
                <c:pt idx="105">
                  <c:v>239290.52455785946</c:v>
                </c:pt>
                <c:pt idx="106">
                  <c:v>251255.05078575245</c:v>
                </c:pt>
                <c:pt idx="107">
                  <c:v>263817.80332504009</c:v>
                </c:pt>
                <c:pt idx="108">
                  <c:v>277008.69349129213</c:v>
                </c:pt>
                <c:pt idx="109">
                  <c:v>290859.12816585676</c:v>
                </c:pt>
                <c:pt idx="110">
                  <c:v>305402.08457414963</c:v>
                </c:pt>
                <c:pt idx="111">
                  <c:v>320672.18880285713</c:v>
                </c:pt>
                <c:pt idx="112">
                  <c:v>336705.798243</c:v>
                </c:pt>
                <c:pt idx="113">
                  <c:v>353541.08815515001</c:v>
                </c:pt>
                <c:pt idx="114">
                  <c:v>371218.14256290754</c:v>
                </c:pt>
                <c:pt idx="115">
                  <c:v>389779.04969105293</c:v>
                </c:pt>
                <c:pt idx="116">
                  <c:v>409268.00217560562</c:v>
                </c:pt>
                <c:pt idx="117">
                  <c:v>429731.40228438593</c:v>
                </c:pt>
                <c:pt idx="118">
                  <c:v>451217.97239860526</c:v>
                </c:pt>
                <c:pt idx="119">
                  <c:v>473778.87101853552</c:v>
                </c:pt>
                <c:pt idx="120">
                  <c:v>497467.81456946232</c:v>
                </c:pt>
                <c:pt idx="121">
                  <c:v>522341.20529793546</c:v>
                </c:pt>
                <c:pt idx="122">
                  <c:v>548458.26556283224</c:v>
                </c:pt>
                <c:pt idx="123">
                  <c:v>575881.17884097388</c:v>
                </c:pt>
                <c:pt idx="124">
                  <c:v>604675.23778302257</c:v>
                </c:pt>
                <c:pt idx="125">
                  <c:v>634908.99967217376</c:v>
                </c:pt>
                <c:pt idx="126">
                  <c:v>666654.44965578243</c:v>
                </c:pt>
                <c:pt idx="127">
                  <c:v>699987.17213857162</c:v>
                </c:pt>
                <c:pt idx="128">
                  <c:v>734986.53074550023</c:v>
                </c:pt>
                <c:pt idx="129">
                  <c:v>771735.85728277522</c:v>
                </c:pt>
                <c:pt idx="130">
                  <c:v>810322.65014691406</c:v>
                </c:pt>
                <c:pt idx="131">
                  <c:v>850838.78265425982</c:v>
                </c:pt>
                <c:pt idx="132">
                  <c:v>893380.72178697283</c:v>
                </c:pt>
                <c:pt idx="133">
                  <c:v>938049.75787632156</c:v>
                </c:pt>
                <c:pt idx="134">
                  <c:v>984952.24577013764</c:v>
                </c:pt>
                <c:pt idx="135">
                  <c:v>1034199.8580586446</c:v>
                </c:pt>
                <c:pt idx="136">
                  <c:v>1085909.8509615769</c:v>
                </c:pt>
                <c:pt idx="137">
                  <c:v>1140205.3435096559</c:v>
                </c:pt>
                <c:pt idx="138">
                  <c:v>1197215.6106851387</c:v>
                </c:pt>
                <c:pt idx="139">
                  <c:v>1257076.3912193957</c:v>
                </c:pt>
                <c:pt idx="140">
                  <c:v>1319930.2107803656</c:v>
                </c:pt>
                <c:pt idx="141">
                  <c:v>1385926.7213193839</c:v>
                </c:pt>
                <c:pt idx="142">
                  <c:v>1455223.0573853531</c:v>
                </c:pt>
                <c:pt idx="143">
                  <c:v>1527984.2102546208</c:v>
                </c:pt>
                <c:pt idx="144">
                  <c:v>1604383.4207673518</c:v>
                </c:pt>
                <c:pt idx="145">
                  <c:v>1684602.5918057193</c:v>
                </c:pt>
                <c:pt idx="146">
                  <c:v>1768832.7213960052</c:v>
                </c:pt>
                <c:pt idx="147">
                  <c:v>1857274.3574658055</c:v>
                </c:pt>
                <c:pt idx="148">
                  <c:v>1950138.0753390959</c:v>
                </c:pt>
                <c:pt idx="149">
                  <c:v>2047644.9791060507</c:v>
                </c:pt>
                <c:pt idx="150">
                  <c:v>2150027.2280613533</c:v>
                </c:pt>
                <c:pt idx="151">
                  <c:v>2257528.5894644209</c:v>
                </c:pt>
                <c:pt idx="152">
                  <c:v>2370405.0189376422</c:v>
                </c:pt>
                <c:pt idx="153">
                  <c:v>2488925.2698845244</c:v>
                </c:pt>
                <c:pt idx="154">
                  <c:v>2613371.5333787506</c:v>
                </c:pt>
                <c:pt idx="155">
                  <c:v>2744040.1100476882</c:v>
                </c:pt>
                <c:pt idx="156">
                  <c:v>2881242.1155500729</c:v>
                </c:pt>
                <c:pt idx="157">
                  <c:v>3025304.2213275768</c:v>
                </c:pt>
                <c:pt idx="158">
                  <c:v>3176569.4323939555</c:v>
                </c:pt>
                <c:pt idx="159">
                  <c:v>3335397.9040136533</c:v>
                </c:pt>
                <c:pt idx="160">
                  <c:v>3502167.7992143361</c:v>
                </c:pt>
                <c:pt idx="161">
                  <c:v>3677276.189175053</c:v>
                </c:pt>
                <c:pt idx="162">
                  <c:v>3861139.9986338057</c:v>
                </c:pt>
                <c:pt idx="163">
                  <c:v>4054196.9985654959</c:v>
                </c:pt>
                <c:pt idx="164">
                  <c:v>4256906.8484937707</c:v>
                </c:pt>
                <c:pt idx="165">
                  <c:v>4469752.1909184596</c:v>
                </c:pt>
                <c:pt idx="166">
                  <c:v>4693239.8004643824</c:v>
                </c:pt>
                <c:pt idx="167">
                  <c:v>4927901.7904876014</c:v>
                </c:pt>
                <c:pt idx="168">
                  <c:v>5174296.8800119814</c:v>
                </c:pt>
                <c:pt idx="169">
                  <c:v>5433011.7240125807</c:v>
                </c:pt>
                <c:pt idx="170">
                  <c:v>5704662.3102132101</c:v>
                </c:pt>
                <c:pt idx="171">
                  <c:v>5989895.4257238712</c:v>
                </c:pt>
                <c:pt idx="172">
                  <c:v>6289390.1970100654</c:v>
                </c:pt>
                <c:pt idx="173">
                  <c:v>6603859.7068605693</c:v>
                </c:pt>
                <c:pt idx="174">
                  <c:v>6934052.6922035981</c:v>
                </c:pt>
                <c:pt idx="175">
                  <c:v>7280755.3268137779</c:v>
                </c:pt>
                <c:pt idx="176">
                  <c:v>7644793.0931544667</c:v>
                </c:pt>
                <c:pt idx="177">
                  <c:v>8027032.7478121901</c:v>
                </c:pt>
                <c:pt idx="178">
                  <c:v>8428384.3852028009</c:v>
                </c:pt>
                <c:pt idx="179">
                  <c:v>8849803.6044629421</c:v>
                </c:pt>
                <c:pt idx="180">
                  <c:v>9292293.7846860904</c:v>
                </c:pt>
                <c:pt idx="181">
                  <c:v>9756908.4739203956</c:v>
                </c:pt>
                <c:pt idx="182">
                  <c:v>10244753.897616416</c:v>
                </c:pt>
                <c:pt idx="183">
                  <c:v>10756991.592497237</c:v>
                </c:pt>
                <c:pt idx="184">
                  <c:v>11294841.172122099</c:v>
                </c:pt>
                <c:pt idx="185">
                  <c:v>11859583.230728203</c:v>
                </c:pt>
                <c:pt idx="186">
                  <c:v>12452562.392264614</c:v>
                </c:pt>
                <c:pt idx="187">
                  <c:v>13075190.511877846</c:v>
                </c:pt>
                <c:pt idx="188">
                  <c:v>13728950.03747174</c:v>
                </c:pt>
                <c:pt idx="189">
                  <c:v>14415397.539345328</c:v>
                </c:pt>
                <c:pt idx="190">
                  <c:v>15136167.416312594</c:v>
                </c:pt>
                <c:pt idx="191">
                  <c:v>15892975.787128225</c:v>
                </c:pt>
                <c:pt idx="192">
                  <c:v>16687624.576484637</c:v>
                </c:pt>
                <c:pt idx="193">
                  <c:v>17522005.805308871</c:v>
                </c:pt>
                <c:pt idx="194">
                  <c:v>18398106.095574316</c:v>
                </c:pt>
                <c:pt idx="195">
                  <c:v>19318011.400353033</c:v>
                </c:pt>
                <c:pt idx="196">
                  <c:v>20283911.970370684</c:v>
                </c:pt>
                <c:pt idx="197">
                  <c:v>21298107.568889219</c:v>
                </c:pt>
                <c:pt idx="198">
                  <c:v>22363012.947333682</c:v>
                </c:pt>
                <c:pt idx="199">
                  <c:v>23481163.594700366</c:v>
                </c:pt>
                <c:pt idx="200">
                  <c:v>24184730.400000002</c:v>
                </c:pt>
                <c:pt idx="201">
                  <c:v>24184730.400000002</c:v>
                </c:pt>
                <c:pt idx="202">
                  <c:v>24184730.400000002</c:v>
                </c:pt>
                <c:pt idx="203">
                  <c:v>24184730.400000002</c:v>
                </c:pt>
                <c:pt idx="204">
                  <c:v>24184730.400000002</c:v>
                </c:pt>
                <c:pt idx="205">
                  <c:v>24184730.400000002</c:v>
                </c:pt>
                <c:pt idx="206">
                  <c:v>24184730.400000002</c:v>
                </c:pt>
                <c:pt idx="207">
                  <c:v>24184730.400000002</c:v>
                </c:pt>
                <c:pt idx="208">
                  <c:v>24184730.400000002</c:v>
                </c:pt>
                <c:pt idx="209">
                  <c:v>24184730.400000002</c:v>
                </c:pt>
                <c:pt idx="210">
                  <c:v>24184730.400000002</c:v>
                </c:pt>
                <c:pt idx="211">
                  <c:v>24184730.400000002</c:v>
                </c:pt>
                <c:pt idx="212">
                  <c:v>24184730.400000002</c:v>
                </c:pt>
                <c:pt idx="213">
                  <c:v>24184730.400000002</c:v>
                </c:pt>
                <c:pt idx="214">
                  <c:v>24184730.400000002</c:v>
                </c:pt>
                <c:pt idx="215">
                  <c:v>24184730.400000002</c:v>
                </c:pt>
                <c:pt idx="216">
                  <c:v>24184730.400000002</c:v>
                </c:pt>
                <c:pt idx="217">
                  <c:v>24184730.400000002</c:v>
                </c:pt>
                <c:pt idx="218">
                  <c:v>24184730.400000002</c:v>
                </c:pt>
                <c:pt idx="219">
                  <c:v>24184730.400000002</c:v>
                </c:pt>
                <c:pt idx="220">
                  <c:v>24184730.400000002</c:v>
                </c:pt>
                <c:pt idx="221">
                  <c:v>24184730.400000002</c:v>
                </c:pt>
                <c:pt idx="222">
                  <c:v>24184730.400000002</c:v>
                </c:pt>
                <c:pt idx="223">
                  <c:v>24184730.400000002</c:v>
                </c:pt>
                <c:pt idx="224">
                  <c:v>24184730.400000002</c:v>
                </c:pt>
                <c:pt idx="225">
                  <c:v>24184730.400000002</c:v>
                </c:pt>
                <c:pt idx="226">
                  <c:v>24184730.400000002</c:v>
                </c:pt>
                <c:pt idx="227">
                  <c:v>24184730.400000002</c:v>
                </c:pt>
                <c:pt idx="228">
                  <c:v>24184730.400000002</c:v>
                </c:pt>
                <c:pt idx="229">
                  <c:v>24184730.400000002</c:v>
                </c:pt>
                <c:pt idx="230">
                  <c:v>24184730.400000002</c:v>
                </c:pt>
                <c:pt idx="231">
                  <c:v>24184730.400000002</c:v>
                </c:pt>
                <c:pt idx="232">
                  <c:v>24184730.400000002</c:v>
                </c:pt>
                <c:pt idx="233">
                  <c:v>24184730.400000002</c:v>
                </c:pt>
                <c:pt idx="234">
                  <c:v>24184730.400000002</c:v>
                </c:pt>
                <c:pt idx="235">
                  <c:v>24184730.400000002</c:v>
                </c:pt>
                <c:pt idx="236">
                  <c:v>24184730.400000002</c:v>
                </c:pt>
                <c:pt idx="237">
                  <c:v>24184730.400000002</c:v>
                </c:pt>
                <c:pt idx="238">
                  <c:v>24184730.400000002</c:v>
                </c:pt>
                <c:pt idx="239">
                  <c:v>24184730.400000002</c:v>
                </c:pt>
                <c:pt idx="240">
                  <c:v>24184730.400000002</c:v>
                </c:pt>
                <c:pt idx="241">
                  <c:v>24184730.400000002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155</c:v>
                </c:pt>
                <c:pt idx="1">
                  <c:v>165</c:v>
                </c:pt>
                <c:pt idx="2">
                  <c:v>244.5</c:v>
                </c:pt>
                <c:pt idx="3">
                  <c:v>399.33333333333331</c:v>
                </c:pt>
                <c:pt idx="4">
                  <c:v>609.25</c:v>
                </c:pt>
                <c:pt idx="5">
                  <c:v>846</c:v>
                </c:pt>
                <c:pt idx="6">
                  <c:v>1083.1666666666667</c:v>
                </c:pt>
                <c:pt idx="7">
                  <c:v>1647.8571428571429</c:v>
                </c:pt>
                <c:pt idx="8">
                  <c:v>1974.625</c:v>
                </c:pt>
                <c:pt idx="9">
                  <c:v>2415.7777777777778</c:v>
                </c:pt>
                <c:pt idx="10">
                  <c:v>2976.5</c:v>
                </c:pt>
                <c:pt idx="11">
                  <c:v>3705.909090909091</c:v>
                </c:pt>
                <c:pt idx="12">
                  <c:v>4146</c:v>
                </c:pt>
                <c:pt idx="13">
                  <c:v>5245</c:v>
                </c:pt>
                <c:pt idx="14">
                  <c:v>6439</c:v>
                </c:pt>
                <c:pt idx="15">
                  <c:v>7874</c:v>
                </c:pt>
                <c:pt idx="16">
                  <c:v>8422</c:v>
                </c:pt>
                <c:pt idx="17">
                  <c:v>10304</c:v>
                </c:pt>
                <c:pt idx="18">
                  <c:v>11876</c:v>
                </c:pt>
                <c:pt idx="19">
                  <c:v>14086</c:v>
                </c:pt>
                <c:pt idx="20">
                  <c:v>16854</c:v>
                </c:pt>
                <c:pt idx="21">
                  <c:v>19397</c:v>
                </c:pt>
                <c:pt idx="22">
                  <c:v>21384</c:v>
                </c:pt>
                <c:pt idx="23">
                  <c:v>23835</c:v>
                </c:pt>
                <c:pt idx="24">
                  <c:v>25874</c:v>
                </c:pt>
                <c:pt idx="25">
                  <c:v>29262</c:v>
                </c:pt>
                <c:pt idx="26">
                  <c:v>32580</c:v>
                </c:pt>
                <c:pt idx="27">
                  <c:v>38426</c:v>
                </c:pt>
                <c:pt idx="28">
                  <c:v>39910</c:v>
                </c:pt>
                <c:pt idx="29">
                  <c:v>41291</c:v>
                </c:pt>
                <c:pt idx="30">
                  <c:v>43665</c:v>
                </c:pt>
                <c:pt idx="31">
                  <c:v>43845</c:v>
                </c:pt>
                <c:pt idx="32">
                  <c:v>46214</c:v>
                </c:pt>
                <c:pt idx="33">
                  <c:v>48658</c:v>
                </c:pt>
                <c:pt idx="34">
                  <c:v>50265</c:v>
                </c:pt>
                <c:pt idx="35">
                  <c:v>50443</c:v>
                </c:pt>
                <c:pt idx="36">
                  <c:v>47623</c:v>
                </c:pt>
                <c:pt idx="37">
                  <c:v>45016</c:v>
                </c:pt>
                <c:pt idx="38">
                  <c:v>42902</c:v>
                </c:pt>
                <c:pt idx="39">
                  <c:v>42756</c:v>
                </c:pt>
                <c:pt idx="40">
                  <c:v>43108</c:v>
                </c:pt>
                <c:pt idx="41">
                  <c:v>42408</c:v>
                </c:pt>
                <c:pt idx="42">
                  <c:v>41651</c:v>
                </c:pt>
                <c:pt idx="43">
                  <c:v>38159</c:v>
                </c:pt>
                <c:pt idx="44">
                  <c:v>36105</c:v>
                </c:pt>
                <c:pt idx="45">
                  <c:v>34219</c:v>
                </c:pt>
                <c:pt idx="46">
                  <c:v>33976</c:v>
                </c:pt>
                <c:pt idx="47">
                  <c:v>35342</c:v>
                </c:pt>
                <c:pt idx="48">
                  <c:v>36223</c:v>
                </c:pt>
                <c:pt idx="49">
                  <c:v>34990</c:v>
                </c:pt>
                <c:pt idx="50">
                  <c:v>33816</c:v>
                </c:pt>
                <c:pt idx="51">
                  <c:v>32456</c:v>
                </c:pt>
                <c:pt idx="52">
                  <c:v>30116</c:v>
                </c:pt>
                <c:pt idx="53">
                  <c:v>29919</c:v>
                </c:pt>
                <c:pt idx="54">
                  <c:v>30702</c:v>
                </c:pt>
                <c:pt idx="55">
                  <c:v>31804</c:v>
                </c:pt>
                <c:pt idx="56">
                  <c:v>30265</c:v>
                </c:pt>
                <c:pt idx="57">
                  <c:v>28173</c:v>
                </c:pt>
                <c:pt idx="58">
                  <c:v>27200</c:v>
                </c:pt>
                <c:pt idx="59">
                  <c:v>25364</c:v>
                </c:pt>
                <c:pt idx="60">
                  <c:v>27900.400000000001</c:v>
                </c:pt>
                <c:pt idx="61">
                  <c:v>30690.440000000002</c:v>
                </c:pt>
                <c:pt idx="62">
                  <c:v>33759.484000000004</c:v>
                </c:pt>
                <c:pt idx="63">
                  <c:v>37135.432400000005</c:v>
                </c:pt>
                <c:pt idx="64">
                  <c:v>40848.975640000011</c:v>
                </c:pt>
                <c:pt idx="65">
                  <c:v>44933.873204000018</c:v>
                </c:pt>
                <c:pt idx="66">
                  <c:v>49427.260524400022</c:v>
                </c:pt>
                <c:pt idx="67">
                  <c:v>54369.986576840027</c:v>
                </c:pt>
                <c:pt idx="68">
                  <c:v>59806.985234524036</c:v>
                </c:pt>
                <c:pt idx="69">
                  <c:v>65787.68375797644</c:v>
                </c:pt>
                <c:pt idx="70">
                  <c:v>72366.452133774088</c:v>
                </c:pt>
                <c:pt idx="71">
                  <c:v>79603.097347151503</c:v>
                </c:pt>
                <c:pt idx="72">
                  <c:v>87563.407081866666</c:v>
                </c:pt>
                <c:pt idx="73">
                  <c:v>96319.747790053341</c:v>
                </c:pt>
                <c:pt idx="74">
                  <c:v>105951.72256905868</c:v>
                </c:pt>
                <c:pt idx="75">
                  <c:v>116546.89482596455</c:v>
                </c:pt>
                <c:pt idx="76">
                  <c:v>128201.58430856102</c:v>
                </c:pt>
                <c:pt idx="77">
                  <c:v>141021.74273941712</c:v>
                </c:pt>
                <c:pt idx="78">
                  <c:v>155123.91701335885</c:v>
                </c:pt>
                <c:pt idx="79">
                  <c:v>170636.30871469475</c:v>
                </c:pt>
                <c:pt idx="80">
                  <c:v>187699.93958616426</c:v>
                </c:pt>
                <c:pt idx="81">
                  <c:v>206469.93354478071</c:v>
                </c:pt>
                <c:pt idx="82">
                  <c:v>227116.9268992588</c:v>
                </c:pt>
                <c:pt idx="83">
                  <c:v>249828.6195891847</c:v>
                </c:pt>
                <c:pt idx="84">
                  <c:v>274811.48154810321</c:v>
                </c:pt>
                <c:pt idx="85">
                  <c:v>302292.62970291357</c:v>
                </c:pt>
                <c:pt idx="86">
                  <c:v>332521.89267320494</c:v>
                </c:pt>
                <c:pt idx="87">
                  <c:v>365774.08194052544</c:v>
                </c:pt>
                <c:pt idx="88">
                  <c:v>402351.49013457802</c:v>
                </c:pt>
                <c:pt idx="89">
                  <c:v>442586.63914803584</c:v>
                </c:pt>
                <c:pt idx="90">
                  <c:v>486845.30306283949</c:v>
                </c:pt>
                <c:pt idx="91">
                  <c:v>535529.83336912352</c:v>
                </c:pt>
                <c:pt idx="92">
                  <c:v>589082.81670603587</c:v>
                </c:pt>
                <c:pt idx="93">
                  <c:v>647991.09837663954</c:v>
                </c:pt>
                <c:pt idx="94">
                  <c:v>712790.2082143036</c:v>
                </c:pt>
                <c:pt idx="95">
                  <c:v>784069.22903573397</c:v>
                </c:pt>
                <c:pt idx="96">
                  <c:v>862476.15193930746</c:v>
                </c:pt>
                <c:pt idx="97">
                  <c:v>948723.76713323826</c:v>
                </c:pt>
                <c:pt idx="98">
                  <c:v>1043596.1438465621</c:v>
                </c:pt>
                <c:pt idx="99">
                  <c:v>1147955.7582312184</c:v>
                </c:pt>
                <c:pt idx="100">
                  <c:v>1262751.3340543404</c:v>
                </c:pt>
                <c:pt idx="101">
                  <c:v>1389026.4674597746</c:v>
                </c:pt>
                <c:pt idx="102">
                  <c:v>1527929.1142057523</c:v>
                </c:pt>
                <c:pt idx="103">
                  <c:v>1680722.0256263276</c:v>
                </c:pt>
                <c:pt idx="104">
                  <c:v>1848794.2281889606</c:v>
                </c:pt>
                <c:pt idx="105">
                  <c:v>2033673.6510078567</c:v>
                </c:pt>
                <c:pt idx="106">
                  <c:v>2237041.0161086423</c:v>
                </c:pt>
                <c:pt idx="107">
                  <c:v>2460745.1177195068</c:v>
                </c:pt>
                <c:pt idx="108">
                  <c:v>2706819.6294914577</c:v>
                </c:pt>
                <c:pt idx="109">
                  <c:v>2977501.5924406038</c:v>
                </c:pt>
                <c:pt idx="110">
                  <c:v>3275251.7516846643</c:v>
                </c:pt>
                <c:pt idx="111">
                  <c:v>3602776.926853131</c:v>
                </c:pt>
                <c:pt idx="112">
                  <c:v>3963054.6195384446</c:v>
                </c:pt>
                <c:pt idx="113">
                  <c:v>4359360.081492289</c:v>
                </c:pt>
                <c:pt idx="114">
                  <c:v>4795296.089641518</c:v>
                </c:pt>
                <c:pt idx="115">
                  <c:v>5274825.6986056706</c:v>
                </c:pt>
                <c:pt idx="116">
                  <c:v>5802308.2684662379</c:v>
                </c:pt>
                <c:pt idx="117">
                  <c:v>6382539.0953128627</c:v>
                </c:pt>
                <c:pt idx="118">
                  <c:v>7020793.0048441496</c:v>
                </c:pt>
                <c:pt idx="119">
                  <c:v>7722872.3053285647</c:v>
                </c:pt>
                <c:pt idx="120">
                  <c:v>8495159.5358614214</c:v>
                </c:pt>
                <c:pt idx="121">
                  <c:v>9344675.4894475639</c:v>
                </c:pt>
                <c:pt idx="122">
                  <c:v>10279143.03839232</c:v>
                </c:pt>
                <c:pt idx="123">
                  <c:v>11307057.342231553</c:v>
                </c:pt>
                <c:pt idx="124">
                  <c:v>12437763.07645471</c:v>
                </c:pt>
                <c:pt idx="125">
                  <c:v>13681539.384100182</c:v>
                </c:pt>
                <c:pt idx="126">
                  <c:v>15049693.322510201</c:v>
                </c:pt>
                <c:pt idx="127">
                  <c:v>16554662.654761223</c:v>
                </c:pt>
                <c:pt idx="128">
                  <c:v>18210128.920237347</c:v>
                </c:pt>
                <c:pt idx="129">
                  <c:v>20031141.812261082</c:v>
                </c:pt>
                <c:pt idx="130">
                  <c:v>22034255.99348719</c:v>
                </c:pt>
                <c:pt idx="131">
                  <c:v>24184730.400000002</c:v>
                </c:pt>
                <c:pt idx="132">
                  <c:v>24184730.400000002</c:v>
                </c:pt>
                <c:pt idx="133">
                  <c:v>24184730.400000002</c:v>
                </c:pt>
                <c:pt idx="134">
                  <c:v>24184730.400000002</c:v>
                </c:pt>
                <c:pt idx="135">
                  <c:v>24184730.400000002</c:v>
                </c:pt>
                <c:pt idx="136">
                  <c:v>24184730.400000002</c:v>
                </c:pt>
                <c:pt idx="137">
                  <c:v>24184730.400000002</c:v>
                </c:pt>
                <c:pt idx="138">
                  <c:v>24184730.400000002</c:v>
                </c:pt>
                <c:pt idx="139">
                  <c:v>24184730.400000002</c:v>
                </c:pt>
                <c:pt idx="140">
                  <c:v>24184730.400000002</c:v>
                </c:pt>
                <c:pt idx="141">
                  <c:v>24184730.400000002</c:v>
                </c:pt>
                <c:pt idx="142">
                  <c:v>24184730.400000002</c:v>
                </c:pt>
                <c:pt idx="143">
                  <c:v>24184730.400000002</c:v>
                </c:pt>
                <c:pt idx="144">
                  <c:v>24184730.400000002</c:v>
                </c:pt>
                <c:pt idx="145">
                  <c:v>24184730.400000002</c:v>
                </c:pt>
                <c:pt idx="146">
                  <c:v>24184730.400000002</c:v>
                </c:pt>
                <c:pt idx="147">
                  <c:v>24184730.400000002</c:v>
                </c:pt>
                <c:pt idx="148">
                  <c:v>24184730.400000002</c:v>
                </c:pt>
                <c:pt idx="149">
                  <c:v>24184730.400000002</c:v>
                </c:pt>
                <c:pt idx="150">
                  <c:v>24184730.400000002</c:v>
                </c:pt>
                <c:pt idx="151">
                  <c:v>24184730.400000002</c:v>
                </c:pt>
                <c:pt idx="152">
                  <c:v>24184730.400000002</c:v>
                </c:pt>
                <c:pt idx="153">
                  <c:v>24184730.400000002</c:v>
                </c:pt>
                <c:pt idx="154">
                  <c:v>24184730.400000002</c:v>
                </c:pt>
                <c:pt idx="155">
                  <c:v>24184730.400000002</c:v>
                </c:pt>
                <c:pt idx="156">
                  <c:v>24184730.400000002</c:v>
                </c:pt>
                <c:pt idx="157">
                  <c:v>24184730.400000002</c:v>
                </c:pt>
                <c:pt idx="158">
                  <c:v>24184730.400000002</c:v>
                </c:pt>
                <c:pt idx="159">
                  <c:v>24184730.400000002</c:v>
                </c:pt>
                <c:pt idx="160">
                  <c:v>24184730.400000002</c:v>
                </c:pt>
                <c:pt idx="161">
                  <c:v>24184730.400000002</c:v>
                </c:pt>
                <c:pt idx="162">
                  <c:v>24184730.400000002</c:v>
                </c:pt>
                <c:pt idx="163">
                  <c:v>24184730.400000002</c:v>
                </c:pt>
                <c:pt idx="164">
                  <c:v>24184730.400000002</c:v>
                </c:pt>
                <c:pt idx="165">
                  <c:v>24184730.400000002</c:v>
                </c:pt>
                <c:pt idx="166">
                  <c:v>24184730.400000002</c:v>
                </c:pt>
                <c:pt idx="167">
                  <c:v>24184730.400000002</c:v>
                </c:pt>
                <c:pt idx="168">
                  <c:v>24184730.400000002</c:v>
                </c:pt>
                <c:pt idx="169">
                  <c:v>24184730.400000002</c:v>
                </c:pt>
                <c:pt idx="170">
                  <c:v>24184730.400000002</c:v>
                </c:pt>
                <c:pt idx="171">
                  <c:v>24184730.400000002</c:v>
                </c:pt>
                <c:pt idx="172">
                  <c:v>24184730.400000002</c:v>
                </c:pt>
                <c:pt idx="173">
                  <c:v>24184730.400000002</c:v>
                </c:pt>
                <c:pt idx="174">
                  <c:v>24184730.400000002</c:v>
                </c:pt>
                <c:pt idx="175">
                  <c:v>24184730.400000002</c:v>
                </c:pt>
                <c:pt idx="176">
                  <c:v>24184730.400000002</c:v>
                </c:pt>
                <c:pt idx="177">
                  <c:v>24184730.400000002</c:v>
                </c:pt>
                <c:pt idx="178">
                  <c:v>24184730.400000002</c:v>
                </c:pt>
                <c:pt idx="179">
                  <c:v>24184730.400000002</c:v>
                </c:pt>
                <c:pt idx="180">
                  <c:v>24184730.400000002</c:v>
                </c:pt>
                <c:pt idx="181">
                  <c:v>24184730.400000002</c:v>
                </c:pt>
                <c:pt idx="182">
                  <c:v>24184730.400000002</c:v>
                </c:pt>
                <c:pt idx="183">
                  <c:v>24184730.400000002</c:v>
                </c:pt>
                <c:pt idx="184">
                  <c:v>24184730.400000002</c:v>
                </c:pt>
                <c:pt idx="185">
                  <c:v>24184730.400000002</c:v>
                </c:pt>
                <c:pt idx="186">
                  <c:v>24184730.400000002</c:v>
                </c:pt>
                <c:pt idx="187">
                  <c:v>24184730.400000002</c:v>
                </c:pt>
                <c:pt idx="188">
                  <c:v>24184730.400000002</c:v>
                </c:pt>
                <c:pt idx="189">
                  <c:v>24184730.400000002</c:v>
                </c:pt>
                <c:pt idx="190">
                  <c:v>24184730.400000002</c:v>
                </c:pt>
                <c:pt idx="191">
                  <c:v>24184730.400000002</c:v>
                </c:pt>
                <c:pt idx="192">
                  <c:v>24184730.400000002</c:v>
                </c:pt>
                <c:pt idx="193">
                  <c:v>24184730.400000002</c:v>
                </c:pt>
                <c:pt idx="194">
                  <c:v>24184730.400000002</c:v>
                </c:pt>
                <c:pt idx="195">
                  <c:v>24184730.400000002</c:v>
                </c:pt>
                <c:pt idx="196">
                  <c:v>24184730.400000002</c:v>
                </c:pt>
                <c:pt idx="197">
                  <c:v>24184730.400000002</c:v>
                </c:pt>
                <c:pt idx="198">
                  <c:v>24184730.400000002</c:v>
                </c:pt>
                <c:pt idx="199">
                  <c:v>24184730.400000002</c:v>
                </c:pt>
                <c:pt idx="200">
                  <c:v>24184730.400000002</c:v>
                </c:pt>
                <c:pt idx="201">
                  <c:v>24184730.400000002</c:v>
                </c:pt>
                <c:pt idx="202">
                  <c:v>24184730.400000002</c:v>
                </c:pt>
                <c:pt idx="203">
                  <c:v>24184730.400000002</c:v>
                </c:pt>
                <c:pt idx="204">
                  <c:v>24184730.400000002</c:v>
                </c:pt>
                <c:pt idx="205">
                  <c:v>24184730.400000002</c:v>
                </c:pt>
                <c:pt idx="206">
                  <c:v>24184730.400000002</c:v>
                </c:pt>
                <c:pt idx="207">
                  <c:v>24184730.400000002</c:v>
                </c:pt>
                <c:pt idx="208">
                  <c:v>24184730.400000002</c:v>
                </c:pt>
                <c:pt idx="209">
                  <c:v>24184730.400000002</c:v>
                </c:pt>
                <c:pt idx="210">
                  <c:v>24184730.400000002</c:v>
                </c:pt>
                <c:pt idx="211">
                  <c:v>24184730.400000002</c:v>
                </c:pt>
                <c:pt idx="212">
                  <c:v>24184730.400000002</c:v>
                </c:pt>
                <c:pt idx="213">
                  <c:v>24184730.400000002</c:v>
                </c:pt>
                <c:pt idx="214">
                  <c:v>24184730.400000002</c:v>
                </c:pt>
                <c:pt idx="215">
                  <c:v>24184730.400000002</c:v>
                </c:pt>
                <c:pt idx="216">
                  <c:v>24184730.400000002</c:v>
                </c:pt>
                <c:pt idx="217">
                  <c:v>24184730.400000002</c:v>
                </c:pt>
                <c:pt idx="218">
                  <c:v>24184730.400000002</c:v>
                </c:pt>
                <c:pt idx="219">
                  <c:v>24184730.400000002</c:v>
                </c:pt>
                <c:pt idx="220">
                  <c:v>24184730.400000002</c:v>
                </c:pt>
                <c:pt idx="221">
                  <c:v>24184730.400000002</c:v>
                </c:pt>
                <c:pt idx="222">
                  <c:v>24184730.400000002</c:v>
                </c:pt>
                <c:pt idx="223">
                  <c:v>24184730.400000002</c:v>
                </c:pt>
                <c:pt idx="224">
                  <c:v>24184730.400000002</c:v>
                </c:pt>
                <c:pt idx="225">
                  <c:v>24184730.400000002</c:v>
                </c:pt>
                <c:pt idx="226">
                  <c:v>24184730.400000002</c:v>
                </c:pt>
                <c:pt idx="227">
                  <c:v>24184730.400000002</c:v>
                </c:pt>
                <c:pt idx="228">
                  <c:v>24184730.400000002</c:v>
                </c:pt>
                <c:pt idx="229">
                  <c:v>24184730.400000002</c:v>
                </c:pt>
                <c:pt idx="230">
                  <c:v>24184730.400000002</c:v>
                </c:pt>
                <c:pt idx="231">
                  <c:v>24184730.400000002</c:v>
                </c:pt>
                <c:pt idx="232">
                  <c:v>24184730.400000002</c:v>
                </c:pt>
                <c:pt idx="233">
                  <c:v>24184730.400000002</c:v>
                </c:pt>
                <c:pt idx="234">
                  <c:v>24184730.400000002</c:v>
                </c:pt>
                <c:pt idx="235">
                  <c:v>24184730.400000002</c:v>
                </c:pt>
                <c:pt idx="236">
                  <c:v>24184730.400000002</c:v>
                </c:pt>
                <c:pt idx="237">
                  <c:v>24184730.400000002</c:v>
                </c:pt>
                <c:pt idx="238">
                  <c:v>24184730.400000002</c:v>
                </c:pt>
                <c:pt idx="239">
                  <c:v>24184730.400000002</c:v>
                </c:pt>
                <c:pt idx="240">
                  <c:v>24184730.400000002</c:v>
                </c:pt>
                <c:pt idx="241">
                  <c:v>24184730.400000002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155</c:v>
                </c:pt>
                <c:pt idx="1">
                  <c:v>165</c:v>
                </c:pt>
                <c:pt idx="2">
                  <c:v>244.5</c:v>
                </c:pt>
                <c:pt idx="3">
                  <c:v>399.33333333333331</c:v>
                </c:pt>
                <c:pt idx="4">
                  <c:v>609.25</c:v>
                </c:pt>
                <c:pt idx="5">
                  <c:v>846</c:v>
                </c:pt>
                <c:pt idx="6">
                  <c:v>1083.1666666666667</c:v>
                </c:pt>
                <c:pt idx="7">
                  <c:v>1647.8571428571429</c:v>
                </c:pt>
                <c:pt idx="8">
                  <c:v>1974.625</c:v>
                </c:pt>
                <c:pt idx="9">
                  <c:v>2415.7777777777778</c:v>
                </c:pt>
                <c:pt idx="10">
                  <c:v>2976.5</c:v>
                </c:pt>
                <c:pt idx="11">
                  <c:v>3705.909090909091</c:v>
                </c:pt>
                <c:pt idx="12">
                  <c:v>4146</c:v>
                </c:pt>
                <c:pt idx="13">
                  <c:v>5245</c:v>
                </c:pt>
                <c:pt idx="14">
                  <c:v>6439</c:v>
                </c:pt>
                <c:pt idx="15">
                  <c:v>7874</c:v>
                </c:pt>
                <c:pt idx="16">
                  <c:v>8422</c:v>
                </c:pt>
                <c:pt idx="17">
                  <c:v>10304</c:v>
                </c:pt>
                <c:pt idx="18">
                  <c:v>11876</c:v>
                </c:pt>
                <c:pt idx="19">
                  <c:v>14086</c:v>
                </c:pt>
                <c:pt idx="20">
                  <c:v>16854</c:v>
                </c:pt>
                <c:pt idx="21">
                  <c:v>19397</c:v>
                </c:pt>
                <c:pt idx="22">
                  <c:v>21384</c:v>
                </c:pt>
                <c:pt idx="23">
                  <c:v>23835</c:v>
                </c:pt>
                <c:pt idx="24">
                  <c:v>25874</c:v>
                </c:pt>
                <c:pt idx="25">
                  <c:v>29262</c:v>
                </c:pt>
                <c:pt idx="26">
                  <c:v>32580</c:v>
                </c:pt>
                <c:pt idx="27">
                  <c:v>38426</c:v>
                </c:pt>
                <c:pt idx="28">
                  <c:v>39910</c:v>
                </c:pt>
                <c:pt idx="29">
                  <c:v>41291</c:v>
                </c:pt>
                <c:pt idx="30">
                  <c:v>43665</c:v>
                </c:pt>
                <c:pt idx="31">
                  <c:v>43845</c:v>
                </c:pt>
                <c:pt idx="32">
                  <c:v>46214</c:v>
                </c:pt>
                <c:pt idx="33">
                  <c:v>48658</c:v>
                </c:pt>
                <c:pt idx="34">
                  <c:v>50265</c:v>
                </c:pt>
                <c:pt idx="35">
                  <c:v>50443</c:v>
                </c:pt>
                <c:pt idx="36">
                  <c:v>47623</c:v>
                </c:pt>
                <c:pt idx="37">
                  <c:v>45016</c:v>
                </c:pt>
                <c:pt idx="38">
                  <c:v>42902</c:v>
                </c:pt>
                <c:pt idx="39">
                  <c:v>42756</c:v>
                </c:pt>
                <c:pt idx="40">
                  <c:v>43108</c:v>
                </c:pt>
                <c:pt idx="41">
                  <c:v>42408</c:v>
                </c:pt>
                <c:pt idx="42">
                  <c:v>41651</c:v>
                </c:pt>
                <c:pt idx="43">
                  <c:v>38159</c:v>
                </c:pt>
                <c:pt idx="44">
                  <c:v>36105</c:v>
                </c:pt>
                <c:pt idx="45">
                  <c:v>34219</c:v>
                </c:pt>
                <c:pt idx="46">
                  <c:v>33976</c:v>
                </c:pt>
                <c:pt idx="47">
                  <c:v>35342</c:v>
                </c:pt>
                <c:pt idx="48">
                  <c:v>36223</c:v>
                </c:pt>
                <c:pt idx="49">
                  <c:v>34990</c:v>
                </c:pt>
                <c:pt idx="50">
                  <c:v>33816</c:v>
                </c:pt>
                <c:pt idx="51">
                  <c:v>32456</c:v>
                </c:pt>
                <c:pt idx="52">
                  <c:v>30116</c:v>
                </c:pt>
                <c:pt idx="53">
                  <c:v>29919</c:v>
                </c:pt>
                <c:pt idx="54">
                  <c:v>30702</c:v>
                </c:pt>
                <c:pt idx="55">
                  <c:v>31804</c:v>
                </c:pt>
                <c:pt idx="56">
                  <c:v>30265</c:v>
                </c:pt>
                <c:pt idx="57">
                  <c:v>28173</c:v>
                </c:pt>
                <c:pt idx="58">
                  <c:v>27200</c:v>
                </c:pt>
                <c:pt idx="59">
                  <c:v>25364</c:v>
                </c:pt>
                <c:pt idx="60">
                  <c:v>30436.799999999999</c:v>
                </c:pt>
                <c:pt idx="61">
                  <c:v>36524.159999999996</c:v>
                </c:pt>
                <c:pt idx="62">
                  <c:v>43828.991999999991</c:v>
                </c:pt>
                <c:pt idx="63">
                  <c:v>52594.790399999991</c:v>
                </c:pt>
                <c:pt idx="64">
                  <c:v>63113.748479999987</c:v>
                </c:pt>
                <c:pt idx="65">
                  <c:v>75736.498175999979</c:v>
                </c:pt>
                <c:pt idx="66">
                  <c:v>90883.797811199969</c:v>
                </c:pt>
                <c:pt idx="67">
                  <c:v>109060.55737343997</c:v>
                </c:pt>
                <c:pt idx="68">
                  <c:v>130872.66884812796</c:v>
                </c:pt>
                <c:pt idx="69">
                  <c:v>157047.20261775353</c:v>
                </c:pt>
                <c:pt idx="70">
                  <c:v>188456.64314130423</c:v>
                </c:pt>
                <c:pt idx="71">
                  <c:v>226147.97176956508</c:v>
                </c:pt>
                <c:pt idx="72">
                  <c:v>271377.56612347806</c:v>
                </c:pt>
                <c:pt idx="73">
                  <c:v>325653.07934817363</c:v>
                </c:pt>
                <c:pt idx="74">
                  <c:v>390783.69521780836</c:v>
                </c:pt>
                <c:pt idx="75">
                  <c:v>468940.43426137004</c:v>
                </c:pt>
                <c:pt idx="76">
                  <c:v>562728.521113644</c:v>
                </c:pt>
                <c:pt idx="77">
                  <c:v>675274.22533637274</c:v>
                </c:pt>
                <c:pt idx="78">
                  <c:v>810329.07040364726</c:v>
                </c:pt>
                <c:pt idx="79">
                  <c:v>972394.88448437664</c:v>
                </c:pt>
                <c:pt idx="80">
                  <c:v>1166873.8613812518</c:v>
                </c:pt>
                <c:pt idx="81">
                  <c:v>1400248.6336575022</c:v>
                </c:pt>
                <c:pt idx="82">
                  <c:v>1680298.3603890026</c:v>
                </c:pt>
                <c:pt idx="83">
                  <c:v>2016358.032466803</c:v>
                </c:pt>
                <c:pt idx="84">
                  <c:v>2419629.6389601636</c:v>
                </c:pt>
                <c:pt idx="85">
                  <c:v>2903555.5667521963</c:v>
                </c:pt>
                <c:pt idx="86">
                  <c:v>3484266.6801026356</c:v>
                </c:pt>
                <c:pt idx="87">
                  <c:v>4181120.0161231626</c:v>
                </c:pt>
                <c:pt idx="88">
                  <c:v>5017344.0193477953</c:v>
                </c:pt>
                <c:pt idx="89">
                  <c:v>6020812.8232173538</c:v>
                </c:pt>
                <c:pt idx="90">
                  <c:v>7224975.3878608244</c:v>
                </c:pt>
                <c:pt idx="91">
                  <c:v>8669970.4654329885</c:v>
                </c:pt>
                <c:pt idx="92">
                  <c:v>10403964.558519585</c:v>
                </c:pt>
                <c:pt idx="93">
                  <c:v>12484757.470223501</c:v>
                </c:pt>
                <c:pt idx="94">
                  <c:v>14981708.964268202</c:v>
                </c:pt>
                <c:pt idx="95">
                  <c:v>17978050.757121842</c:v>
                </c:pt>
                <c:pt idx="96">
                  <c:v>21573660.908546209</c:v>
                </c:pt>
                <c:pt idx="97">
                  <c:v>24184730.400000002</c:v>
                </c:pt>
                <c:pt idx="98">
                  <c:v>24184730.400000002</c:v>
                </c:pt>
                <c:pt idx="99">
                  <c:v>24184730.400000002</c:v>
                </c:pt>
                <c:pt idx="100">
                  <c:v>24184730.400000002</c:v>
                </c:pt>
                <c:pt idx="101">
                  <c:v>24184730.400000002</c:v>
                </c:pt>
                <c:pt idx="102">
                  <c:v>24184730.400000002</c:v>
                </c:pt>
                <c:pt idx="103">
                  <c:v>24184730.400000002</c:v>
                </c:pt>
                <c:pt idx="104">
                  <c:v>24184730.400000002</c:v>
                </c:pt>
                <c:pt idx="105">
                  <c:v>24184730.400000002</c:v>
                </c:pt>
                <c:pt idx="106">
                  <c:v>24184730.400000002</c:v>
                </c:pt>
                <c:pt idx="107">
                  <c:v>24184730.400000002</c:v>
                </c:pt>
                <c:pt idx="108">
                  <c:v>24184730.400000002</c:v>
                </c:pt>
                <c:pt idx="109">
                  <c:v>24184730.400000002</c:v>
                </c:pt>
                <c:pt idx="110">
                  <c:v>24184730.400000002</c:v>
                </c:pt>
                <c:pt idx="111">
                  <c:v>24184730.400000002</c:v>
                </c:pt>
                <c:pt idx="112">
                  <c:v>24184730.400000002</c:v>
                </c:pt>
                <c:pt idx="113">
                  <c:v>24184730.400000002</c:v>
                </c:pt>
                <c:pt idx="114">
                  <c:v>24184730.400000002</c:v>
                </c:pt>
                <c:pt idx="115">
                  <c:v>24184730.400000002</c:v>
                </c:pt>
                <c:pt idx="116">
                  <c:v>24184730.400000002</c:v>
                </c:pt>
                <c:pt idx="117">
                  <c:v>24184730.400000002</c:v>
                </c:pt>
                <c:pt idx="118">
                  <c:v>24184730.400000002</c:v>
                </c:pt>
                <c:pt idx="119">
                  <c:v>24184730.400000002</c:v>
                </c:pt>
                <c:pt idx="120">
                  <c:v>24184730.400000002</c:v>
                </c:pt>
                <c:pt idx="121">
                  <c:v>24184730.400000002</c:v>
                </c:pt>
                <c:pt idx="122">
                  <c:v>24184730.400000002</c:v>
                </c:pt>
                <c:pt idx="123">
                  <c:v>24184730.400000002</c:v>
                </c:pt>
                <c:pt idx="124">
                  <c:v>24184730.400000002</c:v>
                </c:pt>
                <c:pt idx="125">
                  <c:v>24184730.400000002</c:v>
                </c:pt>
                <c:pt idx="126">
                  <c:v>24184730.400000002</c:v>
                </c:pt>
                <c:pt idx="127">
                  <c:v>24184730.400000002</c:v>
                </c:pt>
                <c:pt idx="128">
                  <c:v>24184730.400000002</c:v>
                </c:pt>
                <c:pt idx="129">
                  <c:v>24184730.400000002</c:v>
                </c:pt>
                <c:pt idx="130">
                  <c:v>24184730.400000002</c:v>
                </c:pt>
                <c:pt idx="131">
                  <c:v>24184730.400000002</c:v>
                </c:pt>
                <c:pt idx="132">
                  <c:v>24184730.400000002</c:v>
                </c:pt>
                <c:pt idx="133">
                  <c:v>24184730.400000002</c:v>
                </c:pt>
                <c:pt idx="134">
                  <c:v>24184730.400000002</c:v>
                </c:pt>
                <c:pt idx="135">
                  <c:v>24184730.400000002</c:v>
                </c:pt>
                <c:pt idx="136">
                  <c:v>24184730.400000002</c:v>
                </c:pt>
                <c:pt idx="137">
                  <c:v>24184730.400000002</c:v>
                </c:pt>
                <c:pt idx="138">
                  <c:v>24184730.400000002</c:v>
                </c:pt>
                <c:pt idx="139">
                  <c:v>24184730.400000002</c:v>
                </c:pt>
                <c:pt idx="140">
                  <c:v>24184730.400000002</c:v>
                </c:pt>
                <c:pt idx="141">
                  <c:v>24184730.400000002</c:v>
                </c:pt>
                <c:pt idx="142">
                  <c:v>24184730.400000002</c:v>
                </c:pt>
                <c:pt idx="143">
                  <c:v>24184730.400000002</c:v>
                </c:pt>
                <c:pt idx="144">
                  <c:v>24184730.400000002</c:v>
                </c:pt>
                <c:pt idx="145">
                  <c:v>24184730.400000002</c:v>
                </c:pt>
                <c:pt idx="146">
                  <c:v>24184730.400000002</c:v>
                </c:pt>
                <c:pt idx="147">
                  <c:v>24184730.400000002</c:v>
                </c:pt>
                <c:pt idx="148">
                  <c:v>24184730.400000002</c:v>
                </c:pt>
                <c:pt idx="149">
                  <c:v>24184730.400000002</c:v>
                </c:pt>
                <c:pt idx="150">
                  <c:v>24184730.400000002</c:v>
                </c:pt>
                <c:pt idx="151">
                  <c:v>24184730.400000002</c:v>
                </c:pt>
                <c:pt idx="152">
                  <c:v>24184730.400000002</c:v>
                </c:pt>
                <c:pt idx="153">
                  <c:v>24184730.400000002</c:v>
                </c:pt>
                <c:pt idx="154">
                  <c:v>24184730.400000002</c:v>
                </c:pt>
                <c:pt idx="155">
                  <c:v>24184730.400000002</c:v>
                </c:pt>
                <c:pt idx="156">
                  <c:v>24184730.400000002</c:v>
                </c:pt>
                <c:pt idx="157">
                  <c:v>24184730.400000002</c:v>
                </c:pt>
                <c:pt idx="158">
                  <c:v>24184730.400000002</c:v>
                </c:pt>
                <c:pt idx="159">
                  <c:v>24184730.400000002</c:v>
                </c:pt>
                <c:pt idx="160">
                  <c:v>24184730.400000002</c:v>
                </c:pt>
                <c:pt idx="161">
                  <c:v>24184730.400000002</c:v>
                </c:pt>
                <c:pt idx="162">
                  <c:v>24184730.400000002</c:v>
                </c:pt>
                <c:pt idx="163">
                  <c:v>24184730.400000002</c:v>
                </c:pt>
                <c:pt idx="164">
                  <c:v>24184730.400000002</c:v>
                </c:pt>
                <c:pt idx="165">
                  <c:v>24184730.400000002</c:v>
                </c:pt>
                <c:pt idx="166">
                  <c:v>24184730.400000002</c:v>
                </c:pt>
                <c:pt idx="167">
                  <c:v>24184730.400000002</c:v>
                </c:pt>
                <c:pt idx="168">
                  <c:v>24184730.400000002</c:v>
                </c:pt>
                <c:pt idx="169">
                  <c:v>24184730.400000002</c:v>
                </c:pt>
                <c:pt idx="170">
                  <c:v>24184730.400000002</c:v>
                </c:pt>
                <c:pt idx="171">
                  <c:v>24184730.400000002</c:v>
                </c:pt>
                <c:pt idx="172">
                  <c:v>24184730.400000002</c:v>
                </c:pt>
                <c:pt idx="173">
                  <c:v>24184730.400000002</c:v>
                </c:pt>
                <c:pt idx="174">
                  <c:v>24184730.400000002</c:v>
                </c:pt>
                <c:pt idx="175">
                  <c:v>24184730.400000002</c:v>
                </c:pt>
                <c:pt idx="176">
                  <c:v>24184730.400000002</c:v>
                </c:pt>
                <c:pt idx="177">
                  <c:v>24184730.400000002</c:v>
                </c:pt>
                <c:pt idx="178">
                  <c:v>24184730.400000002</c:v>
                </c:pt>
                <c:pt idx="179">
                  <c:v>24184730.400000002</c:v>
                </c:pt>
                <c:pt idx="180">
                  <c:v>24184730.400000002</c:v>
                </c:pt>
                <c:pt idx="181">
                  <c:v>24184730.400000002</c:v>
                </c:pt>
                <c:pt idx="182">
                  <c:v>24184730.400000002</c:v>
                </c:pt>
                <c:pt idx="183">
                  <c:v>24184730.400000002</c:v>
                </c:pt>
                <c:pt idx="184">
                  <c:v>24184730.400000002</c:v>
                </c:pt>
                <c:pt idx="185">
                  <c:v>24184730.400000002</c:v>
                </c:pt>
                <c:pt idx="186">
                  <c:v>24184730.400000002</c:v>
                </c:pt>
                <c:pt idx="187">
                  <c:v>24184730.400000002</c:v>
                </c:pt>
                <c:pt idx="188">
                  <c:v>24184730.400000002</c:v>
                </c:pt>
                <c:pt idx="189">
                  <c:v>24184730.400000002</c:v>
                </c:pt>
                <c:pt idx="190">
                  <c:v>24184730.400000002</c:v>
                </c:pt>
                <c:pt idx="191">
                  <c:v>24184730.400000002</c:v>
                </c:pt>
                <c:pt idx="192">
                  <c:v>24184730.400000002</c:v>
                </c:pt>
                <c:pt idx="193">
                  <c:v>24184730.400000002</c:v>
                </c:pt>
                <c:pt idx="194">
                  <c:v>24184730.400000002</c:v>
                </c:pt>
                <c:pt idx="195">
                  <c:v>24184730.400000002</c:v>
                </c:pt>
                <c:pt idx="196">
                  <c:v>24184730.400000002</c:v>
                </c:pt>
                <c:pt idx="197">
                  <c:v>24184730.400000002</c:v>
                </c:pt>
                <c:pt idx="198">
                  <c:v>24184730.400000002</c:v>
                </c:pt>
                <c:pt idx="199">
                  <c:v>24184730.400000002</c:v>
                </c:pt>
                <c:pt idx="200">
                  <c:v>24184730.400000002</c:v>
                </c:pt>
                <c:pt idx="201">
                  <c:v>24184730.400000002</c:v>
                </c:pt>
                <c:pt idx="202">
                  <c:v>24184730.400000002</c:v>
                </c:pt>
                <c:pt idx="203">
                  <c:v>24184730.400000002</c:v>
                </c:pt>
                <c:pt idx="204">
                  <c:v>24184730.400000002</c:v>
                </c:pt>
                <c:pt idx="205">
                  <c:v>24184730.400000002</c:v>
                </c:pt>
                <c:pt idx="206">
                  <c:v>24184730.400000002</c:v>
                </c:pt>
                <c:pt idx="207">
                  <c:v>24184730.400000002</c:v>
                </c:pt>
                <c:pt idx="208">
                  <c:v>24184730.400000002</c:v>
                </c:pt>
                <c:pt idx="209">
                  <c:v>24184730.400000002</c:v>
                </c:pt>
                <c:pt idx="210">
                  <c:v>24184730.400000002</c:v>
                </c:pt>
                <c:pt idx="211">
                  <c:v>24184730.400000002</c:v>
                </c:pt>
                <c:pt idx="212">
                  <c:v>24184730.400000002</c:v>
                </c:pt>
                <c:pt idx="213">
                  <c:v>24184730.400000002</c:v>
                </c:pt>
                <c:pt idx="214">
                  <c:v>24184730.400000002</c:v>
                </c:pt>
                <c:pt idx="215">
                  <c:v>24184730.400000002</c:v>
                </c:pt>
                <c:pt idx="216">
                  <c:v>24184730.400000002</c:v>
                </c:pt>
                <c:pt idx="217">
                  <c:v>24184730.400000002</c:v>
                </c:pt>
                <c:pt idx="218">
                  <c:v>24184730.400000002</c:v>
                </c:pt>
                <c:pt idx="219">
                  <c:v>24184730.400000002</c:v>
                </c:pt>
                <c:pt idx="220">
                  <c:v>24184730.400000002</c:v>
                </c:pt>
                <c:pt idx="221">
                  <c:v>24184730.400000002</c:v>
                </c:pt>
                <c:pt idx="222">
                  <c:v>24184730.400000002</c:v>
                </c:pt>
                <c:pt idx="223">
                  <c:v>24184730.400000002</c:v>
                </c:pt>
                <c:pt idx="224">
                  <c:v>24184730.400000002</c:v>
                </c:pt>
                <c:pt idx="225">
                  <c:v>24184730.400000002</c:v>
                </c:pt>
                <c:pt idx="226">
                  <c:v>24184730.400000002</c:v>
                </c:pt>
                <c:pt idx="227">
                  <c:v>24184730.400000002</c:v>
                </c:pt>
                <c:pt idx="228">
                  <c:v>24184730.400000002</c:v>
                </c:pt>
                <c:pt idx="229">
                  <c:v>24184730.400000002</c:v>
                </c:pt>
                <c:pt idx="230">
                  <c:v>24184730.400000002</c:v>
                </c:pt>
                <c:pt idx="231">
                  <c:v>24184730.400000002</c:v>
                </c:pt>
                <c:pt idx="232">
                  <c:v>24184730.400000002</c:v>
                </c:pt>
                <c:pt idx="233">
                  <c:v>24184730.400000002</c:v>
                </c:pt>
                <c:pt idx="234">
                  <c:v>24184730.400000002</c:v>
                </c:pt>
                <c:pt idx="235">
                  <c:v>24184730.400000002</c:v>
                </c:pt>
                <c:pt idx="236">
                  <c:v>24184730.400000002</c:v>
                </c:pt>
                <c:pt idx="237">
                  <c:v>24184730.400000002</c:v>
                </c:pt>
                <c:pt idx="238">
                  <c:v>24184730.400000002</c:v>
                </c:pt>
                <c:pt idx="239">
                  <c:v>24184730.400000002</c:v>
                </c:pt>
                <c:pt idx="240">
                  <c:v>24184730.400000002</c:v>
                </c:pt>
                <c:pt idx="241">
                  <c:v>24184730.400000002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1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155</c:v>
                </c:pt>
                <c:pt idx="1">
                  <c:v>165</c:v>
                </c:pt>
                <c:pt idx="2">
                  <c:v>244.5</c:v>
                </c:pt>
                <c:pt idx="3">
                  <c:v>399.33333333333331</c:v>
                </c:pt>
                <c:pt idx="4">
                  <c:v>609.25</c:v>
                </c:pt>
                <c:pt idx="5">
                  <c:v>846</c:v>
                </c:pt>
                <c:pt idx="6">
                  <c:v>1083.1666666666667</c:v>
                </c:pt>
                <c:pt idx="7">
                  <c:v>1647.8571428571429</c:v>
                </c:pt>
                <c:pt idx="8">
                  <c:v>1974.625</c:v>
                </c:pt>
                <c:pt idx="9">
                  <c:v>2415.7777777777778</c:v>
                </c:pt>
                <c:pt idx="10">
                  <c:v>2976.5</c:v>
                </c:pt>
                <c:pt idx="11">
                  <c:v>3705.909090909091</c:v>
                </c:pt>
                <c:pt idx="12">
                  <c:v>4146</c:v>
                </c:pt>
                <c:pt idx="13">
                  <c:v>5245</c:v>
                </c:pt>
                <c:pt idx="14">
                  <c:v>6439</c:v>
                </c:pt>
                <c:pt idx="15">
                  <c:v>7874</c:v>
                </c:pt>
                <c:pt idx="16">
                  <c:v>8422</c:v>
                </c:pt>
                <c:pt idx="17">
                  <c:v>10304</c:v>
                </c:pt>
                <c:pt idx="18">
                  <c:v>11876</c:v>
                </c:pt>
                <c:pt idx="19">
                  <c:v>14086</c:v>
                </c:pt>
                <c:pt idx="20">
                  <c:v>16854</c:v>
                </c:pt>
                <c:pt idx="21">
                  <c:v>19397</c:v>
                </c:pt>
                <c:pt idx="22">
                  <c:v>21384</c:v>
                </c:pt>
                <c:pt idx="23">
                  <c:v>23835</c:v>
                </c:pt>
                <c:pt idx="24">
                  <c:v>25874</c:v>
                </c:pt>
                <c:pt idx="25">
                  <c:v>29262</c:v>
                </c:pt>
                <c:pt idx="26">
                  <c:v>32580</c:v>
                </c:pt>
                <c:pt idx="27">
                  <c:v>38426</c:v>
                </c:pt>
                <c:pt idx="28">
                  <c:v>39910</c:v>
                </c:pt>
                <c:pt idx="29">
                  <c:v>41291</c:v>
                </c:pt>
                <c:pt idx="30">
                  <c:v>43665</c:v>
                </c:pt>
                <c:pt idx="31">
                  <c:v>43845</c:v>
                </c:pt>
                <c:pt idx="32">
                  <c:v>46214</c:v>
                </c:pt>
                <c:pt idx="33">
                  <c:v>48658</c:v>
                </c:pt>
                <c:pt idx="34">
                  <c:v>50265</c:v>
                </c:pt>
                <c:pt idx="35">
                  <c:v>50443</c:v>
                </c:pt>
                <c:pt idx="36">
                  <c:v>47623</c:v>
                </c:pt>
                <c:pt idx="37">
                  <c:v>45016</c:v>
                </c:pt>
                <c:pt idx="38">
                  <c:v>42902</c:v>
                </c:pt>
                <c:pt idx="39">
                  <c:v>42756</c:v>
                </c:pt>
                <c:pt idx="40">
                  <c:v>43108</c:v>
                </c:pt>
                <c:pt idx="41">
                  <c:v>42408</c:v>
                </c:pt>
                <c:pt idx="42">
                  <c:v>41651</c:v>
                </c:pt>
                <c:pt idx="43">
                  <c:v>38159</c:v>
                </c:pt>
                <c:pt idx="44">
                  <c:v>36105</c:v>
                </c:pt>
                <c:pt idx="45">
                  <c:v>34219</c:v>
                </c:pt>
                <c:pt idx="46">
                  <c:v>33976</c:v>
                </c:pt>
                <c:pt idx="47">
                  <c:v>35342</c:v>
                </c:pt>
                <c:pt idx="48">
                  <c:v>36223</c:v>
                </c:pt>
                <c:pt idx="49">
                  <c:v>34990</c:v>
                </c:pt>
                <c:pt idx="50">
                  <c:v>33816</c:v>
                </c:pt>
                <c:pt idx="51">
                  <c:v>32456</c:v>
                </c:pt>
                <c:pt idx="52">
                  <c:v>30116</c:v>
                </c:pt>
                <c:pt idx="53">
                  <c:v>29919</c:v>
                </c:pt>
                <c:pt idx="54">
                  <c:v>30702</c:v>
                </c:pt>
                <c:pt idx="55">
                  <c:v>31804</c:v>
                </c:pt>
                <c:pt idx="56">
                  <c:v>30265</c:v>
                </c:pt>
                <c:pt idx="57">
                  <c:v>28173</c:v>
                </c:pt>
                <c:pt idx="58">
                  <c:v>27200</c:v>
                </c:pt>
                <c:pt idx="59">
                  <c:v>25364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10</c:v>
                </c:pt>
                <c:pt idx="3">
                  <c:v>12</c:v>
                </c:pt>
                <c:pt idx="4">
                  <c:v>17</c:v>
                </c:pt>
                <c:pt idx="5">
                  <c:v>21</c:v>
                </c:pt>
                <c:pt idx="6">
                  <c:v>29</c:v>
                </c:pt>
                <c:pt idx="7">
                  <c:v>34</c:v>
                </c:pt>
                <c:pt idx="8">
                  <c:v>52</c:v>
                </c:pt>
                <c:pt idx="9">
                  <c:v>79</c:v>
                </c:pt>
                <c:pt idx="10">
                  <c:v>107</c:v>
                </c:pt>
                <c:pt idx="11">
                  <c:v>148</c:v>
                </c:pt>
                <c:pt idx="12">
                  <c:v>197</c:v>
                </c:pt>
                <c:pt idx="13">
                  <c:v>233</c:v>
                </c:pt>
                <c:pt idx="14">
                  <c:v>366</c:v>
                </c:pt>
                <c:pt idx="15">
                  <c:v>463</c:v>
                </c:pt>
                <c:pt idx="16">
                  <c:v>631</c:v>
                </c:pt>
                <c:pt idx="17">
                  <c:v>827</c:v>
                </c:pt>
                <c:pt idx="18">
                  <c:v>1016</c:v>
                </c:pt>
                <c:pt idx="19">
                  <c:v>1266</c:v>
                </c:pt>
                <c:pt idx="20">
                  <c:v>1441</c:v>
                </c:pt>
                <c:pt idx="21">
                  <c:v>1809</c:v>
                </c:pt>
                <c:pt idx="22">
                  <c:v>2158</c:v>
                </c:pt>
                <c:pt idx="23">
                  <c:v>2503</c:v>
                </c:pt>
                <c:pt idx="24">
                  <c:v>2978</c:v>
                </c:pt>
                <c:pt idx="25">
                  <c:v>3405</c:v>
                </c:pt>
                <c:pt idx="26">
                  <c:v>4032</c:v>
                </c:pt>
                <c:pt idx="27">
                  <c:v>4825</c:v>
                </c:pt>
                <c:pt idx="28">
                  <c:v>5476</c:v>
                </c:pt>
                <c:pt idx="29">
                  <c:v>6077</c:v>
                </c:pt>
                <c:pt idx="30">
                  <c:v>6820</c:v>
                </c:pt>
                <c:pt idx="31">
                  <c:v>7503</c:v>
                </c:pt>
                <c:pt idx="32">
                  <c:v>8215</c:v>
                </c:pt>
                <c:pt idx="33">
                  <c:v>9134</c:v>
                </c:pt>
                <c:pt idx="34">
                  <c:v>10023</c:v>
                </c:pt>
                <c:pt idx="35">
                  <c:v>10779</c:v>
                </c:pt>
                <c:pt idx="36">
                  <c:v>11591</c:v>
                </c:pt>
                <c:pt idx="37">
                  <c:v>12428</c:v>
                </c:pt>
                <c:pt idx="38">
                  <c:v>13155</c:v>
                </c:pt>
                <c:pt idx="39">
                  <c:v>13915</c:v>
                </c:pt>
                <c:pt idx="40">
                  <c:v>14681</c:v>
                </c:pt>
                <c:pt idx="41">
                  <c:v>15362</c:v>
                </c:pt>
                <c:pt idx="42">
                  <c:v>15887</c:v>
                </c:pt>
                <c:pt idx="43">
                  <c:v>16523</c:v>
                </c:pt>
                <c:pt idx="44">
                  <c:v>17127</c:v>
                </c:pt>
                <c:pt idx="45">
                  <c:v>17669</c:v>
                </c:pt>
                <c:pt idx="46">
                  <c:v>18279</c:v>
                </c:pt>
                <c:pt idx="47">
                  <c:v>18849</c:v>
                </c:pt>
                <c:pt idx="48">
                  <c:v>19468</c:v>
                </c:pt>
                <c:pt idx="49">
                  <c:v>19899</c:v>
                </c:pt>
                <c:pt idx="50">
                  <c:v>20465</c:v>
                </c:pt>
                <c:pt idx="51">
                  <c:v>21067</c:v>
                </c:pt>
                <c:pt idx="52">
                  <c:v>21645</c:v>
                </c:pt>
                <c:pt idx="53">
                  <c:v>22170</c:v>
                </c:pt>
                <c:pt idx="54">
                  <c:v>22745</c:v>
                </c:pt>
                <c:pt idx="55">
                  <c:v>23227</c:v>
                </c:pt>
                <c:pt idx="56">
                  <c:v>23660</c:v>
                </c:pt>
                <c:pt idx="57">
                  <c:v>24114</c:v>
                </c:pt>
                <c:pt idx="58">
                  <c:v>24648</c:v>
                </c:pt>
                <c:pt idx="59">
                  <c:v>25085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6.4516129032258007E-2</c:v>
                </c:pt>
                <c:pt idx="1">
                  <c:v>6.4516129032258007E-2</c:v>
                </c:pt>
                <c:pt idx="2">
                  <c:v>0.12832860734348048</c:v>
                </c:pt>
                <c:pt idx="3">
                  <c:v>0.23045184201925176</c:v>
                </c:pt>
                <c:pt idx="4">
                  <c:v>0.34496084446682634</c:v>
                </c:pt>
                <c:pt idx="5">
                  <c:v>0.39435343661882111</c:v>
                </c:pt>
                <c:pt idx="6">
                  <c:v>0.42303883159997385</c:v>
                </c:pt>
                <c:pt idx="7">
                  <c:v>0.44190135952010096</c:v>
                </c:pt>
                <c:pt idx="8">
                  <c:v>0.43274754246956143</c:v>
                </c:pt>
                <c:pt idx="9">
                  <c:v>0.38616744281253884</c:v>
                </c:pt>
                <c:pt idx="10">
                  <c:v>0.32664966770558129</c:v>
                </c:pt>
                <c:pt idx="11">
                  <c:v>0.29406295135820421</c:v>
                </c:pt>
                <c:pt idx="12">
                  <c:v>0.25588153007586228</c:v>
                </c:pt>
                <c:pt idx="13">
                  <c:v>0.23244643130683654</c:v>
                </c:pt>
                <c:pt idx="14">
                  <c:v>0.21168069796097325</c:v>
                </c:pt>
                <c:pt idx="15">
                  <c:v>0.21572179945101042</c:v>
                </c:pt>
                <c:pt idx="16">
                  <c:v>0.20327470918933557</c:v>
                </c:pt>
                <c:pt idx="17">
                  <c:v>0.19763963740175416</c:v>
                </c:pt>
                <c:pt idx="18">
                  <c:v>0.18523442968736825</c:v>
                </c:pt>
                <c:pt idx="19">
                  <c:v>0.18225176538089896</c:v>
                </c:pt>
                <c:pt idx="20">
                  <c:v>0.17048204854201784</c:v>
                </c:pt>
                <c:pt idx="21">
                  <c:v>0.17182100244799878</c:v>
                </c:pt>
                <c:pt idx="22">
                  <c:v>0.16773400217877268</c:v>
                </c:pt>
                <c:pt idx="23">
                  <c:v>0.16276795983467376</c:v>
                </c:pt>
                <c:pt idx="24">
                  <c:v>0.14534569756472523</c:v>
                </c:pt>
                <c:pt idx="25">
                  <c:v>0.13182443809404645</c:v>
                </c:pt>
                <c:pt idx="26">
                  <c:v>0.1184195606317493</c:v>
                </c:pt>
                <c:pt idx="27">
                  <c:v>0.11676942837133542</c:v>
                </c:pt>
                <c:pt idx="28">
                  <c:v>0.11408208251075973</c:v>
                </c:pt>
                <c:pt idx="29">
                  <c:v>0.11031692790165397</c:v>
                </c:pt>
                <c:pt idx="30">
                  <c:v>9.664291503604823E-2</c:v>
                </c:pt>
                <c:pt idx="31">
                  <c:v>8.0841438523338985E-2</c:v>
                </c:pt>
                <c:pt idx="32">
                  <c:v>6.0711226464708133E-2</c:v>
                </c:pt>
                <c:pt idx="33">
                  <c:v>4.640827662867205E-2</c:v>
                </c:pt>
                <c:pt idx="34">
                  <c:v>3.9383304053386636E-2</c:v>
                </c:pt>
                <c:pt idx="35">
                  <c:v>3.6610163179942257E-2</c:v>
                </c:pt>
                <c:pt idx="36">
                  <c:v>2.8688328880784802E-2</c:v>
                </c:pt>
                <c:pt idx="37">
                  <c:v>1.3569709500724595E-2</c:v>
                </c:pt>
                <c:pt idx="38">
                  <c:v>-4.4786535774251996E-3</c:v>
                </c:pt>
                <c:pt idx="39">
                  <c:v>-2.064876664990678E-2</c:v>
                </c:pt>
                <c:pt idx="40">
                  <c:v>-2.9215164330283632E-2</c:v>
                </c:pt>
                <c:pt idx="41">
                  <c:v>-2.8569701730764452E-2</c:v>
                </c:pt>
                <c:pt idx="42">
                  <c:v>-2.3095203499977218E-2</c:v>
                </c:pt>
                <c:pt idx="43">
                  <c:v>-2.0502069374401948E-2</c:v>
                </c:pt>
                <c:pt idx="44">
                  <c:v>-2.3942558742124437E-2</c:v>
                </c:pt>
                <c:pt idx="45">
                  <c:v>-3.3848148809823675E-2</c:v>
                </c:pt>
                <c:pt idx="46">
                  <c:v>-4.0584498908207887E-2</c:v>
                </c:pt>
                <c:pt idx="47">
                  <c:v>-4.0273386882977734E-2</c:v>
                </c:pt>
                <c:pt idx="48">
                  <c:v>-2.868146999486787E-2</c:v>
                </c:pt>
                <c:pt idx="49">
                  <c:v>-1.6310184356403485E-2</c:v>
                </c:pt>
                <c:pt idx="50">
                  <c:v>-6.3267344964731036E-3</c:v>
                </c:pt>
                <c:pt idx="51">
                  <c:v>-5.9109359592350126E-3</c:v>
                </c:pt>
                <c:pt idx="52">
                  <c:v>-1.4325016736244978E-2</c:v>
                </c:pt>
                <c:pt idx="53">
                  <c:v>-2.6042215402497626E-2</c:v>
                </c:pt>
                <c:pt idx="54">
                  <c:v>-3.16075441743792E-2</c:v>
                </c:pt>
                <c:pt idx="55">
                  <c:v>-2.5173222600455476E-2</c:v>
                </c:pt>
                <c:pt idx="56">
                  <c:v>-1.7294303807503703E-2</c:v>
                </c:pt>
                <c:pt idx="57">
                  <c:v>-1.3108273517834834E-2</c:v>
                </c:pt>
                <c:pt idx="58">
                  <c:v>-1.5335439120319205E-2</c:v>
                </c:pt>
                <c:pt idx="59">
                  <c:v>-2.3201294016952367E-2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0.26147321534267465</c:v>
                </c:pt>
                <c:pt idx="6">
                  <c:v>0.29646218539346675</c:v>
                </c:pt>
                <c:pt idx="7">
                  <c:v>0.28761817324247008</c:v>
                </c:pt>
                <c:pt idx="8">
                  <c:v>0.3076922153161244</c:v>
                </c:pt>
                <c:pt idx="9">
                  <c:v>0.32592878962534916</c:v>
                </c:pt>
                <c:pt idx="10">
                  <c:v>0.36180803461012689</c:v>
                </c:pt>
                <c:pt idx="11">
                  <c:v>0.37667167655774408</c:v>
                </c:pt>
                <c:pt idx="12">
                  <c:v>0.3971164895517923</c:v>
                </c:pt>
                <c:pt idx="13">
                  <c:v>0.38540222735636998</c:v>
                </c:pt>
                <c:pt idx="14">
                  <c:v>0.37655407085677989</c:v>
                </c:pt>
                <c:pt idx="15">
                  <c:v>0.3496888816877961</c:v>
                </c:pt>
                <c:pt idx="16">
                  <c:v>0.34523858509674149</c:v>
                </c:pt>
                <c:pt idx="17">
                  <c:v>0.33639529633994886</c:v>
                </c:pt>
                <c:pt idx="18">
                  <c:v>0.33708318637107398</c:v>
                </c:pt>
                <c:pt idx="19">
                  <c:v>0.31883642443014487</c:v>
                </c:pt>
                <c:pt idx="20">
                  <c:v>0.29303766729474007</c:v>
                </c:pt>
                <c:pt idx="21">
                  <c:v>0.25703584206884211</c:v>
                </c:pt>
                <c:pt idx="22">
                  <c:v>0.2336185357636332</c:v>
                </c:pt>
                <c:pt idx="23">
                  <c:v>0.21451284086582767</c:v>
                </c:pt>
                <c:pt idx="24">
                  <c:v>0.19854934337023647</c:v>
                </c:pt>
                <c:pt idx="25">
                  <c:v>0.19061454072048542</c:v>
                </c:pt>
                <c:pt idx="26">
                  <c:v>0.18269977764241294</c:v>
                </c:pt>
                <c:pt idx="27">
                  <c:v>0.17870463528197908</c:v>
                </c:pt>
                <c:pt idx="28">
                  <c:v>0.17265293373357102</c:v>
                </c:pt>
                <c:pt idx="29">
                  <c:v>0.16580891954168239</c:v>
                </c:pt>
                <c:pt idx="30">
                  <c:v>0.15728816419507022</c:v>
                </c:pt>
                <c:pt idx="31">
                  <c:v>0.14487171810785107</c:v>
                </c:pt>
                <c:pt idx="32">
                  <c:v>0.13119574994724603</c:v>
                </c:pt>
                <c:pt idx="33">
                  <c:v>0.11743200327857939</c:v>
                </c:pt>
                <c:pt idx="34">
                  <c:v>0.10843251770590963</c:v>
                </c:pt>
                <c:pt idx="35">
                  <c:v>0.10295557086879525</c:v>
                </c:pt>
                <c:pt idx="36">
                  <c:v>9.733432419401522E-2</c:v>
                </c:pt>
                <c:pt idx="37">
                  <c:v>9.1024127711237426E-2</c:v>
                </c:pt>
                <c:pt idx="38">
                  <c:v>8.4296685334128263E-2</c:v>
                </c:pt>
                <c:pt idx="39">
                  <c:v>7.6609058384868867E-2</c:v>
                </c:pt>
                <c:pt idx="40">
                  <c:v>6.9081544665080832E-2</c:v>
                </c:pt>
                <c:pt idx="41">
                  <c:v>6.3169356125341622E-2</c:v>
                </c:pt>
                <c:pt idx="42">
                  <c:v>5.7342041180588797E-2</c:v>
                </c:pt>
                <c:pt idx="43">
                  <c:v>5.1643920715594982E-2</c:v>
                </c:pt>
                <c:pt idx="44">
                  <c:v>4.6464574336245734E-2</c:v>
                </c:pt>
                <c:pt idx="45">
                  <c:v>4.2268163107496516E-2</c:v>
                </c:pt>
                <c:pt idx="46">
                  <c:v>3.851392085448202E-2</c:v>
                </c:pt>
                <c:pt idx="47">
                  <c:v>3.5970747508003033E-2</c:v>
                </c:pt>
                <c:pt idx="48">
                  <c:v>3.4504497272847733E-2</c:v>
                </c:pt>
                <c:pt idx="49">
                  <c:v>3.2862665823823946E-2</c:v>
                </c:pt>
                <c:pt idx="50">
                  <c:v>3.1207253728140556E-2</c:v>
                </c:pt>
                <c:pt idx="51">
                  <c:v>2.9690632860017201E-2</c:v>
                </c:pt>
                <c:pt idx="52">
                  <c:v>2.8887905302559618E-2</c:v>
                </c:pt>
                <c:pt idx="53">
                  <c:v>2.7727107209036816E-2</c:v>
                </c:pt>
                <c:pt idx="54">
                  <c:v>2.7159741456978265E-2</c:v>
                </c:pt>
                <c:pt idx="55">
                  <c:v>2.6357752170186027E-2</c:v>
                </c:pt>
                <c:pt idx="56">
                  <c:v>2.5408691671711409E-2</c:v>
                </c:pt>
                <c:pt idx="57">
                  <c:v>2.3656326722708714E-2</c:v>
                </c:pt>
                <c:pt idx="58">
                  <c:v>2.2247709103647189E-2</c:v>
                </c:pt>
                <c:pt idx="59">
                  <c:v>2.1011309832060492E-2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155</c:v>
                </c:pt>
                <c:pt idx="1">
                  <c:v>165</c:v>
                </c:pt>
                <c:pt idx="2">
                  <c:v>244.5</c:v>
                </c:pt>
                <c:pt idx="3">
                  <c:v>399.33333333333331</c:v>
                </c:pt>
                <c:pt idx="4">
                  <c:v>609.25</c:v>
                </c:pt>
                <c:pt idx="5">
                  <c:v>846</c:v>
                </c:pt>
                <c:pt idx="6">
                  <c:v>1083.1666666666667</c:v>
                </c:pt>
                <c:pt idx="7">
                  <c:v>1647.8571428571429</c:v>
                </c:pt>
                <c:pt idx="8">
                  <c:v>1974.625</c:v>
                </c:pt>
                <c:pt idx="9">
                  <c:v>2415.7777777777778</c:v>
                </c:pt>
                <c:pt idx="10">
                  <c:v>2976.5</c:v>
                </c:pt>
                <c:pt idx="11">
                  <c:v>3705.909090909091</c:v>
                </c:pt>
                <c:pt idx="12">
                  <c:v>4146</c:v>
                </c:pt>
                <c:pt idx="13">
                  <c:v>5245</c:v>
                </c:pt>
                <c:pt idx="14">
                  <c:v>6439</c:v>
                </c:pt>
                <c:pt idx="15">
                  <c:v>7874</c:v>
                </c:pt>
                <c:pt idx="16">
                  <c:v>8422</c:v>
                </c:pt>
                <c:pt idx="17">
                  <c:v>10304</c:v>
                </c:pt>
                <c:pt idx="18">
                  <c:v>11876</c:v>
                </c:pt>
                <c:pt idx="19">
                  <c:v>14086</c:v>
                </c:pt>
                <c:pt idx="20">
                  <c:v>16854</c:v>
                </c:pt>
                <c:pt idx="21">
                  <c:v>19397</c:v>
                </c:pt>
                <c:pt idx="22">
                  <c:v>21384</c:v>
                </c:pt>
                <c:pt idx="23">
                  <c:v>23835</c:v>
                </c:pt>
                <c:pt idx="24">
                  <c:v>25874</c:v>
                </c:pt>
                <c:pt idx="25">
                  <c:v>29262</c:v>
                </c:pt>
                <c:pt idx="26">
                  <c:v>32580</c:v>
                </c:pt>
                <c:pt idx="27">
                  <c:v>38426</c:v>
                </c:pt>
                <c:pt idx="28">
                  <c:v>39910</c:v>
                </c:pt>
                <c:pt idx="29">
                  <c:v>41291</c:v>
                </c:pt>
                <c:pt idx="30">
                  <c:v>43665</c:v>
                </c:pt>
                <c:pt idx="31">
                  <c:v>43845</c:v>
                </c:pt>
                <c:pt idx="32">
                  <c:v>46214</c:v>
                </c:pt>
                <c:pt idx="33">
                  <c:v>48658</c:v>
                </c:pt>
                <c:pt idx="34">
                  <c:v>50265</c:v>
                </c:pt>
                <c:pt idx="35">
                  <c:v>50443</c:v>
                </c:pt>
                <c:pt idx="36">
                  <c:v>47623</c:v>
                </c:pt>
                <c:pt idx="37">
                  <c:v>45016</c:v>
                </c:pt>
                <c:pt idx="38">
                  <c:v>42902</c:v>
                </c:pt>
                <c:pt idx="39">
                  <c:v>42756</c:v>
                </c:pt>
                <c:pt idx="40">
                  <c:v>43108</c:v>
                </c:pt>
                <c:pt idx="41">
                  <c:v>42408</c:v>
                </c:pt>
                <c:pt idx="42">
                  <c:v>41651</c:v>
                </c:pt>
                <c:pt idx="43">
                  <c:v>38159</c:v>
                </c:pt>
                <c:pt idx="44">
                  <c:v>36105</c:v>
                </c:pt>
                <c:pt idx="45">
                  <c:v>34219</c:v>
                </c:pt>
                <c:pt idx="46">
                  <c:v>33976</c:v>
                </c:pt>
                <c:pt idx="47">
                  <c:v>35342</c:v>
                </c:pt>
                <c:pt idx="48">
                  <c:v>36223</c:v>
                </c:pt>
                <c:pt idx="49">
                  <c:v>34990</c:v>
                </c:pt>
                <c:pt idx="50">
                  <c:v>33816</c:v>
                </c:pt>
                <c:pt idx="51">
                  <c:v>32456</c:v>
                </c:pt>
                <c:pt idx="52">
                  <c:v>30116</c:v>
                </c:pt>
                <c:pt idx="53">
                  <c:v>29919</c:v>
                </c:pt>
                <c:pt idx="54">
                  <c:v>30702</c:v>
                </c:pt>
                <c:pt idx="55">
                  <c:v>31804</c:v>
                </c:pt>
                <c:pt idx="56">
                  <c:v>30265</c:v>
                </c:pt>
                <c:pt idx="57">
                  <c:v>28173</c:v>
                </c:pt>
                <c:pt idx="58">
                  <c:v>27200</c:v>
                </c:pt>
                <c:pt idx="59">
                  <c:v>25364</c:v>
                </c:pt>
                <c:pt idx="60">
                  <c:v>24775.522378554018</c:v>
                </c:pt>
                <c:pt idx="61">
                  <c:v>24200.698199425602</c:v>
                </c:pt>
                <c:pt idx="62">
                  <c:v>23639.2106850852</c:v>
                </c:pt>
                <c:pt idx="63">
                  <c:v>23090.750407651856</c:v>
                </c:pt>
                <c:pt idx="64">
                  <c:v>22555.015118371863</c:v>
                </c:pt>
                <c:pt idx="65">
                  <c:v>22031.70958105371</c:v>
                </c:pt>
                <c:pt idx="66">
                  <c:v>21520.545409367576</c:v>
                </c:pt>
                <c:pt idx="67">
                  <c:v>21021.240907919666</c:v>
                </c:pt>
                <c:pt idx="68">
                  <c:v>20533.520917013833</c:v>
                </c:pt>
                <c:pt idx="69">
                  <c:v>20057.116661014952</c:v>
                </c:pt>
                <c:pt idx="70">
                  <c:v>19591.765600230432</c:v>
                </c:pt>
                <c:pt idx="71">
                  <c:v>19137.211286228274</c:v>
                </c:pt>
                <c:pt idx="72">
                  <c:v>18693.203220511954</c:v>
                </c:pt>
                <c:pt idx="73">
                  <c:v>18259.496716474216</c:v>
                </c:pt>
                <c:pt idx="74">
                  <c:v>17835.852764553721</c:v>
                </c:pt>
                <c:pt idx="75">
                  <c:v>17422.037900520238</c:v>
                </c:pt>
                <c:pt idx="76">
                  <c:v>17017.824076815781</c:v>
                </c:pt>
                <c:pt idx="77">
                  <c:v>16622.988536880806</c:v>
                </c:pt>
                <c:pt idx="78">
                  <c:v>16237.313692396207</c:v>
                </c:pt>
                <c:pt idx="79">
                  <c:v>15860.587003373435</c:v>
                </c:pt>
                <c:pt idx="80">
                  <c:v>15492.600861026714</c:v>
                </c:pt>
                <c:pt idx="81">
                  <c:v>15133.152473362745</c:v>
                </c:pt>
                <c:pt idx="82">
                  <c:v>14782.043753424885</c:v>
                </c:pt>
                <c:pt idx="83">
                  <c:v>14439.08121013022</c:v>
                </c:pt>
                <c:pt idx="84">
                  <c:v>14104.075841639336</c:v>
                </c:pt>
                <c:pt idx="85">
                  <c:v>13776.843031200067</c:v>
                </c:pt>
                <c:pt idx="86">
                  <c:v>13457.202445407793</c:v>
                </c:pt>
                <c:pt idx="87">
                  <c:v>13144.977934826236</c:v>
                </c:pt>
                <c:pt idx="88">
                  <c:v>12839.997436913982</c:v>
                </c:pt>
                <c:pt idx="89">
                  <c:v>12542.092881203225</c:v>
                </c:pt>
                <c:pt idx="90">
                  <c:v>12251.100096678503</c:v>
                </c:pt>
                <c:pt idx="91">
                  <c:v>11966.858721304352</c:v>
                </c:pt>
                <c:pt idx="92">
                  <c:v>11689.21211365204</c:v>
                </c:pt>
                <c:pt idx="93">
                  <c:v>11418.007266576678</c:v>
                </c:pt>
                <c:pt idx="94">
                  <c:v>11153.094722897134</c:v>
                </c:pt>
                <c:pt idx="95">
                  <c:v>10894.328493032279</c:v>
                </c:pt>
                <c:pt idx="96">
                  <c:v>10641.565974548175</c:v>
                </c:pt>
                <c:pt idx="97">
                  <c:v>10394.667873571887</c:v>
                </c:pt>
                <c:pt idx="98">
                  <c:v>10153.498128028577</c:v>
                </c:pt>
                <c:pt idx="99">
                  <c:v>9917.9238326596114</c:v>
                </c:pt>
                <c:pt idx="100">
                  <c:v>9687.8151657803373</c:v>
                </c:pt>
                <c:pt idx="101">
                  <c:v>9463.0453177371783</c:v>
                </c:pt>
                <c:pt idx="102">
                  <c:v>9243.4904210246132</c:v>
                </c:pt>
                <c:pt idx="103">
                  <c:v>9029.0294820235376</c:v>
                </c:pt>
                <c:pt idx="104">
                  <c:v>8819.5443143233788</c:v>
                </c:pt>
                <c:pt idx="105">
                  <c:v>8614.9194735912224</c:v>
                </c:pt>
                <c:pt idx="106">
                  <c:v>8415.0421939520638</c:v>
                </c:pt>
                <c:pt idx="107">
                  <c:v>8219.8023258451212</c:v>
                </c:pt>
                <c:pt idx="108">
                  <c:v>8029.0922753219593</c:v>
                </c:pt>
                <c:pt idx="109">
                  <c:v>7842.8069447529733</c:v>
                </c:pt>
                <c:pt idx="110">
                  <c:v>7660.8436749095636</c:v>
                </c:pt>
                <c:pt idx="111">
                  <c:v>7483.1021883900767</c:v>
                </c:pt>
                <c:pt idx="112">
                  <c:v>7309.4845343583393</c:v>
                </c:pt>
                <c:pt idx="113">
                  <c:v>7139.8950345643252</c:v>
                </c:pt>
                <c:pt idx="114">
                  <c:v>6974.2402306172198</c:v>
                </c:pt>
                <c:pt idx="115">
                  <c:v>6812.4288324818117</c:v>
                </c:pt>
                <c:pt idx="116">
                  <c:v>6654.3716681698379</c:v>
                </c:pt>
                <c:pt idx="117">
                  <c:v>6499.9816345985519</c:v>
                </c:pt>
                <c:pt idx="118">
                  <c:v>6349.1736495894402</c:v>
                </c:pt>
                <c:pt idx="119">
                  <c:v>6201.8646049806293</c:v>
                </c:pt>
                <c:pt idx="120">
                  <c:v>6057.9733208271437</c:v>
                </c:pt>
                <c:pt idx="121">
                  <c:v>5917.4205006637794</c:v>
                </c:pt>
                <c:pt idx="122">
                  <c:v>5780.1286878059373</c:v>
                </c:pt>
                <c:pt idx="123">
                  <c:v>5646.0222226643309</c:v>
                </c:pt>
                <c:pt idx="124">
                  <c:v>5515.0272010500485</c:v>
                </c:pt>
                <c:pt idx="125">
                  <c:v>5387.0714334469967</c:v>
                </c:pt>
                <c:pt idx="126">
                  <c:v>5262.0844052292678</c:v>
                </c:pt>
                <c:pt idx="127">
                  <c:v>5139.9972378015236</c:v>
                </c:pt>
                <c:pt idx="128">
                  <c:v>5020.7426506409674</c:v>
                </c:pt>
                <c:pt idx="129">
                  <c:v>4904.2549242199939</c:v>
                </c:pt>
                <c:pt idx="130">
                  <c:v>4790.4698637890797</c:v>
                </c:pt>
                <c:pt idx="131">
                  <c:v>4679.324763999959</c:v>
                </c:pt>
                <c:pt idx="132">
                  <c:v>4570.7583743495898</c:v>
                </c:pt>
                <c:pt idx="133">
                  <c:v>4464.7108654258573</c:v>
                </c:pt>
                <c:pt idx="134">
                  <c:v>4361.1237959364298</c:v>
                </c:pt>
                <c:pt idx="135">
                  <c:v>4259.9400805025816</c:v>
                </c:pt>
                <c:pt idx="136">
                  <c:v>4161.1039582002413</c:v>
                </c:pt>
                <c:pt idx="137">
                  <c:v>4064.5609618309331</c:v>
                </c:pt>
                <c:pt idx="138">
                  <c:v>3970.2578879056668</c:v>
                </c:pt>
                <c:pt idx="139">
                  <c:v>3878.1427673252433</c:v>
                </c:pt>
                <c:pt idx="140">
                  <c:v>3788.1648367408129</c:v>
                </c:pt>
                <c:pt idx="141">
                  <c:v>3700.274510578909</c:v>
                </c:pt>
                <c:pt idx="142">
                  <c:v>3614.4233537155333</c:v>
                </c:pt>
                <c:pt idx="143">
                  <c:v>3530.5640547842399</c:v>
                </c:pt>
                <c:pt idx="144">
                  <c:v>3448.6504001035073</c:v>
                </c:pt>
                <c:pt idx="145">
                  <c:v>3368.6372482090255</c:v>
                </c:pt>
                <c:pt idx="146">
                  <c:v>3290.4805049768706</c:v>
                </c:pt>
                <c:pt idx="147">
                  <c:v>3214.1370993238525</c:v>
                </c:pt>
                <c:pt idx="148">
                  <c:v>3139.5649594716451</c:v>
                </c:pt>
                <c:pt idx="149">
                  <c:v>3066.7229897616226</c:v>
                </c:pt>
                <c:pt idx="150">
                  <c:v>2995.5710480076159</c:v>
                </c:pt>
                <c:pt idx="151">
                  <c:v>2926.0699233741211</c:v>
                </c:pt>
                <c:pt idx="152">
                  <c:v>2858.1813147677567</c:v>
                </c:pt>
                <c:pt idx="153">
                  <c:v>2791.8678097300703</c:v>
                </c:pt>
                <c:pt idx="154">
                  <c:v>2727.092863820058</c:v>
                </c:pt>
                <c:pt idx="155">
                  <c:v>2663.8207804750364</c:v>
                </c:pt>
                <c:pt idx="156">
                  <c:v>2602.0166913387675</c:v>
                </c:pt>
                <c:pt idx="157">
                  <c:v>2541.6465370459991</c:v>
                </c:pt>
                <c:pt idx="158">
                  <c:v>2482.6770484528261</c:v>
                </c:pt>
                <c:pt idx="159">
                  <c:v>2425.0757283025328</c:v>
                </c:pt>
                <c:pt idx="160">
                  <c:v>2368.8108333168107</c:v>
                </c:pt>
                <c:pt idx="161">
                  <c:v>2313.8513567024852</c:v>
                </c:pt>
                <c:pt idx="162">
                  <c:v>2260.1670110641066</c:v>
                </c:pt>
                <c:pt idx="163">
                  <c:v>2207.7282117129917</c:v>
                </c:pt>
                <c:pt idx="164">
                  <c:v>2156.5060603635179</c:v>
                </c:pt>
                <c:pt idx="165">
                  <c:v>2106.4723292076842</c:v>
                </c:pt>
                <c:pt idx="166">
                  <c:v>2057.599445359162</c:v>
                </c:pt>
                <c:pt idx="167">
                  <c:v>2009.8604756582661</c:v>
                </c:pt>
                <c:pt idx="168">
                  <c:v>1963.229111829467</c:v>
                </c:pt>
                <c:pt idx="169">
                  <c:v>1917.6796559832712</c:v>
                </c:pt>
                <c:pt idx="170">
                  <c:v>1873.1870064544753</c:v>
                </c:pt>
                <c:pt idx="171">
                  <c:v>1829.7266439689902</c:v>
                </c:pt>
                <c:pt idx="172">
                  <c:v>1787.274618131614</c:v>
                </c:pt>
                <c:pt idx="173">
                  <c:v>1745.8075342273062</c:v>
                </c:pt>
                <c:pt idx="174">
                  <c:v>1705.3025403286879</c:v>
                </c:pt>
                <c:pt idx="175">
                  <c:v>1665.7373147026663</c:v>
                </c:pt>
                <c:pt idx="176">
                  <c:v>1627.090053509241</c:v>
                </c:pt>
                <c:pt idx="177">
                  <c:v>1589.3394587857144</c:v>
                </c:pt>
                <c:pt idx="178">
                  <c:v>1552.4647267096832</c:v>
                </c:pt>
                <c:pt idx="179">
                  <c:v>1516.4455361343441</c:v>
                </c:pt>
                <c:pt idx="180">
                  <c:v>1481.2620373897962</c:v>
                </c:pt>
                <c:pt idx="181">
                  <c:v>1446.8948413441656</c:v>
                </c:pt>
                <c:pt idx="182">
                  <c:v>1413.3250087185279</c:v>
                </c:pt>
                <c:pt idx="183">
                  <c:v>1380.5340396497375</c:v>
                </c:pt>
                <c:pt idx="184">
                  <c:v>1348.5038634954128</c:v>
                </c:pt>
                <c:pt idx="185">
                  <c:v>1317.2168288754594</c:v>
                </c:pt>
                <c:pt idx="186">
                  <c:v>1286.6556939446423</c:v>
                </c:pt>
                <c:pt idx="187">
                  <c:v>1256.8036168908468</c:v>
                </c:pt>
                <c:pt idx="188">
                  <c:v>1227.6441466537931</c:v>
                </c:pt>
                <c:pt idx="189">
                  <c:v>1199.1612138590879</c:v>
                </c:pt>
                <c:pt idx="190">
                  <c:v>1171.3391219626176</c:v>
                </c:pt>
                <c:pt idx="191">
                  <c:v>1144.1625386004041</c:v>
                </c:pt>
                <c:pt idx="192">
                  <c:v>1117.6164871391536</c:v>
                </c:pt>
                <c:pt idx="193">
                  <c:v>1091.6863384228445</c:v>
                </c:pt>
                <c:pt idx="194">
                  <c:v>1066.357802710806</c:v>
                </c:pt>
                <c:pt idx="195">
                  <c:v>1041.6169218028413</c:v>
                </c:pt>
                <c:pt idx="196">
                  <c:v>1017.4500613470607</c:v>
                </c:pt>
                <c:pt idx="197">
                  <c:v>993.84390332618125</c:v>
                </c:pt>
                <c:pt idx="198">
                  <c:v>970.78543871815498</c:v>
                </c:pt>
                <c:pt idx="199">
                  <c:v>948.26196032707901</c:v>
                </c:pt>
                <c:pt idx="200">
                  <c:v>926.26105578043882</c:v>
                </c:pt>
                <c:pt idx="201">
                  <c:v>904.77060068882417</c:v>
                </c:pt>
                <c:pt idx="202">
                  <c:v>883.7787519643482</c:v>
                </c:pt>
                <c:pt idx="203">
                  <c:v>863.2739412940881</c:v>
                </c:pt>
                <c:pt idx="204">
                  <c:v>843.24486876495064</c:v>
                </c:pt>
                <c:pt idx="205">
                  <c:v>823.68049663644865</c:v>
                </c:pt>
                <c:pt idx="206">
                  <c:v>804.57004325795708</c:v>
                </c:pt>
                <c:pt idx="207">
                  <c:v>785.90297712709719</c:v>
                </c:pt>
                <c:pt idx="208">
                  <c:v>767.66901108597324</c:v>
                </c:pt>
                <c:pt idx="209">
                  <c:v>749.85809665206455</c:v>
                </c:pt>
                <c:pt idx="210">
                  <c:v>732.46041848064772</c:v>
                </c:pt>
                <c:pt idx="211">
                  <c:v>715.46638895569822</c:v>
                </c:pt>
                <c:pt idx="212">
                  <c:v>698.86664290628983</c:v>
                </c:pt>
                <c:pt idx="213">
                  <c:v>682.65203244558052</c:v>
                </c:pt>
                <c:pt idx="214">
                  <c:v>666.81362192954055</c:v>
                </c:pt>
                <c:pt idx="215">
                  <c:v>651.34268303264435</c:v>
                </c:pt>
                <c:pt idx="216">
                  <c:v>636.23068993781339</c:v>
                </c:pt>
                <c:pt idx="217">
                  <c:v>621.46931463795772</c:v>
                </c:pt>
                <c:pt idx="218">
                  <c:v>607.05042234652853</c:v>
                </c:pt>
                <c:pt idx="219">
                  <c:v>592.96606701455164</c:v>
                </c:pt>
                <c:pt idx="220">
                  <c:v>579.20848695167115</c:v>
                </c:pt>
                <c:pt idx="221">
                  <c:v>565.77010054879133</c:v>
                </c:pt>
                <c:pt idx="222">
                  <c:v>552.64350209995814</c:v>
                </c:pt>
                <c:pt idx="223">
                  <c:v>539.82145772117883</c:v>
                </c:pt>
                <c:pt idx="224">
                  <c:v>527.29690136392992</c:v>
                </c:pt>
                <c:pt idx="225">
                  <c:v>515.06293092115743</c:v>
                </c:pt>
                <c:pt idx="226">
                  <c:v>503.11280442362244</c:v>
                </c:pt>
                <c:pt idx="227">
                  <c:v>491.4399363244965</c:v>
                </c:pt>
                <c:pt idx="228">
                  <c:v>480.03789387015951</c:v>
                </c:pt>
                <c:pt idx="229">
                  <c:v>468.90039355519934</c:v>
                </c:pt>
                <c:pt idx="230">
                  <c:v>458.02129765966049</c:v>
                </c:pt>
                <c:pt idx="231">
                  <c:v>447.39461086663266</c:v>
                </c:pt>
                <c:pt idx="232">
                  <c:v>437.01447695831592</c:v>
                </c:pt>
                <c:pt idx="233">
                  <c:v>426.8751755887414</c:v>
                </c:pt>
                <c:pt idx="234">
                  <c:v>416.97111913136882</c:v>
                </c:pt>
                <c:pt idx="235">
                  <c:v>407.29684959982427</c:v>
                </c:pt>
                <c:pt idx="236">
                  <c:v>397.84703564008032</c:v>
                </c:pt>
                <c:pt idx="237">
                  <c:v>388.61646959242188</c:v>
                </c:pt>
                <c:pt idx="238">
                  <c:v>379.60006462157804</c:v>
                </c:pt>
                <c:pt idx="239">
                  <c:v>370.79285191343871</c:v>
                </c:pt>
                <c:pt idx="240">
                  <c:v>362.18997793681075</c:v>
                </c:pt>
                <c:pt idx="241">
                  <c:v>353.78670176870531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155</c:v>
                </c:pt>
                <c:pt idx="1">
                  <c:v>165</c:v>
                </c:pt>
                <c:pt idx="2">
                  <c:v>244.5</c:v>
                </c:pt>
                <c:pt idx="3">
                  <c:v>399.33333333333331</c:v>
                </c:pt>
                <c:pt idx="4">
                  <c:v>609.25</c:v>
                </c:pt>
                <c:pt idx="5">
                  <c:v>846</c:v>
                </c:pt>
                <c:pt idx="6">
                  <c:v>1083.1666666666667</c:v>
                </c:pt>
                <c:pt idx="7">
                  <c:v>1647.8571428571429</c:v>
                </c:pt>
                <c:pt idx="8">
                  <c:v>1974.625</c:v>
                </c:pt>
                <c:pt idx="9">
                  <c:v>2415.7777777777778</c:v>
                </c:pt>
                <c:pt idx="10">
                  <c:v>2976.5</c:v>
                </c:pt>
                <c:pt idx="11">
                  <c:v>3705.909090909091</c:v>
                </c:pt>
                <c:pt idx="12">
                  <c:v>4146</c:v>
                </c:pt>
                <c:pt idx="13">
                  <c:v>5245</c:v>
                </c:pt>
                <c:pt idx="14">
                  <c:v>6439</c:v>
                </c:pt>
                <c:pt idx="15">
                  <c:v>7874</c:v>
                </c:pt>
                <c:pt idx="16">
                  <c:v>8422</c:v>
                </c:pt>
                <c:pt idx="17">
                  <c:v>10304</c:v>
                </c:pt>
                <c:pt idx="18">
                  <c:v>11876</c:v>
                </c:pt>
                <c:pt idx="19">
                  <c:v>14086</c:v>
                </c:pt>
                <c:pt idx="20">
                  <c:v>16854</c:v>
                </c:pt>
                <c:pt idx="21">
                  <c:v>19397</c:v>
                </c:pt>
                <c:pt idx="22">
                  <c:v>21384</c:v>
                </c:pt>
                <c:pt idx="23">
                  <c:v>23835</c:v>
                </c:pt>
                <c:pt idx="24">
                  <c:v>25874</c:v>
                </c:pt>
                <c:pt idx="25">
                  <c:v>29262</c:v>
                </c:pt>
                <c:pt idx="26">
                  <c:v>32580</c:v>
                </c:pt>
                <c:pt idx="27">
                  <c:v>38426</c:v>
                </c:pt>
                <c:pt idx="28">
                  <c:v>39910</c:v>
                </c:pt>
                <c:pt idx="29">
                  <c:v>41291</c:v>
                </c:pt>
                <c:pt idx="30">
                  <c:v>43665</c:v>
                </c:pt>
                <c:pt idx="31">
                  <c:v>43845</c:v>
                </c:pt>
                <c:pt idx="32">
                  <c:v>46214</c:v>
                </c:pt>
                <c:pt idx="33">
                  <c:v>48658</c:v>
                </c:pt>
                <c:pt idx="34">
                  <c:v>50265</c:v>
                </c:pt>
                <c:pt idx="35">
                  <c:v>50443</c:v>
                </c:pt>
                <c:pt idx="36">
                  <c:v>47623</c:v>
                </c:pt>
                <c:pt idx="37">
                  <c:v>45016</c:v>
                </c:pt>
                <c:pt idx="38">
                  <c:v>42902</c:v>
                </c:pt>
                <c:pt idx="39">
                  <c:v>42756</c:v>
                </c:pt>
                <c:pt idx="40">
                  <c:v>43108</c:v>
                </c:pt>
                <c:pt idx="41">
                  <c:v>42408</c:v>
                </c:pt>
                <c:pt idx="42">
                  <c:v>41651</c:v>
                </c:pt>
                <c:pt idx="43">
                  <c:v>38159</c:v>
                </c:pt>
                <c:pt idx="44">
                  <c:v>36105</c:v>
                </c:pt>
                <c:pt idx="45">
                  <c:v>34219</c:v>
                </c:pt>
                <c:pt idx="46">
                  <c:v>33976</c:v>
                </c:pt>
                <c:pt idx="47">
                  <c:v>35342</c:v>
                </c:pt>
                <c:pt idx="48">
                  <c:v>36223</c:v>
                </c:pt>
                <c:pt idx="49">
                  <c:v>34990</c:v>
                </c:pt>
                <c:pt idx="50">
                  <c:v>33816</c:v>
                </c:pt>
                <c:pt idx="51">
                  <c:v>32456</c:v>
                </c:pt>
                <c:pt idx="52">
                  <c:v>30116</c:v>
                </c:pt>
                <c:pt idx="53">
                  <c:v>29919</c:v>
                </c:pt>
                <c:pt idx="54">
                  <c:v>30702</c:v>
                </c:pt>
                <c:pt idx="55">
                  <c:v>31804</c:v>
                </c:pt>
                <c:pt idx="56">
                  <c:v>30265</c:v>
                </c:pt>
                <c:pt idx="57">
                  <c:v>28173</c:v>
                </c:pt>
                <c:pt idx="58">
                  <c:v>27200</c:v>
                </c:pt>
                <c:pt idx="59">
                  <c:v>25364</c:v>
                </c:pt>
                <c:pt idx="60">
                  <c:v>26632.2</c:v>
                </c:pt>
                <c:pt idx="61">
                  <c:v>27963.81</c:v>
                </c:pt>
                <c:pt idx="62">
                  <c:v>29362.000500000002</c:v>
                </c:pt>
                <c:pt idx="63">
                  <c:v>30830.100525000002</c:v>
                </c:pt>
                <c:pt idx="64">
                  <c:v>32371.605551250002</c:v>
                </c:pt>
                <c:pt idx="65">
                  <c:v>33990.1858288125</c:v>
                </c:pt>
                <c:pt idx="66">
                  <c:v>35689.695120253127</c:v>
                </c:pt>
                <c:pt idx="67">
                  <c:v>37474.179876265785</c:v>
                </c:pt>
                <c:pt idx="68">
                  <c:v>39347.888870079078</c:v>
                </c:pt>
                <c:pt idx="69">
                  <c:v>41315.28331358303</c:v>
                </c:pt>
                <c:pt idx="70">
                  <c:v>43381.047479262183</c:v>
                </c:pt>
                <c:pt idx="71">
                  <c:v>45550.099853225292</c:v>
                </c:pt>
                <c:pt idx="72">
                  <c:v>47827.604845886563</c:v>
                </c:pt>
                <c:pt idx="73">
                  <c:v>50218.985088180896</c:v>
                </c:pt>
                <c:pt idx="74">
                  <c:v>52729.934342589942</c:v>
                </c:pt>
                <c:pt idx="75">
                  <c:v>55366.431059719442</c:v>
                </c:pt>
                <c:pt idx="76">
                  <c:v>58134.752612705415</c:v>
                </c:pt>
                <c:pt idx="77">
                  <c:v>61041.49024334069</c:v>
                </c:pt>
                <c:pt idx="78">
                  <c:v>64093.56475550773</c:v>
                </c:pt>
                <c:pt idx="79">
                  <c:v>67298.242993283115</c:v>
                </c:pt>
                <c:pt idx="80">
                  <c:v>70663.155142947275</c:v>
                </c:pt>
                <c:pt idx="81">
                  <c:v>74196.312900094636</c:v>
                </c:pt>
                <c:pt idx="82">
                  <c:v>77906.128545099375</c:v>
                </c:pt>
                <c:pt idx="83">
                  <c:v>81801.434972354342</c:v>
                </c:pt>
                <c:pt idx="84">
                  <c:v>85891.506720972058</c:v>
                </c:pt>
                <c:pt idx="85">
                  <c:v>90186.082057020671</c:v>
                </c:pt>
                <c:pt idx="86">
                  <c:v>94695.386159871705</c:v>
                </c:pt>
                <c:pt idx="87">
                  <c:v>99430.15546786529</c:v>
                </c:pt>
                <c:pt idx="88">
                  <c:v>104401.66324125856</c:v>
                </c:pt>
                <c:pt idx="89">
                  <c:v>109621.74640332149</c:v>
                </c:pt>
                <c:pt idx="90">
                  <c:v>115102.83372348757</c:v>
                </c:pt>
                <c:pt idx="91">
                  <c:v>120857.97540966194</c:v>
                </c:pt>
                <c:pt idx="92">
                  <c:v>126900.87418014505</c:v>
                </c:pt>
                <c:pt idx="93">
                  <c:v>133245.9178891523</c:v>
                </c:pt>
                <c:pt idx="94">
                  <c:v>139908.21378360991</c:v>
                </c:pt>
                <c:pt idx="95">
                  <c:v>146903.62447279043</c:v>
                </c:pt>
                <c:pt idx="96">
                  <c:v>154248.80569642995</c:v>
                </c:pt>
                <c:pt idx="97">
                  <c:v>161961.24598125144</c:v>
                </c:pt>
                <c:pt idx="98">
                  <c:v>170059.30828031403</c:v>
                </c:pt>
                <c:pt idx="99">
                  <c:v>178562.27369432975</c:v>
                </c:pt>
                <c:pt idx="100">
                  <c:v>187490.38737904624</c:v>
                </c:pt>
                <c:pt idx="101">
                  <c:v>196864.90674799855</c:v>
                </c:pt>
                <c:pt idx="102">
                  <c:v>206708.1520853985</c:v>
                </c:pt>
                <c:pt idx="103">
                  <c:v>217043.55968966844</c:v>
                </c:pt>
                <c:pt idx="104">
                  <c:v>227895.73767415187</c:v>
                </c:pt>
                <c:pt idx="105">
                  <c:v>239290.52455785946</c:v>
                </c:pt>
                <c:pt idx="106">
                  <c:v>251255.05078575245</c:v>
                </c:pt>
                <c:pt idx="107">
                  <c:v>263817.80332504009</c:v>
                </c:pt>
                <c:pt idx="108">
                  <c:v>277008.69349129213</c:v>
                </c:pt>
                <c:pt idx="109">
                  <c:v>290859.12816585676</c:v>
                </c:pt>
                <c:pt idx="110">
                  <c:v>305402.08457414963</c:v>
                </c:pt>
                <c:pt idx="111">
                  <c:v>320672.18880285713</c:v>
                </c:pt>
                <c:pt idx="112">
                  <c:v>336705.798243</c:v>
                </c:pt>
                <c:pt idx="113">
                  <c:v>353541.08815515001</c:v>
                </c:pt>
                <c:pt idx="114">
                  <c:v>371218.14256290754</c:v>
                </c:pt>
                <c:pt idx="115">
                  <c:v>389779.04969105293</c:v>
                </c:pt>
                <c:pt idx="116">
                  <c:v>409268.00217560562</c:v>
                </c:pt>
                <c:pt idx="117">
                  <c:v>429731.40228438593</c:v>
                </c:pt>
                <c:pt idx="118">
                  <c:v>451217.97239860526</c:v>
                </c:pt>
                <c:pt idx="119">
                  <c:v>473778.87101853552</c:v>
                </c:pt>
                <c:pt idx="120">
                  <c:v>497467.81456946232</c:v>
                </c:pt>
                <c:pt idx="121">
                  <c:v>522341.20529793546</c:v>
                </c:pt>
                <c:pt idx="122">
                  <c:v>548458.26556283224</c:v>
                </c:pt>
                <c:pt idx="123">
                  <c:v>575881.17884097388</c:v>
                </c:pt>
                <c:pt idx="124">
                  <c:v>604675.23778302257</c:v>
                </c:pt>
                <c:pt idx="125">
                  <c:v>634908.99967217376</c:v>
                </c:pt>
                <c:pt idx="126">
                  <c:v>666654.44965578243</c:v>
                </c:pt>
                <c:pt idx="127">
                  <c:v>699987.17213857162</c:v>
                </c:pt>
                <c:pt idx="128">
                  <c:v>734986.53074550023</c:v>
                </c:pt>
                <c:pt idx="129">
                  <c:v>771735.85728277522</c:v>
                </c:pt>
                <c:pt idx="130">
                  <c:v>810322.65014691406</c:v>
                </c:pt>
                <c:pt idx="131">
                  <c:v>850838.78265425982</c:v>
                </c:pt>
                <c:pt idx="132">
                  <c:v>893380.72178697283</c:v>
                </c:pt>
                <c:pt idx="133">
                  <c:v>938049.75787632156</c:v>
                </c:pt>
                <c:pt idx="134">
                  <c:v>984952.24577013764</c:v>
                </c:pt>
                <c:pt idx="135">
                  <c:v>1034199.8580586446</c:v>
                </c:pt>
                <c:pt idx="136">
                  <c:v>1085909.8509615769</c:v>
                </c:pt>
                <c:pt idx="137">
                  <c:v>1140205.3435096559</c:v>
                </c:pt>
                <c:pt idx="138">
                  <c:v>1197215.6106851387</c:v>
                </c:pt>
                <c:pt idx="139">
                  <c:v>1257076.3912193957</c:v>
                </c:pt>
                <c:pt idx="140">
                  <c:v>1319930.2107803656</c:v>
                </c:pt>
                <c:pt idx="141">
                  <c:v>1385926.7213193839</c:v>
                </c:pt>
                <c:pt idx="142">
                  <c:v>1455223.0573853531</c:v>
                </c:pt>
                <c:pt idx="143">
                  <c:v>1527984.2102546208</c:v>
                </c:pt>
                <c:pt idx="144">
                  <c:v>1604383.4207673518</c:v>
                </c:pt>
                <c:pt idx="145">
                  <c:v>1684602.5918057193</c:v>
                </c:pt>
                <c:pt idx="146">
                  <c:v>1768832.7213960052</c:v>
                </c:pt>
                <c:pt idx="147">
                  <c:v>1857274.3574658055</c:v>
                </c:pt>
                <c:pt idx="148">
                  <c:v>1950138.0753390959</c:v>
                </c:pt>
                <c:pt idx="149">
                  <c:v>2047644.9791060507</c:v>
                </c:pt>
                <c:pt idx="150">
                  <c:v>2150027.2280613533</c:v>
                </c:pt>
                <c:pt idx="151">
                  <c:v>2257528.5894644209</c:v>
                </c:pt>
                <c:pt idx="152">
                  <c:v>2370405.0189376422</c:v>
                </c:pt>
                <c:pt idx="153">
                  <c:v>2488925.2698845244</c:v>
                </c:pt>
                <c:pt idx="154">
                  <c:v>2613371.5333787506</c:v>
                </c:pt>
                <c:pt idx="155">
                  <c:v>2744040.1100476882</c:v>
                </c:pt>
                <c:pt idx="156">
                  <c:v>2881242.1155500729</c:v>
                </c:pt>
                <c:pt idx="157">
                  <c:v>3025304.2213275768</c:v>
                </c:pt>
                <c:pt idx="158">
                  <c:v>3176569.4323939555</c:v>
                </c:pt>
                <c:pt idx="159">
                  <c:v>3335397.9040136533</c:v>
                </c:pt>
                <c:pt idx="160">
                  <c:v>3502167.7992143361</c:v>
                </c:pt>
                <c:pt idx="161">
                  <c:v>3677276.189175053</c:v>
                </c:pt>
                <c:pt idx="162">
                  <c:v>3861139.9986338057</c:v>
                </c:pt>
                <c:pt idx="163">
                  <c:v>4054196.9985654959</c:v>
                </c:pt>
                <c:pt idx="164">
                  <c:v>4256906.8484937707</c:v>
                </c:pt>
                <c:pt idx="165">
                  <c:v>4469752.1909184596</c:v>
                </c:pt>
                <c:pt idx="166">
                  <c:v>4693239.8004643824</c:v>
                </c:pt>
                <c:pt idx="167">
                  <c:v>4927901.7904876014</c:v>
                </c:pt>
                <c:pt idx="168">
                  <c:v>5174296.8800119814</c:v>
                </c:pt>
                <c:pt idx="169">
                  <c:v>5433011.7240125807</c:v>
                </c:pt>
                <c:pt idx="170">
                  <c:v>5704662.3102132101</c:v>
                </c:pt>
                <c:pt idx="171">
                  <c:v>5989895.4257238712</c:v>
                </c:pt>
                <c:pt idx="172">
                  <c:v>6289390.1970100654</c:v>
                </c:pt>
                <c:pt idx="173">
                  <c:v>6603859.7068605693</c:v>
                </c:pt>
                <c:pt idx="174">
                  <c:v>6934052.6922035981</c:v>
                </c:pt>
                <c:pt idx="175">
                  <c:v>7280755.3268137779</c:v>
                </c:pt>
                <c:pt idx="176">
                  <c:v>7644793.0931544667</c:v>
                </c:pt>
                <c:pt idx="177">
                  <c:v>8027032.7478121901</c:v>
                </c:pt>
                <c:pt idx="178">
                  <c:v>8428384.3852028009</c:v>
                </c:pt>
                <c:pt idx="179">
                  <c:v>8849803.6044629421</c:v>
                </c:pt>
                <c:pt idx="180">
                  <c:v>9292293.7846860904</c:v>
                </c:pt>
                <c:pt idx="181">
                  <c:v>9756908.4739203956</c:v>
                </c:pt>
                <c:pt idx="182">
                  <c:v>10244753.897616416</c:v>
                </c:pt>
                <c:pt idx="183">
                  <c:v>10756991.592497237</c:v>
                </c:pt>
                <c:pt idx="184">
                  <c:v>11294841.172122099</c:v>
                </c:pt>
                <c:pt idx="185">
                  <c:v>11859583.230728203</c:v>
                </c:pt>
                <c:pt idx="186">
                  <c:v>12452562.392264614</c:v>
                </c:pt>
                <c:pt idx="187">
                  <c:v>13075190.511877846</c:v>
                </c:pt>
                <c:pt idx="188">
                  <c:v>13728950.03747174</c:v>
                </c:pt>
                <c:pt idx="189">
                  <c:v>14415397.539345328</c:v>
                </c:pt>
                <c:pt idx="190">
                  <c:v>15136167.416312594</c:v>
                </c:pt>
                <c:pt idx="191">
                  <c:v>15892975.787128225</c:v>
                </c:pt>
                <c:pt idx="192">
                  <c:v>16687624.576484637</c:v>
                </c:pt>
                <c:pt idx="193">
                  <c:v>17522005.805308871</c:v>
                </c:pt>
                <c:pt idx="194">
                  <c:v>18398106.095574316</c:v>
                </c:pt>
                <c:pt idx="195">
                  <c:v>19318011.400353033</c:v>
                </c:pt>
                <c:pt idx="196">
                  <c:v>20283911.970370684</c:v>
                </c:pt>
                <c:pt idx="197">
                  <c:v>21298107.568889219</c:v>
                </c:pt>
                <c:pt idx="198">
                  <c:v>22363012.947333682</c:v>
                </c:pt>
                <c:pt idx="199">
                  <c:v>23481163.594700366</c:v>
                </c:pt>
                <c:pt idx="200">
                  <c:v>24184730.400000002</c:v>
                </c:pt>
                <c:pt idx="201">
                  <c:v>24184730.400000002</c:v>
                </c:pt>
                <c:pt idx="202">
                  <c:v>24184730.400000002</c:v>
                </c:pt>
                <c:pt idx="203">
                  <c:v>24184730.400000002</c:v>
                </c:pt>
                <c:pt idx="204">
                  <c:v>24184730.400000002</c:v>
                </c:pt>
                <c:pt idx="205">
                  <c:v>24184730.400000002</c:v>
                </c:pt>
                <c:pt idx="206">
                  <c:v>24184730.400000002</c:v>
                </c:pt>
                <c:pt idx="207">
                  <c:v>24184730.400000002</c:v>
                </c:pt>
                <c:pt idx="208">
                  <c:v>24184730.400000002</c:v>
                </c:pt>
                <c:pt idx="209">
                  <c:v>24184730.400000002</c:v>
                </c:pt>
                <c:pt idx="210">
                  <c:v>24184730.400000002</c:v>
                </c:pt>
                <c:pt idx="211">
                  <c:v>24184730.400000002</c:v>
                </c:pt>
                <c:pt idx="212">
                  <c:v>24184730.400000002</c:v>
                </c:pt>
                <c:pt idx="213">
                  <c:v>24184730.400000002</c:v>
                </c:pt>
                <c:pt idx="214">
                  <c:v>24184730.400000002</c:v>
                </c:pt>
                <c:pt idx="215">
                  <c:v>24184730.400000002</c:v>
                </c:pt>
                <c:pt idx="216">
                  <c:v>24184730.400000002</c:v>
                </c:pt>
                <c:pt idx="217">
                  <c:v>24184730.400000002</c:v>
                </c:pt>
                <c:pt idx="218">
                  <c:v>24184730.400000002</c:v>
                </c:pt>
                <c:pt idx="219">
                  <c:v>24184730.400000002</c:v>
                </c:pt>
                <c:pt idx="220">
                  <c:v>24184730.400000002</c:v>
                </c:pt>
                <c:pt idx="221">
                  <c:v>24184730.400000002</c:v>
                </c:pt>
                <c:pt idx="222">
                  <c:v>24184730.400000002</c:v>
                </c:pt>
                <c:pt idx="223">
                  <c:v>24184730.400000002</c:v>
                </c:pt>
                <c:pt idx="224">
                  <c:v>24184730.400000002</c:v>
                </c:pt>
                <c:pt idx="225">
                  <c:v>24184730.400000002</c:v>
                </c:pt>
                <c:pt idx="226">
                  <c:v>24184730.400000002</c:v>
                </c:pt>
                <c:pt idx="227">
                  <c:v>24184730.400000002</c:v>
                </c:pt>
                <c:pt idx="228">
                  <c:v>24184730.400000002</c:v>
                </c:pt>
                <c:pt idx="229">
                  <c:v>24184730.400000002</c:v>
                </c:pt>
                <c:pt idx="230">
                  <c:v>24184730.400000002</c:v>
                </c:pt>
                <c:pt idx="231">
                  <c:v>24184730.400000002</c:v>
                </c:pt>
                <c:pt idx="232">
                  <c:v>24184730.400000002</c:v>
                </c:pt>
                <c:pt idx="233">
                  <c:v>24184730.400000002</c:v>
                </c:pt>
                <c:pt idx="234">
                  <c:v>24184730.400000002</c:v>
                </c:pt>
                <c:pt idx="235">
                  <c:v>24184730.400000002</c:v>
                </c:pt>
                <c:pt idx="236">
                  <c:v>24184730.400000002</c:v>
                </c:pt>
                <c:pt idx="237">
                  <c:v>24184730.400000002</c:v>
                </c:pt>
                <c:pt idx="238">
                  <c:v>24184730.400000002</c:v>
                </c:pt>
                <c:pt idx="239">
                  <c:v>24184730.400000002</c:v>
                </c:pt>
                <c:pt idx="240">
                  <c:v>24184730.400000002</c:v>
                </c:pt>
                <c:pt idx="241">
                  <c:v>24184730.400000002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155</c:v>
                </c:pt>
                <c:pt idx="1">
                  <c:v>165</c:v>
                </c:pt>
                <c:pt idx="2">
                  <c:v>244.5</c:v>
                </c:pt>
                <c:pt idx="3">
                  <c:v>399.33333333333331</c:v>
                </c:pt>
                <c:pt idx="4">
                  <c:v>609.25</c:v>
                </c:pt>
                <c:pt idx="5">
                  <c:v>846</c:v>
                </c:pt>
                <c:pt idx="6">
                  <c:v>1083.1666666666667</c:v>
                </c:pt>
                <c:pt idx="7">
                  <c:v>1647.8571428571429</c:v>
                </c:pt>
                <c:pt idx="8">
                  <c:v>1974.625</c:v>
                </c:pt>
                <c:pt idx="9">
                  <c:v>2415.7777777777778</c:v>
                </c:pt>
                <c:pt idx="10">
                  <c:v>2976.5</c:v>
                </c:pt>
                <c:pt idx="11">
                  <c:v>3705.909090909091</c:v>
                </c:pt>
                <c:pt idx="12">
                  <c:v>4146</c:v>
                </c:pt>
                <c:pt idx="13">
                  <c:v>5245</c:v>
                </c:pt>
                <c:pt idx="14">
                  <c:v>6439</c:v>
                </c:pt>
                <c:pt idx="15">
                  <c:v>7874</c:v>
                </c:pt>
                <c:pt idx="16">
                  <c:v>8422</c:v>
                </c:pt>
                <c:pt idx="17">
                  <c:v>10304</c:v>
                </c:pt>
                <c:pt idx="18">
                  <c:v>11876</c:v>
                </c:pt>
                <c:pt idx="19">
                  <c:v>14086</c:v>
                </c:pt>
                <c:pt idx="20">
                  <c:v>16854</c:v>
                </c:pt>
                <c:pt idx="21">
                  <c:v>19397</c:v>
                </c:pt>
                <c:pt idx="22">
                  <c:v>21384</c:v>
                </c:pt>
                <c:pt idx="23">
                  <c:v>23835</c:v>
                </c:pt>
                <c:pt idx="24">
                  <c:v>25874</c:v>
                </c:pt>
                <c:pt idx="25">
                  <c:v>29262</c:v>
                </c:pt>
                <c:pt idx="26">
                  <c:v>32580</c:v>
                </c:pt>
                <c:pt idx="27">
                  <c:v>38426</c:v>
                </c:pt>
                <c:pt idx="28">
                  <c:v>39910</c:v>
                </c:pt>
                <c:pt idx="29">
                  <c:v>41291</c:v>
                </c:pt>
                <c:pt idx="30">
                  <c:v>43665</c:v>
                </c:pt>
                <c:pt idx="31">
                  <c:v>43845</c:v>
                </c:pt>
                <c:pt idx="32">
                  <c:v>46214</c:v>
                </c:pt>
                <c:pt idx="33">
                  <c:v>48658</c:v>
                </c:pt>
                <c:pt idx="34">
                  <c:v>50265</c:v>
                </c:pt>
                <c:pt idx="35">
                  <c:v>50443</c:v>
                </c:pt>
                <c:pt idx="36">
                  <c:v>47623</c:v>
                </c:pt>
                <c:pt idx="37">
                  <c:v>45016</c:v>
                </c:pt>
                <c:pt idx="38">
                  <c:v>42902</c:v>
                </c:pt>
                <c:pt idx="39">
                  <c:v>42756</c:v>
                </c:pt>
                <c:pt idx="40">
                  <c:v>43108</c:v>
                </c:pt>
                <c:pt idx="41">
                  <c:v>42408</c:v>
                </c:pt>
                <c:pt idx="42">
                  <c:v>41651</c:v>
                </c:pt>
                <c:pt idx="43">
                  <c:v>38159</c:v>
                </c:pt>
                <c:pt idx="44">
                  <c:v>36105</c:v>
                </c:pt>
                <c:pt idx="45">
                  <c:v>34219</c:v>
                </c:pt>
                <c:pt idx="46">
                  <c:v>33976</c:v>
                </c:pt>
                <c:pt idx="47">
                  <c:v>35342</c:v>
                </c:pt>
                <c:pt idx="48">
                  <c:v>36223</c:v>
                </c:pt>
                <c:pt idx="49">
                  <c:v>34990</c:v>
                </c:pt>
                <c:pt idx="50">
                  <c:v>33816</c:v>
                </c:pt>
                <c:pt idx="51">
                  <c:v>32456</c:v>
                </c:pt>
                <c:pt idx="52">
                  <c:v>30116</c:v>
                </c:pt>
                <c:pt idx="53">
                  <c:v>29919</c:v>
                </c:pt>
                <c:pt idx="54">
                  <c:v>30702</c:v>
                </c:pt>
                <c:pt idx="55">
                  <c:v>31804</c:v>
                </c:pt>
                <c:pt idx="56">
                  <c:v>30265</c:v>
                </c:pt>
                <c:pt idx="57">
                  <c:v>28173</c:v>
                </c:pt>
                <c:pt idx="58">
                  <c:v>27200</c:v>
                </c:pt>
                <c:pt idx="59">
                  <c:v>25364</c:v>
                </c:pt>
                <c:pt idx="60">
                  <c:v>27900.400000000001</c:v>
                </c:pt>
                <c:pt idx="61">
                  <c:v>30690.440000000002</c:v>
                </c:pt>
                <c:pt idx="62">
                  <c:v>33759.484000000004</c:v>
                </c:pt>
                <c:pt idx="63">
                  <c:v>37135.432400000005</c:v>
                </c:pt>
                <c:pt idx="64">
                  <c:v>40848.975640000011</c:v>
                </c:pt>
                <c:pt idx="65">
                  <c:v>44933.873204000018</c:v>
                </c:pt>
                <c:pt idx="66">
                  <c:v>49427.260524400022</c:v>
                </c:pt>
                <c:pt idx="67">
                  <c:v>54369.986576840027</c:v>
                </c:pt>
                <c:pt idx="68">
                  <c:v>59806.985234524036</c:v>
                </c:pt>
                <c:pt idx="69">
                  <c:v>65787.68375797644</c:v>
                </c:pt>
                <c:pt idx="70">
                  <c:v>72366.452133774088</c:v>
                </c:pt>
                <c:pt idx="71">
                  <c:v>79603.097347151503</c:v>
                </c:pt>
                <c:pt idx="72">
                  <c:v>87563.407081866666</c:v>
                </c:pt>
                <c:pt idx="73">
                  <c:v>96319.747790053341</c:v>
                </c:pt>
                <c:pt idx="74">
                  <c:v>105951.72256905868</c:v>
                </c:pt>
                <c:pt idx="75">
                  <c:v>116546.89482596455</c:v>
                </c:pt>
                <c:pt idx="76">
                  <c:v>128201.58430856102</c:v>
                </c:pt>
                <c:pt idx="77">
                  <c:v>141021.74273941712</c:v>
                </c:pt>
                <c:pt idx="78">
                  <c:v>155123.91701335885</c:v>
                </c:pt>
                <c:pt idx="79">
                  <c:v>170636.30871469475</c:v>
                </c:pt>
                <c:pt idx="80">
                  <c:v>187699.93958616426</c:v>
                </c:pt>
                <c:pt idx="81">
                  <c:v>206469.93354478071</c:v>
                </c:pt>
                <c:pt idx="82">
                  <c:v>227116.9268992588</c:v>
                </c:pt>
                <c:pt idx="83">
                  <c:v>249828.6195891847</c:v>
                </c:pt>
                <c:pt idx="84">
                  <c:v>274811.48154810321</c:v>
                </c:pt>
                <c:pt idx="85">
                  <c:v>302292.62970291357</c:v>
                </c:pt>
                <c:pt idx="86">
                  <c:v>332521.89267320494</c:v>
                </c:pt>
                <c:pt idx="87">
                  <c:v>365774.08194052544</c:v>
                </c:pt>
                <c:pt idx="88">
                  <c:v>402351.49013457802</c:v>
                </c:pt>
                <c:pt idx="89">
                  <c:v>442586.63914803584</c:v>
                </c:pt>
                <c:pt idx="90">
                  <c:v>486845.30306283949</c:v>
                </c:pt>
                <c:pt idx="91">
                  <c:v>535529.83336912352</c:v>
                </c:pt>
                <c:pt idx="92">
                  <c:v>589082.81670603587</c:v>
                </c:pt>
                <c:pt idx="93">
                  <c:v>647991.09837663954</c:v>
                </c:pt>
                <c:pt idx="94">
                  <c:v>712790.2082143036</c:v>
                </c:pt>
                <c:pt idx="95">
                  <c:v>784069.22903573397</c:v>
                </c:pt>
                <c:pt idx="96">
                  <c:v>862476.15193930746</c:v>
                </c:pt>
                <c:pt idx="97">
                  <c:v>948723.76713323826</c:v>
                </c:pt>
                <c:pt idx="98">
                  <c:v>1043596.1438465621</c:v>
                </c:pt>
                <c:pt idx="99">
                  <c:v>1147955.7582312184</c:v>
                </c:pt>
                <c:pt idx="100">
                  <c:v>1262751.3340543404</c:v>
                </c:pt>
                <c:pt idx="101">
                  <c:v>1389026.4674597746</c:v>
                </c:pt>
                <c:pt idx="102">
                  <c:v>1527929.1142057523</c:v>
                </c:pt>
                <c:pt idx="103">
                  <c:v>1680722.0256263276</c:v>
                </c:pt>
                <c:pt idx="104">
                  <c:v>1848794.2281889606</c:v>
                </c:pt>
                <c:pt idx="105">
                  <c:v>2033673.6510078567</c:v>
                </c:pt>
                <c:pt idx="106">
                  <c:v>2237041.0161086423</c:v>
                </c:pt>
                <c:pt idx="107">
                  <c:v>2460745.1177195068</c:v>
                </c:pt>
                <c:pt idx="108">
                  <c:v>2706819.6294914577</c:v>
                </c:pt>
                <c:pt idx="109">
                  <c:v>2977501.5924406038</c:v>
                </c:pt>
                <c:pt idx="110">
                  <c:v>3275251.7516846643</c:v>
                </c:pt>
                <c:pt idx="111">
                  <c:v>3602776.926853131</c:v>
                </c:pt>
                <c:pt idx="112">
                  <c:v>3963054.6195384446</c:v>
                </c:pt>
                <c:pt idx="113">
                  <c:v>4359360.081492289</c:v>
                </c:pt>
                <c:pt idx="114">
                  <c:v>4795296.089641518</c:v>
                </c:pt>
                <c:pt idx="115">
                  <c:v>5274825.6986056706</c:v>
                </c:pt>
                <c:pt idx="116">
                  <c:v>5802308.2684662379</c:v>
                </c:pt>
                <c:pt idx="117">
                  <c:v>6382539.0953128627</c:v>
                </c:pt>
                <c:pt idx="118">
                  <c:v>7020793.0048441496</c:v>
                </c:pt>
                <c:pt idx="119">
                  <c:v>7722872.3053285647</c:v>
                </c:pt>
                <c:pt idx="120">
                  <c:v>8495159.5358614214</c:v>
                </c:pt>
                <c:pt idx="121">
                  <c:v>9344675.4894475639</c:v>
                </c:pt>
                <c:pt idx="122">
                  <c:v>10279143.03839232</c:v>
                </c:pt>
                <c:pt idx="123">
                  <c:v>11307057.342231553</c:v>
                </c:pt>
                <c:pt idx="124">
                  <c:v>12437763.07645471</c:v>
                </c:pt>
                <c:pt idx="125">
                  <c:v>13681539.384100182</c:v>
                </c:pt>
                <c:pt idx="126">
                  <c:v>15049693.322510201</c:v>
                </c:pt>
                <c:pt idx="127">
                  <c:v>16554662.654761223</c:v>
                </c:pt>
                <c:pt idx="128">
                  <c:v>18210128.920237347</c:v>
                </c:pt>
                <c:pt idx="129">
                  <c:v>20031141.812261082</c:v>
                </c:pt>
                <c:pt idx="130">
                  <c:v>22034255.99348719</c:v>
                </c:pt>
                <c:pt idx="131">
                  <c:v>24184730.400000002</c:v>
                </c:pt>
                <c:pt idx="132">
                  <c:v>24184730.400000002</c:v>
                </c:pt>
                <c:pt idx="133">
                  <c:v>24184730.400000002</c:v>
                </c:pt>
                <c:pt idx="134">
                  <c:v>24184730.400000002</c:v>
                </c:pt>
                <c:pt idx="135">
                  <c:v>24184730.400000002</c:v>
                </c:pt>
                <c:pt idx="136">
                  <c:v>24184730.400000002</c:v>
                </c:pt>
                <c:pt idx="137">
                  <c:v>24184730.400000002</c:v>
                </c:pt>
                <c:pt idx="138">
                  <c:v>24184730.400000002</c:v>
                </c:pt>
                <c:pt idx="139">
                  <c:v>24184730.400000002</c:v>
                </c:pt>
                <c:pt idx="140">
                  <c:v>24184730.400000002</c:v>
                </c:pt>
                <c:pt idx="141">
                  <c:v>24184730.400000002</c:v>
                </c:pt>
                <c:pt idx="142">
                  <c:v>24184730.400000002</c:v>
                </c:pt>
                <c:pt idx="143">
                  <c:v>24184730.400000002</c:v>
                </c:pt>
                <c:pt idx="144">
                  <c:v>24184730.400000002</c:v>
                </c:pt>
                <c:pt idx="145">
                  <c:v>24184730.400000002</c:v>
                </c:pt>
                <c:pt idx="146">
                  <c:v>24184730.400000002</c:v>
                </c:pt>
                <c:pt idx="147">
                  <c:v>24184730.400000002</c:v>
                </c:pt>
                <c:pt idx="148">
                  <c:v>24184730.400000002</c:v>
                </c:pt>
                <c:pt idx="149">
                  <c:v>24184730.400000002</c:v>
                </c:pt>
                <c:pt idx="150">
                  <c:v>24184730.400000002</c:v>
                </c:pt>
                <c:pt idx="151">
                  <c:v>24184730.400000002</c:v>
                </c:pt>
                <c:pt idx="152">
                  <c:v>24184730.400000002</c:v>
                </c:pt>
                <c:pt idx="153">
                  <c:v>24184730.400000002</c:v>
                </c:pt>
                <c:pt idx="154">
                  <c:v>24184730.400000002</c:v>
                </c:pt>
                <c:pt idx="155">
                  <c:v>24184730.400000002</c:v>
                </c:pt>
                <c:pt idx="156">
                  <c:v>24184730.400000002</c:v>
                </c:pt>
                <c:pt idx="157">
                  <c:v>24184730.400000002</c:v>
                </c:pt>
                <c:pt idx="158">
                  <c:v>24184730.400000002</c:v>
                </c:pt>
                <c:pt idx="159">
                  <c:v>24184730.400000002</c:v>
                </c:pt>
                <c:pt idx="160">
                  <c:v>24184730.400000002</c:v>
                </c:pt>
                <c:pt idx="161">
                  <c:v>24184730.400000002</c:v>
                </c:pt>
                <c:pt idx="162">
                  <c:v>24184730.400000002</c:v>
                </c:pt>
                <c:pt idx="163">
                  <c:v>24184730.400000002</c:v>
                </c:pt>
                <c:pt idx="164">
                  <c:v>24184730.400000002</c:v>
                </c:pt>
                <c:pt idx="165">
                  <c:v>24184730.400000002</c:v>
                </c:pt>
                <c:pt idx="166">
                  <c:v>24184730.400000002</c:v>
                </c:pt>
                <c:pt idx="167">
                  <c:v>24184730.400000002</c:v>
                </c:pt>
                <c:pt idx="168">
                  <c:v>24184730.400000002</c:v>
                </c:pt>
                <c:pt idx="169">
                  <c:v>24184730.400000002</c:v>
                </c:pt>
                <c:pt idx="170">
                  <c:v>24184730.400000002</c:v>
                </c:pt>
                <c:pt idx="171">
                  <c:v>24184730.400000002</c:v>
                </c:pt>
                <c:pt idx="172">
                  <c:v>24184730.400000002</c:v>
                </c:pt>
                <c:pt idx="173">
                  <c:v>24184730.400000002</c:v>
                </c:pt>
                <c:pt idx="174">
                  <c:v>24184730.400000002</c:v>
                </c:pt>
                <c:pt idx="175">
                  <c:v>24184730.400000002</c:v>
                </c:pt>
                <c:pt idx="176">
                  <c:v>24184730.400000002</c:v>
                </c:pt>
                <c:pt idx="177">
                  <c:v>24184730.400000002</c:v>
                </c:pt>
                <c:pt idx="178">
                  <c:v>24184730.400000002</c:v>
                </c:pt>
                <c:pt idx="179">
                  <c:v>24184730.400000002</c:v>
                </c:pt>
                <c:pt idx="180">
                  <c:v>24184730.400000002</c:v>
                </c:pt>
                <c:pt idx="181">
                  <c:v>24184730.400000002</c:v>
                </c:pt>
                <c:pt idx="182">
                  <c:v>24184730.400000002</c:v>
                </c:pt>
                <c:pt idx="183">
                  <c:v>24184730.400000002</c:v>
                </c:pt>
                <c:pt idx="184">
                  <c:v>24184730.400000002</c:v>
                </c:pt>
                <c:pt idx="185">
                  <c:v>24184730.400000002</c:v>
                </c:pt>
                <c:pt idx="186">
                  <c:v>24184730.400000002</c:v>
                </c:pt>
                <c:pt idx="187">
                  <c:v>24184730.400000002</c:v>
                </c:pt>
                <c:pt idx="188">
                  <c:v>24184730.400000002</c:v>
                </c:pt>
                <c:pt idx="189">
                  <c:v>24184730.400000002</c:v>
                </c:pt>
                <c:pt idx="190">
                  <c:v>24184730.400000002</c:v>
                </c:pt>
                <c:pt idx="191">
                  <c:v>24184730.400000002</c:v>
                </c:pt>
                <c:pt idx="192">
                  <c:v>24184730.400000002</c:v>
                </c:pt>
                <c:pt idx="193">
                  <c:v>24184730.400000002</c:v>
                </c:pt>
                <c:pt idx="194">
                  <c:v>24184730.400000002</c:v>
                </c:pt>
                <c:pt idx="195">
                  <c:v>24184730.400000002</c:v>
                </c:pt>
                <c:pt idx="196">
                  <c:v>24184730.400000002</c:v>
                </c:pt>
                <c:pt idx="197">
                  <c:v>24184730.400000002</c:v>
                </c:pt>
                <c:pt idx="198">
                  <c:v>24184730.400000002</c:v>
                </c:pt>
                <c:pt idx="199">
                  <c:v>24184730.400000002</c:v>
                </c:pt>
                <c:pt idx="200">
                  <c:v>24184730.400000002</c:v>
                </c:pt>
                <c:pt idx="201">
                  <c:v>24184730.400000002</c:v>
                </c:pt>
                <c:pt idx="202">
                  <c:v>24184730.400000002</c:v>
                </c:pt>
                <c:pt idx="203">
                  <c:v>24184730.400000002</c:v>
                </c:pt>
                <c:pt idx="204">
                  <c:v>24184730.400000002</c:v>
                </c:pt>
                <c:pt idx="205">
                  <c:v>24184730.400000002</c:v>
                </c:pt>
                <c:pt idx="206">
                  <c:v>24184730.400000002</c:v>
                </c:pt>
                <c:pt idx="207">
                  <c:v>24184730.400000002</c:v>
                </c:pt>
                <c:pt idx="208">
                  <c:v>24184730.400000002</c:v>
                </c:pt>
                <c:pt idx="209">
                  <c:v>24184730.400000002</c:v>
                </c:pt>
                <c:pt idx="210">
                  <c:v>24184730.400000002</c:v>
                </c:pt>
                <c:pt idx="211">
                  <c:v>24184730.400000002</c:v>
                </c:pt>
                <c:pt idx="212">
                  <c:v>24184730.400000002</c:v>
                </c:pt>
                <c:pt idx="213">
                  <c:v>24184730.400000002</c:v>
                </c:pt>
                <c:pt idx="214">
                  <c:v>24184730.400000002</c:v>
                </c:pt>
                <c:pt idx="215">
                  <c:v>24184730.400000002</c:v>
                </c:pt>
                <c:pt idx="216">
                  <c:v>24184730.400000002</c:v>
                </c:pt>
                <c:pt idx="217">
                  <c:v>24184730.400000002</c:v>
                </c:pt>
                <c:pt idx="218">
                  <c:v>24184730.400000002</c:v>
                </c:pt>
                <c:pt idx="219">
                  <c:v>24184730.400000002</c:v>
                </c:pt>
                <c:pt idx="220">
                  <c:v>24184730.400000002</c:v>
                </c:pt>
                <c:pt idx="221">
                  <c:v>24184730.400000002</c:v>
                </c:pt>
                <c:pt idx="222">
                  <c:v>24184730.400000002</c:v>
                </c:pt>
                <c:pt idx="223">
                  <c:v>24184730.400000002</c:v>
                </c:pt>
                <c:pt idx="224">
                  <c:v>24184730.400000002</c:v>
                </c:pt>
                <c:pt idx="225">
                  <c:v>24184730.400000002</c:v>
                </c:pt>
                <c:pt idx="226">
                  <c:v>24184730.400000002</c:v>
                </c:pt>
                <c:pt idx="227">
                  <c:v>24184730.400000002</c:v>
                </c:pt>
                <c:pt idx="228">
                  <c:v>24184730.400000002</c:v>
                </c:pt>
                <c:pt idx="229">
                  <c:v>24184730.400000002</c:v>
                </c:pt>
                <c:pt idx="230">
                  <c:v>24184730.400000002</c:v>
                </c:pt>
                <c:pt idx="231">
                  <c:v>24184730.400000002</c:v>
                </c:pt>
                <c:pt idx="232">
                  <c:v>24184730.400000002</c:v>
                </c:pt>
                <c:pt idx="233">
                  <c:v>24184730.400000002</c:v>
                </c:pt>
                <c:pt idx="234">
                  <c:v>24184730.400000002</c:v>
                </c:pt>
                <c:pt idx="235">
                  <c:v>24184730.400000002</c:v>
                </c:pt>
                <c:pt idx="236">
                  <c:v>24184730.400000002</c:v>
                </c:pt>
                <c:pt idx="237">
                  <c:v>24184730.400000002</c:v>
                </c:pt>
                <c:pt idx="238">
                  <c:v>24184730.400000002</c:v>
                </c:pt>
                <c:pt idx="239">
                  <c:v>24184730.400000002</c:v>
                </c:pt>
                <c:pt idx="240">
                  <c:v>24184730.400000002</c:v>
                </c:pt>
                <c:pt idx="241">
                  <c:v>24184730.400000002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155</c:v>
                </c:pt>
                <c:pt idx="1">
                  <c:v>165</c:v>
                </c:pt>
                <c:pt idx="2">
                  <c:v>244.5</c:v>
                </c:pt>
                <c:pt idx="3">
                  <c:v>399.33333333333331</c:v>
                </c:pt>
                <c:pt idx="4">
                  <c:v>609.25</c:v>
                </c:pt>
                <c:pt idx="5">
                  <c:v>846</c:v>
                </c:pt>
                <c:pt idx="6">
                  <c:v>1083.1666666666667</c:v>
                </c:pt>
                <c:pt idx="7">
                  <c:v>1647.8571428571429</c:v>
                </c:pt>
                <c:pt idx="8">
                  <c:v>1974.625</c:v>
                </c:pt>
                <c:pt idx="9">
                  <c:v>2415.7777777777778</c:v>
                </c:pt>
                <c:pt idx="10">
                  <c:v>2976.5</c:v>
                </c:pt>
                <c:pt idx="11">
                  <c:v>3705.909090909091</c:v>
                </c:pt>
                <c:pt idx="12">
                  <c:v>4146</c:v>
                </c:pt>
                <c:pt idx="13">
                  <c:v>5245</c:v>
                </c:pt>
                <c:pt idx="14">
                  <c:v>6439</c:v>
                </c:pt>
                <c:pt idx="15">
                  <c:v>7874</c:v>
                </c:pt>
                <c:pt idx="16">
                  <c:v>8422</c:v>
                </c:pt>
                <c:pt idx="17">
                  <c:v>10304</c:v>
                </c:pt>
                <c:pt idx="18">
                  <c:v>11876</c:v>
                </c:pt>
                <c:pt idx="19">
                  <c:v>14086</c:v>
                </c:pt>
                <c:pt idx="20">
                  <c:v>16854</c:v>
                </c:pt>
                <c:pt idx="21">
                  <c:v>19397</c:v>
                </c:pt>
                <c:pt idx="22">
                  <c:v>21384</c:v>
                </c:pt>
                <c:pt idx="23">
                  <c:v>23835</c:v>
                </c:pt>
                <c:pt idx="24">
                  <c:v>25874</c:v>
                </c:pt>
                <c:pt idx="25">
                  <c:v>29262</c:v>
                </c:pt>
                <c:pt idx="26">
                  <c:v>32580</c:v>
                </c:pt>
                <c:pt idx="27">
                  <c:v>38426</c:v>
                </c:pt>
                <c:pt idx="28">
                  <c:v>39910</c:v>
                </c:pt>
                <c:pt idx="29">
                  <c:v>41291</c:v>
                </c:pt>
                <c:pt idx="30">
                  <c:v>43665</c:v>
                </c:pt>
                <c:pt idx="31">
                  <c:v>43845</c:v>
                </c:pt>
                <c:pt idx="32">
                  <c:v>46214</c:v>
                </c:pt>
                <c:pt idx="33">
                  <c:v>48658</c:v>
                </c:pt>
                <c:pt idx="34">
                  <c:v>50265</c:v>
                </c:pt>
                <c:pt idx="35">
                  <c:v>50443</c:v>
                </c:pt>
                <c:pt idx="36">
                  <c:v>47623</c:v>
                </c:pt>
                <c:pt idx="37">
                  <c:v>45016</c:v>
                </c:pt>
                <c:pt idx="38">
                  <c:v>42902</c:v>
                </c:pt>
                <c:pt idx="39">
                  <c:v>42756</c:v>
                </c:pt>
                <c:pt idx="40">
                  <c:v>43108</c:v>
                </c:pt>
                <c:pt idx="41">
                  <c:v>42408</c:v>
                </c:pt>
                <c:pt idx="42">
                  <c:v>41651</c:v>
                </c:pt>
                <c:pt idx="43">
                  <c:v>38159</c:v>
                </c:pt>
                <c:pt idx="44">
                  <c:v>36105</c:v>
                </c:pt>
                <c:pt idx="45">
                  <c:v>34219</c:v>
                </c:pt>
                <c:pt idx="46">
                  <c:v>33976</c:v>
                </c:pt>
                <c:pt idx="47">
                  <c:v>35342</c:v>
                </c:pt>
                <c:pt idx="48">
                  <c:v>36223</c:v>
                </c:pt>
                <c:pt idx="49">
                  <c:v>34990</c:v>
                </c:pt>
                <c:pt idx="50">
                  <c:v>33816</c:v>
                </c:pt>
                <c:pt idx="51">
                  <c:v>32456</c:v>
                </c:pt>
                <c:pt idx="52">
                  <c:v>30116</c:v>
                </c:pt>
                <c:pt idx="53">
                  <c:v>29919</c:v>
                </c:pt>
                <c:pt idx="54">
                  <c:v>30702</c:v>
                </c:pt>
                <c:pt idx="55">
                  <c:v>31804</c:v>
                </c:pt>
                <c:pt idx="56">
                  <c:v>30265</c:v>
                </c:pt>
                <c:pt idx="57">
                  <c:v>28173</c:v>
                </c:pt>
                <c:pt idx="58">
                  <c:v>27200</c:v>
                </c:pt>
                <c:pt idx="59">
                  <c:v>25364</c:v>
                </c:pt>
                <c:pt idx="60">
                  <c:v>30436.799999999999</c:v>
                </c:pt>
                <c:pt idx="61">
                  <c:v>36524.159999999996</c:v>
                </c:pt>
                <c:pt idx="62">
                  <c:v>43828.991999999991</c:v>
                </c:pt>
                <c:pt idx="63">
                  <c:v>52594.790399999991</c:v>
                </c:pt>
                <c:pt idx="64">
                  <c:v>63113.748479999987</c:v>
                </c:pt>
                <c:pt idx="65">
                  <c:v>75736.498175999979</c:v>
                </c:pt>
                <c:pt idx="66">
                  <c:v>90883.797811199969</c:v>
                </c:pt>
                <c:pt idx="67">
                  <c:v>109060.55737343997</c:v>
                </c:pt>
                <c:pt idx="68">
                  <c:v>130872.66884812796</c:v>
                </c:pt>
                <c:pt idx="69">
                  <c:v>157047.20261775353</c:v>
                </c:pt>
                <c:pt idx="70">
                  <c:v>188456.64314130423</c:v>
                </c:pt>
                <c:pt idx="71">
                  <c:v>226147.97176956508</c:v>
                </c:pt>
                <c:pt idx="72">
                  <c:v>271377.56612347806</c:v>
                </c:pt>
                <c:pt idx="73">
                  <c:v>325653.07934817363</c:v>
                </c:pt>
                <c:pt idx="74">
                  <c:v>390783.69521780836</c:v>
                </c:pt>
                <c:pt idx="75">
                  <c:v>468940.43426137004</c:v>
                </c:pt>
                <c:pt idx="76">
                  <c:v>562728.521113644</c:v>
                </c:pt>
                <c:pt idx="77">
                  <c:v>675274.22533637274</c:v>
                </c:pt>
                <c:pt idx="78">
                  <c:v>810329.07040364726</c:v>
                </c:pt>
                <c:pt idx="79">
                  <c:v>972394.88448437664</c:v>
                </c:pt>
                <c:pt idx="80">
                  <c:v>1166873.8613812518</c:v>
                </c:pt>
                <c:pt idx="81">
                  <c:v>1400248.6336575022</c:v>
                </c:pt>
                <c:pt idx="82">
                  <c:v>1680298.3603890026</c:v>
                </c:pt>
                <c:pt idx="83">
                  <c:v>2016358.032466803</c:v>
                </c:pt>
                <c:pt idx="84">
                  <c:v>2419629.6389601636</c:v>
                </c:pt>
                <c:pt idx="85">
                  <c:v>2903555.5667521963</c:v>
                </c:pt>
                <c:pt idx="86">
                  <c:v>3484266.6801026356</c:v>
                </c:pt>
                <c:pt idx="87">
                  <c:v>4181120.0161231626</c:v>
                </c:pt>
                <c:pt idx="88">
                  <c:v>5017344.0193477953</c:v>
                </c:pt>
                <c:pt idx="89">
                  <c:v>6020812.8232173538</c:v>
                </c:pt>
                <c:pt idx="90">
                  <c:v>7224975.3878608244</c:v>
                </c:pt>
                <c:pt idx="91">
                  <c:v>8669970.4654329885</c:v>
                </c:pt>
                <c:pt idx="92">
                  <c:v>10403964.558519585</c:v>
                </c:pt>
                <c:pt idx="93">
                  <c:v>12484757.470223501</c:v>
                </c:pt>
                <c:pt idx="94">
                  <c:v>14981708.964268202</c:v>
                </c:pt>
                <c:pt idx="95">
                  <c:v>17978050.757121842</c:v>
                </c:pt>
                <c:pt idx="96">
                  <c:v>21573660.908546209</c:v>
                </c:pt>
                <c:pt idx="97">
                  <c:v>24184730.400000002</c:v>
                </c:pt>
                <c:pt idx="98">
                  <c:v>24184730.400000002</c:v>
                </c:pt>
                <c:pt idx="99">
                  <c:v>24184730.400000002</c:v>
                </c:pt>
                <c:pt idx="100">
                  <c:v>24184730.400000002</c:v>
                </c:pt>
                <c:pt idx="101">
                  <c:v>24184730.400000002</c:v>
                </c:pt>
                <c:pt idx="102">
                  <c:v>24184730.400000002</c:v>
                </c:pt>
                <c:pt idx="103">
                  <c:v>24184730.400000002</c:v>
                </c:pt>
                <c:pt idx="104">
                  <c:v>24184730.400000002</c:v>
                </c:pt>
                <c:pt idx="105">
                  <c:v>24184730.400000002</c:v>
                </c:pt>
                <c:pt idx="106">
                  <c:v>24184730.400000002</c:v>
                </c:pt>
                <c:pt idx="107">
                  <c:v>24184730.400000002</c:v>
                </c:pt>
                <c:pt idx="108">
                  <c:v>24184730.400000002</c:v>
                </c:pt>
                <c:pt idx="109">
                  <c:v>24184730.400000002</c:v>
                </c:pt>
                <c:pt idx="110">
                  <c:v>24184730.400000002</c:v>
                </c:pt>
                <c:pt idx="111">
                  <c:v>24184730.400000002</c:v>
                </c:pt>
                <c:pt idx="112">
                  <c:v>24184730.400000002</c:v>
                </c:pt>
                <c:pt idx="113">
                  <c:v>24184730.400000002</c:v>
                </c:pt>
                <c:pt idx="114">
                  <c:v>24184730.400000002</c:v>
                </c:pt>
                <c:pt idx="115">
                  <c:v>24184730.400000002</c:v>
                </c:pt>
                <c:pt idx="116">
                  <c:v>24184730.400000002</c:v>
                </c:pt>
                <c:pt idx="117">
                  <c:v>24184730.400000002</c:v>
                </c:pt>
                <c:pt idx="118">
                  <c:v>24184730.400000002</c:v>
                </c:pt>
                <c:pt idx="119">
                  <c:v>24184730.400000002</c:v>
                </c:pt>
                <c:pt idx="120">
                  <c:v>24184730.400000002</c:v>
                </c:pt>
                <c:pt idx="121">
                  <c:v>24184730.400000002</c:v>
                </c:pt>
                <c:pt idx="122">
                  <c:v>24184730.400000002</c:v>
                </c:pt>
                <c:pt idx="123">
                  <c:v>24184730.400000002</c:v>
                </c:pt>
                <c:pt idx="124">
                  <c:v>24184730.400000002</c:v>
                </c:pt>
                <c:pt idx="125">
                  <c:v>24184730.400000002</c:v>
                </c:pt>
                <c:pt idx="126">
                  <c:v>24184730.400000002</c:v>
                </c:pt>
                <c:pt idx="127">
                  <c:v>24184730.400000002</c:v>
                </c:pt>
                <c:pt idx="128">
                  <c:v>24184730.400000002</c:v>
                </c:pt>
                <c:pt idx="129">
                  <c:v>24184730.400000002</c:v>
                </c:pt>
                <c:pt idx="130">
                  <c:v>24184730.400000002</c:v>
                </c:pt>
                <c:pt idx="131">
                  <c:v>24184730.400000002</c:v>
                </c:pt>
                <c:pt idx="132">
                  <c:v>24184730.400000002</c:v>
                </c:pt>
                <c:pt idx="133">
                  <c:v>24184730.400000002</c:v>
                </c:pt>
                <c:pt idx="134">
                  <c:v>24184730.400000002</c:v>
                </c:pt>
                <c:pt idx="135">
                  <c:v>24184730.400000002</c:v>
                </c:pt>
                <c:pt idx="136">
                  <c:v>24184730.400000002</c:v>
                </c:pt>
                <c:pt idx="137">
                  <c:v>24184730.400000002</c:v>
                </c:pt>
                <c:pt idx="138">
                  <c:v>24184730.400000002</c:v>
                </c:pt>
                <c:pt idx="139">
                  <c:v>24184730.400000002</c:v>
                </c:pt>
                <c:pt idx="140">
                  <c:v>24184730.400000002</c:v>
                </c:pt>
                <c:pt idx="141">
                  <c:v>24184730.400000002</c:v>
                </c:pt>
                <c:pt idx="142">
                  <c:v>24184730.400000002</c:v>
                </c:pt>
                <c:pt idx="143">
                  <c:v>24184730.400000002</c:v>
                </c:pt>
                <c:pt idx="144">
                  <c:v>24184730.400000002</c:v>
                </c:pt>
                <c:pt idx="145">
                  <c:v>24184730.400000002</c:v>
                </c:pt>
                <c:pt idx="146">
                  <c:v>24184730.400000002</c:v>
                </c:pt>
                <c:pt idx="147">
                  <c:v>24184730.400000002</c:v>
                </c:pt>
                <c:pt idx="148">
                  <c:v>24184730.400000002</c:v>
                </c:pt>
                <c:pt idx="149">
                  <c:v>24184730.400000002</c:v>
                </c:pt>
                <c:pt idx="150">
                  <c:v>24184730.400000002</c:v>
                </c:pt>
                <c:pt idx="151">
                  <c:v>24184730.400000002</c:v>
                </c:pt>
                <c:pt idx="152">
                  <c:v>24184730.400000002</c:v>
                </c:pt>
                <c:pt idx="153">
                  <c:v>24184730.400000002</c:v>
                </c:pt>
                <c:pt idx="154">
                  <c:v>24184730.400000002</c:v>
                </c:pt>
                <c:pt idx="155">
                  <c:v>24184730.400000002</c:v>
                </c:pt>
                <c:pt idx="156">
                  <c:v>24184730.400000002</c:v>
                </c:pt>
                <c:pt idx="157">
                  <c:v>24184730.400000002</c:v>
                </c:pt>
                <c:pt idx="158">
                  <c:v>24184730.400000002</c:v>
                </c:pt>
                <c:pt idx="159">
                  <c:v>24184730.400000002</c:v>
                </c:pt>
                <c:pt idx="160">
                  <c:v>24184730.400000002</c:v>
                </c:pt>
                <c:pt idx="161">
                  <c:v>24184730.400000002</c:v>
                </c:pt>
                <c:pt idx="162">
                  <c:v>24184730.400000002</c:v>
                </c:pt>
                <c:pt idx="163">
                  <c:v>24184730.400000002</c:v>
                </c:pt>
                <c:pt idx="164">
                  <c:v>24184730.400000002</c:v>
                </c:pt>
                <c:pt idx="165">
                  <c:v>24184730.400000002</c:v>
                </c:pt>
                <c:pt idx="166">
                  <c:v>24184730.400000002</c:v>
                </c:pt>
                <c:pt idx="167">
                  <c:v>24184730.400000002</c:v>
                </c:pt>
                <c:pt idx="168">
                  <c:v>24184730.400000002</c:v>
                </c:pt>
                <c:pt idx="169">
                  <c:v>24184730.400000002</c:v>
                </c:pt>
                <c:pt idx="170">
                  <c:v>24184730.400000002</c:v>
                </c:pt>
                <c:pt idx="171">
                  <c:v>24184730.400000002</c:v>
                </c:pt>
                <c:pt idx="172">
                  <c:v>24184730.400000002</c:v>
                </c:pt>
                <c:pt idx="173">
                  <c:v>24184730.400000002</c:v>
                </c:pt>
                <c:pt idx="174">
                  <c:v>24184730.400000002</c:v>
                </c:pt>
                <c:pt idx="175">
                  <c:v>24184730.400000002</c:v>
                </c:pt>
                <c:pt idx="176">
                  <c:v>24184730.400000002</c:v>
                </c:pt>
                <c:pt idx="177">
                  <c:v>24184730.400000002</c:v>
                </c:pt>
                <c:pt idx="178">
                  <c:v>24184730.400000002</c:v>
                </c:pt>
                <c:pt idx="179">
                  <c:v>24184730.400000002</c:v>
                </c:pt>
                <c:pt idx="180">
                  <c:v>24184730.400000002</c:v>
                </c:pt>
                <c:pt idx="181">
                  <c:v>24184730.400000002</c:v>
                </c:pt>
                <c:pt idx="182">
                  <c:v>24184730.400000002</c:v>
                </c:pt>
                <c:pt idx="183">
                  <c:v>24184730.400000002</c:v>
                </c:pt>
                <c:pt idx="184">
                  <c:v>24184730.400000002</c:v>
                </c:pt>
                <c:pt idx="185">
                  <c:v>24184730.400000002</c:v>
                </c:pt>
                <c:pt idx="186">
                  <c:v>24184730.400000002</c:v>
                </c:pt>
                <c:pt idx="187">
                  <c:v>24184730.400000002</c:v>
                </c:pt>
                <c:pt idx="188">
                  <c:v>24184730.400000002</c:v>
                </c:pt>
                <c:pt idx="189">
                  <c:v>24184730.400000002</c:v>
                </c:pt>
                <c:pt idx="190">
                  <c:v>24184730.400000002</c:v>
                </c:pt>
                <c:pt idx="191">
                  <c:v>24184730.400000002</c:v>
                </c:pt>
                <c:pt idx="192">
                  <c:v>24184730.400000002</c:v>
                </c:pt>
                <c:pt idx="193">
                  <c:v>24184730.400000002</c:v>
                </c:pt>
                <c:pt idx="194">
                  <c:v>24184730.400000002</c:v>
                </c:pt>
                <c:pt idx="195">
                  <c:v>24184730.400000002</c:v>
                </c:pt>
                <c:pt idx="196">
                  <c:v>24184730.400000002</c:v>
                </c:pt>
                <c:pt idx="197">
                  <c:v>24184730.400000002</c:v>
                </c:pt>
                <c:pt idx="198">
                  <c:v>24184730.400000002</c:v>
                </c:pt>
                <c:pt idx="199">
                  <c:v>24184730.400000002</c:v>
                </c:pt>
                <c:pt idx="200">
                  <c:v>24184730.400000002</c:v>
                </c:pt>
                <c:pt idx="201">
                  <c:v>24184730.400000002</c:v>
                </c:pt>
                <c:pt idx="202">
                  <c:v>24184730.400000002</c:v>
                </c:pt>
                <c:pt idx="203">
                  <c:v>24184730.400000002</c:v>
                </c:pt>
                <c:pt idx="204">
                  <c:v>24184730.400000002</c:v>
                </c:pt>
                <c:pt idx="205">
                  <c:v>24184730.400000002</c:v>
                </c:pt>
                <c:pt idx="206">
                  <c:v>24184730.400000002</c:v>
                </c:pt>
                <c:pt idx="207">
                  <c:v>24184730.400000002</c:v>
                </c:pt>
                <c:pt idx="208">
                  <c:v>24184730.400000002</c:v>
                </c:pt>
                <c:pt idx="209">
                  <c:v>24184730.400000002</c:v>
                </c:pt>
                <c:pt idx="210">
                  <c:v>24184730.400000002</c:v>
                </c:pt>
                <c:pt idx="211">
                  <c:v>24184730.400000002</c:v>
                </c:pt>
                <c:pt idx="212">
                  <c:v>24184730.400000002</c:v>
                </c:pt>
                <c:pt idx="213">
                  <c:v>24184730.400000002</c:v>
                </c:pt>
                <c:pt idx="214">
                  <c:v>24184730.400000002</c:v>
                </c:pt>
                <c:pt idx="215">
                  <c:v>24184730.400000002</c:v>
                </c:pt>
                <c:pt idx="216">
                  <c:v>24184730.400000002</c:v>
                </c:pt>
                <c:pt idx="217">
                  <c:v>24184730.400000002</c:v>
                </c:pt>
                <c:pt idx="218">
                  <c:v>24184730.400000002</c:v>
                </c:pt>
                <c:pt idx="219">
                  <c:v>24184730.400000002</c:v>
                </c:pt>
                <c:pt idx="220">
                  <c:v>24184730.400000002</c:v>
                </c:pt>
                <c:pt idx="221">
                  <c:v>24184730.400000002</c:v>
                </c:pt>
                <c:pt idx="222">
                  <c:v>24184730.400000002</c:v>
                </c:pt>
                <c:pt idx="223">
                  <c:v>24184730.400000002</c:v>
                </c:pt>
                <c:pt idx="224">
                  <c:v>24184730.400000002</c:v>
                </c:pt>
                <c:pt idx="225">
                  <c:v>24184730.400000002</c:v>
                </c:pt>
                <c:pt idx="226">
                  <c:v>24184730.400000002</c:v>
                </c:pt>
                <c:pt idx="227">
                  <c:v>24184730.400000002</c:v>
                </c:pt>
                <c:pt idx="228">
                  <c:v>24184730.400000002</c:v>
                </c:pt>
                <c:pt idx="229">
                  <c:v>24184730.400000002</c:v>
                </c:pt>
                <c:pt idx="230">
                  <c:v>24184730.400000002</c:v>
                </c:pt>
                <c:pt idx="231">
                  <c:v>24184730.400000002</c:v>
                </c:pt>
                <c:pt idx="232">
                  <c:v>24184730.400000002</c:v>
                </c:pt>
                <c:pt idx="233">
                  <c:v>24184730.400000002</c:v>
                </c:pt>
                <c:pt idx="234">
                  <c:v>24184730.400000002</c:v>
                </c:pt>
                <c:pt idx="235">
                  <c:v>24184730.400000002</c:v>
                </c:pt>
                <c:pt idx="236">
                  <c:v>24184730.400000002</c:v>
                </c:pt>
                <c:pt idx="237">
                  <c:v>24184730.400000002</c:v>
                </c:pt>
                <c:pt idx="238">
                  <c:v>24184730.400000002</c:v>
                </c:pt>
                <c:pt idx="239">
                  <c:v>24184730.400000002</c:v>
                </c:pt>
                <c:pt idx="240">
                  <c:v>24184730.400000002</c:v>
                </c:pt>
                <c:pt idx="241">
                  <c:v>24184730.400000002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1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155</c:v>
                </c:pt>
                <c:pt idx="1">
                  <c:v>165</c:v>
                </c:pt>
                <c:pt idx="2">
                  <c:v>244.5</c:v>
                </c:pt>
                <c:pt idx="3">
                  <c:v>399.33333333333331</c:v>
                </c:pt>
                <c:pt idx="4">
                  <c:v>609.25</c:v>
                </c:pt>
                <c:pt idx="5">
                  <c:v>846</c:v>
                </c:pt>
                <c:pt idx="6">
                  <c:v>1083.1666666666667</c:v>
                </c:pt>
                <c:pt idx="7">
                  <c:v>1647.8571428571429</c:v>
                </c:pt>
                <c:pt idx="8">
                  <c:v>1974.625</c:v>
                </c:pt>
                <c:pt idx="9">
                  <c:v>2415.7777777777778</c:v>
                </c:pt>
                <c:pt idx="10">
                  <c:v>2976.5</c:v>
                </c:pt>
                <c:pt idx="11">
                  <c:v>3705.909090909091</c:v>
                </c:pt>
                <c:pt idx="12">
                  <c:v>4146</c:v>
                </c:pt>
                <c:pt idx="13">
                  <c:v>5245</c:v>
                </c:pt>
                <c:pt idx="14">
                  <c:v>6439</c:v>
                </c:pt>
                <c:pt idx="15">
                  <c:v>7874</c:v>
                </c:pt>
                <c:pt idx="16">
                  <c:v>8422</c:v>
                </c:pt>
                <c:pt idx="17">
                  <c:v>10304</c:v>
                </c:pt>
                <c:pt idx="18">
                  <c:v>11876</c:v>
                </c:pt>
                <c:pt idx="19">
                  <c:v>14086</c:v>
                </c:pt>
                <c:pt idx="20">
                  <c:v>16854</c:v>
                </c:pt>
                <c:pt idx="21">
                  <c:v>19397</c:v>
                </c:pt>
                <c:pt idx="22">
                  <c:v>21384</c:v>
                </c:pt>
                <c:pt idx="23">
                  <c:v>23835</c:v>
                </c:pt>
                <c:pt idx="24">
                  <c:v>25874</c:v>
                </c:pt>
                <c:pt idx="25">
                  <c:v>29262</c:v>
                </c:pt>
                <c:pt idx="26">
                  <c:v>32580</c:v>
                </c:pt>
                <c:pt idx="27">
                  <c:v>38426</c:v>
                </c:pt>
                <c:pt idx="28">
                  <c:v>39910</c:v>
                </c:pt>
                <c:pt idx="29">
                  <c:v>41291</c:v>
                </c:pt>
                <c:pt idx="30">
                  <c:v>43665</c:v>
                </c:pt>
                <c:pt idx="31">
                  <c:v>43845</c:v>
                </c:pt>
                <c:pt idx="32">
                  <c:v>46214</c:v>
                </c:pt>
                <c:pt idx="33">
                  <c:v>48658</c:v>
                </c:pt>
                <c:pt idx="34">
                  <c:v>50265</c:v>
                </c:pt>
                <c:pt idx="35">
                  <c:v>50443</c:v>
                </c:pt>
                <c:pt idx="36">
                  <c:v>47623</c:v>
                </c:pt>
                <c:pt idx="37">
                  <c:v>45016</c:v>
                </c:pt>
                <c:pt idx="38">
                  <c:v>42902</c:v>
                </c:pt>
                <c:pt idx="39">
                  <c:v>42756</c:v>
                </c:pt>
                <c:pt idx="40">
                  <c:v>43108</c:v>
                </c:pt>
                <c:pt idx="41">
                  <c:v>42408</c:v>
                </c:pt>
                <c:pt idx="42">
                  <c:v>41651</c:v>
                </c:pt>
                <c:pt idx="43">
                  <c:v>38159</c:v>
                </c:pt>
                <c:pt idx="44">
                  <c:v>36105</c:v>
                </c:pt>
                <c:pt idx="45">
                  <c:v>34219</c:v>
                </c:pt>
                <c:pt idx="46">
                  <c:v>33976</c:v>
                </c:pt>
                <c:pt idx="47">
                  <c:v>35342</c:v>
                </c:pt>
                <c:pt idx="48">
                  <c:v>36223</c:v>
                </c:pt>
                <c:pt idx="49">
                  <c:v>34990</c:v>
                </c:pt>
                <c:pt idx="50">
                  <c:v>33816</c:v>
                </c:pt>
                <c:pt idx="51">
                  <c:v>32456</c:v>
                </c:pt>
                <c:pt idx="52">
                  <c:v>30116</c:v>
                </c:pt>
                <c:pt idx="53">
                  <c:v>29919</c:v>
                </c:pt>
                <c:pt idx="54">
                  <c:v>30702</c:v>
                </c:pt>
                <c:pt idx="55">
                  <c:v>31804</c:v>
                </c:pt>
                <c:pt idx="56">
                  <c:v>30265</c:v>
                </c:pt>
                <c:pt idx="57">
                  <c:v>28173</c:v>
                </c:pt>
                <c:pt idx="58">
                  <c:v>27200</c:v>
                </c:pt>
                <c:pt idx="59">
                  <c:v>25364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10</c:v>
                </c:pt>
                <c:pt idx="3">
                  <c:v>12</c:v>
                </c:pt>
                <c:pt idx="4">
                  <c:v>17</c:v>
                </c:pt>
                <c:pt idx="5">
                  <c:v>21</c:v>
                </c:pt>
                <c:pt idx="6">
                  <c:v>29</c:v>
                </c:pt>
                <c:pt idx="7">
                  <c:v>34</c:v>
                </c:pt>
                <c:pt idx="8">
                  <c:v>52</c:v>
                </c:pt>
                <c:pt idx="9">
                  <c:v>79</c:v>
                </c:pt>
                <c:pt idx="10">
                  <c:v>107</c:v>
                </c:pt>
                <c:pt idx="11">
                  <c:v>148</c:v>
                </c:pt>
                <c:pt idx="12">
                  <c:v>197</c:v>
                </c:pt>
                <c:pt idx="13">
                  <c:v>233</c:v>
                </c:pt>
                <c:pt idx="14">
                  <c:v>366</c:v>
                </c:pt>
                <c:pt idx="15">
                  <c:v>463</c:v>
                </c:pt>
                <c:pt idx="16">
                  <c:v>631</c:v>
                </c:pt>
                <c:pt idx="17">
                  <c:v>827</c:v>
                </c:pt>
                <c:pt idx="18">
                  <c:v>1016</c:v>
                </c:pt>
                <c:pt idx="19">
                  <c:v>1266</c:v>
                </c:pt>
                <c:pt idx="20">
                  <c:v>1441</c:v>
                </c:pt>
                <c:pt idx="21">
                  <c:v>1809</c:v>
                </c:pt>
                <c:pt idx="22">
                  <c:v>2158</c:v>
                </c:pt>
                <c:pt idx="23">
                  <c:v>2503</c:v>
                </c:pt>
                <c:pt idx="24">
                  <c:v>2978</c:v>
                </c:pt>
                <c:pt idx="25">
                  <c:v>3405</c:v>
                </c:pt>
                <c:pt idx="26">
                  <c:v>4032</c:v>
                </c:pt>
                <c:pt idx="27">
                  <c:v>4825</c:v>
                </c:pt>
                <c:pt idx="28">
                  <c:v>5476</c:v>
                </c:pt>
                <c:pt idx="29">
                  <c:v>6077</c:v>
                </c:pt>
                <c:pt idx="30">
                  <c:v>6820</c:v>
                </c:pt>
                <c:pt idx="31">
                  <c:v>7503</c:v>
                </c:pt>
                <c:pt idx="32">
                  <c:v>8215</c:v>
                </c:pt>
                <c:pt idx="33">
                  <c:v>9134</c:v>
                </c:pt>
                <c:pt idx="34">
                  <c:v>10023</c:v>
                </c:pt>
                <c:pt idx="35">
                  <c:v>10779</c:v>
                </c:pt>
                <c:pt idx="36">
                  <c:v>11591</c:v>
                </c:pt>
                <c:pt idx="37">
                  <c:v>12428</c:v>
                </c:pt>
                <c:pt idx="38">
                  <c:v>13155</c:v>
                </c:pt>
                <c:pt idx="39">
                  <c:v>13915</c:v>
                </c:pt>
                <c:pt idx="40">
                  <c:v>14681</c:v>
                </c:pt>
                <c:pt idx="41">
                  <c:v>15362</c:v>
                </c:pt>
                <c:pt idx="42">
                  <c:v>15887</c:v>
                </c:pt>
                <c:pt idx="43">
                  <c:v>16523</c:v>
                </c:pt>
                <c:pt idx="44">
                  <c:v>17127</c:v>
                </c:pt>
                <c:pt idx="45">
                  <c:v>17669</c:v>
                </c:pt>
                <c:pt idx="46">
                  <c:v>18279</c:v>
                </c:pt>
                <c:pt idx="47">
                  <c:v>18849</c:v>
                </c:pt>
                <c:pt idx="48">
                  <c:v>19468</c:v>
                </c:pt>
                <c:pt idx="49">
                  <c:v>19899</c:v>
                </c:pt>
                <c:pt idx="50">
                  <c:v>20465</c:v>
                </c:pt>
                <c:pt idx="51">
                  <c:v>21067</c:v>
                </c:pt>
                <c:pt idx="52">
                  <c:v>21645</c:v>
                </c:pt>
                <c:pt idx="53">
                  <c:v>22170</c:v>
                </c:pt>
                <c:pt idx="54">
                  <c:v>22745</c:v>
                </c:pt>
                <c:pt idx="55">
                  <c:v>23227</c:v>
                </c:pt>
                <c:pt idx="56">
                  <c:v>23660</c:v>
                </c:pt>
                <c:pt idx="57">
                  <c:v>24114</c:v>
                </c:pt>
                <c:pt idx="58">
                  <c:v>24648</c:v>
                </c:pt>
                <c:pt idx="59">
                  <c:v>25085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6.4516129032258007E-2</c:v>
                </c:pt>
                <c:pt idx="1">
                  <c:v>6.4516129032258007E-2</c:v>
                </c:pt>
                <c:pt idx="2">
                  <c:v>0.12832860734348048</c:v>
                </c:pt>
                <c:pt idx="3">
                  <c:v>0.23045184201925176</c:v>
                </c:pt>
                <c:pt idx="4">
                  <c:v>0.34496084446682634</c:v>
                </c:pt>
                <c:pt idx="5">
                  <c:v>0.39435343661882111</c:v>
                </c:pt>
                <c:pt idx="6">
                  <c:v>0.42303883159997385</c:v>
                </c:pt>
                <c:pt idx="7">
                  <c:v>0.44190135952010096</c:v>
                </c:pt>
                <c:pt idx="8">
                  <c:v>0.43274754246956143</c:v>
                </c:pt>
                <c:pt idx="9">
                  <c:v>0.38616744281253884</c:v>
                </c:pt>
                <c:pt idx="10">
                  <c:v>0.32664966770558129</c:v>
                </c:pt>
                <c:pt idx="11">
                  <c:v>0.29406295135820421</c:v>
                </c:pt>
                <c:pt idx="12">
                  <c:v>0.25588153007586228</c:v>
                </c:pt>
                <c:pt idx="13">
                  <c:v>0.23244643130683654</c:v>
                </c:pt>
                <c:pt idx="14">
                  <c:v>0.21168069796097325</c:v>
                </c:pt>
                <c:pt idx="15">
                  <c:v>0.21572179945101042</c:v>
                </c:pt>
                <c:pt idx="16">
                  <c:v>0.20327470918933557</c:v>
                </c:pt>
                <c:pt idx="17">
                  <c:v>0.19763963740175416</c:v>
                </c:pt>
                <c:pt idx="18">
                  <c:v>0.18523442968736825</c:v>
                </c:pt>
                <c:pt idx="19">
                  <c:v>0.18225176538089896</c:v>
                </c:pt>
                <c:pt idx="20">
                  <c:v>0.17048204854201784</c:v>
                </c:pt>
                <c:pt idx="21">
                  <c:v>0.17182100244799878</c:v>
                </c:pt>
                <c:pt idx="22">
                  <c:v>0.16773400217877268</c:v>
                </c:pt>
                <c:pt idx="23">
                  <c:v>0.16276795983467376</c:v>
                </c:pt>
                <c:pt idx="24">
                  <c:v>0.14534569756472523</c:v>
                </c:pt>
                <c:pt idx="25">
                  <c:v>0.13182443809404645</c:v>
                </c:pt>
                <c:pt idx="26">
                  <c:v>0.1184195606317493</c:v>
                </c:pt>
                <c:pt idx="27">
                  <c:v>0.11676942837133542</c:v>
                </c:pt>
                <c:pt idx="28">
                  <c:v>0.11408208251075973</c:v>
                </c:pt>
                <c:pt idx="29">
                  <c:v>0.11031692790165397</c:v>
                </c:pt>
                <c:pt idx="30">
                  <c:v>9.664291503604823E-2</c:v>
                </c:pt>
                <c:pt idx="31">
                  <c:v>8.0841438523338985E-2</c:v>
                </c:pt>
                <c:pt idx="32">
                  <c:v>6.0711226464708133E-2</c:v>
                </c:pt>
                <c:pt idx="33">
                  <c:v>4.640827662867205E-2</c:v>
                </c:pt>
                <c:pt idx="34">
                  <c:v>3.9383304053386636E-2</c:v>
                </c:pt>
                <c:pt idx="35">
                  <c:v>3.6610163179942257E-2</c:v>
                </c:pt>
                <c:pt idx="36">
                  <c:v>2.8688328880784802E-2</c:v>
                </c:pt>
                <c:pt idx="37">
                  <c:v>1.3569709500724595E-2</c:v>
                </c:pt>
                <c:pt idx="38">
                  <c:v>-4.4786535774251996E-3</c:v>
                </c:pt>
                <c:pt idx="39">
                  <c:v>-2.064876664990678E-2</c:v>
                </c:pt>
                <c:pt idx="40">
                  <c:v>-2.9215164330283632E-2</c:v>
                </c:pt>
                <c:pt idx="41">
                  <c:v>-2.8569701730764452E-2</c:v>
                </c:pt>
                <c:pt idx="42">
                  <c:v>-2.3095203499977218E-2</c:v>
                </c:pt>
                <c:pt idx="43">
                  <c:v>-2.0502069374401948E-2</c:v>
                </c:pt>
                <c:pt idx="44">
                  <c:v>-2.3942558742124437E-2</c:v>
                </c:pt>
                <c:pt idx="45">
                  <c:v>-3.3848148809823675E-2</c:v>
                </c:pt>
                <c:pt idx="46">
                  <c:v>-4.0584498908207887E-2</c:v>
                </c:pt>
                <c:pt idx="47">
                  <c:v>-4.0273386882977734E-2</c:v>
                </c:pt>
                <c:pt idx="48">
                  <c:v>-2.868146999486787E-2</c:v>
                </c:pt>
                <c:pt idx="49">
                  <c:v>-1.6310184356403485E-2</c:v>
                </c:pt>
                <c:pt idx="50">
                  <c:v>-6.3267344964731036E-3</c:v>
                </c:pt>
                <c:pt idx="51">
                  <c:v>-5.9109359592350126E-3</c:v>
                </c:pt>
                <c:pt idx="52">
                  <c:v>-1.4325016736244978E-2</c:v>
                </c:pt>
                <c:pt idx="53">
                  <c:v>-2.6042215402497626E-2</c:v>
                </c:pt>
                <c:pt idx="54">
                  <c:v>-3.16075441743792E-2</c:v>
                </c:pt>
                <c:pt idx="55">
                  <c:v>-2.5173222600455476E-2</c:v>
                </c:pt>
                <c:pt idx="56">
                  <c:v>-1.7294303807503703E-2</c:v>
                </c:pt>
                <c:pt idx="57">
                  <c:v>-1.3108273517834834E-2</c:v>
                </c:pt>
                <c:pt idx="58">
                  <c:v>-1.5335439120319205E-2</c:v>
                </c:pt>
                <c:pt idx="59">
                  <c:v>-2.3201294016952367E-2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43884</c:v>
                </c:pt>
                <c:pt idx="1">
                  <c:v>43885</c:v>
                </c:pt>
                <c:pt idx="2">
                  <c:v>43886</c:v>
                </c:pt>
                <c:pt idx="3">
                  <c:v>43887</c:v>
                </c:pt>
                <c:pt idx="4">
                  <c:v>43888</c:v>
                </c:pt>
                <c:pt idx="5">
                  <c:v>43889</c:v>
                </c:pt>
                <c:pt idx="6">
                  <c:v>43890</c:v>
                </c:pt>
                <c:pt idx="7">
                  <c:v>43891</c:v>
                </c:pt>
                <c:pt idx="8">
                  <c:v>43892</c:v>
                </c:pt>
                <c:pt idx="9">
                  <c:v>43893</c:v>
                </c:pt>
                <c:pt idx="10">
                  <c:v>43894</c:v>
                </c:pt>
                <c:pt idx="11">
                  <c:v>43895</c:v>
                </c:pt>
                <c:pt idx="12">
                  <c:v>43896</c:v>
                </c:pt>
                <c:pt idx="13">
                  <c:v>43897</c:v>
                </c:pt>
                <c:pt idx="14">
                  <c:v>43898</c:v>
                </c:pt>
                <c:pt idx="15">
                  <c:v>43899</c:v>
                </c:pt>
                <c:pt idx="16">
                  <c:v>43900</c:v>
                </c:pt>
                <c:pt idx="17">
                  <c:v>43901</c:v>
                </c:pt>
                <c:pt idx="18">
                  <c:v>43902</c:v>
                </c:pt>
                <c:pt idx="19">
                  <c:v>43903</c:v>
                </c:pt>
                <c:pt idx="20">
                  <c:v>43904</c:v>
                </c:pt>
                <c:pt idx="21">
                  <c:v>43905</c:v>
                </c:pt>
                <c:pt idx="22">
                  <c:v>43906</c:v>
                </c:pt>
                <c:pt idx="23">
                  <c:v>43907</c:v>
                </c:pt>
                <c:pt idx="24">
                  <c:v>43908</c:v>
                </c:pt>
                <c:pt idx="25">
                  <c:v>43909</c:v>
                </c:pt>
                <c:pt idx="26">
                  <c:v>43910</c:v>
                </c:pt>
                <c:pt idx="27">
                  <c:v>43911</c:v>
                </c:pt>
                <c:pt idx="28">
                  <c:v>43912</c:v>
                </c:pt>
                <c:pt idx="29">
                  <c:v>43913</c:v>
                </c:pt>
                <c:pt idx="30">
                  <c:v>43914</c:v>
                </c:pt>
                <c:pt idx="31">
                  <c:v>43915</c:v>
                </c:pt>
                <c:pt idx="32">
                  <c:v>43916</c:v>
                </c:pt>
                <c:pt idx="33">
                  <c:v>43917</c:v>
                </c:pt>
                <c:pt idx="34">
                  <c:v>43918</c:v>
                </c:pt>
                <c:pt idx="35">
                  <c:v>43919</c:v>
                </c:pt>
                <c:pt idx="36">
                  <c:v>43920</c:v>
                </c:pt>
                <c:pt idx="37">
                  <c:v>43921</c:v>
                </c:pt>
                <c:pt idx="38">
                  <c:v>43922</c:v>
                </c:pt>
                <c:pt idx="39">
                  <c:v>43923</c:v>
                </c:pt>
                <c:pt idx="40">
                  <c:v>43924</c:v>
                </c:pt>
                <c:pt idx="41">
                  <c:v>43925</c:v>
                </c:pt>
                <c:pt idx="42">
                  <c:v>43926</c:v>
                </c:pt>
                <c:pt idx="43">
                  <c:v>43927</c:v>
                </c:pt>
                <c:pt idx="44">
                  <c:v>43928</c:v>
                </c:pt>
                <c:pt idx="45">
                  <c:v>43929</c:v>
                </c:pt>
                <c:pt idx="46">
                  <c:v>43930</c:v>
                </c:pt>
                <c:pt idx="47">
                  <c:v>43931</c:v>
                </c:pt>
                <c:pt idx="48">
                  <c:v>43932</c:v>
                </c:pt>
                <c:pt idx="49">
                  <c:v>43933</c:v>
                </c:pt>
                <c:pt idx="50">
                  <c:v>43934</c:v>
                </c:pt>
                <c:pt idx="51">
                  <c:v>43935</c:v>
                </c:pt>
                <c:pt idx="52">
                  <c:v>43936</c:v>
                </c:pt>
                <c:pt idx="53">
                  <c:v>43937</c:v>
                </c:pt>
                <c:pt idx="54">
                  <c:v>43938</c:v>
                </c:pt>
                <c:pt idx="55">
                  <c:v>43939</c:v>
                </c:pt>
                <c:pt idx="56">
                  <c:v>43940</c:v>
                </c:pt>
                <c:pt idx="57">
                  <c:v>43941</c:v>
                </c:pt>
                <c:pt idx="58">
                  <c:v>43942</c:v>
                </c:pt>
                <c:pt idx="59">
                  <c:v>43943</c:v>
                </c:pt>
                <c:pt idx="60">
                  <c:v>43944</c:v>
                </c:pt>
                <c:pt idx="61">
                  <c:v>43945</c:v>
                </c:pt>
                <c:pt idx="62">
                  <c:v>43946</c:v>
                </c:pt>
                <c:pt idx="63">
                  <c:v>43947</c:v>
                </c:pt>
                <c:pt idx="64">
                  <c:v>43948</c:v>
                </c:pt>
                <c:pt idx="65">
                  <c:v>43949</c:v>
                </c:pt>
                <c:pt idx="66">
                  <c:v>43950</c:v>
                </c:pt>
                <c:pt idx="67">
                  <c:v>43951</c:v>
                </c:pt>
                <c:pt idx="68">
                  <c:v>43952</c:v>
                </c:pt>
                <c:pt idx="69">
                  <c:v>43953</c:v>
                </c:pt>
                <c:pt idx="70">
                  <c:v>43954</c:v>
                </c:pt>
                <c:pt idx="71">
                  <c:v>43955</c:v>
                </c:pt>
                <c:pt idx="72">
                  <c:v>43956</c:v>
                </c:pt>
                <c:pt idx="73">
                  <c:v>43957</c:v>
                </c:pt>
                <c:pt idx="74">
                  <c:v>43958</c:v>
                </c:pt>
                <c:pt idx="75">
                  <c:v>43959</c:v>
                </c:pt>
                <c:pt idx="76">
                  <c:v>43960</c:v>
                </c:pt>
                <c:pt idx="77">
                  <c:v>43961</c:v>
                </c:pt>
                <c:pt idx="78">
                  <c:v>43962</c:v>
                </c:pt>
                <c:pt idx="79">
                  <c:v>43963</c:v>
                </c:pt>
                <c:pt idx="80">
                  <c:v>43964</c:v>
                </c:pt>
                <c:pt idx="81">
                  <c:v>43965</c:v>
                </c:pt>
                <c:pt idx="82">
                  <c:v>43966</c:v>
                </c:pt>
                <c:pt idx="83">
                  <c:v>43967</c:v>
                </c:pt>
                <c:pt idx="84">
                  <c:v>43968</c:v>
                </c:pt>
                <c:pt idx="85">
                  <c:v>43969</c:v>
                </c:pt>
                <c:pt idx="86">
                  <c:v>43970</c:v>
                </c:pt>
                <c:pt idx="87">
                  <c:v>43971</c:v>
                </c:pt>
                <c:pt idx="88">
                  <c:v>43972</c:v>
                </c:pt>
                <c:pt idx="89">
                  <c:v>43973</c:v>
                </c:pt>
                <c:pt idx="90">
                  <c:v>43974</c:v>
                </c:pt>
                <c:pt idx="91">
                  <c:v>43975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43981</c:v>
                </c:pt>
                <c:pt idx="98">
                  <c:v>43982</c:v>
                </c:pt>
                <c:pt idx="99">
                  <c:v>43983</c:v>
                </c:pt>
                <c:pt idx="100">
                  <c:v>43984</c:v>
                </c:pt>
                <c:pt idx="101">
                  <c:v>43985</c:v>
                </c:pt>
                <c:pt idx="102">
                  <c:v>43986</c:v>
                </c:pt>
                <c:pt idx="103">
                  <c:v>43987</c:v>
                </c:pt>
                <c:pt idx="104">
                  <c:v>43988</c:v>
                </c:pt>
                <c:pt idx="105">
                  <c:v>43989</c:v>
                </c:pt>
                <c:pt idx="106">
                  <c:v>43990</c:v>
                </c:pt>
                <c:pt idx="107">
                  <c:v>43991</c:v>
                </c:pt>
                <c:pt idx="108">
                  <c:v>43992</c:v>
                </c:pt>
                <c:pt idx="109">
                  <c:v>43993</c:v>
                </c:pt>
                <c:pt idx="110">
                  <c:v>43994</c:v>
                </c:pt>
                <c:pt idx="111">
                  <c:v>43995</c:v>
                </c:pt>
                <c:pt idx="112">
                  <c:v>43996</c:v>
                </c:pt>
                <c:pt idx="113">
                  <c:v>43997</c:v>
                </c:pt>
                <c:pt idx="114">
                  <c:v>43998</c:v>
                </c:pt>
                <c:pt idx="115">
                  <c:v>43999</c:v>
                </c:pt>
                <c:pt idx="116">
                  <c:v>44000</c:v>
                </c:pt>
                <c:pt idx="117">
                  <c:v>44001</c:v>
                </c:pt>
                <c:pt idx="118">
                  <c:v>44002</c:v>
                </c:pt>
                <c:pt idx="119">
                  <c:v>44003</c:v>
                </c:pt>
                <c:pt idx="120">
                  <c:v>44004</c:v>
                </c:pt>
                <c:pt idx="121">
                  <c:v>44005</c:v>
                </c:pt>
                <c:pt idx="122">
                  <c:v>44006</c:v>
                </c:pt>
                <c:pt idx="123">
                  <c:v>44007</c:v>
                </c:pt>
                <c:pt idx="124">
                  <c:v>44008</c:v>
                </c:pt>
                <c:pt idx="125">
                  <c:v>44009</c:v>
                </c:pt>
                <c:pt idx="126">
                  <c:v>44010</c:v>
                </c:pt>
                <c:pt idx="127">
                  <c:v>44011</c:v>
                </c:pt>
                <c:pt idx="128">
                  <c:v>44012</c:v>
                </c:pt>
                <c:pt idx="129">
                  <c:v>44013</c:v>
                </c:pt>
                <c:pt idx="130">
                  <c:v>44014</c:v>
                </c:pt>
                <c:pt idx="131">
                  <c:v>44015</c:v>
                </c:pt>
                <c:pt idx="132">
                  <c:v>44016</c:v>
                </c:pt>
                <c:pt idx="133">
                  <c:v>44017</c:v>
                </c:pt>
                <c:pt idx="134">
                  <c:v>44018</c:v>
                </c:pt>
                <c:pt idx="135">
                  <c:v>44019</c:v>
                </c:pt>
                <c:pt idx="136">
                  <c:v>44020</c:v>
                </c:pt>
                <c:pt idx="137">
                  <c:v>44021</c:v>
                </c:pt>
                <c:pt idx="138">
                  <c:v>44022</c:v>
                </c:pt>
                <c:pt idx="139">
                  <c:v>44023</c:v>
                </c:pt>
                <c:pt idx="140">
                  <c:v>44024</c:v>
                </c:pt>
                <c:pt idx="141">
                  <c:v>44025</c:v>
                </c:pt>
                <c:pt idx="142">
                  <c:v>44026</c:v>
                </c:pt>
                <c:pt idx="143">
                  <c:v>44027</c:v>
                </c:pt>
                <c:pt idx="144">
                  <c:v>44028</c:v>
                </c:pt>
                <c:pt idx="145">
                  <c:v>44029</c:v>
                </c:pt>
                <c:pt idx="146">
                  <c:v>44030</c:v>
                </c:pt>
                <c:pt idx="147">
                  <c:v>44031</c:v>
                </c:pt>
                <c:pt idx="148">
                  <c:v>44032</c:v>
                </c:pt>
                <c:pt idx="149">
                  <c:v>44033</c:v>
                </c:pt>
                <c:pt idx="150">
                  <c:v>44034</c:v>
                </c:pt>
                <c:pt idx="151">
                  <c:v>44035</c:v>
                </c:pt>
                <c:pt idx="152">
                  <c:v>44036</c:v>
                </c:pt>
                <c:pt idx="153">
                  <c:v>44037</c:v>
                </c:pt>
                <c:pt idx="154">
                  <c:v>44038</c:v>
                </c:pt>
                <c:pt idx="155">
                  <c:v>44039</c:v>
                </c:pt>
                <c:pt idx="156">
                  <c:v>44040</c:v>
                </c:pt>
                <c:pt idx="157">
                  <c:v>44041</c:v>
                </c:pt>
                <c:pt idx="158">
                  <c:v>44042</c:v>
                </c:pt>
                <c:pt idx="159">
                  <c:v>44043</c:v>
                </c:pt>
                <c:pt idx="160">
                  <c:v>44044</c:v>
                </c:pt>
                <c:pt idx="161">
                  <c:v>44045</c:v>
                </c:pt>
                <c:pt idx="162">
                  <c:v>44046</c:v>
                </c:pt>
                <c:pt idx="163">
                  <c:v>44047</c:v>
                </c:pt>
                <c:pt idx="164">
                  <c:v>44048</c:v>
                </c:pt>
                <c:pt idx="165">
                  <c:v>44049</c:v>
                </c:pt>
                <c:pt idx="166">
                  <c:v>44050</c:v>
                </c:pt>
                <c:pt idx="167">
                  <c:v>44051</c:v>
                </c:pt>
                <c:pt idx="168">
                  <c:v>44052</c:v>
                </c:pt>
                <c:pt idx="169">
                  <c:v>44053</c:v>
                </c:pt>
                <c:pt idx="170">
                  <c:v>44054</c:v>
                </c:pt>
                <c:pt idx="171">
                  <c:v>44055</c:v>
                </c:pt>
                <c:pt idx="172">
                  <c:v>44056</c:v>
                </c:pt>
                <c:pt idx="173">
                  <c:v>44057</c:v>
                </c:pt>
                <c:pt idx="174">
                  <c:v>44058</c:v>
                </c:pt>
                <c:pt idx="175">
                  <c:v>44059</c:v>
                </c:pt>
                <c:pt idx="176">
                  <c:v>44060</c:v>
                </c:pt>
                <c:pt idx="177">
                  <c:v>44061</c:v>
                </c:pt>
                <c:pt idx="178">
                  <c:v>44062</c:v>
                </c:pt>
                <c:pt idx="179">
                  <c:v>44063</c:v>
                </c:pt>
                <c:pt idx="180">
                  <c:v>44064</c:v>
                </c:pt>
                <c:pt idx="181">
                  <c:v>44065</c:v>
                </c:pt>
                <c:pt idx="182">
                  <c:v>44066</c:v>
                </c:pt>
                <c:pt idx="183">
                  <c:v>44067</c:v>
                </c:pt>
                <c:pt idx="184">
                  <c:v>44068</c:v>
                </c:pt>
                <c:pt idx="185">
                  <c:v>44069</c:v>
                </c:pt>
                <c:pt idx="186">
                  <c:v>44070</c:v>
                </c:pt>
                <c:pt idx="187">
                  <c:v>44071</c:v>
                </c:pt>
                <c:pt idx="188">
                  <c:v>44072</c:v>
                </c:pt>
                <c:pt idx="189">
                  <c:v>44073</c:v>
                </c:pt>
                <c:pt idx="190">
                  <c:v>44074</c:v>
                </c:pt>
                <c:pt idx="191">
                  <c:v>44075</c:v>
                </c:pt>
                <c:pt idx="192">
                  <c:v>44076</c:v>
                </c:pt>
                <c:pt idx="193">
                  <c:v>44077</c:v>
                </c:pt>
                <c:pt idx="194">
                  <c:v>44078</c:v>
                </c:pt>
                <c:pt idx="195">
                  <c:v>44079</c:v>
                </c:pt>
                <c:pt idx="196">
                  <c:v>44080</c:v>
                </c:pt>
                <c:pt idx="197">
                  <c:v>44081</c:v>
                </c:pt>
                <c:pt idx="198">
                  <c:v>44082</c:v>
                </c:pt>
                <c:pt idx="199">
                  <c:v>44083</c:v>
                </c:pt>
                <c:pt idx="200">
                  <c:v>44084</c:v>
                </c:pt>
                <c:pt idx="201">
                  <c:v>44085</c:v>
                </c:pt>
                <c:pt idx="202">
                  <c:v>44086</c:v>
                </c:pt>
                <c:pt idx="203">
                  <c:v>44087</c:v>
                </c:pt>
                <c:pt idx="204">
                  <c:v>44088</c:v>
                </c:pt>
                <c:pt idx="205">
                  <c:v>44089</c:v>
                </c:pt>
                <c:pt idx="206">
                  <c:v>44090</c:v>
                </c:pt>
                <c:pt idx="207">
                  <c:v>44091</c:v>
                </c:pt>
                <c:pt idx="208">
                  <c:v>44092</c:v>
                </c:pt>
                <c:pt idx="209">
                  <c:v>44093</c:v>
                </c:pt>
                <c:pt idx="210">
                  <c:v>44094</c:v>
                </c:pt>
                <c:pt idx="211">
                  <c:v>44095</c:v>
                </c:pt>
                <c:pt idx="212">
                  <c:v>44096</c:v>
                </c:pt>
                <c:pt idx="213">
                  <c:v>44097</c:v>
                </c:pt>
                <c:pt idx="214">
                  <c:v>44098</c:v>
                </c:pt>
                <c:pt idx="215">
                  <c:v>44099</c:v>
                </c:pt>
                <c:pt idx="216">
                  <c:v>44100</c:v>
                </c:pt>
                <c:pt idx="217">
                  <c:v>44101</c:v>
                </c:pt>
                <c:pt idx="218">
                  <c:v>44102</c:v>
                </c:pt>
                <c:pt idx="219">
                  <c:v>44103</c:v>
                </c:pt>
                <c:pt idx="220">
                  <c:v>44104</c:v>
                </c:pt>
                <c:pt idx="221">
                  <c:v>44105</c:v>
                </c:pt>
                <c:pt idx="222">
                  <c:v>44106</c:v>
                </c:pt>
                <c:pt idx="223">
                  <c:v>44107</c:v>
                </c:pt>
                <c:pt idx="224">
                  <c:v>44108</c:v>
                </c:pt>
                <c:pt idx="225">
                  <c:v>44109</c:v>
                </c:pt>
                <c:pt idx="226">
                  <c:v>44110</c:v>
                </c:pt>
                <c:pt idx="227">
                  <c:v>44111</c:v>
                </c:pt>
                <c:pt idx="228">
                  <c:v>44112</c:v>
                </c:pt>
                <c:pt idx="229">
                  <c:v>44113</c:v>
                </c:pt>
                <c:pt idx="230">
                  <c:v>44114</c:v>
                </c:pt>
                <c:pt idx="231">
                  <c:v>44115</c:v>
                </c:pt>
                <c:pt idx="232">
                  <c:v>44116</c:v>
                </c:pt>
                <c:pt idx="233">
                  <c:v>44117</c:v>
                </c:pt>
                <c:pt idx="234">
                  <c:v>44118</c:v>
                </c:pt>
                <c:pt idx="235">
                  <c:v>44119</c:v>
                </c:pt>
                <c:pt idx="236">
                  <c:v>44120</c:v>
                </c:pt>
                <c:pt idx="237">
                  <c:v>44121</c:v>
                </c:pt>
                <c:pt idx="238">
                  <c:v>44122</c:v>
                </c:pt>
                <c:pt idx="239">
                  <c:v>44123</c:v>
                </c:pt>
                <c:pt idx="240">
                  <c:v>44124</c:v>
                </c:pt>
                <c:pt idx="241">
                  <c:v>44125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0.26147321534267465</c:v>
                </c:pt>
                <c:pt idx="6">
                  <c:v>0.29646218539346675</c:v>
                </c:pt>
                <c:pt idx="7">
                  <c:v>0.28761817324247008</c:v>
                </c:pt>
                <c:pt idx="8">
                  <c:v>0.3076922153161244</c:v>
                </c:pt>
                <c:pt idx="9">
                  <c:v>0.32592878962534916</c:v>
                </c:pt>
                <c:pt idx="10">
                  <c:v>0.36180803461012689</c:v>
                </c:pt>
                <c:pt idx="11">
                  <c:v>0.37667167655774408</c:v>
                </c:pt>
                <c:pt idx="12">
                  <c:v>0.3971164895517923</c:v>
                </c:pt>
                <c:pt idx="13">
                  <c:v>0.38540222735636998</c:v>
                </c:pt>
                <c:pt idx="14">
                  <c:v>0.37655407085677989</c:v>
                </c:pt>
                <c:pt idx="15">
                  <c:v>0.3496888816877961</c:v>
                </c:pt>
                <c:pt idx="16">
                  <c:v>0.34523858509674149</c:v>
                </c:pt>
                <c:pt idx="17">
                  <c:v>0.33639529633994886</c:v>
                </c:pt>
                <c:pt idx="18">
                  <c:v>0.33708318637107398</c:v>
                </c:pt>
                <c:pt idx="19">
                  <c:v>0.31883642443014487</c:v>
                </c:pt>
                <c:pt idx="20">
                  <c:v>0.29303766729474007</c:v>
                </c:pt>
                <c:pt idx="21">
                  <c:v>0.25703584206884211</c:v>
                </c:pt>
                <c:pt idx="22">
                  <c:v>0.2336185357636332</c:v>
                </c:pt>
                <c:pt idx="23">
                  <c:v>0.21451284086582767</c:v>
                </c:pt>
                <c:pt idx="24">
                  <c:v>0.19854934337023647</c:v>
                </c:pt>
                <c:pt idx="25">
                  <c:v>0.19061454072048542</c:v>
                </c:pt>
                <c:pt idx="26">
                  <c:v>0.18269977764241294</c:v>
                </c:pt>
                <c:pt idx="27">
                  <c:v>0.17870463528197908</c:v>
                </c:pt>
                <c:pt idx="28">
                  <c:v>0.17265293373357102</c:v>
                </c:pt>
                <c:pt idx="29">
                  <c:v>0.16580891954168239</c:v>
                </c:pt>
                <c:pt idx="30">
                  <c:v>0.15728816419507022</c:v>
                </c:pt>
                <c:pt idx="31">
                  <c:v>0.14487171810785107</c:v>
                </c:pt>
                <c:pt idx="32">
                  <c:v>0.13119574994724603</c:v>
                </c:pt>
                <c:pt idx="33">
                  <c:v>0.11743200327857939</c:v>
                </c:pt>
                <c:pt idx="34">
                  <c:v>0.10843251770590963</c:v>
                </c:pt>
                <c:pt idx="35">
                  <c:v>0.10295557086879525</c:v>
                </c:pt>
                <c:pt idx="36">
                  <c:v>9.733432419401522E-2</c:v>
                </c:pt>
                <c:pt idx="37">
                  <c:v>9.1024127711237426E-2</c:v>
                </c:pt>
                <c:pt idx="38">
                  <c:v>8.4296685334128263E-2</c:v>
                </c:pt>
                <c:pt idx="39">
                  <c:v>7.6609058384868867E-2</c:v>
                </c:pt>
                <c:pt idx="40">
                  <c:v>6.9081544665080832E-2</c:v>
                </c:pt>
                <c:pt idx="41">
                  <c:v>6.3169356125341622E-2</c:v>
                </c:pt>
                <c:pt idx="42">
                  <c:v>5.7342041180588797E-2</c:v>
                </c:pt>
                <c:pt idx="43">
                  <c:v>5.1643920715594982E-2</c:v>
                </c:pt>
                <c:pt idx="44">
                  <c:v>4.6464574336245734E-2</c:v>
                </c:pt>
                <c:pt idx="45">
                  <c:v>4.2268163107496516E-2</c:v>
                </c:pt>
                <c:pt idx="46">
                  <c:v>3.851392085448202E-2</c:v>
                </c:pt>
                <c:pt idx="47">
                  <c:v>3.5970747508003033E-2</c:v>
                </c:pt>
                <c:pt idx="48">
                  <c:v>3.4504497272847733E-2</c:v>
                </c:pt>
                <c:pt idx="49">
                  <c:v>3.2862665823823946E-2</c:v>
                </c:pt>
                <c:pt idx="50">
                  <c:v>3.1207253728140556E-2</c:v>
                </c:pt>
                <c:pt idx="51">
                  <c:v>2.9690632860017201E-2</c:v>
                </c:pt>
                <c:pt idx="52">
                  <c:v>2.8887905302559618E-2</c:v>
                </c:pt>
                <c:pt idx="53">
                  <c:v>2.7727107209036816E-2</c:v>
                </c:pt>
                <c:pt idx="54">
                  <c:v>2.7159741456978265E-2</c:v>
                </c:pt>
                <c:pt idx="55">
                  <c:v>2.6357752170186027E-2</c:v>
                </c:pt>
                <c:pt idx="56">
                  <c:v>2.5408691671711409E-2</c:v>
                </c:pt>
                <c:pt idx="57">
                  <c:v>2.3656326722708714E-2</c:v>
                </c:pt>
                <c:pt idx="58">
                  <c:v>2.2247709103647189E-2</c:v>
                </c:pt>
                <c:pt idx="59">
                  <c:v>2.1011309832060492E-2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49"/>
          <c:min val="4388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55487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47436</c:v>
                </c:pt>
                <c:pt idx="32">
                  <c:v>52279</c:v>
                </c:pt>
                <c:pt idx="33">
                  <c:v>55949</c:v>
                </c:pt>
                <c:pt idx="34">
                  <c:v>61474</c:v>
                </c:pt>
                <c:pt idx="35">
                  <c:v>66872</c:v>
                </c:pt>
                <c:pt idx="36">
                  <c:v>73605</c:v>
                </c:pt>
                <c:pt idx="37">
                  <c:v>79874</c:v>
                </c:pt>
                <c:pt idx="38">
                  <c:v>85206</c:v>
                </c:pt>
                <c:pt idx="39">
                  <c:v>89570</c:v>
                </c:pt>
                <c:pt idx="40">
                  <c:v>94845</c:v>
                </c:pt>
                <c:pt idx="41">
                  <c:v>99483</c:v>
                </c:pt>
                <c:pt idx="42">
                  <c:v>104145</c:v>
                </c:pt>
                <c:pt idx="43">
                  <c:v>109769</c:v>
                </c:pt>
                <c:pt idx="44">
                  <c:v>115314</c:v>
                </c:pt>
                <c:pt idx="45">
                  <c:v>121172</c:v>
                </c:pt>
                <c:pt idx="46">
                  <c:v>125856</c:v>
                </c:pt>
                <c:pt idx="47">
                  <c:v>130172</c:v>
                </c:pt>
                <c:pt idx="48">
                  <c:v>134638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13747</c:v>
                </c:pt>
                <c:pt idx="17">
                  <c:v>19273</c:v>
                </c:pt>
                <c:pt idx="18">
                  <c:v>25600</c:v>
                </c:pt>
                <c:pt idx="19">
                  <c:v>33276</c:v>
                </c:pt>
                <c:pt idx="20">
                  <c:v>43843</c:v>
                </c:pt>
                <c:pt idx="21">
                  <c:v>53736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121465</c:v>
                </c:pt>
                <c:pt idx="26">
                  <c:v>140909</c:v>
                </c:pt>
                <c:pt idx="27">
                  <c:v>161831</c:v>
                </c:pt>
                <c:pt idx="28">
                  <c:v>188172</c:v>
                </c:pt>
                <c:pt idx="29">
                  <c:v>213242</c:v>
                </c:pt>
                <c:pt idx="30">
                  <c:v>243622</c:v>
                </c:pt>
                <c:pt idx="31">
                  <c:v>275367</c:v>
                </c:pt>
                <c:pt idx="32">
                  <c:v>308650</c:v>
                </c:pt>
                <c:pt idx="33">
                  <c:v>336802</c:v>
                </c:pt>
                <c:pt idx="34">
                  <c:v>366317</c:v>
                </c:pt>
                <c:pt idx="35">
                  <c:v>397121</c:v>
                </c:pt>
                <c:pt idx="36">
                  <c:v>428654</c:v>
                </c:pt>
                <c:pt idx="37">
                  <c:v>462780</c:v>
                </c:pt>
                <c:pt idx="38">
                  <c:v>496535</c:v>
                </c:pt>
                <c:pt idx="39">
                  <c:v>526396</c:v>
                </c:pt>
                <c:pt idx="40">
                  <c:v>555313</c:v>
                </c:pt>
                <c:pt idx="41">
                  <c:v>580619</c:v>
                </c:pt>
                <c:pt idx="42">
                  <c:v>607670</c:v>
                </c:pt>
                <c:pt idx="43">
                  <c:v>636350</c:v>
                </c:pt>
                <c:pt idx="44">
                  <c:v>667592</c:v>
                </c:pt>
                <c:pt idx="45">
                  <c:v>699706</c:v>
                </c:pt>
                <c:pt idx="46">
                  <c:v>732197</c:v>
                </c:pt>
                <c:pt idx="47">
                  <c:v>758809</c:v>
                </c:pt>
                <c:pt idx="48">
                  <c:v>784326</c:v>
                </c:pt>
                <c:pt idx="49">
                  <c:v>812036</c:v>
                </c:pt>
                <c:pt idx="50">
                  <c:v>839675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128948</c:v>
                </c:pt>
                <c:pt idx="43">
                  <c:v>132547</c:v>
                </c:pt>
                <c:pt idx="44">
                  <c:v>135586</c:v>
                </c:pt>
                <c:pt idx="45">
                  <c:v>139422</c:v>
                </c:pt>
                <c:pt idx="46">
                  <c:v>143626</c:v>
                </c:pt>
                <c:pt idx="47">
                  <c:v>147577</c:v>
                </c:pt>
                <c:pt idx="48">
                  <c:v>152271</c:v>
                </c:pt>
                <c:pt idx="49">
                  <c:v>156363</c:v>
                </c:pt>
                <c:pt idx="50">
                  <c:v>159516</c:v>
                </c:pt>
                <c:pt idx="51">
                  <c:v>162488</c:v>
                </c:pt>
                <c:pt idx="52">
                  <c:v>165155</c:v>
                </c:pt>
                <c:pt idx="53">
                  <c:v>168941</c:v>
                </c:pt>
                <c:pt idx="54">
                  <c:v>172434</c:v>
                </c:pt>
                <c:pt idx="55">
                  <c:v>175925</c:v>
                </c:pt>
                <c:pt idx="56">
                  <c:v>178972</c:v>
                </c:pt>
                <c:pt idx="57">
                  <c:v>181228</c:v>
                </c:pt>
                <c:pt idx="58">
                  <c:v>183957</c:v>
                </c:pt>
                <c:pt idx="59">
                  <c:v>187327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83306</c:v>
                </c:pt>
                <c:pt idx="84">
                  <c:v>83356</c:v>
                </c:pt>
                <c:pt idx="85">
                  <c:v>83403</c:v>
                </c:pt>
                <c:pt idx="86">
                  <c:v>83760</c:v>
                </c:pt>
                <c:pt idx="87">
                  <c:v>83787</c:v>
                </c:pt>
                <c:pt idx="88">
                  <c:v>83805</c:v>
                </c:pt>
                <c:pt idx="89">
                  <c:v>83817</c:v>
                </c:pt>
                <c:pt idx="90">
                  <c:v>83853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69500</c:v>
                </c:pt>
                <c:pt idx="36">
                  <c:v>71412</c:v>
                </c:pt>
                <c:pt idx="37">
                  <c:v>75343</c:v>
                </c:pt>
                <c:pt idx="38">
                  <c:v>79163</c:v>
                </c:pt>
                <c:pt idx="39">
                  <c:v>83057</c:v>
                </c:pt>
                <c:pt idx="40">
                  <c:v>87366</c:v>
                </c:pt>
                <c:pt idx="41">
                  <c:v>91738</c:v>
                </c:pt>
                <c:pt idx="42">
                  <c:v>94863</c:v>
                </c:pt>
                <c:pt idx="43">
                  <c:v>121712</c:v>
                </c:pt>
                <c:pt idx="44">
                  <c:v>125394</c:v>
                </c:pt>
                <c:pt idx="45">
                  <c:v>131361</c:v>
                </c:pt>
                <c:pt idx="46">
                  <c:v>134582</c:v>
                </c:pt>
                <c:pt idx="47">
                  <c:v>147091</c:v>
                </c:pt>
                <c:pt idx="48">
                  <c:v>149130</c:v>
                </c:pt>
                <c:pt idx="49">
                  <c:v>149149</c:v>
                </c:pt>
                <c:pt idx="50">
                  <c:v>154097</c:v>
                </c:pt>
                <c:pt idx="51">
                  <c:v>156480</c:v>
                </c:pt>
                <c:pt idx="52">
                  <c:v>159297</c:v>
                </c:pt>
                <c:pt idx="53">
                  <c:v>157125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100123</c:v>
                </c:pt>
                <c:pt idx="36">
                  <c:v>103374</c:v>
                </c:pt>
                <c:pt idx="37">
                  <c:v>107663</c:v>
                </c:pt>
                <c:pt idx="38">
                  <c:v>113296</c:v>
                </c:pt>
                <c:pt idx="39">
                  <c:v>118181</c:v>
                </c:pt>
                <c:pt idx="40">
                  <c:v>122171</c:v>
                </c:pt>
                <c:pt idx="41">
                  <c:v>124908</c:v>
                </c:pt>
                <c:pt idx="42">
                  <c:v>127854</c:v>
                </c:pt>
                <c:pt idx="43">
                  <c:v>130072</c:v>
                </c:pt>
                <c:pt idx="44">
                  <c:v>131359</c:v>
                </c:pt>
                <c:pt idx="45">
                  <c:v>134753</c:v>
                </c:pt>
                <c:pt idx="46">
                  <c:v>137698</c:v>
                </c:pt>
                <c:pt idx="47">
                  <c:v>141397</c:v>
                </c:pt>
                <c:pt idx="48">
                  <c:v>143342</c:v>
                </c:pt>
                <c:pt idx="49">
                  <c:v>145184</c:v>
                </c:pt>
                <c:pt idx="50">
                  <c:v>147065</c:v>
                </c:pt>
                <c:pt idx="51">
                  <c:v>148291</c:v>
                </c:pt>
                <c:pt idx="52">
                  <c:v>150648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131646</c:v>
                </c:pt>
                <c:pt idx="35">
                  <c:v>136675</c:v>
                </c:pt>
                <c:pt idx="36">
                  <c:v>141942</c:v>
                </c:pt>
                <c:pt idx="37">
                  <c:v>148220</c:v>
                </c:pt>
                <c:pt idx="38">
                  <c:v>153222</c:v>
                </c:pt>
                <c:pt idx="39">
                  <c:v>158273</c:v>
                </c:pt>
                <c:pt idx="40">
                  <c:v>163027</c:v>
                </c:pt>
                <c:pt idx="41">
                  <c:v>166831</c:v>
                </c:pt>
                <c:pt idx="42">
                  <c:v>170099</c:v>
                </c:pt>
                <c:pt idx="43">
                  <c:v>172541</c:v>
                </c:pt>
                <c:pt idx="44">
                  <c:v>177644</c:v>
                </c:pt>
                <c:pt idx="45">
                  <c:v>184948</c:v>
                </c:pt>
                <c:pt idx="46">
                  <c:v>190839</c:v>
                </c:pt>
                <c:pt idx="47">
                  <c:v>191726</c:v>
                </c:pt>
                <c:pt idx="48">
                  <c:v>198674</c:v>
                </c:pt>
                <c:pt idx="49">
                  <c:v>200210</c:v>
                </c:pt>
                <c:pt idx="50">
                  <c:v>204178</c:v>
                </c:pt>
                <c:pt idx="51">
                  <c:v>208389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5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9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4943</c:v>
                </c:pt>
                <c:pt idx="26">
                  <c:v>5385</c:v>
                </c:pt>
                <c:pt idx="27">
                  <c:v>6171</c:v>
                </c:pt>
                <c:pt idx="28">
                  <c:v>7111</c:v>
                </c:pt>
                <c:pt idx="29">
                  <c:v>7993</c:v>
                </c:pt>
                <c:pt idx="30">
                  <c:v>8974</c:v>
                </c:pt>
                <c:pt idx="31">
                  <c:v>9892</c:v>
                </c:pt>
                <c:pt idx="32">
                  <c:v>10629</c:v>
                </c:pt>
                <c:pt idx="33">
                  <c:v>11347</c:v>
                </c:pt>
                <c:pt idx="34">
                  <c:v>12129</c:v>
                </c:pt>
                <c:pt idx="35">
                  <c:v>12894</c:v>
                </c:pt>
                <c:pt idx="36">
                  <c:v>13759</c:v>
                </c:pt>
                <c:pt idx="37">
                  <c:v>14607</c:v>
                </c:pt>
                <c:pt idx="38">
                  <c:v>15498</c:v>
                </c:pt>
                <c:pt idx="39">
                  <c:v>16095</c:v>
                </c:pt>
                <c:pt idx="40">
                  <c:v>16550</c:v>
                </c:pt>
                <c:pt idx="41">
                  <c:v>17378</c:v>
                </c:pt>
                <c:pt idx="42">
                  <c:v>18151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3874</c:v>
                </c:pt>
                <c:pt idx="28">
                  <c:v>4760</c:v>
                </c:pt>
                <c:pt idx="29">
                  <c:v>5929</c:v>
                </c:pt>
                <c:pt idx="30">
                  <c:v>7090</c:v>
                </c:pt>
                <c:pt idx="31">
                  <c:v>8408</c:v>
                </c:pt>
                <c:pt idx="32">
                  <c:v>9619</c:v>
                </c:pt>
                <c:pt idx="33">
                  <c:v>10783</c:v>
                </c:pt>
                <c:pt idx="34">
                  <c:v>12794</c:v>
                </c:pt>
                <c:pt idx="35">
                  <c:v>14704</c:v>
                </c:pt>
                <c:pt idx="36">
                  <c:v>16544</c:v>
                </c:pt>
                <c:pt idx="37">
                  <c:v>18595</c:v>
                </c:pt>
                <c:pt idx="38">
                  <c:v>20471</c:v>
                </c:pt>
                <c:pt idx="39">
                  <c:v>22029</c:v>
                </c:pt>
                <c:pt idx="40">
                  <c:v>23538</c:v>
                </c:pt>
                <c:pt idx="41">
                  <c:v>25843</c:v>
                </c:pt>
                <c:pt idx="42">
                  <c:v>28338</c:v>
                </c:pt>
                <c:pt idx="43">
                  <c:v>32930</c:v>
                </c:pt>
                <c:pt idx="44">
                  <c:v>36787</c:v>
                </c:pt>
                <c:pt idx="45">
                  <c:v>38664</c:v>
                </c:pt>
                <c:pt idx="46">
                  <c:v>40661</c:v>
                </c:pt>
                <c:pt idx="47">
                  <c:v>42094</c:v>
                </c:pt>
                <c:pt idx="48">
                  <c:v>44444</c:v>
                </c:pt>
                <c:pt idx="49">
                  <c:v>46583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15887</c:v>
                </c:pt>
                <c:pt idx="41">
                  <c:v>16523</c:v>
                </c:pt>
                <c:pt idx="42">
                  <c:v>17127</c:v>
                </c:pt>
                <c:pt idx="43">
                  <c:v>17669</c:v>
                </c:pt>
                <c:pt idx="44">
                  <c:v>18279</c:v>
                </c:pt>
                <c:pt idx="45">
                  <c:v>18849</c:v>
                </c:pt>
                <c:pt idx="46">
                  <c:v>19468</c:v>
                </c:pt>
                <c:pt idx="47">
                  <c:v>19899</c:v>
                </c:pt>
                <c:pt idx="48">
                  <c:v>20465</c:v>
                </c:pt>
                <c:pt idx="49">
                  <c:v>21067</c:v>
                </c:pt>
                <c:pt idx="50">
                  <c:v>21645</c:v>
                </c:pt>
                <c:pt idx="51">
                  <c:v>22170</c:v>
                </c:pt>
                <c:pt idx="52">
                  <c:v>22745</c:v>
                </c:pt>
                <c:pt idx="53">
                  <c:v>23227</c:v>
                </c:pt>
                <c:pt idx="54">
                  <c:v>23660</c:v>
                </c:pt>
                <c:pt idx="55">
                  <c:v>24114</c:v>
                </c:pt>
                <c:pt idx="56">
                  <c:v>24648</c:v>
                </c:pt>
                <c:pt idx="57">
                  <c:v>25085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3335</c:v>
                </c:pt>
                <c:pt idx="76">
                  <c:v>3335</c:v>
                </c:pt>
                <c:pt idx="77">
                  <c:v>3337</c:v>
                </c:pt>
                <c:pt idx="78">
                  <c:v>3339</c:v>
                </c:pt>
                <c:pt idx="79">
                  <c:v>3340</c:v>
                </c:pt>
                <c:pt idx="80">
                  <c:v>3343</c:v>
                </c:pt>
                <c:pt idx="81">
                  <c:v>3343</c:v>
                </c:pt>
                <c:pt idx="82">
                  <c:v>3345</c:v>
                </c:pt>
                <c:pt idx="83">
                  <c:v>3345</c:v>
                </c:pt>
                <c:pt idx="84">
                  <c:v>3346</c:v>
                </c:pt>
                <c:pt idx="85">
                  <c:v>3346</c:v>
                </c:pt>
                <c:pt idx="86">
                  <c:v>4636</c:v>
                </c:pt>
                <c:pt idx="87">
                  <c:v>4636</c:v>
                </c:pt>
                <c:pt idx="88">
                  <c:v>4636</c:v>
                </c:pt>
                <c:pt idx="89">
                  <c:v>4636</c:v>
                </c:pt>
                <c:pt idx="90">
                  <c:v>4636</c:v>
                </c:pt>
                <c:pt idx="91">
                  <c:v>4636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4414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8093</c:v>
                </c:pt>
                <c:pt idx="31">
                  <c:v>8926</c:v>
                </c:pt>
                <c:pt idx="32">
                  <c:v>10343</c:v>
                </c:pt>
                <c:pt idx="33">
                  <c:v>10887</c:v>
                </c:pt>
                <c:pt idx="34">
                  <c:v>12228</c:v>
                </c:pt>
                <c:pt idx="35">
                  <c:v>13215</c:v>
                </c:pt>
                <c:pt idx="36">
                  <c:v>13851</c:v>
                </c:pt>
                <c:pt idx="37">
                  <c:v>14412</c:v>
                </c:pt>
                <c:pt idx="38">
                  <c:v>14986</c:v>
                </c:pt>
                <c:pt idx="39">
                  <c:v>15748</c:v>
                </c:pt>
                <c:pt idx="40">
                  <c:v>17188</c:v>
                </c:pt>
                <c:pt idx="41">
                  <c:v>17941</c:v>
                </c:pt>
                <c:pt idx="42">
                  <c:v>18703</c:v>
                </c:pt>
                <c:pt idx="43">
                  <c:v>19345</c:v>
                </c:pt>
                <c:pt idx="44">
                  <c:v>19744</c:v>
                </c:pt>
                <c:pt idx="45">
                  <c:v>20292</c:v>
                </c:pt>
                <c:pt idx="46">
                  <c:v>20829</c:v>
                </c:pt>
                <c:pt idx="47">
                  <c:v>21373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1584</c:v>
                </c:pt>
                <c:pt idx="23">
                  <c:v>1810</c:v>
                </c:pt>
                <c:pt idx="24">
                  <c:v>2016</c:v>
                </c:pt>
                <c:pt idx="25">
                  <c:v>2349</c:v>
                </c:pt>
                <c:pt idx="26">
                  <c:v>2607</c:v>
                </c:pt>
                <c:pt idx="27">
                  <c:v>2767</c:v>
                </c:pt>
                <c:pt idx="28">
                  <c:v>2736</c:v>
                </c:pt>
                <c:pt idx="29">
                  <c:v>3022</c:v>
                </c:pt>
                <c:pt idx="30">
                  <c:v>3194</c:v>
                </c:pt>
                <c:pt idx="31">
                  <c:v>3294</c:v>
                </c:pt>
                <c:pt idx="32">
                  <c:v>3804</c:v>
                </c:pt>
                <c:pt idx="33">
                  <c:v>4052</c:v>
                </c:pt>
                <c:pt idx="34">
                  <c:v>4352</c:v>
                </c:pt>
                <c:pt idx="35">
                  <c:v>4459</c:v>
                </c:pt>
                <c:pt idx="36">
                  <c:v>4586</c:v>
                </c:pt>
                <c:pt idx="37">
                  <c:v>4862</c:v>
                </c:pt>
                <c:pt idx="38">
                  <c:v>5033</c:v>
                </c:pt>
                <c:pt idx="39">
                  <c:v>5279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12641</c:v>
                </c:pt>
                <c:pt idx="30">
                  <c:v>13341</c:v>
                </c:pt>
                <c:pt idx="31">
                  <c:v>14045</c:v>
                </c:pt>
                <c:pt idx="32">
                  <c:v>14792</c:v>
                </c:pt>
                <c:pt idx="33">
                  <c:v>15447</c:v>
                </c:pt>
                <c:pt idx="34">
                  <c:v>16081</c:v>
                </c:pt>
                <c:pt idx="35">
                  <c:v>16606</c:v>
                </c:pt>
                <c:pt idx="36">
                  <c:v>17209</c:v>
                </c:pt>
                <c:pt idx="37">
                  <c:v>17756</c:v>
                </c:pt>
                <c:pt idx="38">
                  <c:v>18056</c:v>
                </c:pt>
                <c:pt idx="39">
                  <c:v>18708</c:v>
                </c:pt>
                <c:pt idx="40">
                  <c:v>19315</c:v>
                </c:pt>
                <c:pt idx="41">
                  <c:v>20002</c:v>
                </c:pt>
                <c:pt idx="42">
                  <c:v>20043</c:v>
                </c:pt>
                <c:pt idx="43">
                  <c:v>20453</c:v>
                </c:pt>
                <c:pt idx="44">
                  <c:v>20852</c:v>
                </c:pt>
                <c:pt idx="45">
                  <c:v>21282</c:v>
                </c:pt>
                <c:pt idx="46">
                  <c:v>21717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5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CumulativeConfirmed!$C$128:$CN$128</c:f>
              <c:numCache>
                <c:formatCode>General</c:formatCode>
                <c:ptCount val="90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  <c:pt idx="73">
                  <c:v>120459</c:v>
                </c:pt>
                <c:pt idx="74">
                  <c:v>122989</c:v>
                </c:pt>
                <c:pt idx="75">
                  <c:v>127434</c:v>
                </c:pt>
                <c:pt idx="76">
                  <c:v>130573</c:v>
                </c:pt>
                <c:pt idx="77">
                  <c:v>134008</c:v>
                </c:pt>
                <c:pt idx="78">
                  <c:v>138294</c:v>
                </c:pt>
                <c:pt idx="79">
                  <c:v>143006</c:v>
                </c:pt>
                <c:pt idx="80">
                  <c:v>147588</c:v>
                </c:pt>
                <c:pt idx="81">
                  <c:v>152973</c:v>
                </c:pt>
                <c:pt idx="82">
                  <c:v>159309</c:v>
                </c:pt>
                <c:pt idx="83">
                  <c:v>165395</c:v>
                </c:pt>
                <c:pt idx="84">
                  <c:v>172133</c:v>
                </c:pt>
                <c:pt idx="85">
                  <c:v>179757</c:v>
                </c:pt>
                <c:pt idx="86">
                  <c:v>188230</c:v>
                </c:pt>
                <c:pt idx="87">
                  <c:v>197545</c:v>
                </c:pt>
                <c:pt idx="88">
                  <c:v>208402</c:v>
                </c:pt>
                <c:pt idx="89">
                  <c:v>216322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CumulativeConfirmed!$C$129:$CN$129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  <c:pt idx="73">
                  <c:v>615051</c:v>
                </c:pt>
                <c:pt idx="74">
                  <c:v>646458</c:v>
                </c:pt>
                <c:pt idx="75">
                  <c:v>676844</c:v>
                </c:pt>
                <c:pt idx="76">
                  <c:v>708670</c:v>
                </c:pt>
                <c:pt idx="77">
                  <c:v>746218</c:v>
                </c:pt>
                <c:pt idx="78">
                  <c:v>783282</c:v>
                </c:pt>
                <c:pt idx="79">
                  <c:v>822878</c:v>
                </c:pt>
                <c:pt idx="80">
                  <c:v>857928</c:v>
                </c:pt>
                <c:pt idx="81">
                  <c:v>913357</c:v>
                </c:pt>
                <c:pt idx="82">
                  <c:v>940718</c:v>
                </c:pt>
                <c:pt idx="83">
                  <c:v>969084</c:v>
                </c:pt>
                <c:pt idx="84">
                  <c:v>1001377</c:v>
                </c:pt>
                <c:pt idx="85">
                  <c:v>1046116</c:v>
                </c:pt>
                <c:pt idx="86">
                  <c:v>1079296</c:v>
                </c:pt>
                <c:pt idx="87">
                  <c:v>1102345</c:v>
                </c:pt>
                <c:pt idx="88">
                  <c:v>1135879</c:v>
                </c:pt>
                <c:pt idx="89">
                  <c:v>1160640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CumulativeConfirmed!$C$130:$CN$130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14870</c:v>
                </c:pt>
                <c:pt idx="58">
                  <c:v>20639</c:v>
                </c:pt>
                <c:pt idx="59">
                  <c:v>27435</c:v>
                </c:pt>
                <c:pt idx="60">
                  <c:v>35498</c:v>
                </c:pt>
                <c:pt idx="61">
                  <c:v>46812</c:v>
                </c:pt>
                <c:pt idx="62">
                  <c:v>57487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128995</c:v>
                </c:pt>
                <c:pt idx="67">
                  <c:v>149430</c:v>
                </c:pt>
                <c:pt idx="68">
                  <c:v>171754</c:v>
                </c:pt>
                <c:pt idx="69">
                  <c:v>199550</c:v>
                </c:pt>
                <c:pt idx="70">
                  <c:v>225836</c:v>
                </c:pt>
                <c:pt idx="71">
                  <c:v>258286</c:v>
                </c:pt>
                <c:pt idx="72">
                  <c:v>291536</c:v>
                </c:pt>
                <c:pt idx="73">
                  <c:v>325780</c:v>
                </c:pt>
                <c:pt idx="74">
                  <c:v>357096</c:v>
                </c:pt>
                <c:pt idx="75">
                  <c:v>387901</c:v>
                </c:pt>
                <c:pt idx="76">
                  <c:v>420493</c:v>
                </c:pt>
                <c:pt idx="77">
                  <c:v>453870</c:v>
                </c:pt>
                <c:pt idx="78">
                  <c:v>490279</c:v>
                </c:pt>
                <c:pt idx="79">
                  <c:v>525991</c:v>
                </c:pt>
                <c:pt idx="80">
                  <c:v>557813</c:v>
                </c:pt>
                <c:pt idx="81">
                  <c:v>588418</c:v>
                </c:pt>
                <c:pt idx="82">
                  <c:v>615793</c:v>
                </c:pt>
                <c:pt idx="83">
                  <c:v>644670</c:v>
                </c:pt>
                <c:pt idx="84">
                  <c:v>675119</c:v>
                </c:pt>
                <c:pt idx="85">
                  <c:v>709668</c:v>
                </c:pt>
                <c:pt idx="86">
                  <c:v>744570</c:v>
                </c:pt>
                <c:pt idx="87">
                  <c:v>779464</c:v>
                </c:pt>
                <c:pt idx="88">
                  <c:v>808102</c:v>
                </c:pt>
                <c:pt idx="89">
                  <c:v>836706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CumulativeConfirmed!$C$131:$CN$131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  <c:pt idx="73">
                  <c:v>24713</c:v>
                </c:pt>
                <c:pt idx="74">
                  <c:v>26876</c:v>
                </c:pt>
                <c:pt idx="75">
                  <c:v>28984</c:v>
                </c:pt>
                <c:pt idx="76">
                  <c:v>31977</c:v>
                </c:pt>
                <c:pt idx="77">
                  <c:v>37183</c:v>
                </c:pt>
                <c:pt idx="78">
                  <c:v>41539</c:v>
                </c:pt>
                <c:pt idx="79">
                  <c:v>47200</c:v>
                </c:pt>
                <c:pt idx="80">
                  <c:v>50167</c:v>
                </c:pt>
                <c:pt idx="81">
                  <c:v>53269</c:v>
                </c:pt>
                <c:pt idx="82">
                  <c:v>57536</c:v>
                </c:pt>
                <c:pt idx="83">
                  <c:v>60716</c:v>
                </c:pt>
                <c:pt idx="84">
                  <c:v>66242</c:v>
                </c:pt>
                <c:pt idx="85">
                  <c:v>70725</c:v>
                </c:pt>
                <c:pt idx="86">
                  <c:v>76398</c:v>
                </c:pt>
                <c:pt idx="87">
                  <c:v>81699</c:v>
                </c:pt>
                <c:pt idx="88">
                  <c:v>86534</c:v>
                </c:pt>
                <c:pt idx="89">
                  <c:v>91021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CumulativeConfirmed!$C$132:$CN$132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  <c:pt idx="73">
                  <c:v>7409</c:v>
                </c:pt>
                <c:pt idx="74">
                  <c:v>7969</c:v>
                </c:pt>
                <c:pt idx="75">
                  <c:v>8517</c:v>
                </c:pt>
                <c:pt idx="76">
                  <c:v>8983</c:v>
                </c:pt>
                <c:pt idx="77">
                  <c:v>9590</c:v>
                </c:pt>
                <c:pt idx="78">
                  <c:v>10173</c:v>
                </c:pt>
                <c:pt idx="79">
                  <c:v>10728</c:v>
                </c:pt>
                <c:pt idx="80">
                  <c:v>11283</c:v>
                </c:pt>
                <c:pt idx="81">
                  <c:v>11861</c:v>
                </c:pt>
                <c:pt idx="82">
                  <c:v>12453</c:v>
                </c:pt>
                <c:pt idx="83">
                  <c:v>13167</c:v>
                </c:pt>
                <c:pt idx="84">
                  <c:v>13805</c:v>
                </c:pt>
                <c:pt idx="85">
                  <c:v>14768</c:v>
                </c:pt>
                <c:pt idx="86">
                  <c:v>15771</c:v>
                </c:pt>
                <c:pt idx="87">
                  <c:v>16766</c:v>
                </c:pt>
                <c:pt idx="88">
                  <c:v>17533</c:v>
                </c:pt>
                <c:pt idx="89">
                  <c:v>18451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CumulativeConfirmed!$C$133:$CN$133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  <c:pt idx="73">
                  <c:v>72067</c:v>
                </c:pt>
                <c:pt idx="74">
                  <c:v>76197</c:v>
                </c:pt>
                <c:pt idx="75">
                  <c:v>79957</c:v>
                </c:pt>
                <c:pt idx="76">
                  <c:v>83419</c:v>
                </c:pt>
                <c:pt idx="77">
                  <c:v>86468</c:v>
                </c:pt>
                <c:pt idx="78">
                  <c:v>89765</c:v>
                </c:pt>
                <c:pt idx="79">
                  <c:v>93306</c:v>
                </c:pt>
                <c:pt idx="80">
                  <c:v>96882</c:v>
                </c:pt>
                <c:pt idx="81">
                  <c:v>100342</c:v>
                </c:pt>
                <c:pt idx="82">
                  <c:v>104029</c:v>
                </c:pt>
                <c:pt idx="83">
                  <c:v>107501</c:v>
                </c:pt>
                <c:pt idx="84">
                  <c:v>111072</c:v>
                </c:pt>
                <c:pt idx="85">
                  <c:v>114643</c:v>
                </c:pt>
                <c:pt idx="86">
                  <c:v>118513</c:v>
                </c:pt>
                <c:pt idx="87">
                  <c:v>121952</c:v>
                </c:pt>
                <c:pt idx="88">
                  <c:v>125980</c:v>
                </c:pt>
                <c:pt idx="89">
                  <c:v>129996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  <c:majorUnit val="3"/>
        <c:major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516957084016486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0.23860222868620365</c:v>
                </c:pt>
                <c:pt idx="26" formatCode="0%">
                  <c:v>0.21844678971572992</c:v>
                </c:pt>
                <c:pt idx="27" formatCode="0%">
                  <c:v>0.18849588630301226</c:v>
                </c:pt>
                <c:pt idx="28" formatCode="0%">
                  <c:v>0.16192848273398316</c:v>
                </c:pt>
                <c:pt idx="29" formatCode="0%">
                  <c:v>0.14568580598017547</c:v>
                </c:pt>
                <c:pt idx="30" formatCode="0%">
                  <c:v>0.13425874879574842</c:v>
                </c:pt>
                <c:pt idx="31" formatCode="0%">
                  <c:v>0.12898591705735321</c:v>
                </c:pt>
                <c:pt idx="32" formatCode="0%">
                  <c:v>0.12362703677056104</c:v>
                </c:pt>
                <c:pt idx="33" formatCode="0%">
                  <c:v>0.1140579928308374</c:v>
                </c:pt>
                <c:pt idx="34" formatCode="0%">
                  <c:v>9.9943590872475951E-2</c:v>
                </c:pt>
                <c:pt idx="35" formatCode="0%">
                  <c:v>8.6710194169443103E-2</c:v>
                </c:pt>
                <c:pt idx="36" formatCode="0%">
                  <c:v>7.6793738661829813E-2</c:v>
                </c:pt>
                <c:pt idx="37" formatCode="0%">
                  <c:v>6.9681793793911886E-2</c:v>
                </c:pt>
                <c:pt idx="38" formatCode="0%">
                  <c:v>6.6067972006562226E-2</c:v>
                </c:pt>
                <c:pt idx="39" formatCode="0%">
                  <c:v>6.2732515096318872E-2</c:v>
                </c:pt>
                <c:pt idx="40" formatCode="0%">
                  <c:v>5.791390476107653E-2</c:v>
                </c:pt>
                <c:pt idx="41" formatCode="0%">
                  <c:v>5.2405137141912451E-2</c:v>
                </c:pt>
                <c:pt idx="42" formatCode="0%">
                  <c:v>4.7801554476525641E-2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0.26847497389707481</c:v>
                </c:pt>
                <c:pt idx="28" formatCode="0%">
                  <c:v>0.25590954449344272</c:v>
                </c:pt>
                <c:pt idx="29" formatCode="0%">
                  <c:v>0.24947960406120315</c:v>
                </c:pt>
                <c:pt idx="30" formatCode="0%">
                  <c:v>0.24042200463982355</c:v>
                </c:pt>
                <c:pt idx="31" formatCode="0%">
                  <c:v>0.23511577527184749</c:v>
                </c:pt>
                <c:pt idx="32" formatCode="0%">
                  <c:v>0.22175593526817475</c:v>
                </c:pt>
                <c:pt idx="33" formatCode="0%">
                  <c:v>0.20262159571044358</c:v>
                </c:pt>
                <c:pt idx="34" formatCode="0%">
                  <c:v>0.18114886419830767</c:v>
                </c:pt>
                <c:pt idx="35" formatCode="0%">
                  <c:v>0.16700964787956604</c:v>
                </c:pt>
                <c:pt idx="36" formatCode="0%">
                  <c:v>0.15610301663139481</c:v>
                </c:pt>
                <c:pt idx="37" formatCode="0%">
                  <c:v>0.14764605750010537</c:v>
                </c:pt>
                <c:pt idx="38" formatCode="0%">
                  <c:v>0.14088733101480902</c:v>
                </c:pt>
                <c:pt idx="39" formatCode="0%">
                  <c:v>0.13083527982012569</c:v>
                </c:pt>
                <c:pt idx="40" formatCode="0%">
                  <c:v>0.11675326473619803</c:v>
                </c:pt>
                <c:pt idx="41" formatCode="0%">
                  <c:v>0.10225785776172309</c:v>
                </c:pt>
                <c:pt idx="42" formatCode="0%">
                  <c:v>9.3295266436388413E-2</c:v>
                </c:pt>
                <c:pt idx="43" formatCode="0%">
                  <c:v>9.3652748057364496E-2</c:v>
                </c:pt>
                <c:pt idx="44" formatCode="0%">
                  <c:v>9.8551931133668377E-2</c:v>
                </c:pt>
                <c:pt idx="45" formatCode="0%">
                  <c:v>0.10403116798758887</c:v>
                </c:pt>
                <c:pt idx="46" formatCode="0%">
                  <c:v>0.10241115767708135</c:v>
                </c:pt>
                <c:pt idx="47" formatCode="0%">
                  <c:v>9.3863082870205838E-2</c:v>
                </c:pt>
                <c:pt idx="48" formatCode="0%">
                  <c:v>7.9680420255915818E-2</c:v>
                </c:pt>
                <c:pt idx="49" formatCode="0%">
                  <c:v>6.4170252593733698E-2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5.7342041180588797E-2</c:v>
                </c:pt>
                <c:pt idx="41" formatCode="0%">
                  <c:v>5.1643920715594982E-2</c:v>
                </c:pt>
                <c:pt idx="42" formatCode="0%">
                  <c:v>4.6464574336245734E-2</c:v>
                </c:pt>
                <c:pt idx="43" formatCode="0%">
                  <c:v>4.2268163107496516E-2</c:v>
                </c:pt>
                <c:pt idx="44" formatCode="0%">
                  <c:v>3.851392085448202E-2</c:v>
                </c:pt>
                <c:pt idx="45" formatCode="0%">
                  <c:v>3.5970747508003033E-2</c:v>
                </c:pt>
                <c:pt idx="46" formatCode="0%">
                  <c:v>3.4504497272847733E-2</c:v>
                </c:pt>
                <c:pt idx="47" formatCode="0%">
                  <c:v>3.2862665823823946E-2</c:v>
                </c:pt>
                <c:pt idx="48" formatCode="0%">
                  <c:v>3.1207253728140556E-2</c:v>
                </c:pt>
                <c:pt idx="49" formatCode="0%">
                  <c:v>2.9690632860017201E-2</c:v>
                </c:pt>
                <c:pt idx="50" formatCode="0%">
                  <c:v>2.8887905302559618E-2</c:v>
                </c:pt>
                <c:pt idx="51" formatCode="0%">
                  <c:v>2.7727107209036816E-2</c:v>
                </c:pt>
                <c:pt idx="52" formatCode="0%">
                  <c:v>2.7159741456978265E-2</c:v>
                </c:pt>
                <c:pt idx="53" formatCode="0%">
                  <c:v>2.6357752170186027E-2</c:v>
                </c:pt>
                <c:pt idx="54" formatCode="0%">
                  <c:v>2.5408691671711409E-2</c:v>
                </c:pt>
                <c:pt idx="55" formatCode="0%">
                  <c:v>2.3656326722708714E-2</c:v>
                </c:pt>
                <c:pt idx="56" formatCode="0%">
                  <c:v>2.2247709103647189E-2</c:v>
                </c:pt>
                <c:pt idx="57" formatCode="0%">
                  <c:v>2.1011309832060492E-2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1.367056629468492E-3</c:v>
                </c:pt>
                <c:pt idx="75" formatCode="0%">
                  <c:v>1.3054417143005814E-3</c:v>
                </c:pt>
                <c:pt idx="76" formatCode="0%">
                  <c:v>1.1237264801800724E-3</c:v>
                </c:pt>
                <c:pt idx="77" formatCode="0%">
                  <c:v>8.6178740785669561E-4</c:v>
                </c:pt>
                <c:pt idx="78" formatCode="0%">
                  <c:v>6.6065926857613222E-4</c:v>
                </c:pt>
                <c:pt idx="79" formatCode="0%">
                  <c:v>5.4007619457974165E-4</c:v>
                </c:pt>
                <c:pt idx="80" formatCode="0%">
                  <c:v>4.7964904590121665E-4</c:v>
                </c:pt>
                <c:pt idx="81" formatCode="0%">
                  <c:v>4.5943015377399493E-4</c:v>
                </c:pt>
                <c:pt idx="82" formatCode="0%">
                  <c:v>4.7920477873142353E-4</c:v>
                </c:pt>
                <c:pt idx="83" formatCode="0%">
                  <c:v>4.3914829672934513E-4</c:v>
                </c:pt>
                <c:pt idx="84" formatCode="0%">
                  <c:v>3.9905599902782346E-4</c:v>
                </c:pt>
                <c:pt idx="85" formatCode="0%">
                  <c:v>2.9918988762478449E-4</c:v>
                </c:pt>
                <c:pt idx="86" formatCode="0%">
                  <c:v>2.2706950055211655E-2</c:v>
                </c:pt>
                <c:pt idx="87" formatCode="0%">
                  <c:v>4.507218150120762E-2</c:v>
                </c:pt>
                <c:pt idx="88" formatCode="0%">
                  <c:v>6.7497282424015426E-2</c:v>
                </c:pt>
                <c:pt idx="89" formatCode="0%">
                  <c:v>6.7433447068824634E-2</c:v>
                </c:pt>
                <c:pt idx="90" formatCode="0%">
                  <c:v>6.7412176250924175E-2</c:v>
                </c:pt>
                <c:pt idx="91" formatCode="0%">
                  <c:v>4.4927270288682486E-2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0.16937879810608725</c:v>
                </c:pt>
                <c:pt idx="27" formatCode="0%">
                  <c:v>0.17131821823495966</c:v>
                </c:pt>
                <c:pt idx="28" formatCode="0%">
                  <c:v>0.18568270536969145</c:v>
                </c:pt>
                <c:pt idx="29" formatCode="0%">
                  <c:v>0.19541334333257318</c:v>
                </c:pt>
                <c:pt idx="30" formatCode="0%">
                  <c:v>0.19410331365819902</c:v>
                </c:pt>
                <c:pt idx="31" formatCode="0%">
                  <c:v>0.17756636791319588</c:v>
                </c:pt>
                <c:pt idx="32" formatCode="0%">
                  <c:v>0.15683295785555681</c:v>
                </c:pt>
                <c:pt idx="33" formatCode="0%">
                  <c:v>0.13270348855289935</c:v>
                </c:pt>
                <c:pt idx="34" formatCode="0%">
                  <c:v>0.11580450067353569</c:v>
                </c:pt>
                <c:pt idx="35" formatCode="0%">
                  <c:v>0.10385389415584749</c:v>
                </c:pt>
                <c:pt idx="36" formatCode="0%">
                  <c:v>9.8478621575225953E-2</c:v>
                </c:pt>
                <c:pt idx="37" formatCode="0%">
                  <c:v>8.7832099433480318E-2</c:v>
                </c:pt>
                <c:pt idx="38" formatCode="0%">
                  <c:v>7.5483815649574959E-2</c:v>
                </c:pt>
                <c:pt idx="39" formatCode="0%">
                  <c:v>6.2165209798391276E-2</c:v>
                </c:pt>
                <c:pt idx="40" formatCode="0%">
                  <c:v>5.7290974048240795E-2</c:v>
                </c:pt>
                <c:pt idx="41" formatCode="0%">
                  <c:v>5.2995189346276263E-2</c:v>
                </c:pt>
                <c:pt idx="42" formatCode="0%">
                  <c:v>5.3531209907486499E-2</c:v>
                </c:pt>
                <c:pt idx="43" formatCode="0%">
                  <c:v>5.3001713926153236E-2</c:v>
                </c:pt>
                <c:pt idx="44" formatCode="0%">
                  <c:v>5.0720759806572126E-2</c:v>
                </c:pt>
                <c:pt idx="45" formatCode="0%">
                  <c:v>4.4138585139202435E-2</c:v>
                </c:pt>
                <c:pt idx="46" formatCode="0%">
                  <c:v>3.6775859801340349E-2</c:v>
                </c:pt>
                <c:pt idx="47" formatCode="0%">
                  <c:v>3.0370072249734498E-2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0.1730567714490511</c:v>
                </c:pt>
                <c:pt idx="23" formatCode="0%">
                  <c:v>0.15784123070790801</c:v>
                </c:pt>
                <c:pt idx="24" formatCode="0%">
                  <c:v>0.14199918727121977</c:v>
                </c:pt>
                <c:pt idx="25" formatCode="0%">
                  <c:v>0.13409777070157972</c:v>
                </c:pt>
                <c:pt idx="26" formatCode="0%">
                  <c:v>0.12759524761746008</c:v>
                </c:pt>
                <c:pt idx="27" formatCode="0%">
                  <c:v>0.12447780740962548</c:v>
                </c:pt>
                <c:pt idx="28" formatCode="0%">
                  <c:v>0.10986258353838174</c:v>
                </c:pt>
                <c:pt idx="29" formatCode="0%">
                  <c:v>9.616522518063686E-2</c:v>
                </c:pt>
                <c:pt idx="30" formatCode="0%">
                  <c:v>7.7952385221784562E-2</c:v>
                </c:pt>
                <c:pt idx="31" formatCode="0%">
                  <c:v>6.520162865728836E-2</c:v>
                </c:pt>
                <c:pt idx="32" formatCode="0%">
                  <c:v>5.9001446783990774E-2</c:v>
                </c:pt>
                <c:pt idx="33" formatCode="0%">
                  <c:v>6.5109757252433662E-2</c:v>
                </c:pt>
                <c:pt idx="34" formatCode="0%">
                  <c:v>7.4368958982990785E-2</c:v>
                </c:pt>
                <c:pt idx="35" formatCode="0%">
                  <c:v>7.5462015696106999E-2</c:v>
                </c:pt>
                <c:pt idx="36" formatCode="0%">
                  <c:v>7.1032228991232627E-2</c:v>
                </c:pt>
                <c:pt idx="37" formatCode="0%">
                  <c:v>6.2576931996667515E-2</c:v>
                </c:pt>
                <c:pt idx="38" formatCode="0%">
                  <c:v>5.43462817709904E-2</c:v>
                </c:pt>
                <c:pt idx="39" formatCode="0%">
                  <c:v>4.4664777987447168E-2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9.3238289857670686E-2</c:v>
                </c:pt>
                <c:pt idx="30" formatCode="0%">
                  <c:v>8.2579105050450366E-2</c:v>
                </c:pt>
                <c:pt idx="31" formatCode="0%">
                  <c:v>7.3121171829279172E-2</c:v>
                </c:pt>
                <c:pt idx="32" formatCode="0%">
                  <c:v>6.4360662844909822E-2</c:v>
                </c:pt>
                <c:pt idx="33" formatCode="0%">
                  <c:v>5.7659553081180016E-2</c:v>
                </c:pt>
                <c:pt idx="34" formatCode="0%">
                  <c:v>5.3098406196950609E-2</c:v>
                </c:pt>
                <c:pt idx="35" formatCode="0%">
                  <c:v>4.8934435247133479E-2</c:v>
                </c:pt>
                <c:pt idx="36" formatCode="0%">
                  <c:v>4.5181066699177354E-2</c:v>
                </c:pt>
                <c:pt idx="37" formatCode="0%">
                  <c:v>4.1143283786019724E-2</c:v>
                </c:pt>
                <c:pt idx="38" formatCode="0%">
                  <c:v>3.6792541001695746E-2</c:v>
                </c:pt>
                <c:pt idx="39" formatCode="0%">
                  <c:v>3.3210904428922307E-2</c:v>
                </c:pt>
                <c:pt idx="40" formatCode="0%">
                  <c:v>3.1038314898245749E-2</c:v>
                </c:pt>
                <c:pt idx="41" formatCode="0%">
                  <c:v>3.0649000533797599E-2</c:v>
                </c:pt>
                <c:pt idx="42" formatCode="0%">
                  <c:v>2.8583045839678967E-2</c:v>
                </c:pt>
                <c:pt idx="43" formatCode="0%">
                  <c:v>2.6769283203228245E-2</c:v>
                </c:pt>
                <c:pt idx="44" formatCode="0%">
                  <c:v>2.3902600329438545E-2</c:v>
                </c:pt>
                <c:pt idx="45" formatCode="0%">
                  <c:v>2.2255264866695306E-2</c:v>
                </c:pt>
                <c:pt idx="46" formatCode="0%">
                  <c:v>1.937027944522729E-2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0.13731081299336875</c:v>
                </c:pt>
                <c:pt idx="32" formatCode="0%">
                  <c:v>0.12894320889545283</c:v>
                </c:pt>
                <c:pt idx="33" formatCode="0%">
                  <c:v>0.11815393559099641</c:v>
                </c:pt>
                <c:pt idx="34" formatCode="0%">
                  <c:v>0.10638458621460505</c:v>
                </c:pt>
                <c:pt idx="35" formatCode="0%">
                  <c:v>9.8557202447032324E-2</c:v>
                </c:pt>
                <c:pt idx="36" formatCode="0%">
                  <c:v>9.4629315392769975E-2</c:v>
                </c:pt>
                <c:pt idx="37" formatCode="0%">
                  <c:v>9.1773359900835752E-2</c:v>
                </c:pt>
                <c:pt idx="38" formatCode="0%">
                  <c:v>8.9358759920375785E-2</c:v>
                </c:pt>
                <c:pt idx="39" formatCode="0%">
                  <c:v>8.4807154067991108E-2</c:v>
                </c:pt>
                <c:pt idx="40" formatCode="0%">
                  <c:v>7.9448893984442145E-2</c:v>
                </c:pt>
                <c:pt idx="41" formatCode="0%">
                  <c:v>7.0895851739942062E-2</c:v>
                </c:pt>
                <c:pt idx="42" formatCode="0%">
                  <c:v>6.3000089506543011E-2</c:v>
                </c:pt>
                <c:pt idx="43" formatCode="0%">
                  <c:v>5.6191207564150115E-2</c:v>
                </c:pt>
                <c:pt idx="44" formatCode="0%">
                  <c:v>5.2764167343251588E-2</c:v>
                </c:pt>
                <c:pt idx="45" formatCode="0%">
                  <c:v>5.1335298842294819E-2</c:v>
                </c:pt>
                <c:pt idx="46" formatCode="0%">
                  <c:v>5.0064399648267775E-2</c:v>
                </c:pt>
                <c:pt idx="47" formatCode="0%">
                  <c:v>4.7997304708185272E-2</c:v>
                </c:pt>
                <c:pt idx="48" formatCode="0%">
                  <c:v>4.5155437303434333E-2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0.32738918471897455</c:v>
                </c:pt>
                <c:pt idx="17" formatCode="0%">
                  <c:v>0.35955089263263584</c:v>
                </c:pt>
                <c:pt idx="18" formatCode="0%">
                  <c:v>0.39877875916229333</c:v>
                </c:pt>
                <c:pt idx="19" formatCode="0%">
                  <c:v>0.40133272933317787</c:v>
                </c:pt>
                <c:pt idx="20" formatCode="0%">
                  <c:v>0.40344237577703007</c:v>
                </c:pt>
                <c:pt idx="21" formatCode="0%">
                  <c:v>0.37204072875999389</c:v>
                </c:pt>
                <c:pt idx="22" formatCode="0%">
                  <c:v>0.3349173903431284</c:v>
                </c:pt>
                <c:pt idx="23" formatCode="0%">
                  <c:v>0.28649589796836494</c:v>
                </c:pt>
                <c:pt idx="24" formatCode="0%">
                  <c:v>0.26543550726277315</c:v>
                </c:pt>
                <c:pt idx="25" formatCode="0%">
                  <c:v>0.24802711661732504</c:v>
                </c:pt>
                <c:pt idx="26" formatCode="0%">
                  <c:v>0.22965533691888859</c:v>
                </c:pt>
                <c:pt idx="27" formatCode="0%">
                  <c:v>0.21199491900063783</c:v>
                </c:pt>
                <c:pt idx="28" formatCode="0%">
                  <c:v>0.19514507646568724</c:v>
                </c:pt>
                <c:pt idx="29" formatCode="0%">
                  <c:v>0.17749709004445532</c:v>
                </c:pt>
                <c:pt idx="30" formatCode="0%">
                  <c:v>0.16152065879689595</c:v>
                </c:pt>
                <c:pt idx="31" formatCode="0%">
                  <c:v>0.15081550199860469</c:v>
                </c:pt>
                <c:pt idx="32" formatCode="0%">
                  <c:v>0.14352731022001505</c:v>
                </c:pt>
                <c:pt idx="33" formatCode="0%">
                  <c:v>0.13490207903910814</c:v>
                </c:pt>
                <c:pt idx="34" formatCode="0%">
                  <c:v>0.12520069652405472</c:v>
                </c:pt>
                <c:pt idx="35" formatCode="0%">
                  <c:v>0.11347398145794003</c:v>
                </c:pt>
                <c:pt idx="36" formatCode="0%">
                  <c:v>0.10316325154799544</c:v>
                </c:pt>
                <c:pt idx="37" formatCode="0%">
                  <c:v>9.3194555359903467E-2</c:v>
                </c:pt>
                <c:pt idx="38" formatCode="0%">
                  <c:v>8.5883055192854732E-2</c:v>
                </c:pt>
                <c:pt idx="39" formatCode="0%">
                  <c:v>8.0103193648908125E-2</c:v>
                </c:pt>
                <c:pt idx="40" formatCode="0%">
                  <c:v>7.5095623322067651E-2</c:v>
                </c:pt>
                <c:pt idx="41" formatCode="0%">
                  <c:v>6.904353426352805E-2</c:v>
                </c:pt>
                <c:pt idx="42" formatCode="0%">
                  <c:v>6.2637735509936412E-2</c:v>
                </c:pt>
                <c:pt idx="43" formatCode="0%">
                  <c:v>5.6475367162620582E-2</c:v>
                </c:pt>
                <c:pt idx="44" formatCode="0%">
                  <c:v>5.1843282345226026E-2</c:v>
                </c:pt>
                <c:pt idx="45" formatCode="0%">
                  <c:v>4.8951133439452864E-2</c:v>
                </c:pt>
                <c:pt idx="46" formatCode="0%">
                  <c:v>4.7822225017102094E-2</c:v>
                </c:pt>
                <c:pt idx="47" formatCode="0%">
                  <c:v>4.673990570309039E-2</c:v>
                </c:pt>
                <c:pt idx="48" formatCode="0%">
                  <c:v>4.5203588473873291E-2</c:v>
                </c:pt>
                <c:pt idx="49" formatCode="0%">
                  <c:v>4.2692598924230239E-2</c:v>
                </c:pt>
                <c:pt idx="50" formatCode="0%">
                  <c:v>3.9932274650839185E-2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4.1168271384102319E-2</c:v>
                </c:pt>
                <c:pt idx="43" formatCode="0%">
                  <c:v>3.9574133336910101E-2</c:v>
                </c:pt>
                <c:pt idx="44" formatCode="0%">
                  <c:v>3.6781710181018092E-2</c:v>
                </c:pt>
                <c:pt idx="45" formatCode="0%">
                  <c:v>3.3572988471686736E-2</c:v>
                </c:pt>
                <c:pt idx="46" formatCode="0%">
                  <c:v>3.0859715987903453E-2</c:v>
                </c:pt>
                <c:pt idx="47" formatCode="0%">
                  <c:v>2.8962019073660805E-2</c:v>
                </c:pt>
                <c:pt idx="48" formatCode="0%">
                  <c:v>2.8088245247686272E-2</c:v>
                </c:pt>
                <c:pt idx="49" formatCode="0%">
                  <c:v>2.8138096372183636E-2</c:v>
                </c:pt>
                <c:pt idx="50" formatCode="0%">
                  <c:v>2.8117418000355388E-2</c:v>
                </c:pt>
                <c:pt idx="51" formatCode="0%">
                  <c:v>2.706806476088941E-2</c:v>
                </c:pt>
                <c:pt idx="52" formatCode="0%">
                  <c:v>2.5013665238004561E-2</c:v>
                </c:pt>
                <c:pt idx="53" formatCode="0%">
                  <c:v>2.2914093369839073E-2</c:v>
                </c:pt>
                <c:pt idx="54" formatCode="0%">
                  <c:v>2.1172170361151082E-2</c:v>
                </c:pt>
                <c:pt idx="55" formatCode="0%">
                  <c:v>2.0176718758309287E-2</c:v>
                </c:pt>
                <c:pt idx="56" formatCode="0%">
                  <c:v>1.9682746080047497E-2</c:v>
                </c:pt>
                <c:pt idx="57" formatCode="0%">
                  <c:v>1.9345519415499002E-2</c:v>
                </c:pt>
                <c:pt idx="58" formatCode="0%">
                  <c:v>1.8479065389115812E-2</c:v>
                </c:pt>
                <c:pt idx="59" formatCode="0%">
                  <c:v>1.7543489904220905E-2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8.5583843194014797E-4</c:v>
                </c:pt>
                <c:pt idx="75" formatCode="0%">
                  <c:v>7.8635340468731962E-4</c:v>
                </c:pt>
                <c:pt idx="76" formatCode="0%">
                  <c:v>7.3799125674874533E-4</c:v>
                </c:pt>
                <c:pt idx="77" formatCode="0%">
                  <c:v>7.1711896890932125E-4</c:v>
                </c:pt>
                <c:pt idx="78" formatCode="0%">
                  <c:v>7.4556333152830945E-4</c:v>
                </c:pt>
                <c:pt idx="79" formatCode="0%">
                  <c:v>7.877349889239641E-4</c:v>
                </c:pt>
                <c:pt idx="80" formatCode="0%">
                  <c:v>8.2828927683098463E-4</c:v>
                </c:pt>
                <c:pt idx="81" formatCode="0%">
                  <c:v>8.8873950445322869E-4</c:v>
                </c:pt>
                <c:pt idx="82" formatCode="0%">
                  <c:v>9.4020001439239686E-4</c:v>
                </c:pt>
                <c:pt idx="83" formatCode="0%">
                  <c:v>9.9876303065856331E-4</c:v>
                </c:pt>
                <c:pt idx="84" formatCode="0%">
                  <c:v>9.9706461719839545E-4</c:v>
                </c:pt>
                <c:pt idx="85" formatCode="0%">
                  <c:v>9.8426422137539338E-4</c:v>
                </c:pt>
                <c:pt idx="86" formatCode="0%">
                  <c:v>1.1452135791244118E-3</c:v>
                </c:pt>
                <c:pt idx="87" formatCode="0%">
                  <c:v>1.2709091679458477E-3</c:v>
                </c:pt>
                <c:pt idx="88" formatCode="0%">
                  <c:v>1.3574735865102088E-3</c:v>
                </c:pt>
                <c:pt idx="89" formatCode="0%">
                  <c:v>1.2248648067076928E-3</c:v>
                </c:pt>
                <c:pt idx="90" formatCode="0%">
                  <c:v>1.1251898799746751E-3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9.4528491517661337E-2</c:v>
                </c:pt>
                <c:pt idx="36" formatCode="0%">
                  <c:v>8.3646045141922906E-2</c:v>
                </c:pt>
                <c:pt idx="37" formatCode="0%">
                  <c:v>6.8924402618181002E-2</c:v>
                </c:pt>
                <c:pt idx="38" formatCode="0%">
                  <c:v>5.8006835353987242E-2</c:v>
                </c:pt>
                <c:pt idx="39" formatCode="0%">
                  <c:v>5.3825177582695373E-2</c:v>
                </c:pt>
                <c:pt idx="40" formatCode="0%">
                  <c:v>5.1221807522554196E-2</c:v>
                </c:pt>
                <c:pt idx="41" formatCode="0%">
                  <c:v>4.926236311604567E-2</c:v>
                </c:pt>
                <c:pt idx="42" formatCode="0%">
                  <c:v>4.8447827381669008E-2</c:v>
                </c:pt>
                <c:pt idx="43" formatCode="0%">
                  <c:v>6.2787785766001455E-2</c:v>
                </c:pt>
                <c:pt idx="44" formatCode="0%">
                  <c:v>7.4289649173925262E-2</c:v>
                </c:pt>
                <c:pt idx="45" formatCode="0%">
                  <c:v>8.6900681695850343E-2</c:v>
                </c:pt>
                <c:pt idx="46" formatCode="0%">
                  <c:v>8.3508216728968687E-2</c:v>
                </c:pt>
                <c:pt idx="47" formatCode="0%">
                  <c:v>8.5445083529100005E-2</c:v>
                </c:pt>
                <c:pt idx="48" formatCode="0%">
                  <c:v>7.0938844705091819E-2</c:v>
                </c:pt>
                <c:pt idx="49" formatCode="0%">
                  <c:v>5.6153728149010318E-2</c:v>
                </c:pt>
                <c:pt idx="50" formatCode="0%">
                  <c:v>3.6405545630672741E-2</c:v>
                </c:pt>
                <c:pt idx="51" formatCode="0%">
                  <c:v>3.2785913506585183E-2</c:v>
                </c:pt>
                <c:pt idx="52" formatCode="0%">
                  <c:v>2.6374446745459339E-2</c:v>
                </c:pt>
                <c:pt idx="53" formatCode="0%">
                  <c:v>1.9060334349571512E-2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7.456998820110676E-2</c:v>
                </c:pt>
                <c:pt idx="36" formatCode="0%">
                  <c:v>6.7396688824446896E-2</c:v>
                </c:pt>
                <c:pt idx="37" formatCode="0%">
                  <c:v>5.8649489158154301E-2</c:v>
                </c:pt>
                <c:pt idx="38" formatCode="0%">
                  <c:v>5.0548980198157269E-2</c:v>
                </c:pt>
                <c:pt idx="39" formatCode="0%">
                  <c:v>4.5201398048349585E-2</c:v>
                </c:pt>
                <c:pt idx="40" formatCode="0%">
                  <c:v>4.2432174421691192E-2</c:v>
                </c:pt>
                <c:pt idx="41" formatCode="0%">
                  <c:v>4.0475911992479276E-2</c:v>
                </c:pt>
                <c:pt idx="42" formatCode="0%">
                  <c:v>3.8050535469287196E-2</c:v>
                </c:pt>
                <c:pt idx="43" formatCode="0%">
                  <c:v>3.3848691503616989E-2</c:v>
                </c:pt>
                <c:pt idx="44" formatCode="0%">
                  <c:v>2.8114828044327893E-2</c:v>
                </c:pt>
                <c:pt idx="45" formatCode="0%">
                  <c:v>2.3055986270576961E-2</c:v>
                </c:pt>
                <c:pt idx="46" formatCode="0%">
                  <c:v>2.0284871631451058E-2</c:v>
                </c:pt>
                <c:pt idx="47" formatCode="0%">
                  <c:v>1.9942263588003401E-2</c:v>
                </c:pt>
                <c:pt idx="48" formatCode="0%">
                  <c:v>1.9882676568849567E-2</c:v>
                </c:pt>
                <c:pt idx="49" formatCode="0%">
                  <c:v>2.0058275238622542E-2</c:v>
                </c:pt>
                <c:pt idx="50" formatCode="0%">
                  <c:v>1.9158075535597414E-2</c:v>
                </c:pt>
                <c:pt idx="51" formatCode="0%">
                  <c:v>1.759611450518328E-2</c:v>
                </c:pt>
                <c:pt idx="52" formatCode="0%">
                  <c:v>1.5109570845202924E-2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7.4302166267627756E-2</c:v>
                </c:pt>
                <c:pt idx="35" formatCode="0%">
                  <c:v>6.536931475254322E-2</c:v>
                </c:pt>
                <c:pt idx="36" formatCode="0%">
                  <c:v>5.6562758069454024E-2</c:v>
                </c:pt>
                <c:pt idx="37" formatCode="0%">
                  <c:v>4.9623684526409605E-2</c:v>
                </c:pt>
                <c:pt idx="38" formatCode="0%">
                  <c:v>4.4188829486048332E-2</c:v>
                </c:pt>
                <c:pt idx="39" formatCode="0%">
                  <c:v>4.0563891709938162E-2</c:v>
                </c:pt>
                <c:pt idx="40" formatCode="0%">
                  <c:v>3.7679502342516193E-2</c:v>
                </c:pt>
                <c:pt idx="41" formatCode="0%">
                  <c:v>3.5419790334874447E-2</c:v>
                </c:pt>
                <c:pt idx="42" formatCode="0%">
                  <c:v>3.2216860762916598E-2</c:v>
                </c:pt>
                <c:pt idx="43" formatCode="0%">
                  <c:v>2.8264393105531971E-2</c:v>
                </c:pt>
                <c:pt idx="44" formatCode="0%">
                  <c:v>2.5104538809711825E-2</c:v>
                </c:pt>
                <c:pt idx="45" formatCode="0%">
                  <c:v>2.4315725896210783E-2</c:v>
                </c:pt>
                <c:pt idx="46" formatCode="0%">
                  <c:v>2.5389354051520947E-2</c:v>
                </c:pt>
                <c:pt idx="47" formatCode="0%">
                  <c:v>2.5677824310386638E-2</c:v>
                </c:pt>
                <c:pt idx="48" formatCode="0%">
                  <c:v>2.6696107027208187E-2</c:v>
                </c:pt>
                <c:pt idx="49" formatCode="0%">
                  <c:v>2.5679708636792808E-2</c:v>
                </c:pt>
                <c:pt idx="50" formatCode="0%">
                  <c:v>2.4264493419745941E-2</c:v>
                </c:pt>
                <c:pt idx="51" formatCode="0%">
                  <c:v>2.064560924413043E-2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0.74584</cdr:x>
      <cdr:y>0.63557</cdr:y>
    </cdr:from>
    <cdr:to>
      <cdr:x>0.85718</cdr:x>
      <cdr:y>0.69558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7930170" y="4106232"/>
          <a:ext cx="1183823" cy="387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0.65874</cdr:x>
      <cdr:y>0.1838</cdr:y>
    </cdr:from>
    <cdr:to>
      <cdr:x>0.77008</cdr:x>
      <cdr:y>0.24381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7004081" y="1187461"/>
          <a:ext cx="1183823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0.13808</cdr:x>
      <cdr:y>0.5649</cdr:y>
    </cdr:from>
    <cdr:to>
      <cdr:x>0.37634</cdr:x>
      <cdr:y>0.63273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468178" y="3649616"/>
          <a:ext cx="253330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0.30582</cdr:x>
      <cdr:y>0.41593</cdr:y>
    </cdr:from>
    <cdr:to>
      <cdr:x>0.50473</cdr:x>
      <cdr:y>0.48376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3251612" y="2687221"/>
          <a:ext cx="2114913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1" t="str">
        <f>C7&amp;" Covid-19 Active Case Projections"</f>
        <v>Italy Covid-19 Active Case Projections</v>
      </c>
      <c r="C2" s="10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3"/>
      <c r="C3" s="104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45" t="s">
        <v>535</v>
      </c>
      <c r="X3" s="146"/>
      <c r="Y3" s="147"/>
      <c r="Z3" s="154" t="s">
        <v>58</v>
      </c>
      <c r="AA3" s="160"/>
      <c r="AB3" s="160"/>
      <c r="AC3" s="155"/>
    </row>
    <row r="4" spans="1:32" x14ac:dyDescent="0.25">
      <c r="A4" s="46"/>
      <c r="B4" s="103"/>
      <c r="C4" s="104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48"/>
      <c r="X4" s="149"/>
      <c r="Y4" s="150"/>
      <c r="Z4" s="156"/>
      <c r="AA4" s="161"/>
      <c r="AB4" s="161"/>
      <c r="AC4" s="157"/>
    </row>
    <row r="5" spans="1:32" x14ac:dyDescent="0.25">
      <c r="A5" s="46"/>
      <c r="B5" s="105"/>
      <c r="C5" s="106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51"/>
      <c r="X5" s="152"/>
      <c r="Y5" s="153"/>
      <c r="Z5" s="158"/>
      <c r="AA5" s="162"/>
      <c r="AB5" s="162"/>
      <c r="AC5" s="159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09" t="s">
        <v>475</v>
      </c>
      <c r="C7" s="107" t="str">
        <f>Z3</f>
        <v>Italy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0"/>
      <c r="C8" s="108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45" t="s">
        <v>534</v>
      </c>
      <c r="X8" s="146"/>
      <c r="Y8" s="147"/>
      <c r="Z8" s="154">
        <v>5</v>
      </c>
      <c r="AA8" s="155"/>
      <c r="AB8" s="163" t="s">
        <v>543</v>
      </c>
      <c r="AC8" s="164"/>
      <c r="AD8" s="164"/>
      <c r="AE8" s="164"/>
      <c r="AF8" s="164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48"/>
      <c r="X9" s="149"/>
      <c r="Y9" s="150"/>
      <c r="Z9" s="156"/>
      <c r="AA9" s="157"/>
      <c r="AB9" s="163"/>
      <c r="AC9" s="164"/>
      <c r="AD9" s="164"/>
      <c r="AE9" s="164"/>
      <c r="AF9" s="164"/>
    </row>
    <row r="10" spans="1:32" ht="18.600000000000001" customHeight="1" x14ac:dyDescent="0.25">
      <c r="A10" s="46"/>
      <c r="B10" s="109" t="s">
        <v>498</v>
      </c>
      <c r="C10" s="117">
        <f>Projections_Data!C4</f>
        <v>187327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51"/>
      <c r="X10" s="152"/>
      <c r="Y10" s="153"/>
      <c r="Z10" s="158"/>
      <c r="AA10" s="159"/>
      <c r="AB10" s="163"/>
      <c r="AC10" s="164"/>
      <c r="AD10" s="164"/>
      <c r="AE10" s="164"/>
      <c r="AF10" s="164"/>
    </row>
    <row r="11" spans="1:32" ht="18.600000000000001" customHeight="1" x14ac:dyDescent="0.25">
      <c r="A11" s="46"/>
      <c r="B11" s="110"/>
      <c r="C11" s="118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09" t="s">
        <v>581</v>
      </c>
      <c r="C12" s="115">
        <f ca="1">Projections_Data!C6</f>
        <v>25364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10"/>
      <c r="C13" s="116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44" t="s">
        <v>536</v>
      </c>
      <c r="X13" s="144"/>
      <c r="Y13" s="144"/>
      <c r="Z13" s="144"/>
      <c r="AA13" s="144"/>
    </row>
    <row r="14" spans="1:32" ht="18.600000000000001" customHeight="1" x14ac:dyDescent="0.25">
      <c r="A14" s="46"/>
      <c r="B14" s="109" t="s">
        <v>582</v>
      </c>
      <c r="C14" s="113">
        <f ca="1">Projections_Data!C7</f>
        <v>136878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44"/>
      <c r="X14" s="144"/>
      <c r="Y14" s="144"/>
      <c r="Z14" s="144"/>
      <c r="AA14" s="144"/>
    </row>
    <row r="15" spans="1:32" ht="18.600000000000001" customHeight="1" x14ac:dyDescent="0.25">
      <c r="A15" s="46"/>
      <c r="B15" s="110"/>
      <c r="C15" s="114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40" t="s">
        <v>537</v>
      </c>
      <c r="X15" s="140"/>
      <c r="Y15" s="140"/>
      <c r="Z15" s="138">
        <v>0.2</v>
      </c>
      <c r="AA15" s="139"/>
    </row>
    <row r="16" spans="1:32" ht="18.600000000000001" customHeight="1" x14ac:dyDescent="0.25">
      <c r="A16" s="46"/>
      <c r="B16" s="109" t="s">
        <v>507</v>
      </c>
      <c r="C16" s="111">
        <f>Projections_Data!C8</f>
        <v>25085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40"/>
      <c r="X16" s="140"/>
      <c r="Y16" s="140"/>
      <c r="Z16" s="139"/>
      <c r="AA16" s="139"/>
    </row>
    <row r="17" spans="1:42" ht="18.600000000000001" customHeight="1" x14ac:dyDescent="0.25">
      <c r="A17" s="46"/>
      <c r="B17" s="110"/>
      <c r="C17" s="112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40" t="s">
        <v>538</v>
      </c>
      <c r="X17" s="140"/>
      <c r="Y17" s="140"/>
      <c r="Z17" s="138">
        <v>0.1</v>
      </c>
      <c r="AA17" s="139"/>
    </row>
    <row r="18" spans="1:42" ht="18.600000000000001" customHeight="1" x14ac:dyDescent="0.25">
      <c r="A18" s="46"/>
      <c r="B18" s="126" t="s">
        <v>594</v>
      </c>
      <c r="C18" s="128">
        <f ca="1">Projections_Data!C11</f>
        <v>-2.3201294016952367E-2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40"/>
      <c r="X18" s="140"/>
      <c r="Y18" s="140"/>
      <c r="Z18" s="139"/>
      <c r="AA18" s="139"/>
    </row>
    <row r="19" spans="1:42" ht="18.600000000000001" customHeight="1" x14ac:dyDescent="0.25">
      <c r="A19" s="46"/>
      <c r="B19" s="127"/>
      <c r="C19" s="129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40" t="s">
        <v>539</v>
      </c>
      <c r="X19" s="140"/>
      <c r="Y19" s="140"/>
      <c r="Z19" s="138">
        <v>0.05</v>
      </c>
      <c r="AA19" s="139"/>
    </row>
    <row r="20" spans="1:42" ht="18.600000000000001" customHeight="1" x14ac:dyDescent="0.25">
      <c r="A20" s="46"/>
      <c r="B20" s="122" t="s">
        <v>500</v>
      </c>
      <c r="C20" s="124">
        <f>Projections_Data!C14</f>
        <v>190456.53246185923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40"/>
      <c r="X20" s="140"/>
      <c r="Y20" s="140"/>
      <c r="Z20" s="139"/>
      <c r="AA20" s="139"/>
    </row>
    <row r="21" spans="1:42" ht="18.600000000000001" customHeight="1" x14ac:dyDescent="0.25">
      <c r="A21" s="46"/>
      <c r="B21" s="123"/>
      <c r="C21" s="125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26" t="s">
        <v>595</v>
      </c>
      <c r="C22" s="119">
        <f ca="1">Projections_Data!C13</f>
        <v>2.1011309832060492E-2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491</v>
      </c>
    </row>
    <row r="23" spans="1:42" ht="18.600000000000001" customHeight="1" x14ac:dyDescent="0.25">
      <c r="A23" s="46"/>
      <c r="B23" s="127"/>
      <c r="C23" s="12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09" t="s">
        <v>596</v>
      </c>
      <c r="C24" s="111">
        <f ca="1">C16*(1+C22)</f>
        <v>25612.068707137238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0"/>
      <c r="C25" s="112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606</v>
      </c>
    </row>
    <row r="26" spans="1:42" ht="18.600000000000001" customHeight="1" x14ac:dyDescent="0.25">
      <c r="A26" s="46"/>
      <c r="B26" s="136" t="s">
        <v>616</v>
      </c>
      <c r="C26" s="13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99" t="str">
        <f>"Source: Analysis of John Hopkins University and WHO data.
Data updated: "&amp;TEXT(Projections_Data!C2,"DD/MM/YYYY")&amp;"."</f>
        <v>Source: Analysis of John Hopkins University and WHO data.
Data updated: 22/04/2020.</v>
      </c>
      <c r="C27" s="99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03" t="str">
        <f>Projections_Data!B35</f>
        <v xml:space="preserve">Italy critically ill projections </v>
      </c>
      <c r="C29" s="104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3"/>
      <c r="C30" s="104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3"/>
      <c r="C31" s="104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5"/>
      <c r="C32" s="106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44" t="s">
        <v>540</v>
      </c>
      <c r="X32" s="144"/>
      <c r="Y32" s="144"/>
      <c r="Z32" s="166"/>
      <c r="AA32" s="166"/>
      <c r="AB32" s="141" t="s">
        <v>541</v>
      </c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44"/>
      <c r="X33" s="144"/>
      <c r="Y33" s="144"/>
      <c r="Z33" s="166"/>
      <c r="AA33" s="166"/>
      <c r="AB33" s="141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</row>
    <row r="34" spans="1:43" ht="15.6" customHeight="1" x14ac:dyDescent="0.25">
      <c r="A34" s="46"/>
      <c r="B34" s="134" t="s">
        <v>463</v>
      </c>
      <c r="C34" s="137">
        <f>Projections_Data!C16</f>
        <v>7557.7282499999992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44"/>
      <c r="X34" s="144"/>
      <c r="Y34" s="144"/>
      <c r="Z34" s="166"/>
      <c r="AA34" s="166"/>
      <c r="AB34" s="141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</row>
    <row r="35" spans="1:43" ht="18" customHeight="1" x14ac:dyDescent="0.25">
      <c r="A35" s="46"/>
      <c r="B35" s="134"/>
      <c r="C35" s="13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44"/>
      <c r="X35" s="144"/>
      <c r="Y35" s="144"/>
      <c r="Z35" s="166"/>
      <c r="AA35" s="166"/>
      <c r="AB35" s="141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</row>
    <row r="36" spans="1:43" ht="18" customHeight="1" x14ac:dyDescent="0.25">
      <c r="A36" s="46"/>
      <c r="B36" s="132" t="s">
        <v>512</v>
      </c>
      <c r="C36" s="121">
        <f>Projections_Data!C15</f>
        <v>0.33477555291015176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44"/>
      <c r="X36" s="144"/>
      <c r="Y36" s="144"/>
      <c r="Z36" s="166"/>
      <c r="AA36" s="166"/>
      <c r="AB36" s="141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</row>
    <row r="37" spans="1:43" ht="20.399999999999999" customHeight="1" x14ac:dyDescent="0.25">
      <c r="A37" s="46"/>
      <c r="B37" s="132"/>
      <c r="C37" s="121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2" t="s">
        <v>511</v>
      </c>
      <c r="C38" s="137">
        <f ca="1">Projections!C12*Projections!C36</f>
        <v>8491.247124013089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2"/>
      <c r="C39" s="13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44" t="s">
        <v>463</v>
      </c>
      <c r="X39" s="144"/>
      <c r="Y39" s="144"/>
      <c r="Z39" s="143"/>
      <c r="AA39" s="143"/>
      <c r="AB39" s="165" t="s">
        <v>542</v>
      </c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</row>
    <row r="40" spans="1:43" ht="20.399999999999999" customHeight="1" x14ac:dyDescent="0.25">
      <c r="A40" s="46"/>
      <c r="B40" s="132" t="s">
        <v>486</v>
      </c>
      <c r="C40" s="135">
        <f ca="1">Projections_Data!D31</f>
        <v>43907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44"/>
      <c r="X40" s="144"/>
      <c r="Y40" s="144"/>
      <c r="Z40" s="143"/>
      <c r="AA40" s="143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</row>
    <row r="41" spans="1:43" ht="20.399999999999999" customHeight="1" x14ac:dyDescent="0.25">
      <c r="A41" s="46"/>
      <c r="B41" s="132"/>
      <c r="C41" s="135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44"/>
      <c r="X41" s="144"/>
      <c r="Y41" s="144"/>
      <c r="Z41" s="143"/>
      <c r="AA41" s="143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</row>
    <row r="42" spans="1:43" ht="20.399999999999999" customHeight="1" x14ac:dyDescent="0.25">
      <c r="A42" s="46"/>
      <c r="B42" s="134" t="s">
        <v>487</v>
      </c>
      <c r="C42" s="133">
        <f ca="1">IFERROR(C40-TODAY(),"N/A")</f>
        <v>-37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44"/>
      <c r="X42" s="144"/>
      <c r="Y42" s="144"/>
      <c r="Z42" s="143"/>
      <c r="AA42" s="143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</row>
    <row r="43" spans="1:43" ht="18" customHeight="1" x14ac:dyDescent="0.25">
      <c r="A43" s="46"/>
      <c r="B43" s="134"/>
      <c r="C43" s="133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0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0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1"/>
      <c r="C45" s="131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45" t="s">
        <v>534</v>
      </c>
      <c r="X45" s="146"/>
      <c r="Y45" s="147"/>
      <c r="Z45" s="154"/>
      <c r="AA45" s="155"/>
    </row>
    <row r="46" spans="1:43" ht="15.6" customHeight="1" x14ac:dyDescent="0.25">
      <c r="A46" s="46"/>
      <c r="B46" s="131"/>
      <c r="C46" s="131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48"/>
      <c r="X46" s="149"/>
      <c r="Y46" s="150"/>
      <c r="Z46" s="156"/>
      <c r="AA46" s="157"/>
    </row>
    <row r="47" spans="1:43" ht="13.8" customHeight="1" x14ac:dyDescent="0.25">
      <c r="A47" s="46"/>
      <c r="B47" s="131"/>
      <c r="C47" s="131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51"/>
      <c r="X47" s="152"/>
      <c r="Y47" s="153"/>
      <c r="Z47" s="158"/>
      <c r="AA47" s="159"/>
    </row>
    <row r="48" spans="1:43" ht="14.4" customHeight="1" x14ac:dyDescent="0.25">
      <c r="A48" s="46"/>
      <c r="B48" s="131"/>
      <c r="C48" s="131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8" t="str">
        <f>"Source: Analysis of John Hopkins University and WHO data.
Data updated: "&amp;TEXT(Projections_Data!C2,"DD/MM/YYYY")&amp;"."</f>
        <v>Source: Analysis of John Hopkins University and WHO data.
Data updated: 22/04/2020.</v>
      </c>
      <c r="C49" s="9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99"/>
      <c r="C50" s="99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99"/>
      <c r="C51" s="99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99"/>
      <c r="C52" s="99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0"/>
      <c r="C53" s="10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  <mergeCell ref="Z17:AA18"/>
    <mergeCell ref="W19:Y20"/>
    <mergeCell ref="Z19:AA20"/>
    <mergeCell ref="AB32:AP36"/>
    <mergeCell ref="Z39:AA42"/>
    <mergeCell ref="W39:Y42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Days_Since_100!$C$5:$C$69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>
      <selection activeCell="I2" sqref="I2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551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504</v>
      </c>
      <c r="C3" s="64" t="s">
        <v>475</v>
      </c>
      <c r="D3" s="64" t="s">
        <v>550</v>
      </c>
      <c r="E3" s="64" t="s">
        <v>496</v>
      </c>
      <c r="F3" s="64" t="s">
        <v>557</v>
      </c>
      <c r="G3" s="64" t="s">
        <v>558</v>
      </c>
      <c r="H3" s="65" t="s">
        <v>559</v>
      </c>
      <c r="J3" s="72" t="s">
        <v>532</v>
      </c>
      <c r="K3" s="64" t="s">
        <v>508</v>
      </c>
      <c r="L3" s="64" t="s">
        <v>476</v>
      </c>
      <c r="M3" s="65" t="s">
        <v>509</v>
      </c>
      <c r="Q3" s="73" t="s">
        <v>533</v>
      </c>
    </row>
    <row r="4" spans="2:18" s="59" customFormat="1" ht="13.8" customHeight="1" x14ac:dyDescent="0.3">
      <c r="B4" s="81">
        <v>1</v>
      </c>
      <c r="C4" s="78" t="s">
        <v>38</v>
      </c>
      <c r="D4" s="75">
        <f>VLOOKUP(C4,Country_Data!B:F,5,FALSE)</f>
        <v>839675</v>
      </c>
      <c r="E4" s="75">
        <f>D4*Projections_Data!$C$15</f>
        <v>281102.66238983168</v>
      </c>
      <c r="F4" s="75">
        <f>VLOOKUP(C4,Country_Data!C:G,5,FALSE)</f>
        <v>46583</v>
      </c>
      <c r="G4" s="76">
        <f>IFERROR(VLOOKUP(C4,Days_Since_100!C:G,5,FALSE)-1,0)</f>
        <v>3.7144156991254507E-2</v>
      </c>
      <c r="H4" s="82">
        <f>IFERROR(VLOOKUP(C4,Deaths_since_10!C:G,5,FALSE)-1,0)</f>
        <v>0.39999999999999991</v>
      </c>
      <c r="J4" s="68" t="str">
        <f t="shared" ref="J4:J23" si="0">IFERROR(LOG((M4/E4),1+G4),"")</f>
        <v/>
      </c>
      <c r="K4" s="67"/>
      <c r="L4" s="61">
        <f>VLOOKUP(C4,Country_Data!C:J,8,FALSE)</f>
        <v>331002651</v>
      </c>
      <c r="M4" s="60">
        <f t="shared" ref="M4:M18" si="1">(L4/100000)*K4</f>
        <v>0</v>
      </c>
      <c r="O4" s="59">
        <f t="array" ref="O4">IF(OR(C4=$Q$4:$Q$22),1,0)</f>
        <v>1</v>
      </c>
      <c r="Q4" s="59" t="s">
        <v>38</v>
      </c>
    </row>
    <row r="5" spans="2:18" s="59" customFormat="1" ht="13.8" customHeight="1" x14ac:dyDescent="0.3">
      <c r="B5" s="66">
        <f t="shared" ref="B5:B36" si="2">B4+1</f>
        <v>2</v>
      </c>
      <c r="C5" s="62" t="s">
        <v>60</v>
      </c>
      <c r="D5" s="75">
        <f>VLOOKUP(C5,Country_Data!B:F,5,FALSE)</f>
        <v>208389</v>
      </c>
      <c r="E5" s="75">
        <f>D5*Projections_Data!$C$15</f>
        <v>69763.542695393611</v>
      </c>
      <c r="F5" s="75">
        <f>VLOOKUP(C5,Country_Data!C:G,5,FALSE)</f>
        <v>21717</v>
      </c>
      <c r="G5" s="76">
        <f>IFERROR(VLOOKUP(C5,Days_Since_100!C:G,5,FALSE)-1,0)</f>
        <v>1.7750985738049119E-2</v>
      </c>
      <c r="H5" s="77">
        <f>IFERROR(VLOOKUP(C5,Deaths_since_10!C:G,5,FALSE)-1,0)</f>
        <v>0.19999999999999996</v>
      </c>
      <c r="J5" s="68">
        <f t="shared" si="0"/>
        <v>-177.22344780473759</v>
      </c>
      <c r="K5" s="67">
        <v>6.6</v>
      </c>
      <c r="L5" s="61">
        <f>VLOOKUP(C5,Country_Data!C:J,8,FALSE)</f>
        <v>46754778</v>
      </c>
      <c r="M5" s="60">
        <f t="shared" si="1"/>
        <v>3085.8153479999996</v>
      </c>
      <c r="O5" s="59">
        <f t="array" ref="O5">IF(OR(C5=$Q$4:$Q$22),1,0)</f>
        <v>1</v>
      </c>
      <c r="Q5" s="59" t="s">
        <v>349</v>
      </c>
    </row>
    <row r="6" spans="2:18" s="59" customFormat="1" ht="13.8" customHeight="1" x14ac:dyDescent="0.3">
      <c r="B6" s="66">
        <f t="shared" si="2"/>
        <v>3</v>
      </c>
      <c r="C6" s="62" t="s">
        <v>58</v>
      </c>
      <c r="D6" s="75">
        <f>VLOOKUP(C6,Country_Data!B:F,5,FALSE)</f>
        <v>187327</v>
      </c>
      <c r="E6" s="75">
        <f>D6*Projections_Data!$C$15</f>
        <v>62712.5</v>
      </c>
      <c r="F6" s="75">
        <f>VLOOKUP(C6,Country_Data!C:G,5,FALSE)</f>
        <v>25085</v>
      </c>
      <c r="G6" s="76">
        <f>IFERROR(VLOOKUP(C6,Days_Since_100!C:G,5,FALSE)-1,0)</f>
        <v>1.6706254100365747E-2</v>
      </c>
      <c r="H6" s="77">
        <f>IFERROR(VLOOKUP(C6,Deaths_since_10!C:G,5,FALSE)-1,0)</f>
        <v>0</v>
      </c>
      <c r="J6" s="68">
        <f t="shared" si="0"/>
        <v>-172.01340490376322</v>
      </c>
      <c r="K6" s="67">
        <v>6</v>
      </c>
      <c r="L6" s="61">
        <f>VLOOKUP(C6,Country_Data!C:J,8,FALSE)</f>
        <v>60461826</v>
      </c>
      <c r="M6" s="60">
        <f t="shared" si="1"/>
        <v>3627.7095599999998</v>
      </c>
      <c r="O6" s="59">
        <f t="array" ref="O6">IF(OR(C6=$Q$4:$Q$22),1,0)</f>
        <v>1</v>
      </c>
      <c r="Q6" s="59" t="s">
        <v>58</v>
      </c>
    </row>
    <row r="7" spans="2:18" s="59" customFormat="1" ht="13.8" customHeight="1" x14ac:dyDescent="0.3">
      <c r="B7" s="66">
        <f t="shared" si="2"/>
        <v>4</v>
      </c>
      <c r="C7" s="62" t="s">
        <v>41</v>
      </c>
      <c r="D7" s="75">
        <f>VLOOKUP(C7,Country_Data!B:F,5,FALSE)</f>
        <v>159297</v>
      </c>
      <c r="E7" s="75">
        <f>D7*Projections_Data!$C$15</f>
        <v>53328.741251928448</v>
      </c>
      <c r="F7" s="75">
        <f>VLOOKUP(C7,Country_Data!C:G,5,FALSE)</f>
        <v>21373</v>
      </c>
      <c r="G7" s="76">
        <f>IFERROR(VLOOKUP(C7,Days_Since_100!C:G,5,FALSE)-1,0)</f>
        <v>1.0499387400330074E-2</v>
      </c>
      <c r="H7" s="77">
        <f>IFERROR(VLOOKUP(C7,Deaths_since_10!C:G,5,FALSE)-1,0)</f>
        <v>4.1590588349435853E-2</v>
      </c>
      <c r="J7" s="68">
        <f t="shared" si="0"/>
        <v>-243.83401234701401</v>
      </c>
      <c r="K7" s="67">
        <v>6.4</v>
      </c>
      <c r="L7" s="61">
        <f>VLOOKUP(C7,Country_Data!C:J,8,FALSE)</f>
        <v>65273511</v>
      </c>
      <c r="M7" s="60">
        <f t="shared" si="1"/>
        <v>4177.5047039999999</v>
      </c>
      <c r="O7" s="59">
        <f t="array" ref="O7">IF(OR(C7=$Q$4:$Q$22),1,0)</f>
        <v>0</v>
      </c>
      <c r="Q7" s="59" t="s">
        <v>60</v>
      </c>
    </row>
    <row r="8" spans="2:18" s="59" customFormat="1" ht="13.8" customHeight="1" x14ac:dyDescent="0.3">
      <c r="B8" s="66">
        <f t="shared" si="2"/>
        <v>5</v>
      </c>
      <c r="C8" s="62" t="s">
        <v>53</v>
      </c>
      <c r="D8" s="75">
        <f>VLOOKUP(C8,Country_Data!B:F,5,FALSE)</f>
        <v>150648</v>
      </c>
      <c r="E8" s="75">
        <f>D8*Projections_Data!$C$15</f>
        <v>50433.267494808541</v>
      </c>
      <c r="F8" s="75">
        <f>VLOOKUP(C8,Country_Data!C:G,5,FALSE)</f>
        <v>5279</v>
      </c>
      <c r="G8" s="76">
        <f>IFERROR(VLOOKUP(C8,Days_Since_100!C:G,5,FALSE)-1,0)</f>
        <v>1.275555745048651E-2</v>
      </c>
      <c r="H8" s="77">
        <f>IFERROR(VLOOKUP(C8,Deaths_since_10!C:G,5,FALSE)-1,0)</f>
        <v>0</v>
      </c>
      <c r="J8" s="68" t="str">
        <f t="shared" si="0"/>
        <v/>
      </c>
      <c r="K8" s="67"/>
      <c r="L8" s="61">
        <f>VLOOKUP(C8,Country_Data!C:J,8,FALSE)</f>
        <v>83783942</v>
      </c>
      <c r="M8" s="60">
        <f t="shared" si="1"/>
        <v>0</v>
      </c>
      <c r="O8" s="59">
        <f t="array" ref="O8">IF(OR(C8=$Q$4:$Q$22),1,0)</f>
        <v>0</v>
      </c>
    </row>
    <row r="9" spans="2:18" s="59" customFormat="1" ht="13.8" customHeight="1" x14ac:dyDescent="0.3">
      <c r="B9" s="66">
        <f t="shared" si="2"/>
        <v>6</v>
      </c>
      <c r="C9" s="62" t="s">
        <v>349</v>
      </c>
      <c r="D9" s="75">
        <f>VLOOKUP(C9,Country_Data!B:F,5,FALSE)</f>
        <v>134638</v>
      </c>
      <c r="E9" s="75">
        <f>D9*Projections_Data!$C$15</f>
        <v>45073.510892717015</v>
      </c>
      <c r="F9" s="75">
        <f>VLOOKUP(C9,Country_Data!C:G,5,FALSE)</f>
        <v>18151</v>
      </c>
      <c r="G9" s="76">
        <f>IFERROR(VLOOKUP(C9,Days_Since_100!C:G,5,FALSE)-1,0)</f>
        <v>4.1687826265694783E-2</v>
      </c>
      <c r="H9" s="77">
        <f>IFERROR(VLOOKUP(C9,Deaths_since_10!C:G,5,FALSE)-1,0)</f>
        <v>9.2144425977865207E-2</v>
      </c>
      <c r="J9" s="68">
        <f t="shared" si="0"/>
        <v>-27.268903892322708</v>
      </c>
      <c r="K9" s="67">
        <v>21.8</v>
      </c>
      <c r="L9" s="61">
        <f>VLOOKUP(C9,Country_Data!C:J,8,FALSE)</f>
        <v>67886011</v>
      </c>
      <c r="M9" s="60">
        <f t="shared" si="1"/>
        <v>14799.150398</v>
      </c>
      <c r="O9" s="59">
        <f t="array" ref="O9">IF(OR(C9=$Q$4:$Q$22),1,0)</f>
        <v>1</v>
      </c>
    </row>
    <row r="10" spans="2:18" s="59" customFormat="1" ht="13.8" customHeight="1" x14ac:dyDescent="0.3">
      <c r="B10" s="66">
        <f t="shared" si="2"/>
        <v>7</v>
      </c>
      <c r="C10" s="62" t="s">
        <v>337</v>
      </c>
      <c r="D10" s="75">
        <f>VLOOKUP(C10,Country_Data!B:F,5,FALSE)</f>
        <v>83868</v>
      </c>
      <c r="E10" s="75">
        <f>D10*Projections_Data!$C$15</f>
        <v>28076.956071468609</v>
      </c>
      <c r="F10" s="75">
        <f>VLOOKUP(C10,Country_Data!C:G,5,FALSE)</f>
        <v>4636</v>
      </c>
      <c r="G10" s="76">
        <f>IFERROR(VLOOKUP(C10,Days_Since_100!C:G,5,FALSE)-1,0)</f>
        <v>1.0767764807217972E-3</v>
      </c>
      <c r="H10" s="77">
        <f>IFERROR(VLOOKUP(C10,Deaths_since_10!C:G,5,FALSE)-1,0)</f>
        <v>0</v>
      </c>
      <c r="J10" s="68">
        <f t="shared" si="0"/>
        <v>569.35958019212285</v>
      </c>
      <c r="K10" s="67">
        <v>3.6</v>
      </c>
      <c r="L10" s="61">
        <f>VLOOKUP(C10,Country_Data!C:J,8,FALSE)</f>
        <v>1439323776</v>
      </c>
      <c r="M10" s="60">
        <f t="shared" si="1"/>
        <v>51815.655936000003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2"/>
        <v>8</v>
      </c>
      <c r="C11" s="62" t="s">
        <v>338</v>
      </c>
      <c r="D11" s="75">
        <f>VLOOKUP(C11,Country_Data!B:F,5,FALSE)</f>
        <v>85996</v>
      </c>
      <c r="E11" s="75">
        <f>D11*Projections_Data!$C$15</f>
        <v>28789.358448061412</v>
      </c>
      <c r="F11" s="75">
        <f>VLOOKUP(C11,Country_Data!C:G,5,FALSE)</f>
        <v>5391</v>
      </c>
      <c r="G11" s="76">
        <f>IFERROR(VLOOKUP(C11,Days_Since_100!C:G,5,FALSE)-1,0)</f>
        <v>1.58481174534022E-2</v>
      </c>
      <c r="H11" s="77">
        <f>IFERROR(VLOOKUP(C11,Deaths_since_10!C:G,5,FALSE)-1,0)</f>
        <v>0</v>
      </c>
      <c r="J11" s="68" t="str">
        <f t="shared" si="0"/>
        <v/>
      </c>
      <c r="K11" s="67"/>
      <c r="L11" s="61">
        <f>VLOOKUP(C11,Country_Data!C:J,8,FALSE)</f>
        <v>83992949</v>
      </c>
      <c r="M11" s="60">
        <f t="shared" si="1"/>
        <v>0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2"/>
        <v>9</v>
      </c>
      <c r="C12" s="62" t="s">
        <v>63</v>
      </c>
      <c r="D12" s="75">
        <f>VLOOKUP(C12,Country_Data!B:F,5,FALSE)</f>
        <v>41889</v>
      </c>
      <c r="E12" s="75">
        <f>D12*Projections_Data!$C$15</f>
        <v>14023.413135853347</v>
      </c>
      <c r="F12" s="75">
        <f>VLOOKUP(C12,Country_Data!C:G,5,FALSE)</f>
        <v>6262</v>
      </c>
      <c r="G12" s="76">
        <f>IFERROR(VLOOKUP(C12,Days_Since_100!C:G,5,FALSE)-1,0)</f>
        <v>2.9976167750666916E-2</v>
      </c>
      <c r="H12" s="77">
        <f>IFERROR(VLOOKUP(C12,Deaths_since_10!C:G,5,FALSE)-1,0)</f>
        <v>0</v>
      </c>
      <c r="J12" s="68">
        <f t="shared" si="0"/>
        <v>-134.17268193583567</v>
      </c>
      <c r="K12" s="67">
        <v>2.2999999999999998</v>
      </c>
      <c r="L12" s="61">
        <f>VLOOKUP(C12,Country_Data!C:J,8,FALSE)</f>
        <v>11589623</v>
      </c>
      <c r="M12" s="60">
        <f t="shared" si="1"/>
        <v>266.561329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2"/>
        <v>10</v>
      </c>
      <c r="C13" s="62" t="s">
        <v>45</v>
      </c>
      <c r="D13" s="75">
        <f>VLOOKUP(C13,Country_Data!B:F,5,FALSE)</f>
        <v>41648</v>
      </c>
      <c r="E13" s="75">
        <f>D13*Projections_Data!$C$15</f>
        <v>13942.732227602</v>
      </c>
      <c r="F13" s="75">
        <f>VLOOKUP(C13,Country_Data!C:G,5,FALSE)</f>
        <v>2075</v>
      </c>
      <c r="G13" s="76">
        <f>IFERROR(VLOOKUP(C13,Days_Since_100!C:G,5,FALSE)-1,0)</f>
        <v>4.8840967470216823E-2</v>
      </c>
      <c r="H13" s="77">
        <f>IFERROR(VLOOKUP(C13,Deaths_since_10!C:G,5,FALSE)-1,0)</f>
        <v>0.39999999999999991</v>
      </c>
      <c r="J13" s="68">
        <f t="shared" si="0"/>
        <v>-35.185161475057257</v>
      </c>
      <c r="K13" s="67">
        <v>6.9</v>
      </c>
      <c r="L13" s="61">
        <f>VLOOKUP(C13,Country_Data!C:J,8,FALSE)</f>
        <v>37742154</v>
      </c>
      <c r="M13" s="60">
        <f t="shared" si="1"/>
        <v>2604.2086260000001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2"/>
        <v>11</v>
      </c>
      <c r="C14" s="62" t="s">
        <v>81</v>
      </c>
      <c r="D14" s="75">
        <f>VLOOKUP(C14,Country_Data!B:F,5,FALSE)</f>
        <v>45757</v>
      </c>
      <c r="E14" s="75">
        <f>D14*Projections_Data!$C$15</f>
        <v>15318.324974509815</v>
      </c>
      <c r="F14" s="75">
        <f>VLOOKUP(C14,Country_Data!C:G,5,FALSE)</f>
        <v>2906</v>
      </c>
      <c r="G14" s="76">
        <f>IFERROR(VLOOKUP(C14,Days_Since_100!C:G,5,FALSE)-1,0)</f>
        <v>6.3192573225956838E-2</v>
      </c>
      <c r="H14" s="77">
        <f>IFERROR(VLOOKUP(C14,Deaths_since_10!C:G,5,FALSE)-1,0)</f>
        <v>0.39999999999999991</v>
      </c>
      <c r="J14" s="68">
        <f t="shared" si="0"/>
        <v>-8.8111460045585162</v>
      </c>
      <c r="K14" s="67">
        <v>4.2</v>
      </c>
      <c r="L14" s="61">
        <f>VLOOKUP(C14,Country_Data!C:J,8,FALSE)</f>
        <v>212559417</v>
      </c>
      <c r="M14" s="60">
        <f t="shared" si="1"/>
        <v>8927.4955140000002</v>
      </c>
      <c r="O14" s="59">
        <f t="array" ref="O14">IF(OR(C14=$Q$4:$Q$22),1,0)</f>
        <v>0</v>
      </c>
      <c r="P14" s="92" t="s">
        <v>585</v>
      </c>
      <c r="Q14" s="93">
        <v>20</v>
      </c>
      <c r="R14" s="92" t="s">
        <v>586</v>
      </c>
    </row>
    <row r="15" spans="2:18" s="59" customFormat="1" ht="13.8" customHeight="1" x14ac:dyDescent="0.3">
      <c r="B15" s="66">
        <f t="shared" si="2"/>
        <v>12</v>
      </c>
      <c r="C15" s="62" t="s">
        <v>89</v>
      </c>
      <c r="D15" s="75">
        <f>VLOOKUP(C15,Country_Data!B:F,5,FALSE)</f>
        <v>35032</v>
      </c>
      <c r="E15" s="75">
        <f>D15*Projections_Data!$C$15</f>
        <v>11727.857169548437</v>
      </c>
      <c r="F15" s="75">
        <f>VLOOKUP(C15,Country_Data!C:G,5,FALSE)</f>
        <v>4068</v>
      </c>
      <c r="G15" s="76">
        <f>IFERROR(VLOOKUP(C15,Days_Since_100!C:G,5,FALSE)-1,0)</f>
        <v>2.7294081124479064E-2</v>
      </c>
      <c r="H15" s="77">
        <f>IFERROR(VLOOKUP(C15,Deaths_since_10!C:G,5,FALSE)-1,0)</f>
        <v>0</v>
      </c>
      <c r="J15" s="68" t="str">
        <f t="shared" si="0"/>
        <v/>
      </c>
      <c r="K15" s="67"/>
      <c r="L15" s="61">
        <f>VLOOKUP(C15,Country_Data!C:J,8,FALSE)</f>
        <v>17134872</v>
      </c>
      <c r="M15" s="60">
        <f t="shared" si="1"/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2"/>
        <v>13</v>
      </c>
      <c r="C16" s="62" t="s">
        <v>344</v>
      </c>
      <c r="D16" s="75">
        <f>VLOOKUP(C16,Country_Data!B:F,5,FALSE)</f>
        <v>57999</v>
      </c>
      <c r="E16" s="75">
        <f>D16*Projections_Data!$C$15</f>
        <v>19416.647293235892</v>
      </c>
      <c r="F16" s="75">
        <f>VLOOKUP(C16,Country_Data!C:G,5,FALSE)</f>
        <v>513</v>
      </c>
      <c r="G16" s="76">
        <f>IFERROR(VLOOKUP(C16,Days_Since_100!C:G,5,FALSE)-1,0)</f>
        <v>0.12624374882562361</v>
      </c>
      <c r="H16" s="77">
        <f>IFERROR(VLOOKUP(C16,Deaths_since_10!C:G,5,FALSE)-1,0)</f>
        <v>0</v>
      </c>
      <c r="J16" s="68">
        <f t="shared" si="0"/>
        <v>-6.0253457719706889</v>
      </c>
      <c r="K16" s="67">
        <v>6.5</v>
      </c>
      <c r="L16" s="61">
        <f>VLOOKUP(C16,Country_Data!C:J,8,FALSE)</f>
        <v>145934462</v>
      </c>
      <c r="M16" s="60">
        <f t="shared" si="1"/>
        <v>9485.7400300000008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2"/>
        <v>14</v>
      </c>
      <c r="C17" s="62" t="s">
        <v>77</v>
      </c>
      <c r="D17" s="75">
        <f>VLOOKUP(C17,Country_Data!B:F,5,FALSE)</f>
        <v>28268</v>
      </c>
      <c r="E17" s="75">
        <f>D17*Projections_Data!$C$15</f>
        <v>9463.4353296641693</v>
      </c>
      <c r="F17" s="75">
        <f>VLOOKUP(C17,Country_Data!C:G,5,FALSE)</f>
        <v>1509</v>
      </c>
      <c r="G17" s="76">
        <f>IFERROR(VLOOKUP(C17,Days_Since_100!C:G,5,FALSE)-1,0)</f>
        <v>8.6388680482121227E-3</v>
      </c>
      <c r="H17" s="77">
        <f>IFERROR(VLOOKUP(C17,Deaths_since_10!C:G,5,FALSE)-1,0)</f>
        <v>0</v>
      </c>
      <c r="J17" s="68" t="str">
        <f t="shared" si="0"/>
        <v/>
      </c>
      <c r="K17" s="67"/>
      <c r="L17" s="61">
        <f>VLOOKUP(C17,Country_Data!C:J,8,FALSE)</f>
        <v>8654622</v>
      </c>
      <c r="M17" s="60">
        <f t="shared" si="1"/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2"/>
        <v>15</v>
      </c>
      <c r="C18" s="62" t="s">
        <v>108</v>
      </c>
      <c r="D18" s="75">
        <f>VLOOKUP(C18,Country_Data!B:F,5,FALSE)</f>
        <v>21982</v>
      </c>
      <c r="E18" s="75">
        <f>D18*Projections_Data!$C$15</f>
        <v>7359.036204070956</v>
      </c>
      <c r="F18" s="75">
        <f>VLOOKUP(C18,Country_Data!C:G,5,FALSE)</f>
        <v>785</v>
      </c>
      <c r="G18" s="76">
        <f>IFERROR(VLOOKUP(C18,Days_Since_100!C:G,5,FALSE)-1,0)</f>
        <v>2.9347953082042855E-2</v>
      </c>
      <c r="H18" s="77">
        <f>IFERROR(VLOOKUP(C18,Deaths_since_10!C:G,5,FALSE)-1,0)</f>
        <v>0.30000000000000004</v>
      </c>
      <c r="J18" s="68">
        <f t="shared" si="0"/>
        <v>-63.197735581065082</v>
      </c>
      <c r="K18" s="67">
        <v>11.6</v>
      </c>
      <c r="L18" s="61">
        <f>VLOOKUP(C18,Country_Data!C:J,8,FALSE)</f>
        <v>10196709</v>
      </c>
      <c r="M18" s="60">
        <f t="shared" si="1"/>
        <v>1182.818244</v>
      </c>
      <c r="O18" s="59">
        <f t="array" ref="O18">IF(OR(C18=$Q$4:$Q$22),1,0)</f>
        <v>0</v>
      </c>
    </row>
    <row r="19" spans="2:15" s="59" customFormat="1" ht="13.8" customHeight="1" x14ac:dyDescent="0.2">
      <c r="B19" s="66">
        <f t="shared" si="2"/>
        <v>16</v>
      </c>
      <c r="C19" s="62" t="s">
        <v>78</v>
      </c>
      <c r="D19" s="75">
        <f>VLOOKUP(C19,Country_Data!B:F,5,FALSE)</f>
        <v>14925</v>
      </c>
      <c r="E19" s="75">
        <f>D19*Projections_Data!$C$15</f>
        <v>4996.5251271840152</v>
      </c>
      <c r="F19" s="75">
        <f>VLOOKUP(C19,Country_Data!C:G,5,FALSE)</f>
        <v>510</v>
      </c>
      <c r="G19" s="76">
        <f>IFERROR(VLOOKUP(C19,Days_Since_100!C:G,5,FALSE)-1,0)</f>
        <v>4.4817441033073724E-3</v>
      </c>
      <c r="H19" s="77">
        <f>IFERROR(VLOOKUP(C19,Deaths_since_10!C:G,5,FALSE)-1,0)</f>
        <v>4.2051396515422113E-2</v>
      </c>
      <c r="I19" s="58"/>
      <c r="J19" s="68" t="str">
        <f t="shared" si="0"/>
        <v/>
      </c>
      <c r="K19" s="67">
        <v>12.2</v>
      </c>
      <c r="L19" s="61">
        <f>VLOOKUP(C19,Country_Data!C:J,8,FALSE)</f>
        <v>9006398</v>
      </c>
      <c r="M19" s="60"/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2"/>
        <v>17</v>
      </c>
      <c r="C20" s="62" t="s">
        <v>57</v>
      </c>
      <c r="D20" s="75">
        <f>VLOOKUP(C20,Country_Data!B:F,5,FALSE)</f>
        <v>21370</v>
      </c>
      <c r="E20" s="75">
        <f>D20*Projections_Data!$C$15</f>
        <v>7154.1535656899432</v>
      </c>
      <c r="F20" s="75">
        <f>VLOOKUP(C20,Country_Data!C:G,5,FALSE)</f>
        <v>681</v>
      </c>
      <c r="G20" s="76">
        <f>IFERROR(VLOOKUP(C20,Days_Since_100!C:G,5,FALSE)-1,0)</f>
        <v>8.2875229109037996E-2</v>
      </c>
      <c r="H20" s="77">
        <f>IFERROR(VLOOKUP(C20,Deaths_since_10!C:G,5,FALSE)-1,0)</f>
        <v>0</v>
      </c>
      <c r="J20" s="68" t="str">
        <f t="shared" si="0"/>
        <v/>
      </c>
      <c r="K20" s="67"/>
      <c r="L20" s="61">
        <f>VLOOKUP(C20,Country_Data!C:J,8,FALSE)</f>
        <v>1380004385</v>
      </c>
      <c r="M20" s="60">
        <f>(L20/100000)*K20</f>
        <v>0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2"/>
        <v>18</v>
      </c>
      <c r="C21" s="62" t="s">
        <v>98</v>
      </c>
      <c r="D21" s="75">
        <f>VLOOKUP(C21,Country_Data!B:F,5,FALSE)</f>
        <v>16671</v>
      </c>
      <c r="E21" s="75">
        <f>D21*Projections_Data!$C$15</f>
        <v>5581.0432425651397</v>
      </c>
      <c r="F21" s="75">
        <f>VLOOKUP(C21,Country_Data!C:G,5,FALSE)</f>
        <v>769</v>
      </c>
      <c r="G21" s="76">
        <f>IFERROR(VLOOKUP(C21,Days_Since_100!C:G,5,FALSE)-1,0)</f>
        <v>3.583575045057108E-2</v>
      </c>
      <c r="H21" s="77">
        <f>IFERROR(VLOOKUP(C21,Deaths_since_10!C:G,5,FALSE)-1,0)</f>
        <v>0.20045382772238685</v>
      </c>
      <c r="J21" s="68" t="str">
        <f t="shared" si="0"/>
        <v/>
      </c>
      <c r="K21" s="67"/>
      <c r="L21" s="61">
        <f>VLOOKUP(C21,Country_Data!C:J,8,FALSE)</f>
        <v>4937786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2"/>
        <v>19</v>
      </c>
      <c r="C22" s="62" t="s">
        <v>79</v>
      </c>
      <c r="D22" s="75">
        <f>VLOOKUP(C22,Country_Data!B:F,5,FALSE)</f>
        <v>14498</v>
      </c>
      <c r="E22" s="75">
        <f>D22*Projections_Data!$C$15</f>
        <v>4853.57596609138</v>
      </c>
      <c r="F22" s="75">
        <f>VLOOKUP(C22,Country_Data!C:G,5,FALSE)</f>
        <v>189</v>
      </c>
      <c r="G22" s="76">
        <f>IFERROR(VLOOKUP(C22,Days_Since_100!C:G,5,FALSE)-1,0)</f>
        <v>2.2335162074077708E-2</v>
      </c>
      <c r="H22" s="77">
        <f>IFERROR(VLOOKUP(C22,Deaths_since_10!C:G,5,FALSE)-1,0)</f>
        <v>0</v>
      </c>
      <c r="J22" s="68" t="str">
        <f t="shared" si="0"/>
        <v/>
      </c>
      <c r="K22" s="67">
        <v>9.1999999999999993</v>
      </c>
      <c r="L22" s="61">
        <f>VLOOKUP(C22,Country_Data!C:J,8,FALSE)</f>
        <v>8655535</v>
      </c>
      <c r="M22" s="60"/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2"/>
        <v>20</v>
      </c>
      <c r="C23" s="62" t="s">
        <v>59</v>
      </c>
      <c r="D23" s="75">
        <f>VLOOKUP(C23,Country_Data!B:F,5,FALSE)</f>
        <v>16004</v>
      </c>
      <c r="E23" s="75">
        <f>D23*Projections_Data!$C$15</f>
        <v>5357.7479487740684</v>
      </c>
      <c r="F23" s="75">
        <f>VLOOKUP(C23,Country_Data!C:G,5,FALSE)</f>
        <v>1937</v>
      </c>
      <c r="G23" s="76">
        <f>IFERROR(VLOOKUP(C23,Days_Since_100!C:G,5,FALSE)-1,0)</f>
        <v>3.9024294936543802E-2</v>
      </c>
      <c r="H23" s="77">
        <f>IFERROR(VLOOKUP(C23,Deaths_since_10!C:G,5,FALSE)-1,0)</f>
        <v>0</v>
      </c>
      <c r="J23" s="68">
        <f t="shared" si="0"/>
        <v>-33.703216650355735</v>
      </c>
      <c r="K23" s="67">
        <v>14.6</v>
      </c>
      <c r="L23" s="61">
        <f>VLOOKUP(C23,Country_Data!C:J,8,FALSE)</f>
        <v>10099265</v>
      </c>
      <c r="M23" s="60">
        <f>(L23/100000)*K23</f>
        <v>1474.49269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2"/>
        <v>21</v>
      </c>
      <c r="C24" s="62" t="s">
        <v>160</v>
      </c>
      <c r="D24" s="75">
        <f>VLOOKUP(C24,Country_Data!B:F,5,FALSE)</f>
        <v>19250</v>
      </c>
      <c r="E24" s="75">
        <f>D24*Projections_Data!$C$15</f>
        <v>6444.4293935204214</v>
      </c>
      <c r="F24" s="75">
        <f>VLOOKUP(C24,Country_Data!C:G,5,FALSE)</f>
        <v>530</v>
      </c>
      <c r="G24" s="76">
        <f>IFERROR(VLOOKUP(C24,Days_Since_100!C:G,5,FALSE)-1,0)</f>
        <v>7.3717906234866737E-2</v>
      </c>
      <c r="H24" s="77">
        <f>IFERROR(VLOOKUP(C24,Deaths_since_10!C:G,5,FALSE)-1,0)</f>
        <v>0</v>
      </c>
      <c r="J24" s="68">
        <f t="shared" ref="J24:J35" si="3">IFERROR(LOG((M24/E24),1+G24),"")</f>
        <v>5.6919845886497473</v>
      </c>
      <c r="K24" s="67">
        <v>29.3</v>
      </c>
      <c r="L24" s="61">
        <f>VLOOKUP(C24,Country_Data!C:J,8,FALSE)</f>
        <v>32971854</v>
      </c>
      <c r="M24" s="60">
        <f>(L24/100000)*K24</f>
        <v>9660.7532220000012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2"/>
        <v>22</v>
      </c>
      <c r="C25" s="62" t="s">
        <v>474</v>
      </c>
      <c r="D25" s="75">
        <f>VLOOKUP(C25,Country_Data!B:F,5,FALSE)</f>
        <v>10694</v>
      </c>
      <c r="E25" s="75">
        <f>D25*Projections_Data!$C$15</f>
        <v>3580.0897628211628</v>
      </c>
      <c r="F25" s="75" t="e">
        <f>VLOOKUP(C25,Country_Data!C:G,5,FALSE)</f>
        <v>#N/A</v>
      </c>
      <c r="G25" s="76">
        <f>IFERROR(VLOOKUP(C25,Days_Since_100!C:G,5,FALSE)-1,0)</f>
        <v>0</v>
      </c>
      <c r="H25" s="77">
        <f>IFERROR(VLOOKUP(C25,Deaths_since_10!C:G,5,FALSE)-1,0)</f>
        <v>0</v>
      </c>
      <c r="J25" s="68" t="str">
        <f t="shared" si="3"/>
        <v/>
      </c>
      <c r="K25" s="67">
        <v>10.6</v>
      </c>
      <c r="L25" s="61" t="e">
        <f>VLOOKUP(C25,Country_Data!C:J,8,FALSE)</f>
        <v>#N/A</v>
      </c>
      <c r="M25" s="60">
        <v>1500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2"/>
        <v>23</v>
      </c>
      <c r="C26" s="62" t="s">
        <v>124</v>
      </c>
      <c r="D26" s="75">
        <f>VLOOKUP(C26,Country_Data!B:F,5,FALSE)</f>
        <v>11296</v>
      </c>
      <c r="E26" s="75">
        <f>D26*Projections_Data!$C$15</f>
        <v>3781.6246456730742</v>
      </c>
      <c r="F26" s="75">
        <f>VLOOKUP(C26,Country_Data!C:G,5,FALSE)</f>
        <v>160</v>
      </c>
      <c r="G26" s="76">
        <f>IFERROR(VLOOKUP(C26,Days_Since_100!C:G,5,FALSE)-1,0)</f>
        <v>4.0729372730279101E-2</v>
      </c>
      <c r="H26" s="77">
        <f>IFERROR(VLOOKUP(C26,Deaths_since_10!C:G,5,FALSE)-1,0)</f>
        <v>0.40000000000000013</v>
      </c>
      <c r="J26" s="68">
        <f t="shared" si="3"/>
        <v>9.7535964075747916</v>
      </c>
      <c r="K26" s="67">
        <v>29.2</v>
      </c>
      <c r="L26" s="61">
        <f>VLOOKUP(C26,Country_Data!C:J,8,FALSE)</f>
        <v>19116201</v>
      </c>
      <c r="M26" s="60">
        <f>(L26/100000)*K26</f>
        <v>5581.9306919999999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2"/>
        <v>24</v>
      </c>
      <c r="C27" s="62" t="s">
        <v>36</v>
      </c>
      <c r="D27" s="75">
        <f>VLOOKUP(C27,Country_Data!B:F,5,FALSE)</f>
        <v>11512</v>
      </c>
      <c r="E27" s="75">
        <f>D27*Projections_Data!$C$15</f>
        <v>3853.936165101667</v>
      </c>
      <c r="F27" s="75">
        <f>VLOOKUP(C27,Country_Data!C:G,5,FALSE)</f>
        <v>281</v>
      </c>
      <c r="G27" s="76">
        <f>IFERROR(VLOOKUP(C27,Days_Since_100!C:G,5,FALSE)-1,0)</f>
        <v>3.2999802584189775E-2</v>
      </c>
      <c r="H27" s="77">
        <f>IFERROR(VLOOKUP(C27,Deaths_since_10!C:G,5,FALSE)-1,0)</f>
        <v>0</v>
      </c>
      <c r="J27" s="68">
        <f t="shared" si="3"/>
        <v>26.909335434301909</v>
      </c>
      <c r="K27" s="67">
        <v>7.3</v>
      </c>
      <c r="L27" s="61">
        <f>VLOOKUP(C27,Country_Data!C:J,8,FALSE)</f>
        <v>126476461</v>
      </c>
      <c r="M27" s="60">
        <f>(L27/100000)*K27</f>
        <v>9232.781653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2"/>
        <v>25</v>
      </c>
      <c r="C28" s="62" t="s">
        <v>103</v>
      </c>
      <c r="D28" s="75">
        <f>VLOOKUP(C28,Country_Data!B:F,5,FALSE)</f>
        <v>10850</v>
      </c>
      <c r="E28" s="75">
        <f>D28*Projections_Data!$C$15</f>
        <v>3632.3147490751467</v>
      </c>
      <c r="F28" s="75">
        <f>VLOOKUP(C28,Country_Data!C:G,5,FALSE)</f>
        <v>537</v>
      </c>
      <c r="G28" s="76">
        <f>IFERROR(VLOOKUP(C28,Days_Since_100!C:G,5,FALSE)-1,0)</f>
        <v>5.1270810139624423E-2</v>
      </c>
      <c r="H28" s="77">
        <f>IFERROR(VLOOKUP(C28,Deaths_since_10!C:G,5,FALSE)-1,0)</f>
        <v>0</v>
      </c>
      <c r="J28" s="68" t="str">
        <f t="shared" si="3"/>
        <v/>
      </c>
      <c r="K28" s="67"/>
      <c r="L28" s="61">
        <f>VLOOKUP(C28,Country_Data!C:J,8,FALSE)</f>
        <v>17643054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2"/>
        <v>26</v>
      </c>
      <c r="C29" s="62" t="s">
        <v>137</v>
      </c>
      <c r="D29" s="75">
        <f>VLOOKUP(C29,Country_Data!B:F,5,FALSE)</f>
        <v>10169</v>
      </c>
      <c r="E29" s="75">
        <f>D29*Projections_Data!$C$15</f>
        <v>3404.3325975433331</v>
      </c>
      <c r="F29" s="75">
        <f>VLOOKUP(C29,Country_Data!C:G,5,FALSE)</f>
        <v>426</v>
      </c>
      <c r="G29" s="76">
        <f>IFERROR(VLOOKUP(C29,Days_Since_100!C:G,5,FALSE)-1,0)</f>
        <v>3.9482569726601913E-2</v>
      </c>
      <c r="H29" s="77">
        <f>IFERROR(VLOOKUP(C29,Deaths_since_10!C:G,5,FALSE)-1,0)</f>
        <v>0</v>
      </c>
      <c r="J29" s="68" t="str">
        <f t="shared" si="3"/>
        <v/>
      </c>
      <c r="K29" s="67"/>
      <c r="L29" s="61">
        <f>VLOOKUP(C29,Country_Data!C:J,8,FALSE)</f>
        <v>37846611</v>
      </c>
      <c r="M29" s="60">
        <f t="shared" ref="M29:M43" si="4">(L29/100000)*K29</f>
        <v>0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2"/>
        <v>27</v>
      </c>
      <c r="C30" s="62" t="s">
        <v>86</v>
      </c>
      <c r="D30" s="75">
        <f>VLOOKUP(C30,Country_Data!B:F,5,FALSE)</f>
        <v>9710</v>
      </c>
      <c r="E30" s="75">
        <f>D30*Projections_Data!$C$15</f>
        <v>3250.6706187575737</v>
      </c>
      <c r="F30" s="75">
        <f>VLOOKUP(C30,Country_Data!C:G,5,FALSE)</f>
        <v>524</v>
      </c>
      <c r="G30" s="76">
        <f>IFERROR(VLOOKUP(C30,Days_Since_100!C:G,5,FALSE)-1,0)</f>
        <v>3.7770771104817413E-2</v>
      </c>
      <c r="H30" s="77">
        <f>IFERROR(VLOOKUP(C30,Deaths_since_10!C:G,5,FALSE)-1,0)</f>
        <v>0</v>
      </c>
      <c r="J30" s="68" t="str">
        <f t="shared" si="3"/>
        <v/>
      </c>
      <c r="K30" s="67"/>
      <c r="L30" s="61">
        <f>VLOOKUP(C30,Country_Data!C:J,8,FALSE)</f>
        <v>19237691</v>
      </c>
      <c r="M30" s="60">
        <f t="shared" si="4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2"/>
        <v>28</v>
      </c>
      <c r="C31" s="62" t="s">
        <v>87</v>
      </c>
      <c r="D31" s="75">
        <f>VLOOKUP(C31,Country_Data!B:F,5,FALSE)</f>
        <v>8108</v>
      </c>
      <c r="E31" s="75">
        <f>D31*Projections_Data!$C$15</f>
        <v>2714.3601829955105</v>
      </c>
      <c r="F31" s="75">
        <f>VLOOKUP(C31,Country_Data!C:G,5,FALSE)</f>
        <v>384</v>
      </c>
      <c r="G31" s="76">
        <f>IFERROR(VLOOKUP(C31,Days_Since_100!C:G,5,FALSE)-1,0)</f>
        <v>2.2115005824232092E-2</v>
      </c>
      <c r="H31" s="77">
        <f>IFERROR(VLOOKUP(C31,Deaths_since_10!C:G,5,FALSE)-1,0)</f>
        <v>0</v>
      </c>
      <c r="J31" s="68" t="str">
        <f t="shared" si="3"/>
        <v/>
      </c>
      <c r="K31" s="67"/>
      <c r="L31" s="61">
        <f>VLOOKUP(C31,Country_Data!C:J,8,FALSE)</f>
        <v>5792202</v>
      </c>
      <c r="M31" s="60">
        <f t="shared" si="4"/>
        <v>0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2"/>
        <v>29</v>
      </c>
      <c r="C32" s="62" t="s">
        <v>85</v>
      </c>
      <c r="D32" s="75">
        <f>VLOOKUP(C32,Country_Data!B:F,5,FALSE)</f>
        <v>7338</v>
      </c>
      <c r="E32" s="75">
        <f>D32*Projections_Data!$C$15</f>
        <v>2456.5830072546937</v>
      </c>
      <c r="F32" s="75">
        <f>VLOOKUP(C32,Country_Data!C:G,5,FALSE)</f>
        <v>187</v>
      </c>
      <c r="G32" s="76">
        <f>IFERROR(VLOOKUP(C32,Days_Since_100!C:G,5,FALSE)-1,0)</f>
        <v>1.1302783485722001E-2</v>
      </c>
      <c r="H32" s="77">
        <f>IFERROR(VLOOKUP(C32,Deaths_since_10!C:G,5,FALSE)-1,0)</f>
        <v>0</v>
      </c>
      <c r="J32" s="68">
        <f t="shared" si="3"/>
        <v>-154.29450617424101</v>
      </c>
      <c r="K32" s="67">
        <v>8</v>
      </c>
      <c r="L32" s="61">
        <f>VLOOKUP(C32,Country_Data!C:J,8,FALSE)</f>
        <v>5421241</v>
      </c>
      <c r="M32" s="60">
        <f t="shared" si="4"/>
        <v>433.69927999999999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2"/>
        <v>30</v>
      </c>
      <c r="C33" s="62" t="s">
        <v>48</v>
      </c>
      <c r="D33" s="75">
        <f>VLOOKUP(C33,Country_Data!B:F,5,FALSE)</f>
        <v>6547</v>
      </c>
      <c r="E33" s="75">
        <f>D33*Projections_Data!$C$15</f>
        <v>2191.7755449027636</v>
      </c>
      <c r="F33" s="75">
        <f>VLOOKUP(C33,Country_Data!C:G,5,FALSE)</f>
        <v>67</v>
      </c>
      <c r="G33" s="76">
        <f>IFERROR(VLOOKUP(C33,Days_Since_100!C:G,5,FALSE)-1,0)</f>
        <v>7.654632359304081E-4</v>
      </c>
      <c r="H33" s="77">
        <f>IFERROR(VLOOKUP(C33,Deaths_since_10!C:G,5,FALSE)-1,0)</f>
        <v>0</v>
      </c>
      <c r="J33" s="68" t="str">
        <f t="shared" si="3"/>
        <v/>
      </c>
      <c r="K33" s="67"/>
      <c r="L33" s="61">
        <f>VLOOKUP(C33,Country_Data!C:J,8,FALSE)</f>
        <v>25499884</v>
      </c>
      <c r="M33" s="60">
        <f t="shared" si="4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2"/>
        <v>31</v>
      </c>
      <c r="C34" s="62" t="s">
        <v>80</v>
      </c>
      <c r="D34" s="75">
        <f>VLOOKUP(C34,Country_Data!B:F,5,FALSE)</f>
        <v>10076</v>
      </c>
      <c r="E34" s="75">
        <f>D34*Projections_Data!$C$15</f>
        <v>3373.1984711226892</v>
      </c>
      <c r="F34" s="75">
        <f>VLOOKUP(C34,Country_Data!C:G,5,FALSE)</f>
        <v>212</v>
      </c>
      <c r="G34" s="76">
        <f>IFERROR(VLOOKUP(C34,Days_Since_100!C:G,5,FALSE)-1,0)</f>
        <v>7.4801752887280637E-2</v>
      </c>
      <c r="H34" s="77">
        <f>IFERROR(VLOOKUP(C34,Deaths_since_10!C:G,5,FALSE)-1,0)</f>
        <v>0</v>
      </c>
      <c r="J34" s="68" t="str">
        <f t="shared" si="3"/>
        <v/>
      </c>
      <c r="K34" s="67"/>
      <c r="L34" s="61">
        <f>VLOOKUP(C34,Country_Data!C:J,8,FALSE)</f>
        <v>220892340</v>
      </c>
      <c r="M34" s="60">
        <f t="shared" si="4"/>
        <v>0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2"/>
        <v>32</v>
      </c>
      <c r="C35" s="62" t="s">
        <v>477</v>
      </c>
      <c r="D35" s="75">
        <f>VLOOKUP(C35,Country_Data!B:F,5,FALSE)</f>
        <v>7132</v>
      </c>
      <c r="E35" s="75">
        <f>D35*Projections_Data!$C$15</f>
        <v>2387.6192433552023</v>
      </c>
      <c r="F35" s="75" t="e">
        <f>VLOOKUP(C35,Country_Data!C:G,5,FALSE)</f>
        <v>#N/A</v>
      </c>
      <c r="G35" s="76">
        <f>IFERROR(VLOOKUP(C35,Days_Since_100!C:G,5,FALSE)-1,0)</f>
        <v>0</v>
      </c>
      <c r="H35" s="77">
        <f>IFERROR(VLOOKUP(C35,Deaths_since_10!C:G,5,FALSE)-1,0)</f>
        <v>0</v>
      </c>
      <c r="J35" s="68" t="str">
        <f t="shared" si="3"/>
        <v/>
      </c>
      <c r="K35" s="67">
        <v>11.6</v>
      </c>
      <c r="L35" s="61" t="e">
        <f>VLOOKUP(C35,Country_Data!C:J,8,FALSE)</f>
        <v>#N/A</v>
      </c>
      <c r="M35" s="60" t="e">
        <f t="shared" si="4"/>
        <v>#N/A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2"/>
        <v>33</v>
      </c>
      <c r="C36" s="62" t="s">
        <v>113</v>
      </c>
      <c r="D36" s="75">
        <f>VLOOKUP(C36,Country_Data!B:F,5,FALSE)</f>
        <v>12772</v>
      </c>
      <c r="E36" s="75">
        <f>D36*Projections_Data!$C$15</f>
        <v>4275.7533617684585</v>
      </c>
      <c r="F36" s="75">
        <f>VLOOKUP(C36,Country_Data!C:G,5,FALSE)</f>
        <v>114</v>
      </c>
      <c r="G36" s="76">
        <f>IFERROR(VLOOKUP(C36,Days_Since_100!C:G,5,FALSE)-1,0)</f>
        <v>0.12327944769662125</v>
      </c>
      <c r="H36" s="77">
        <f>IFERROR(VLOOKUP(C36,Deaths_since_10!C:G,5,FALSE)-1,0)</f>
        <v>0</v>
      </c>
      <c r="J36" s="68">
        <f t="shared" ref="J36:J66" si="5">IFERROR(LOG((M36/E36),1+G36),"")</f>
        <v>-2.0299670387500863</v>
      </c>
      <c r="K36" s="67">
        <v>9.6999999999999993</v>
      </c>
      <c r="L36" s="61">
        <f>VLOOKUP(C36,Country_Data!C:J,8,FALSE)</f>
        <v>34813871</v>
      </c>
      <c r="M36" s="60">
        <f t="shared" si="4"/>
        <v>3376.945487</v>
      </c>
      <c r="O36" s="59">
        <f t="array" ref="O36">IF(OR(C36=$Q$4:$Q$22),1,0)</f>
        <v>0</v>
      </c>
    </row>
    <row r="37" spans="2:15" s="59" customFormat="1" ht="13.8" hidden="1" customHeight="1" x14ac:dyDescent="0.3">
      <c r="B37" s="66">
        <f t="shared" ref="B37:B59" si="6">B36+1</f>
        <v>34</v>
      </c>
      <c r="C37" s="62" t="s">
        <v>56</v>
      </c>
      <c r="D37" s="75">
        <f>VLOOKUP(C37,Country_Data!B:F,5,FALSE)</f>
        <v>6710</v>
      </c>
      <c r="E37" s="75">
        <f>D37*Projections_Data!$C$15</f>
        <v>2246.3439600271186</v>
      </c>
      <c r="F37" s="75">
        <f>VLOOKUP(C37,Country_Data!C:G,5,FALSE)</f>
        <v>446</v>
      </c>
      <c r="G37" s="76">
        <f>IFERROR(VLOOKUP(C37,Days_Since_100!C:G,5,FALSE)-1,0)</f>
        <v>2.6830092439887432E-2</v>
      </c>
      <c r="H37" s="77">
        <f>IFERROR(VLOOKUP(C37,Deaths_since_10!C:G,5,FALSE)-1,0)</f>
        <v>0</v>
      </c>
      <c r="J37" s="68">
        <f t="shared" si="5"/>
        <v>68.283979453443266</v>
      </c>
      <c r="K37" s="67">
        <v>12.5</v>
      </c>
      <c r="L37" s="61">
        <f>VLOOKUP(C37,Country_Data!C:J,8,FALSE)</f>
        <v>109581078</v>
      </c>
      <c r="M37" s="60">
        <f t="shared" si="4"/>
        <v>13697.634750000001</v>
      </c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6"/>
        <v>35</v>
      </c>
      <c r="C38" s="62" t="s">
        <v>55</v>
      </c>
      <c r="D38" s="75">
        <f>VLOOKUP(C38,Country_Data!B:F,5,FALSE)</f>
        <v>8238</v>
      </c>
      <c r="E38" s="75">
        <f>D38*Projections_Data!$C$15</f>
        <v>2757.8810048738301</v>
      </c>
      <c r="F38" s="75">
        <f>VLOOKUP(C38,Country_Data!C:G,5,FALSE)</f>
        <v>52</v>
      </c>
      <c r="G38" s="76">
        <f>IFERROR(VLOOKUP(C38,Days_Since_100!C:G,5,FALSE)-1,0)</f>
        <v>5.5039398241788273E-2</v>
      </c>
      <c r="H38" s="77">
        <f>IFERROR(VLOOKUP(C38,Deaths_since_10!C:G,5,FALSE)-1,0)</f>
        <v>0.23934403381211378</v>
      </c>
      <c r="J38" s="68">
        <f t="shared" si="5"/>
        <v>-26.614609705430134</v>
      </c>
      <c r="K38" s="67">
        <v>6.7</v>
      </c>
      <c r="L38" s="61">
        <f>VLOOKUP(C38,Country_Data!C:J,8,FALSE)</f>
        <v>9890402</v>
      </c>
      <c r="M38" s="60">
        <f t="shared" si="4"/>
        <v>662.65693400000009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6"/>
        <v>36</v>
      </c>
      <c r="C39" s="62" t="s">
        <v>107</v>
      </c>
      <c r="D39" s="75">
        <f>VLOOKUP(C39,Country_Data!B:F,5,FALSE)</f>
        <v>7418</v>
      </c>
      <c r="E39" s="75">
        <f>D39*Projections_Data!$C$15</f>
        <v>2483.3650514875058</v>
      </c>
      <c r="F39" s="75">
        <f>VLOOKUP(C39,Country_Data!C:G,5,FALSE)</f>
        <v>635</v>
      </c>
      <c r="G39" s="76">
        <f>IFERROR(VLOOKUP(C39,Days_Since_100!C:G,5,FALSE)-1,0)</f>
        <v>4.6041751621771487E-2</v>
      </c>
      <c r="H39" s="77">
        <f>IFERROR(VLOOKUP(C39,Deaths_since_10!C:G,5,FALSE)-1,0)</f>
        <v>0.19999999999999996</v>
      </c>
      <c r="J39" s="68" t="str">
        <f t="shared" si="5"/>
        <v/>
      </c>
      <c r="K39" s="67"/>
      <c r="L39" s="61">
        <f>VLOOKUP(C39,Country_Data!C:J,8,FALSE)</f>
        <v>273523615</v>
      </c>
      <c r="M39" s="60">
        <f t="shared" si="4"/>
        <v>0</v>
      </c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6"/>
        <v>37</v>
      </c>
      <c r="C40" s="62" t="s">
        <v>43</v>
      </c>
      <c r="D40" s="75">
        <f>VLOOKUP(C40,Country_Data!B:F,5,FALSE)</f>
        <v>5532</v>
      </c>
      <c r="E40" s="75">
        <f>D40*Projections_Data!$C$15</f>
        <v>1851.9783586989595</v>
      </c>
      <c r="F40" s="75">
        <f>VLOOKUP(C40,Country_Data!C:G,5,FALSE)</f>
        <v>93</v>
      </c>
      <c r="G40" s="76">
        <f>IFERROR(VLOOKUP(C40,Days_Since_100!C:G,5,FALSE)-1,0)</f>
        <v>1.0480717790453786E-2</v>
      </c>
      <c r="H40" s="77">
        <f>IFERROR(VLOOKUP(C40,Deaths_since_10!C:G,5,FALSE)-1,0)</f>
        <v>0</v>
      </c>
      <c r="J40" s="68">
        <f t="shared" si="5"/>
        <v>126.51568178387852</v>
      </c>
      <c r="K40" s="67">
        <v>21.4</v>
      </c>
      <c r="L40" s="61">
        <f>VLOOKUP(C40,Country_Data!C:J,8,FALSE)</f>
        <v>32365999</v>
      </c>
      <c r="M40" s="60">
        <f t="shared" si="4"/>
        <v>6926.323785999999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6"/>
        <v>38</v>
      </c>
      <c r="C41" s="62" t="s">
        <v>101</v>
      </c>
      <c r="D41" s="75">
        <f>VLOOKUP(C41,Country_Data!B:F,5,FALSE)</f>
        <v>7141</v>
      </c>
      <c r="E41" s="75">
        <f>D41*Projections_Data!$C$15</f>
        <v>2390.6322233313936</v>
      </c>
      <c r="F41" s="75">
        <f>VLOOKUP(C41,Country_Data!C:G,5,FALSE)</f>
        <v>10</v>
      </c>
      <c r="G41" s="76">
        <f>IFERROR(VLOOKUP(C41,Days_Since_100!C:G,5,FALSE)-1,0)</f>
        <v>8.8977040852121991E-2</v>
      </c>
      <c r="H41" s="77">
        <f>IFERROR(VLOOKUP(C41,Deaths_since_10!C:G,5,FALSE)-1,0)</f>
        <v>0</v>
      </c>
      <c r="J41" s="68" t="str">
        <f t="shared" si="5"/>
        <v/>
      </c>
      <c r="K41" s="67"/>
      <c r="L41" s="61">
        <f>VLOOKUP(C41,Country_Data!C:J,8,FALSE)</f>
        <v>2881053</v>
      </c>
      <c r="M41" s="60">
        <f t="shared" si="4"/>
        <v>0</v>
      </c>
      <c r="O41" s="59">
        <f t="array" ref="O41">IF(OR(C41=$Q$4:$Q$22),1,0)</f>
        <v>0</v>
      </c>
    </row>
    <row r="42" spans="2:15" s="59" customFormat="1" ht="13.8" hidden="1" customHeight="1" x14ac:dyDescent="0.3">
      <c r="B42" s="66">
        <f t="shared" si="6"/>
        <v>39</v>
      </c>
      <c r="C42" s="62" t="s">
        <v>40</v>
      </c>
      <c r="D42" s="75">
        <f>VLOOKUP(C42,Country_Data!B:F,5,FALSE)</f>
        <v>10141</v>
      </c>
      <c r="E42" s="75">
        <f>D42*Projections_Data!$C$15</f>
        <v>3394.9588820618492</v>
      </c>
      <c r="F42" s="75">
        <f>VLOOKUP(C42,Country_Data!C:G,5,FALSE)</f>
        <v>12</v>
      </c>
      <c r="G42" s="76">
        <f>IFERROR(VLOOKUP(C42,Days_Since_100!C:G,5,FALSE)-1,0)</f>
        <v>0.14962945092871838</v>
      </c>
      <c r="H42" s="77">
        <f>IFERROR(VLOOKUP(C42,Deaths_since_10!C:G,5,FALSE)-1,0)</f>
        <v>0.39999999999999991</v>
      </c>
      <c r="J42" s="68" t="str">
        <f t="shared" si="5"/>
        <v/>
      </c>
      <c r="K42" s="67"/>
      <c r="L42" s="61">
        <f>VLOOKUP(C42,Country_Data!C:J,8,FALSE)</f>
        <v>5850342</v>
      </c>
      <c r="M42" s="60">
        <f t="shared" si="4"/>
        <v>0</v>
      </c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6"/>
        <v>40</v>
      </c>
      <c r="C43" s="62" t="s">
        <v>99</v>
      </c>
      <c r="D43" s="75">
        <f>VLOOKUP(C43,Country_Data!B:F,5,FALSE)</f>
        <v>3654</v>
      </c>
      <c r="E43" s="75">
        <f>D43*Projections_Data!$C$15</f>
        <v>1223.2698703336946</v>
      </c>
      <c r="F43" s="75">
        <f>VLOOKUP(C43,Country_Data!C:G,5,FALSE)</f>
        <v>80</v>
      </c>
      <c r="G43" s="76">
        <f>IFERROR(VLOOKUP(C43,Days_Since_100!C:G,5,FALSE)-1,0)</f>
        <v>9.805797673485328E-3</v>
      </c>
      <c r="H43" s="77">
        <f>IFERROR(VLOOKUP(C43,Deaths_since_10!C:G,5,FALSE)-1,0)</f>
        <v>0</v>
      </c>
      <c r="J43" s="68">
        <f t="shared" si="5"/>
        <v>-211.54817934813582</v>
      </c>
      <c r="K43" s="67">
        <v>24.8</v>
      </c>
      <c r="L43" s="61">
        <f>VLOOKUP(C43,Country_Data!C:J,8,FALSE)</f>
        <v>625978</v>
      </c>
      <c r="M43" s="60">
        <f t="shared" si="4"/>
        <v>155.24254400000001</v>
      </c>
      <c r="O43" s="59">
        <f t="array" ref="O43">IF(OR(C43=$Q$4:$Q$22),1,0)</f>
        <v>0</v>
      </c>
    </row>
    <row r="44" spans="2:15" s="59" customFormat="1" ht="13.8" hidden="1" customHeight="1" x14ac:dyDescent="0.2">
      <c r="B44" s="66">
        <f t="shared" si="6"/>
        <v>41</v>
      </c>
      <c r="C44" s="62" t="s">
        <v>54</v>
      </c>
      <c r="D44" s="75">
        <f>VLOOKUP(C44,Country_Data!B:F,5,FALSE)</f>
        <v>4129</v>
      </c>
      <c r="E44" s="75">
        <f>D44*Projections_Data!$C$15</f>
        <v>1382.2882579660165</v>
      </c>
      <c r="F44" s="75">
        <f>VLOOKUP(C44,Country_Data!C:G,5,FALSE)</f>
        <v>149</v>
      </c>
      <c r="G44" s="76">
        <f>IFERROR(VLOOKUP(C44,Days_Since_100!C:G,5,FALSE)-1,0)</f>
        <v>3.4257747161876129E-2</v>
      </c>
      <c r="H44" s="77">
        <f>IFERROR(VLOOKUP(C44,Deaths_since_10!C:G,5,FALSE)-1,0)</f>
        <v>0</v>
      </c>
      <c r="I44" s="58"/>
      <c r="J44" s="68" t="str">
        <f t="shared" si="5"/>
        <v/>
      </c>
      <c r="K44" s="67">
        <v>9.6999999999999993</v>
      </c>
      <c r="L44" s="61">
        <f>VLOOKUP(C44,Country_Data!C:J,8,FALSE)</f>
        <v>5540720</v>
      </c>
      <c r="M44" s="60"/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6"/>
        <v>42</v>
      </c>
      <c r="C45" s="62" t="s">
        <v>35</v>
      </c>
      <c r="D45" s="75">
        <f>VLOOKUP(C45,Country_Data!B:F,5,FALSE)</f>
        <v>2826</v>
      </c>
      <c r="E45" s="75">
        <f>D45*Projections_Data!$C$15</f>
        <v>946.07571252408889</v>
      </c>
      <c r="F45" s="75">
        <f>VLOOKUP(C45,Country_Data!C:G,5,FALSE)</f>
        <v>49</v>
      </c>
      <c r="G45" s="76">
        <f>IFERROR(VLOOKUP(C45,Days_Since_100!C:G,5,FALSE)-1,0)</f>
        <v>9.1638354267209454E-3</v>
      </c>
      <c r="H45" s="77">
        <f>IFERROR(VLOOKUP(C45,Deaths_since_10!C:G,5,FALSE)-1,0)</f>
        <v>0</v>
      </c>
      <c r="J45" s="68" t="str">
        <f t="shared" si="5"/>
        <v/>
      </c>
      <c r="K45" s="67"/>
      <c r="L45" s="61">
        <f>VLOOKUP(C45,Country_Data!C:J,8,FALSE)</f>
        <v>69799978</v>
      </c>
      <c r="M45" s="60">
        <f>(L45/100000)*K45</f>
        <v>0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6"/>
        <v>43</v>
      </c>
      <c r="C46" s="62" t="s">
        <v>145</v>
      </c>
      <c r="D46" s="75">
        <f>VLOOKUP(C46,Country_Data!B:F,5,FALSE)</f>
        <v>3635</v>
      </c>
      <c r="E46" s="75">
        <f>D46*Projections_Data!$C$15</f>
        <v>1216.9091348284016</v>
      </c>
      <c r="F46" s="75">
        <f>VLOOKUP(C46,Country_Data!C:G,5,FALSE)</f>
        <v>65</v>
      </c>
      <c r="G46" s="76">
        <f>IFERROR(VLOOKUP(C46,Days_Since_100!C:G,5,FALSE)-1,0)</f>
        <v>5.4868300713055485E-2</v>
      </c>
      <c r="H46" s="77">
        <f>IFERROR(VLOOKUP(C46,Deaths_since_10!C:G,5,FALSE)-1,0)</f>
        <v>0</v>
      </c>
      <c r="J46" s="68" t="str">
        <f t="shared" si="5"/>
        <v/>
      </c>
      <c r="K46" s="67"/>
      <c r="L46" s="61">
        <f>VLOOKUP(C46,Country_Data!C:J,8,FALSE)</f>
        <v>59308690</v>
      </c>
      <c r="M46" s="60">
        <f>(L46/100000)*K46</f>
        <v>0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6"/>
        <v>44</v>
      </c>
      <c r="C47" s="62" t="s">
        <v>65</v>
      </c>
      <c r="D47" s="75">
        <f>VLOOKUP(C47,Country_Data!B:F,5,FALSE)</f>
        <v>3659</v>
      </c>
      <c r="E47" s="75">
        <f>D47*Projections_Data!$C$15</f>
        <v>1224.9437480982454</v>
      </c>
      <c r="F47" s="75">
        <f>VLOOKUP(C47,Country_Data!C:G,5,FALSE)</f>
        <v>276</v>
      </c>
      <c r="G47" s="76">
        <f>IFERROR(VLOOKUP(C47,Days_Since_100!C:G,5,FALSE)-1,0)</f>
        <v>5.1687140180629365E-2</v>
      </c>
      <c r="H47" s="77">
        <f>IFERROR(VLOOKUP(C47,Deaths_since_10!C:G,5,FALSE)-1,0)</f>
        <v>0</v>
      </c>
      <c r="J47" s="68">
        <f t="shared" si="5"/>
        <v>4.0195946539520984</v>
      </c>
      <c r="K47" s="67"/>
      <c r="L47" s="61">
        <f>VLOOKUP(C47,Country_Data!C:J,8,FALSE)</f>
        <v>102334404</v>
      </c>
      <c r="M47" s="60">
        <v>1500</v>
      </c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6"/>
        <v>45</v>
      </c>
      <c r="C48" s="62" t="s">
        <v>83</v>
      </c>
      <c r="D48" s="75">
        <f>VLOOKUP(C48,Country_Data!B:F,5,FALSE)</f>
        <v>2408</v>
      </c>
      <c r="E48" s="75">
        <f>D48*Projections_Data!$C$15</f>
        <v>806.13953140764545</v>
      </c>
      <c r="F48" s="75">
        <f>VLOOKUP(C48,Country_Data!C:G,5,FALSE)</f>
        <v>121</v>
      </c>
      <c r="G48" s="76">
        <f>IFERROR(VLOOKUP(C48,Days_Since_100!C:G,5,FALSE)-1,0)</f>
        <v>1.6024873056701416E-2</v>
      </c>
      <c r="H48" s="77">
        <f>IFERROR(VLOOKUP(C48,Deaths_since_10!C:G,5,FALSE)-1,0)</f>
        <v>0</v>
      </c>
      <c r="J48" s="68" t="str">
        <f t="shared" si="5"/>
        <v/>
      </c>
      <c r="K48" s="67"/>
      <c r="L48" s="61">
        <f>VLOOKUP(C48,Country_Data!C:J,8,FALSE)</f>
        <v>10423054</v>
      </c>
      <c r="M48" s="60"/>
      <c r="O48" s="59">
        <f t="array" ref="O48">IF(OR(C48=$Q$4:$Q$22),1,0)</f>
        <v>0</v>
      </c>
    </row>
    <row r="49" spans="2:15" s="59" customFormat="1" ht="13.8" hidden="1" customHeight="1" x14ac:dyDescent="0.2">
      <c r="B49" s="66">
        <f t="shared" si="6"/>
        <v>46</v>
      </c>
      <c r="C49" s="62" t="s">
        <v>76</v>
      </c>
      <c r="D49" s="75">
        <f>VLOOKUP(C49,Country_Data!B:F,5,FALSE)</f>
        <v>1950</v>
      </c>
      <c r="E49" s="75">
        <f>D49*Projections_Data!$C$15</f>
        <v>652.81232817479599</v>
      </c>
      <c r="F49" s="75">
        <f>VLOOKUP(C49,Country_Data!C:G,5,FALSE)</f>
        <v>48</v>
      </c>
      <c r="G49" s="76">
        <f>IFERROR(VLOOKUP(C49,Days_Since_100!C:G,5,FALSE)-1,0)</f>
        <v>1.4564041210499479E-2</v>
      </c>
      <c r="H49" s="77">
        <f>IFERROR(VLOOKUP(C49,Deaths_since_10!C:G,5,FALSE)-1,0)</f>
        <v>0.19999999999999996</v>
      </c>
      <c r="I49" s="58"/>
      <c r="J49" s="68" t="str">
        <f t="shared" si="5"/>
        <v/>
      </c>
      <c r="K49" s="67">
        <v>14.7</v>
      </c>
      <c r="L49" s="61">
        <f>VLOOKUP(C49,Country_Data!C:J,8,FALSE)</f>
        <v>4105267</v>
      </c>
      <c r="M49" s="60"/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6"/>
        <v>47</v>
      </c>
      <c r="C50" s="62" t="s">
        <v>92</v>
      </c>
      <c r="D50" s="75">
        <f>VLOOKUP(C50,Country_Data!B:F,5,FALSE)</f>
        <v>1785</v>
      </c>
      <c r="E50" s="75">
        <f>D50*Projections_Data!$C$15</f>
        <v>597.57436194462093</v>
      </c>
      <c r="F50" s="75">
        <f>VLOOKUP(C50,Country_Data!C:G,5,FALSE)</f>
        <v>10</v>
      </c>
      <c r="G50" s="76">
        <f>IFERROR(VLOOKUP(C50,Days_Since_100!C:G,5,FALSE)-1,0)</f>
        <v>3.5100501048994648E-3</v>
      </c>
      <c r="H50" s="77">
        <f>IFERROR(VLOOKUP(C50,Deaths_since_10!C:G,5,FALSE)-1,0)</f>
        <v>0.30000000000000004</v>
      </c>
      <c r="J50" s="68" t="str">
        <f t="shared" si="5"/>
        <v/>
      </c>
      <c r="K50" s="67"/>
      <c r="L50" s="61">
        <f>VLOOKUP(C50,Country_Data!C:J,8,FALSE)</f>
        <v>341243</v>
      </c>
      <c r="M50" s="60"/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6"/>
        <v>48</v>
      </c>
      <c r="C51" s="62" t="s">
        <v>92</v>
      </c>
      <c r="D51" s="75">
        <f>VLOOKUP(C51,Country_Data!B:F,5,FALSE)</f>
        <v>1785</v>
      </c>
      <c r="E51" s="75">
        <f>D51*Projections_Data!$C$15</f>
        <v>597.57436194462093</v>
      </c>
      <c r="F51" s="75">
        <f>VLOOKUP(C51,Country_Data!C:G,5,FALSE)</f>
        <v>10</v>
      </c>
      <c r="G51" s="76">
        <f>IFERROR(VLOOKUP(C51,Days_Since_100!C:G,5,FALSE)-1,0)</f>
        <v>3.5100501048994648E-3</v>
      </c>
      <c r="H51" s="77">
        <f>IFERROR(VLOOKUP(C51,Deaths_since_10!C:G,5,FALSE)-1,0)</f>
        <v>0.30000000000000004</v>
      </c>
      <c r="J51" s="68">
        <f t="shared" si="5"/>
        <v>-684.70334774816581</v>
      </c>
      <c r="K51" s="67">
        <v>15.9</v>
      </c>
      <c r="L51" s="61">
        <f>VLOOKUP(C51,Country_Data!C:J,8,FALSE)</f>
        <v>341243</v>
      </c>
      <c r="M51" s="60">
        <f>(L51/100000)*K51</f>
        <v>54.257637000000003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6"/>
        <v>49</v>
      </c>
      <c r="C52" s="62" t="s">
        <v>73</v>
      </c>
      <c r="D52" s="75">
        <f>VLOOKUP(C52,Country_Data!B:F,5,FALSE)</f>
        <v>2027</v>
      </c>
      <c r="E52" s="75">
        <f>D52*Projections_Data!$C$15</f>
        <v>678.59004574887763</v>
      </c>
      <c r="F52" s="75">
        <f>VLOOKUP(C52,Country_Data!C:G,5,FALSE)</f>
        <v>7</v>
      </c>
      <c r="G52" s="76">
        <f>IFERROR(VLOOKUP(C52,Days_Since_100!C:G,5,FALSE)-1,0)</f>
        <v>3.1005305347742151E-2</v>
      </c>
      <c r="H52" s="77">
        <f>IFERROR(VLOOKUP(C52,Deaths_since_10!C:G,5,FALSE)-1,0)</f>
        <v>0</v>
      </c>
      <c r="J52" s="68" t="str">
        <f t="shared" si="5"/>
        <v/>
      </c>
      <c r="K52" s="67"/>
      <c r="L52" s="61">
        <f>VLOOKUP(C52,Country_Data!C:J,8,FALSE)</f>
        <v>1701575</v>
      </c>
      <c r="M52" s="60">
        <f>(L52/100000)*K52</f>
        <v>0</v>
      </c>
      <c r="O52" s="59">
        <f t="array" ref="O52">IF(OR(C52=$Q$4:$Q$22),1,0)</f>
        <v>0</v>
      </c>
    </row>
    <row r="53" spans="2:15" s="59" customFormat="1" ht="13.8" hidden="1" customHeight="1" x14ac:dyDescent="0.2">
      <c r="B53" s="66">
        <f t="shared" si="6"/>
        <v>50</v>
      </c>
      <c r="C53" s="62" t="s">
        <v>132</v>
      </c>
      <c r="D53" s="75">
        <f>VLOOKUP(C53,Country_Data!B:F,5,FALSE)</f>
        <v>2168</v>
      </c>
      <c r="E53" s="75">
        <f>D53*Projections_Data!$C$15</f>
        <v>725.79339870920899</v>
      </c>
      <c r="F53" s="75">
        <f>VLOOKUP(C53,Country_Data!C:G,5,FALSE)</f>
        <v>225</v>
      </c>
      <c r="G53" s="76">
        <f>IFERROR(VLOOKUP(C53,Days_Since_100!C:G,5,FALSE)-1,0)</f>
        <v>4.2224776035010514E-2</v>
      </c>
      <c r="H53" s="77">
        <f>IFERROR(VLOOKUP(C53,Deaths_since_10!C:G,5,FALSE)-1,0)</f>
        <v>0</v>
      </c>
      <c r="I53" s="58"/>
      <c r="J53" s="68" t="str">
        <f t="shared" si="5"/>
        <v/>
      </c>
      <c r="K53" s="67">
        <v>13.8</v>
      </c>
      <c r="L53" s="61">
        <f>VLOOKUP(C53,Country_Data!C:J,8,FALSE)</f>
        <v>9660351</v>
      </c>
      <c r="M53" s="60"/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6"/>
        <v>51</v>
      </c>
      <c r="C54" s="62" t="s">
        <v>70</v>
      </c>
      <c r="D54" s="75">
        <f>VLOOKUP(C54,Country_Data!B:F,5,FALSE)</f>
        <v>1631</v>
      </c>
      <c r="E54" s="75">
        <f>D54*Projections_Data!$C$15</f>
        <v>546.01892679645755</v>
      </c>
      <c r="F54" s="75">
        <f>VLOOKUP(C54,Country_Data!C:G,5,FALSE)</f>
        <v>83</v>
      </c>
      <c r="G54" s="76">
        <f>IFERROR(VLOOKUP(C54,Days_Since_100!C:G,5,FALSE)-1,0)</f>
        <v>1.9344893163057764E-2</v>
      </c>
      <c r="H54" s="77">
        <f>IFERROR(VLOOKUP(C54,Deaths_since_10!C:G,5,FALSE)-1,0)</f>
        <v>0</v>
      </c>
      <c r="J54" s="68">
        <f t="shared" si="5"/>
        <v>75.793510413780794</v>
      </c>
      <c r="K54" s="67">
        <v>5.8</v>
      </c>
      <c r="L54" s="61">
        <f>VLOOKUP(C54,Country_Data!C:J,8,FALSE)</f>
        <v>40222493</v>
      </c>
      <c r="M54" s="60">
        <f>(L54/100000)*K54</f>
        <v>2332.9045939999996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6"/>
        <v>52</v>
      </c>
      <c r="C55" s="62" t="s">
        <v>74</v>
      </c>
      <c r="D55" s="75">
        <f>VLOOKUP(C55,Country_Data!B:F,5,FALSE)</f>
        <v>2248</v>
      </c>
      <c r="E55" s="75">
        <f>D55*Projections_Data!$C$15</f>
        <v>752.57544294202114</v>
      </c>
      <c r="F55" s="75">
        <f>VLOOKUP(C55,Country_Data!C:G,5,FALSE)</f>
        <v>13</v>
      </c>
      <c r="G55" s="76">
        <f>IFERROR(VLOOKUP(C55,Days_Since_100!C:G,5,FALSE)-1,0)</f>
        <v>6.2777511560130783E-2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>(L55/100000)*K55</f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6"/>
        <v>53</v>
      </c>
      <c r="C56" s="62" t="s">
        <v>88</v>
      </c>
      <c r="D56" s="75">
        <f>VLOOKUP(C56,Country_Data!B:F,5,FALSE)</f>
        <v>1559</v>
      </c>
      <c r="E56" s="75">
        <f>D56*Projections_Data!$C$15</f>
        <v>521.91508698692655</v>
      </c>
      <c r="F56" s="75">
        <f>VLOOKUP(C56,Country_Data!C:G,5,FALSE)</f>
        <v>44</v>
      </c>
      <c r="G56" s="76">
        <f>IFERROR(VLOOKUP(C56,Days_Since_100!C:G,5,FALSE)-1,0)</f>
        <v>1.3346949946555942E-2</v>
      </c>
      <c r="H56" s="77">
        <f>IFERROR(VLOOKUP(C56,Deaths_since_10!C:G,5,FALSE)-1,0)</f>
        <v>0.30000000000000004</v>
      </c>
      <c r="J56" s="68" t="str">
        <f t="shared" si="5"/>
        <v/>
      </c>
      <c r="K56" s="67"/>
      <c r="L56" s="61">
        <f>VLOOKUP(C56,Country_Data!C:J,8,FALSE)</f>
        <v>1326535</v>
      </c>
      <c r="M56" s="60">
        <f>(L56/100000)*K56</f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6"/>
        <v>54</v>
      </c>
      <c r="C57" s="62" t="s">
        <v>141</v>
      </c>
      <c r="D57" s="75">
        <f>VLOOKUP(C57,Country_Data!B:F,5,FALSE)</f>
        <v>1353</v>
      </c>
      <c r="E57" s="75">
        <f>D57*Projections_Data!$C$15</f>
        <v>452.95132308743536</v>
      </c>
      <c r="F57" s="75">
        <f>VLOOKUP(C57,Country_Data!C:G,5,FALSE)</f>
        <v>79</v>
      </c>
      <c r="G57" s="76">
        <f>IFERROR(VLOOKUP(C57,Days_Since_100!C:G,5,FALSE)-1,0)</f>
        <v>7.4048585079156126E-3</v>
      </c>
      <c r="H57" s="77">
        <f>IFERROR(VLOOKUP(C57,Deaths_since_10!C:G,5,FALSE)-1,0)</f>
        <v>0</v>
      </c>
      <c r="J57" s="68" t="str">
        <f t="shared" si="5"/>
        <v/>
      </c>
      <c r="K57" s="67"/>
      <c r="L57" s="61">
        <f>VLOOKUP(C57,Country_Data!C:J,8,FALSE)</f>
        <v>2078938</v>
      </c>
      <c r="M57" s="60">
        <f>(L57/100000)*K57</f>
        <v>0</v>
      </c>
      <c r="O57" s="59">
        <f t="array" ref="O57">IF(OR(C57=$Q$4:$Q$22),1,0)</f>
        <v>0</v>
      </c>
    </row>
    <row r="58" spans="2:15" s="59" customFormat="1" ht="13.8" hidden="1" customHeight="1" x14ac:dyDescent="0.2">
      <c r="B58" s="66">
        <f t="shared" si="6"/>
        <v>55</v>
      </c>
      <c r="C58" s="62" t="s">
        <v>93</v>
      </c>
      <c r="D58" s="75">
        <f>VLOOKUP(C58,Country_Data!B:F,5,FALSE)</f>
        <v>1370</v>
      </c>
      <c r="E58" s="75">
        <f>D58*Projections_Data!$C$15</f>
        <v>458.6425074869079</v>
      </c>
      <c r="F58" s="75">
        <f>VLOOKUP(C58,Country_Data!C:G,5,FALSE)</f>
        <v>38</v>
      </c>
      <c r="G58" s="76">
        <f>IFERROR(VLOOKUP(C58,Days_Since_100!C:G,5,FALSE)-1,0)</f>
        <v>3.5810019535585047E-2</v>
      </c>
      <c r="H58" s="77">
        <f>IFERROR(VLOOKUP(C58,Deaths_since_10!C:G,5,FALSE)-1,0)</f>
        <v>0.11209140079615088</v>
      </c>
      <c r="I58" s="79"/>
      <c r="J58" s="68" t="str">
        <f t="shared" si="5"/>
        <v/>
      </c>
      <c r="K58" s="67">
        <v>15.5</v>
      </c>
      <c r="L58" s="61">
        <f>VLOOKUP(C58,Country_Data!C:J,8,FALSE)</f>
        <v>2722289</v>
      </c>
      <c r="M58" s="60"/>
      <c r="O58" s="59">
        <f t="array" ref="O58">IF(OR(C58=$Q$4:$Q$22),1,0)</f>
        <v>0</v>
      </c>
    </row>
    <row r="59" spans="2:15" s="59" customFormat="1" ht="13.8" hidden="1" customHeight="1" x14ac:dyDescent="0.2">
      <c r="B59" s="66">
        <f t="shared" si="6"/>
        <v>56</v>
      </c>
      <c r="C59" s="62" t="s">
        <v>162</v>
      </c>
      <c r="D59" s="75">
        <f>VLOOKUP(C59,Country_Data!B:F,5,FALSE)</f>
        <v>1244</v>
      </c>
      <c r="E59" s="75">
        <f>D59*Projections_Data!$C$15</f>
        <v>416.4607878202288</v>
      </c>
      <c r="F59" s="75">
        <f>VLOOKUP(C59,Country_Data!C:G,5,FALSE)</f>
        <v>14</v>
      </c>
      <c r="G59" s="76">
        <f>IFERROR(VLOOKUP(C59,Days_Since_100!C:G,5,FALSE)-1,0)</f>
        <v>3.4686966330195412E-2</v>
      </c>
      <c r="H59" s="77">
        <f>IFERROR(VLOOKUP(C59,Deaths_since_10!C:G,5,FALSE)-1,0)</f>
        <v>0</v>
      </c>
      <c r="I59" s="58"/>
      <c r="J59" s="68" t="str">
        <f t="shared" si="5"/>
        <v/>
      </c>
      <c r="K59" s="67">
        <v>9.1</v>
      </c>
      <c r="L59" s="61">
        <f>VLOOKUP(C59,Country_Data!C:J,8,FALSE)</f>
        <v>5459642</v>
      </c>
      <c r="M59" s="60"/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199</v>
      </c>
      <c r="D60" s="75">
        <f>VLOOKUP(C60,Country_Data!B:F,5,FALSE)</f>
        <v>1024</v>
      </c>
      <c r="E60" s="75">
        <f>D60*Projections_Data!$C$15</f>
        <v>342.81016617999541</v>
      </c>
      <c r="F60" s="75">
        <f>VLOOKUP(C60,Country_Data!C:G,5,FALSE)</f>
        <v>49</v>
      </c>
      <c r="G60" s="76">
        <f>IFERROR(VLOOKUP(C60,Days_Since_100!C:G,5,FALSE)-1,0)</f>
        <v>3.8929118805624663E-2</v>
      </c>
      <c r="H60" s="77">
        <f>IFERROR(VLOOKUP(C60,Deaths_since_10!C:G,5,FALSE)-1,0)</f>
        <v>0</v>
      </c>
      <c r="I60" s="59"/>
      <c r="J60" s="68" t="str">
        <f t="shared" si="5"/>
        <v/>
      </c>
      <c r="K60" s="67"/>
      <c r="L60" s="61">
        <f>VLOOKUP(C60,Country_Data!C:J,8,FALSE)</f>
        <v>6948445</v>
      </c>
      <c r="M60" s="60">
        <f>(L60/100000)*K60</f>
        <v>0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231</v>
      </c>
      <c r="D61" s="75">
        <f>VLOOKUP(C61,Country_Data!B:F,5,FALSE)</f>
        <v>790</v>
      </c>
      <c r="E61" s="75">
        <f>D61*Projections_Data!$C$15</f>
        <v>264.47268679901987</v>
      </c>
      <c r="F61" s="75">
        <f>VLOOKUP(C61,Country_Data!C:G,5,FALSE)</f>
        <v>13</v>
      </c>
      <c r="G61" s="76">
        <f>IFERROR(VLOOKUP(C61,Days_Since_100!C:G,5,FALSE)-1,0)</f>
        <v>1.0446131604688658E-2</v>
      </c>
      <c r="H61" s="77">
        <f>IFERROR(VLOOKUP(C61,Deaths_since_10!C:G,5,FALSE)-1,0)</f>
        <v>0.30000000000000004</v>
      </c>
      <c r="I61" s="79"/>
      <c r="J61" s="68" t="str">
        <f t="shared" si="5"/>
        <v/>
      </c>
      <c r="K61" s="67">
        <v>11.4</v>
      </c>
      <c r="L61" s="61">
        <f>VLOOKUP(C61,Country_Data!C:J,8,FALSE)</f>
        <v>1207359</v>
      </c>
      <c r="M61" s="60"/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111</v>
      </c>
      <c r="D62" s="75">
        <f>VLOOKUP(C62,Country_Data!B:F,5,FALSE)</f>
        <v>761</v>
      </c>
      <c r="E62" s="75">
        <f>D62*Projections_Data!$C$15</f>
        <v>254.7641957646255</v>
      </c>
      <c r="F62" s="75">
        <f>VLOOKUP(C62,Country_Data!C:G,5,FALSE)</f>
        <v>11</v>
      </c>
      <c r="G62" s="76">
        <f>IFERROR(VLOOKUP(C62,Days_Since_100!C:G,5,FALSE)-1,0)</f>
        <v>2.2162764642664978E-2</v>
      </c>
      <c r="H62" s="77">
        <f>IFERROR(VLOOKUP(C62,Deaths_since_10!C:G,5,FALSE)-1,0)</f>
        <v>0</v>
      </c>
      <c r="I62" s="59"/>
      <c r="J62" s="68">
        <f t="shared" si="5"/>
        <v>-9.3653255422245643</v>
      </c>
      <c r="K62" s="67">
        <v>11</v>
      </c>
      <c r="L62" s="61">
        <f>VLOOKUP(C62,Country_Data!C:J,8,FALSE)</f>
        <v>1886198</v>
      </c>
      <c r="M62" s="60">
        <f>(L62/100000)*K62</f>
        <v>207.48177999999999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67</v>
      </c>
      <c r="D63" s="75">
        <f>VLOOKUP(C63,Country_Data!B:F,5,FALSE)</f>
        <v>682</v>
      </c>
      <c r="E63" s="75">
        <f>D63*Projections_Data!$C$15</f>
        <v>228.31692708472352</v>
      </c>
      <c r="F63" s="75">
        <f>VLOOKUP(C63,Country_Data!C:G,5,FALSE)</f>
        <v>22</v>
      </c>
      <c r="G63" s="76">
        <f>IFERROR(VLOOKUP(C63,Days_Since_100!C:G,5,FALSE)-1,0)</f>
        <v>4.1569129547061046E-3</v>
      </c>
      <c r="H63" s="77">
        <f>IFERROR(VLOOKUP(C63,Deaths_since_10!C:G,5,FALSE)-1,0)</f>
        <v>0.2574330935945004</v>
      </c>
      <c r="I63" s="59"/>
      <c r="J63" s="68">
        <f t="shared" si="5"/>
        <v>144.82972888243455</v>
      </c>
      <c r="K63" s="67">
        <v>6.1</v>
      </c>
      <c r="L63" s="61">
        <f>VLOOKUP(C63,Country_Data!C:J,8,FALSE)</f>
        <v>6825445</v>
      </c>
      <c r="M63" s="60">
        <f>(L63/100000)*K63</f>
        <v>416.35214500000001</v>
      </c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342</v>
      </c>
      <c r="D64" s="75">
        <f>VLOOKUP(C64,Country_Data!B:F,5,FALSE)</f>
        <v>426</v>
      </c>
      <c r="E64" s="75">
        <f>D64*Projections_Data!$C$15</f>
        <v>142.61438553972465</v>
      </c>
      <c r="F64" s="75">
        <f>VLOOKUP(C64,Country_Data!C:G,5,FALSE)</f>
        <v>6</v>
      </c>
      <c r="G64" s="76">
        <f>IFERROR(VLOOKUP(C64,Days_Since_100!C:G,5,FALSE)-1,0)</f>
        <v>1.5225460373471389E-2</v>
      </c>
      <c r="H64" s="77">
        <f>IFERROR(VLOOKUP(C64,Deaths_since_10!C:G,5,FALSE)-1,0)</f>
        <v>0</v>
      </c>
      <c r="I64" s="59"/>
      <c r="J64" s="68" t="str">
        <f t="shared" si="5"/>
        <v/>
      </c>
      <c r="K64" s="67"/>
      <c r="L64" s="61">
        <f>VLOOKUP(C64,Country_Data!C:J,8,FALSE)</f>
        <v>23816775</v>
      </c>
      <c r="M64" s="60">
        <f>(L64/100000)*K64</f>
        <v>0</v>
      </c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90</v>
      </c>
      <c r="D65" s="75">
        <f>VLOOKUP(C65,Country_Data!B:F,5,FALSE)</f>
        <v>488</v>
      </c>
      <c r="E65" s="75">
        <f>D65*Projections_Data!$C$15</f>
        <v>163.37046982015406</v>
      </c>
      <c r="F65" s="75">
        <f>VLOOKUP(C65,Country_Data!C:G,5,FALSE)</f>
        <v>40</v>
      </c>
      <c r="G65" s="76">
        <f>IFERROR(VLOOKUP(C65,Days_Since_100!C:G,5,FALSE)-1,0)</f>
        <v>2.3260272010653837E-2</v>
      </c>
      <c r="H65" s="77">
        <f>IFERROR(VLOOKUP(C65,Deaths_since_10!C:G,5,FALSE)-1,0)</f>
        <v>0</v>
      </c>
      <c r="I65" s="59"/>
      <c r="J65" s="68" t="str">
        <f t="shared" si="5"/>
        <v/>
      </c>
      <c r="K65" s="67"/>
      <c r="L65" s="61">
        <f>VLOOKUP(C65,Country_Data!C:J,8,FALSE)</f>
        <v>33931</v>
      </c>
      <c r="M65" s="60">
        <f>(L65/100000)*K65</f>
        <v>0</v>
      </c>
      <c r="O65" s="59">
        <f t="array" ref="O65">IF(OR(C65=$Q$4:$Q$22),1,0)</f>
        <v>0</v>
      </c>
    </row>
    <row r="66" spans="1:15" ht="13.2" hidden="1" customHeight="1" thickBot="1" x14ac:dyDescent="0.25">
      <c r="A66" s="88"/>
      <c r="B66" s="66">
        <f t="shared" si="7"/>
        <v>63</v>
      </c>
      <c r="C66" s="62" t="s">
        <v>340</v>
      </c>
      <c r="D66" s="75">
        <f>VLOOKUP(C66,Country_Data!B:F,5,FALSE)</f>
        <v>0</v>
      </c>
      <c r="E66" s="75">
        <f>D66*Projections_Data!$C$15</f>
        <v>0</v>
      </c>
      <c r="F66" s="75">
        <f>VLOOKUP(C66,Country_Data!C:G,5,FALSE)</f>
        <v>0</v>
      </c>
      <c r="G66" s="76">
        <f>IFERROR(VLOOKUP(C66,Days_Since_100!C:G,5,FALSE)-1,0)</f>
        <v>0</v>
      </c>
      <c r="H66" s="77">
        <f>IFERROR(VLOOKUP(C66,Deaths_since_10!C:G,5,FALSE)-1,0)</f>
        <v>0</v>
      </c>
      <c r="I66" s="97"/>
      <c r="J66" s="68" t="str">
        <f t="shared" si="5"/>
        <v/>
      </c>
      <c r="K66" s="67"/>
      <c r="L66" s="61">
        <f>VLOOKUP(C66,Country_Data!C:J,8,FALSE)</f>
        <v>0</v>
      </c>
      <c r="M66" s="60">
        <f>(L66/100000)*K66</f>
        <v>0</v>
      </c>
      <c r="N66" s="79"/>
      <c r="O66" s="59">
        <f t="array" ref="O66">IF(OR(C66=$Q$4:$Q$22),1,0)</f>
        <v>0</v>
      </c>
    </row>
    <row r="67" spans="1:15" ht="2.4" customHeight="1" x14ac:dyDescent="0.2">
      <c r="A67" s="87"/>
      <c r="B67" s="78"/>
      <c r="C67" s="78"/>
      <c r="D67" s="78"/>
      <c r="E67" s="78"/>
      <c r="F67" s="78"/>
      <c r="G67" s="78"/>
      <c r="H67" s="84"/>
      <c r="I67" s="79"/>
      <c r="J67" s="85"/>
      <c r="K67" s="85"/>
      <c r="L67" s="86"/>
      <c r="M67" s="79"/>
      <c r="N67" s="79"/>
    </row>
    <row r="68" spans="1:15" ht="13.2" customHeight="1" x14ac:dyDescent="0.2">
      <c r="A68" s="87"/>
      <c r="B68" s="62"/>
      <c r="C68" s="62"/>
      <c r="D68" s="62"/>
      <c r="E68" s="62"/>
      <c r="F68" s="62"/>
      <c r="G68" s="62"/>
      <c r="H68" s="80" t="s">
        <v>623</v>
      </c>
      <c r="I68" s="79"/>
      <c r="J68" s="79"/>
      <c r="K68" s="79"/>
      <c r="L68" s="79"/>
      <c r="M68" s="79"/>
      <c r="N68" s="79"/>
    </row>
    <row r="69" spans="1:15" ht="13.2" customHeight="1" x14ac:dyDescent="0.2">
      <c r="A69" s="87"/>
      <c r="B69" s="89"/>
      <c r="C69" s="79"/>
      <c r="D69" s="79"/>
      <c r="E69" s="79"/>
      <c r="F69" s="79"/>
      <c r="G69" s="89"/>
      <c r="H69" s="89"/>
      <c r="I69" s="79"/>
      <c r="J69" s="79"/>
      <c r="K69" s="79"/>
      <c r="L69" s="79"/>
      <c r="M69" s="79"/>
      <c r="N69" s="79"/>
    </row>
    <row r="70" spans="1:15" ht="13.2" customHeight="1" x14ac:dyDescent="0.2">
      <c r="A70" s="87"/>
      <c r="B70" s="89"/>
      <c r="C70" s="79"/>
      <c r="D70" s="79"/>
      <c r="E70" s="79"/>
      <c r="F70" s="79"/>
      <c r="G70" s="89"/>
      <c r="H70" s="89"/>
      <c r="I70" s="79"/>
      <c r="J70" s="79"/>
      <c r="K70" s="79"/>
      <c r="L70" s="79"/>
      <c r="M70" s="79"/>
    </row>
    <row r="71" spans="1:15" ht="13.2" customHeight="1" x14ac:dyDescent="0.2">
      <c r="A71" s="87"/>
      <c r="B71" s="89"/>
      <c r="C71" s="79"/>
      <c r="D71" s="79"/>
      <c r="E71" s="79"/>
      <c r="F71" s="79"/>
      <c r="G71" s="89"/>
      <c r="H71" s="89"/>
      <c r="I71" s="79"/>
      <c r="J71" s="79"/>
      <c r="K71" s="79"/>
      <c r="L71" s="79"/>
      <c r="M71" s="79"/>
    </row>
    <row r="72" spans="1:15" ht="13.2" customHeight="1" x14ac:dyDescent="0.2">
      <c r="A72" s="87"/>
      <c r="B72" s="89"/>
      <c r="C72" s="79"/>
      <c r="D72" s="79"/>
      <c r="E72" s="79"/>
      <c r="F72" s="79"/>
      <c r="G72" s="89"/>
      <c r="H72" s="89"/>
      <c r="I72" s="79"/>
      <c r="J72" s="79"/>
      <c r="K72" s="79"/>
      <c r="L72" s="79"/>
      <c r="M72" s="79"/>
    </row>
    <row r="73" spans="1:15" ht="13.2" customHeight="1" x14ac:dyDescent="0.2">
      <c r="A73" s="87"/>
      <c r="B73" s="89"/>
      <c r="C73" s="79"/>
      <c r="D73" s="79"/>
      <c r="E73" s="79"/>
      <c r="F73" s="79"/>
      <c r="G73" s="89"/>
      <c r="H73" s="89"/>
      <c r="I73" s="79"/>
      <c r="J73" s="79"/>
      <c r="K73" s="79"/>
      <c r="L73" s="79"/>
      <c r="M73" s="79"/>
    </row>
    <row r="74" spans="1:15" ht="13.2" customHeight="1" x14ac:dyDescent="0.2">
      <c r="A74" s="87"/>
      <c r="B74" s="89"/>
      <c r="C74" s="79"/>
      <c r="D74" s="79"/>
      <c r="E74" s="79"/>
      <c r="F74" s="79"/>
      <c r="G74" s="89"/>
      <c r="H74" s="89"/>
      <c r="I74" s="79"/>
      <c r="J74" s="79"/>
      <c r="K74" s="79"/>
      <c r="L74" s="79"/>
      <c r="M74" s="79"/>
    </row>
    <row r="75" spans="1:15" ht="13.2" customHeight="1" x14ac:dyDescent="0.2">
      <c r="A75" s="87"/>
      <c r="B75" s="89"/>
      <c r="C75" s="79"/>
      <c r="D75" s="79"/>
      <c r="E75" s="79"/>
      <c r="F75" s="79"/>
      <c r="G75" s="89"/>
      <c r="H75" s="89"/>
      <c r="I75" s="79"/>
      <c r="J75" s="79"/>
      <c r="K75" s="79"/>
      <c r="L75" s="79"/>
      <c r="M75" s="79"/>
    </row>
    <row r="76" spans="1:15" ht="13.2" customHeight="1" x14ac:dyDescent="0.2">
      <c r="A76" s="87"/>
      <c r="B76" s="89"/>
      <c r="C76" s="79"/>
      <c r="D76" s="79"/>
      <c r="E76" s="79"/>
      <c r="F76" s="79"/>
      <c r="G76" s="89"/>
      <c r="H76" s="89"/>
      <c r="I76" s="79"/>
      <c r="J76" s="79"/>
      <c r="K76" s="79"/>
      <c r="L76" s="79"/>
      <c r="M76" s="79"/>
    </row>
    <row r="77" spans="1:15" ht="13.2" customHeight="1" x14ac:dyDescent="0.2">
      <c r="A77" s="87"/>
      <c r="B77" s="89"/>
      <c r="C77" s="79"/>
      <c r="D77" s="79"/>
      <c r="E77" s="79"/>
      <c r="F77" s="79"/>
      <c r="G77" s="89"/>
      <c r="H77" s="89"/>
      <c r="I77" s="79"/>
      <c r="J77" s="79"/>
      <c r="K77" s="79"/>
      <c r="L77" s="79"/>
      <c r="M77" s="79"/>
    </row>
    <row r="78" spans="1:15" ht="13.2" customHeight="1" x14ac:dyDescent="0.2">
      <c r="A78" s="87"/>
      <c r="B78" s="89"/>
      <c r="C78" s="79"/>
      <c r="D78" s="79"/>
      <c r="E78" s="79"/>
      <c r="F78" s="79"/>
      <c r="G78" s="89"/>
      <c r="H78" s="89"/>
      <c r="I78" s="79"/>
      <c r="J78" s="79"/>
      <c r="K78" s="79"/>
      <c r="L78" s="79"/>
      <c r="M78" s="79"/>
    </row>
    <row r="79" spans="1:15" ht="13.2" customHeight="1" x14ac:dyDescent="0.2">
      <c r="A79" s="79"/>
      <c r="B79" s="89"/>
      <c r="C79" s="79"/>
      <c r="D79" s="79"/>
      <c r="E79" s="79"/>
      <c r="F79" s="79"/>
      <c r="G79" s="89"/>
      <c r="H79" s="89"/>
      <c r="I79" s="79"/>
      <c r="J79" s="79"/>
      <c r="K79" s="79"/>
      <c r="L79" s="79"/>
      <c r="M79" s="79"/>
    </row>
    <row r="80" spans="1:15" ht="13.2" customHeight="1" x14ac:dyDescent="0.2">
      <c r="A80" s="79"/>
      <c r="B80" s="89"/>
      <c r="C80" s="79"/>
      <c r="D80" s="79"/>
      <c r="E80" s="79"/>
      <c r="F80" s="79"/>
      <c r="G80" s="89"/>
      <c r="H80" s="89"/>
      <c r="I80" s="79"/>
      <c r="J80" s="79"/>
      <c r="K80" s="79"/>
      <c r="L80" s="79"/>
      <c r="M80" s="79"/>
    </row>
    <row r="81" spans="1:13" ht="13.2" customHeight="1" x14ac:dyDescent="0.2">
      <c r="A81" s="79"/>
      <c r="B81" s="89"/>
      <c r="C81" s="79"/>
      <c r="D81" s="79"/>
      <c r="E81" s="79"/>
      <c r="F81" s="79"/>
      <c r="G81" s="89"/>
      <c r="H81" s="89"/>
      <c r="I81" s="79"/>
      <c r="J81" s="79"/>
      <c r="K81" s="79"/>
      <c r="L81" s="79"/>
      <c r="M81" s="79"/>
    </row>
  </sheetData>
  <autoFilter ref="C3:M3" xr:uid="{4E6F1926-8E17-40DF-935A-A5A587FE43B5}">
    <sortState xmlns:xlrd2="http://schemas.microsoft.com/office/spreadsheetml/2017/richdata2" ref="C4:M23">
      <sortCondition descending="1" ref="D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opLeftCell="C52" zoomScale="80" zoomScaleNormal="80" workbookViewId="0">
      <selection activeCell="O9" sqref="O9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587</v>
      </c>
      <c r="D2" t="s">
        <v>507</v>
      </c>
      <c r="H2">
        <v>1</v>
      </c>
      <c r="I2" t="s">
        <v>349</v>
      </c>
      <c r="R2" t="s">
        <v>587</v>
      </c>
      <c r="S2" t="s">
        <v>507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900000</v>
      </c>
      <c r="D4" s="5">
        <v>50000</v>
      </c>
      <c r="H4">
        <v>3</v>
      </c>
      <c r="I4" s="17" t="s">
        <v>58</v>
      </c>
      <c r="Q4" t="s">
        <v>429</v>
      </c>
      <c r="R4">
        <v>55</v>
      </c>
      <c r="S4">
        <v>55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55</v>
      </c>
      <c r="D7">
        <v>55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5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491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AU4" activePane="bottomRight" state="frozen"/>
      <selection pane="topRight" activeCell="G1" sqref="G1"/>
      <selection pane="bottomLeft" activeCell="A4" sqref="A4"/>
      <selection pane="bottomRight" activeCell="BB8" sqref="BB8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Italy</v>
      </c>
      <c r="C2" s="20">
        <f>MAX(ConfirmedRaw!1:1)</f>
        <v>43943</v>
      </c>
      <c r="AM2" s="24"/>
      <c r="AN2" s="24"/>
    </row>
    <row r="3" spans="2:248" x14ac:dyDescent="0.3">
      <c r="G3" s="20">
        <f ca="1">VLOOKUP(B2,Country_Data!B:E,4,FALSE)</f>
        <v>43884</v>
      </c>
      <c r="H3" s="20">
        <f t="shared" ref="H3:BS3" ca="1" si="0">G3+1</f>
        <v>43885</v>
      </c>
      <c r="I3" s="20">
        <f t="shared" ca="1" si="0"/>
        <v>43886</v>
      </c>
      <c r="J3" s="20">
        <f t="shared" ca="1" si="0"/>
        <v>43887</v>
      </c>
      <c r="K3" s="20">
        <f t="shared" ca="1" si="0"/>
        <v>43888</v>
      </c>
      <c r="L3" s="20">
        <f t="shared" ca="1" si="0"/>
        <v>43889</v>
      </c>
      <c r="M3" s="20">
        <f t="shared" ca="1" si="0"/>
        <v>43890</v>
      </c>
      <c r="N3" s="20">
        <f t="shared" ca="1" si="0"/>
        <v>43891</v>
      </c>
      <c r="O3" s="20">
        <f t="shared" ca="1" si="0"/>
        <v>43892</v>
      </c>
      <c r="P3" s="20">
        <f t="shared" ca="1" si="0"/>
        <v>43893</v>
      </c>
      <c r="Q3" s="20">
        <f t="shared" ca="1" si="0"/>
        <v>43894</v>
      </c>
      <c r="R3" s="20">
        <f t="shared" ca="1" si="0"/>
        <v>43895</v>
      </c>
      <c r="S3" s="20">
        <f t="shared" ca="1" si="0"/>
        <v>43896</v>
      </c>
      <c r="T3" s="20">
        <f t="shared" ca="1" si="0"/>
        <v>43897</v>
      </c>
      <c r="U3" s="20">
        <f t="shared" ca="1" si="0"/>
        <v>43898</v>
      </c>
      <c r="V3" s="20">
        <f t="shared" ca="1" si="0"/>
        <v>43899</v>
      </c>
      <c r="W3" s="20">
        <f t="shared" ca="1" si="0"/>
        <v>43900</v>
      </c>
      <c r="X3" s="20">
        <f t="shared" ca="1" si="0"/>
        <v>43901</v>
      </c>
      <c r="Y3" s="20">
        <f t="shared" ca="1" si="0"/>
        <v>43902</v>
      </c>
      <c r="Z3" s="20">
        <f t="shared" ca="1" si="0"/>
        <v>43903</v>
      </c>
      <c r="AA3" s="20">
        <f t="shared" ca="1" si="0"/>
        <v>43904</v>
      </c>
      <c r="AB3" s="20">
        <f t="shared" ca="1" si="0"/>
        <v>43905</v>
      </c>
      <c r="AC3" s="20">
        <f t="shared" ca="1" si="0"/>
        <v>43906</v>
      </c>
      <c r="AD3" s="20">
        <f t="shared" ca="1" si="0"/>
        <v>43907</v>
      </c>
      <c r="AE3" s="20">
        <f t="shared" ca="1" si="0"/>
        <v>43908</v>
      </c>
      <c r="AF3" s="20">
        <f t="shared" ca="1" si="0"/>
        <v>43909</v>
      </c>
      <c r="AG3" s="20">
        <f t="shared" ca="1" si="0"/>
        <v>43910</v>
      </c>
      <c r="AH3" s="20">
        <f t="shared" ca="1" si="0"/>
        <v>43911</v>
      </c>
      <c r="AI3" s="20">
        <f t="shared" ca="1" si="0"/>
        <v>43912</v>
      </c>
      <c r="AJ3" s="20">
        <f t="shared" ca="1" si="0"/>
        <v>43913</v>
      </c>
      <c r="AK3" s="20">
        <f t="shared" ca="1" si="0"/>
        <v>43914</v>
      </c>
      <c r="AL3" s="20">
        <f t="shared" ca="1" si="0"/>
        <v>43915</v>
      </c>
      <c r="AM3" s="20">
        <f t="shared" ca="1" si="0"/>
        <v>43916</v>
      </c>
      <c r="AN3" s="20">
        <f t="shared" ca="1" si="0"/>
        <v>43917</v>
      </c>
      <c r="AO3" s="20">
        <f t="shared" ca="1" si="0"/>
        <v>43918</v>
      </c>
      <c r="AP3" s="20">
        <f t="shared" ca="1" si="0"/>
        <v>43919</v>
      </c>
      <c r="AQ3" s="20">
        <f t="shared" ca="1" si="0"/>
        <v>43920</v>
      </c>
      <c r="AR3" s="20">
        <f t="shared" ca="1" si="0"/>
        <v>43921</v>
      </c>
      <c r="AS3" s="20">
        <f t="shared" ca="1" si="0"/>
        <v>43922</v>
      </c>
      <c r="AT3" s="20">
        <f t="shared" ca="1" si="0"/>
        <v>43923</v>
      </c>
      <c r="AU3" s="20">
        <f t="shared" ca="1" si="0"/>
        <v>43924</v>
      </c>
      <c r="AV3" s="20">
        <f t="shared" ca="1" si="0"/>
        <v>43925</v>
      </c>
      <c r="AW3" s="20">
        <f t="shared" ca="1" si="0"/>
        <v>43926</v>
      </c>
      <c r="AX3" s="20">
        <f t="shared" ca="1" si="0"/>
        <v>43927</v>
      </c>
      <c r="AY3" s="20">
        <f t="shared" ca="1" si="0"/>
        <v>43928</v>
      </c>
      <c r="AZ3" s="20">
        <f t="shared" ca="1" si="0"/>
        <v>43929</v>
      </c>
      <c r="BA3" s="20">
        <f t="shared" ca="1" si="0"/>
        <v>43930</v>
      </c>
      <c r="BB3" s="20">
        <f t="shared" ca="1" si="0"/>
        <v>43931</v>
      </c>
      <c r="BC3" s="20">
        <f t="shared" ca="1" si="0"/>
        <v>43932</v>
      </c>
      <c r="BD3" s="20">
        <f t="shared" ca="1" si="0"/>
        <v>43933</v>
      </c>
      <c r="BE3" s="20">
        <f t="shared" ca="1" si="0"/>
        <v>43934</v>
      </c>
      <c r="BF3" s="20">
        <f t="shared" ca="1" si="0"/>
        <v>43935</v>
      </c>
      <c r="BG3" s="20">
        <f t="shared" ca="1" si="0"/>
        <v>43936</v>
      </c>
      <c r="BH3" s="20">
        <f t="shared" ca="1" si="0"/>
        <v>43937</v>
      </c>
      <c r="BI3" s="20">
        <f t="shared" ca="1" si="0"/>
        <v>43938</v>
      </c>
      <c r="BJ3" s="20">
        <f t="shared" ca="1" si="0"/>
        <v>43939</v>
      </c>
      <c r="BK3" s="20">
        <f t="shared" ca="1" si="0"/>
        <v>43940</v>
      </c>
      <c r="BL3" s="20">
        <f t="shared" ca="1" si="0"/>
        <v>43941</v>
      </c>
      <c r="BM3" s="20">
        <f t="shared" ca="1" si="0"/>
        <v>43942</v>
      </c>
      <c r="BN3" s="20">
        <f t="shared" ca="1" si="0"/>
        <v>43943</v>
      </c>
      <c r="BO3" s="20">
        <f t="shared" ca="1" si="0"/>
        <v>43944</v>
      </c>
      <c r="BP3" s="20">
        <f t="shared" ca="1" si="0"/>
        <v>43945</v>
      </c>
      <c r="BQ3" s="20">
        <f t="shared" ca="1" si="0"/>
        <v>43946</v>
      </c>
      <c r="BR3" s="20">
        <f t="shared" ca="1" si="0"/>
        <v>43947</v>
      </c>
      <c r="BS3" s="20">
        <f t="shared" ca="1" si="0"/>
        <v>43948</v>
      </c>
      <c r="BT3" s="20">
        <f t="shared" ref="BT3:EE3" ca="1" si="1">BS3+1</f>
        <v>43949</v>
      </c>
      <c r="BU3" s="20">
        <f t="shared" ca="1" si="1"/>
        <v>43950</v>
      </c>
      <c r="BV3" s="20">
        <f t="shared" ca="1" si="1"/>
        <v>43951</v>
      </c>
      <c r="BW3" s="20">
        <f t="shared" ca="1" si="1"/>
        <v>43952</v>
      </c>
      <c r="BX3" s="20">
        <f t="shared" ca="1" si="1"/>
        <v>43953</v>
      </c>
      <c r="BY3" s="20">
        <f t="shared" ca="1" si="1"/>
        <v>43954</v>
      </c>
      <c r="BZ3" s="20">
        <f t="shared" ca="1" si="1"/>
        <v>43955</v>
      </c>
      <c r="CA3" s="20">
        <f t="shared" ca="1" si="1"/>
        <v>43956</v>
      </c>
      <c r="CB3" s="20">
        <f t="shared" ca="1" si="1"/>
        <v>43957</v>
      </c>
      <c r="CC3" s="20">
        <f t="shared" ca="1" si="1"/>
        <v>43958</v>
      </c>
      <c r="CD3" s="20">
        <f t="shared" ca="1" si="1"/>
        <v>43959</v>
      </c>
      <c r="CE3" s="20">
        <f t="shared" ca="1" si="1"/>
        <v>43960</v>
      </c>
      <c r="CF3" s="20">
        <f t="shared" ca="1" si="1"/>
        <v>43961</v>
      </c>
      <c r="CG3" s="20">
        <f t="shared" ca="1" si="1"/>
        <v>43962</v>
      </c>
      <c r="CH3" s="20">
        <f t="shared" ca="1" si="1"/>
        <v>43963</v>
      </c>
      <c r="CI3" s="20">
        <f t="shared" ca="1" si="1"/>
        <v>43964</v>
      </c>
      <c r="CJ3" s="20">
        <f t="shared" ca="1" si="1"/>
        <v>43965</v>
      </c>
      <c r="CK3" s="20">
        <f t="shared" ca="1" si="1"/>
        <v>43966</v>
      </c>
      <c r="CL3" s="20">
        <f t="shared" ca="1" si="1"/>
        <v>43967</v>
      </c>
      <c r="CM3" s="20">
        <f t="shared" ca="1" si="1"/>
        <v>43968</v>
      </c>
      <c r="CN3" s="20">
        <f t="shared" ca="1" si="1"/>
        <v>43969</v>
      </c>
      <c r="CO3" s="20">
        <f t="shared" ca="1" si="1"/>
        <v>43970</v>
      </c>
      <c r="CP3" s="20">
        <f t="shared" ca="1" si="1"/>
        <v>43971</v>
      </c>
      <c r="CQ3" s="20">
        <f t="shared" ca="1" si="1"/>
        <v>43972</v>
      </c>
      <c r="CR3" s="20">
        <f t="shared" ca="1" si="1"/>
        <v>43973</v>
      </c>
      <c r="CS3" s="20">
        <f t="shared" ca="1" si="1"/>
        <v>43974</v>
      </c>
      <c r="CT3" s="20">
        <f t="shared" ca="1" si="1"/>
        <v>43975</v>
      </c>
      <c r="CU3" s="20">
        <f t="shared" ca="1" si="1"/>
        <v>43976</v>
      </c>
      <c r="CV3" s="20">
        <f t="shared" ca="1" si="1"/>
        <v>43977</v>
      </c>
      <c r="CW3" s="20">
        <f t="shared" ca="1" si="1"/>
        <v>43978</v>
      </c>
      <c r="CX3" s="20">
        <f t="shared" ca="1" si="1"/>
        <v>43979</v>
      </c>
      <c r="CY3" s="20">
        <f t="shared" ca="1" si="1"/>
        <v>43980</v>
      </c>
      <c r="CZ3" s="20">
        <f t="shared" ca="1" si="1"/>
        <v>43981</v>
      </c>
      <c r="DA3" s="20">
        <f t="shared" ca="1" si="1"/>
        <v>43982</v>
      </c>
      <c r="DB3" s="20">
        <f t="shared" ca="1" si="1"/>
        <v>43983</v>
      </c>
      <c r="DC3" s="20">
        <f t="shared" ca="1" si="1"/>
        <v>43984</v>
      </c>
      <c r="DD3" s="20">
        <f t="shared" ca="1" si="1"/>
        <v>43985</v>
      </c>
      <c r="DE3" s="20">
        <f t="shared" ca="1" si="1"/>
        <v>43986</v>
      </c>
      <c r="DF3" s="20">
        <f t="shared" ca="1" si="1"/>
        <v>43987</v>
      </c>
      <c r="DG3" s="20">
        <f t="shared" ca="1" si="1"/>
        <v>43988</v>
      </c>
      <c r="DH3" s="20">
        <f t="shared" ca="1" si="1"/>
        <v>43989</v>
      </c>
      <c r="DI3" s="20">
        <f t="shared" ca="1" si="1"/>
        <v>43990</v>
      </c>
      <c r="DJ3" s="20">
        <f t="shared" ca="1" si="1"/>
        <v>43991</v>
      </c>
      <c r="DK3" s="20">
        <f t="shared" ca="1" si="1"/>
        <v>43992</v>
      </c>
      <c r="DL3" s="20">
        <f t="shared" ca="1" si="1"/>
        <v>43993</v>
      </c>
      <c r="DM3" s="20">
        <f t="shared" ca="1" si="1"/>
        <v>43994</v>
      </c>
      <c r="DN3" s="20">
        <f t="shared" ca="1" si="1"/>
        <v>43995</v>
      </c>
      <c r="DO3" s="20">
        <f t="shared" ca="1" si="1"/>
        <v>43996</v>
      </c>
      <c r="DP3" s="20">
        <f t="shared" ca="1" si="1"/>
        <v>43997</v>
      </c>
      <c r="DQ3" s="20">
        <f t="shared" ca="1" si="1"/>
        <v>43998</v>
      </c>
      <c r="DR3" s="20">
        <f t="shared" ca="1" si="1"/>
        <v>43999</v>
      </c>
      <c r="DS3" s="20">
        <f t="shared" ca="1" si="1"/>
        <v>44000</v>
      </c>
      <c r="DT3" s="20">
        <f t="shared" ca="1" si="1"/>
        <v>44001</v>
      </c>
      <c r="DU3" s="20">
        <f t="shared" ca="1" si="1"/>
        <v>44002</v>
      </c>
      <c r="DV3" s="20">
        <f t="shared" ca="1" si="1"/>
        <v>44003</v>
      </c>
      <c r="DW3" s="20">
        <f t="shared" ca="1" si="1"/>
        <v>44004</v>
      </c>
      <c r="DX3" s="20">
        <f t="shared" ca="1" si="1"/>
        <v>44005</v>
      </c>
      <c r="DY3" s="20">
        <f t="shared" ca="1" si="1"/>
        <v>44006</v>
      </c>
      <c r="DZ3" s="20">
        <f t="shared" ca="1" si="1"/>
        <v>44007</v>
      </c>
      <c r="EA3" s="20">
        <f t="shared" ca="1" si="1"/>
        <v>44008</v>
      </c>
      <c r="EB3" s="20">
        <f t="shared" ca="1" si="1"/>
        <v>44009</v>
      </c>
      <c r="EC3" s="20">
        <f t="shared" ca="1" si="1"/>
        <v>44010</v>
      </c>
      <c r="ED3" s="20">
        <f t="shared" ca="1" si="1"/>
        <v>44011</v>
      </c>
      <c r="EE3" s="20">
        <f t="shared" ca="1" si="1"/>
        <v>44012</v>
      </c>
      <c r="EF3" s="20">
        <f t="shared" ref="EF3:GQ3" ca="1" si="2">EE3+1</f>
        <v>44013</v>
      </c>
      <c r="EG3" s="20">
        <f t="shared" ca="1" si="2"/>
        <v>44014</v>
      </c>
      <c r="EH3" s="20">
        <f t="shared" ca="1" si="2"/>
        <v>44015</v>
      </c>
      <c r="EI3" s="20">
        <f t="shared" ca="1" si="2"/>
        <v>44016</v>
      </c>
      <c r="EJ3" s="20">
        <f t="shared" ca="1" si="2"/>
        <v>44017</v>
      </c>
      <c r="EK3" s="20">
        <f t="shared" ca="1" si="2"/>
        <v>44018</v>
      </c>
      <c r="EL3" s="20">
        <f t="shared" ca="1" si="2"/>
        <v>44019</v>
      </c>
      <c r="EM3" s="20">
        <f t="shared" ca="1" si="2"/>
        <v>44020</v>
      </c>
      <c r="EN3" s="20">
        <f t="shared" ca="1" si="2"/>
        <v>44021</v>
      </c>
      <c r="EO3" s="20">
        <f t="shared" ca="1" si="2"/>
        <v>44022</v>
      </c>
      <c r="EP3" s="20">
        <f t="shared" ca="1" si="2"/>
        <v>44023</v>
      </c>
      <c r="EQ3" s="20">
        <f t="shared" ca="1" si="2"/>
        <v>44024</v>
      </c>
      <c r="ER3" s="20">
        <f t="shared" ca="1" si="2"/>
        <v>44025</v>
      </c>
      <c r="ES3" s="20">
        <f t="shared" ca="1" si="2"/>
        <v>44026</v>
      </c>
      <c r="ET3" s="20">
        <f t="shared" ca="1" si="2"/>
        <v>44027</v>
      </c>
      <c r="EU3" s="20">
        <f t="shared" ca="1" si="2"/>
        <v>44028</v>
      </c>
      <c r="EV3" s="20">
        <f t="shared" ca="1" si="2"/>
        <v>44029</v>
      </c>
      <c r="EW3" s="20">
        <f t="shared" ca="1" si="2"/>
        <v>44030</v>
      </c>
      <c r="EX3" s="20">
        <f t="shared" ca="1" si="2"/>
        <v>44031</v>
      </c>
      <c r="EY3" s="20">
        <f t="shared" ca="1" si="2"/>
        <v>44032</v>
      </c>
      <c r="EZ3" s="20">
        <f t="shared" ca="1" si="2"/>
        <v>44033</v>
      </c>
      <c r="FA3" s="20">
        <f t="shared" ca="1" si="2"/>
        <v>44034</v>
      </c>
      <c r="FB3" s="20">
        <f t="shared" ca="1" si="2"/>
        <v>44035</v>
      </c>
      <c r="FC3" s="20">
        <f t="shared" ca="1" si="2"/>
        <v>44036</v>
      </c>
      <c r="FD3" s="20">
        <f t="shared" ca="1" si="2"/>
        <v>44037</v>
      </c>
      <c r="FE3" s="20">
        <f t="shared" ca="1" si="2"/>
        <v>44038</v>
      </c>
      <c r="FF3" s="20">
        <f t="shared" ca="1" si="2"/>
        <v>44039</v>
      </c>
      <c r="FG3" s="20">
        <f t="shared" ca="1" si="2"/>
        <v>44040</v>
      </c>
      <c r="FH3" s="20">
        <f t="shared" ca="1" si="2"/>
        <v>44041</v>
      </c>
      <c r="FI3" s="20">
        <f t="shared" ca="1" si="2"/>
        <v>44042</v>
      </c>
      <c r="FJ3" s="20">
        <f t="shared" ca="1" si="2"/>
        <v>44043</v>
      </c>
      <c r="FK3" s="20">
        <f t="shared" ca="1" si="2"/>
        <v>44044</v>
      </c>
      <c r="FL3" s="20">
        <f t="shared" ca="1" si="2"/>
        <v>44045</v>
      </c>
      <c r="FM3" s="20">
        <f t="shared" ca="1" si="2"/>
        <v>44046</v>
      </c>
      <c r="FN3" s="20">
        <f t="shared" ca="1" si="2"/>
        <v>44047</v>
      </c>
      <c r="FO3" s="20">
        <f t="shared" ca="1" si="2"/>
        <v>44048</v>
      </c>
      <c r="FP3" s="20">
        <f t="shared" ca="1" si="2"/>
        <v>44049</v>
      </c>
      <c r="FQ3" s="20">
        <f t="shared" ca="1" si="2"/>
        <v>44050</v>
      </c>
      <c r="FR3" s="20">
        <f t="shared" ca="1" si="2"/>
        <v>44051</v>
      </c>
      <c r="FS3" s="20">
        <f t="shared" ca="1" si="2"/>
        <v>44052</v>
      </c>
      <c r="FT3" s="20">
        <f t="shared" ca="1" si="2"/>
        <v>44053</v>
      </c>
      <c r="FU3" s="20">
        <f t="shared" ca="1" si="2"/>
        <v>44054</v>
      </c>
      <c r="FV3" s="20">
        <f t="shared" ca="1" si="2"/>
        <v>44055</v>
      </c>
      <c r="FW3" s="20">
        <f t="shared" ca="1" si="2"/>
        <v>44056</v>
      </c>
      <c r="FX3" s="20">
        <f t="shared" ca="1" si="2"/>
        <v>44057</v>
      </c>
      <c r="FY3" s="20">
        <f t="shared" ca="1" si="2"/>
        <v>44058</v>
      </c>
      <c r="FZ3" s="20">
        <f t="shared" ca="1" si="2"/>
        <v>44059</v>
      </c>
      <c r="GA3" s="20">
        <f t="shared" ca="1" si="2"/>
        <v>44060</v>
      </c>
      <c r="GB3" s="20">
        <f t="shared" ca="1" si="2"/>
        <v>44061</v>
      </c>
      <c r="GC3" s="20">
        <f t="shared" ca="1" si="2"/>
        <v>44062</v>
      </c>
      <c r="GD3" s="20">
        <f t="shared" ca="1" si="2"/>
        <v>44063</v>
      </c>
      <c r="GE3" s="20">
        <f t="shared" ca="1" si="2"/>
        <v>44064</v>
      </c>
      <c r="GF3" s="20">
        <f t="shared" ca="1" si="2"/>
        <v>44065</v>
      </c>
      <c r="GG3" s="20">
        <f t="shared" ca="1" si="2"/>
        <v>44066</v>
      </c>
      <c r="GH3" s="20">
        <f t="shared" ca="1" si="2"/>
        <v>44067</v>
      </c>
      <c r="GI3" s="20">
        <f t="shared" ca="1" si="2"/>
        <v>44068</v>
      </c>
      <c r="GJ3" s="20">
        <f t="shared" ca="1" si="2"/>
        <v>44069</v>
      </c>
      <c r="GK3" s="20">
        <f t="shared" ca="1" si="2"/>
        <v>44070</v>
      </c>
      <c r="GL3" s="20">
        <f t="shared" ca="1" si="2"/>
        <v>44071</v>
      </c>
      <c r="GM3" s="20">
        <f t="shared" ca="1" si="2"/>
        <v>44072</v>
      </c>
      <c r="GN3" s="20">
        <f t="shared" ca="1" si="2"/>
        <v>44073</v>
      </c>
      <c r="GO3" s="20">
        <f t="shared" ca="1" si="2"/>
        <v>44074</v>
      </c>
      <c r="GP3" s="20">
        <f t="shared" ca="1" si="2"/>
        <v>44075</v>
      </c>
      <c r="GQ3" s="20">
        <f t="shared" ca="1" si="2"/>
        <v>44076</v>
      </c>
      <c r="GR3" s="20">
        <f t="shared" ref="GR3:IN3" ca="1" si="3">GQ3+1</f>
        <v>44077</v>
      </c>
      <c r="GS3" s="20">
        <f t="shared" ca="1" si="3"/>
        <v>44078</v>
      </c>
      <c r="GT3" s="20">
        <f t="shared" ca="1" si="3"/>
        <v>44079</v>
      </c>
      <c r="GU3" s="20">
        <f t="shared" ca="1" si="3"/>
        <v>44080</v>
      </c>
      <c r="GV3" s="20">
        <f t="shared" ca="1" si="3"/>
        <v>44081</v>
      </c>
      <c r="GW3" s="20">
        <f t="shared" ca="1" si="3"/>
        <v>44082</v>
      </c>
      <c r="GX3" s="20">
        <f t="shared" ca="1" si="3"/>
        <v>44083</v>
      </c>
      <c r="GY3" s="20">
        <f t="shared" ca="1" si="3"/>
        <v>44084</v>
      </c>
      <c r="GZ3" s="20">
        <f t="shared" ca="1" si="3"/>
        <v>44085</v>
      </c>
      <c r="HA3" s="20">
        <f t="shared" ca="1" si="3"/>
        <v>44086</v>
      </c>
      <c r="HB3" s="20">
        <f t="shared" ca="1" si="3"/>
        <v>44087</v>
      </c>
      <c r="HC3" s="20">
        <f t="shared" ca="1" si="3"/>
        <v>44088</v>
      </c>
      <c r="HD3" s="20">
        <f t="shared" ca="1" si="3"/>
        <v>44089</v>
      </c>
      <c r="HE3" s="20">
        <f t="shared" ca="1" si="3"/>
        <v>44090</v>
      </c>
      <c r="HF3" s="20">
        <f t="shared" ca="1" si="3"/>
        <v>44091</v>
      </c>
      <c r="HG3" s="20">
        <f t="shared" ca="1" si="3"/>
        <v>44092</v>
      </c>
      <c r="HH3" s="20">
        <f t="shared" ca="1" si="3"/>
        <v>44093</v>
      </c>
      <c r="HI3" s="20">
        <f t="shared" ca="1" si="3"/>
        <v>44094</v>
      </c>
      <c r="HJ3" s="20">
        <f t="shared" ca="1" si="3"/>
        <v>44095</v>
      </c>
      <c r="HK3" s="20">
        <f t="shared" ca="1" si="3"/>
        <v>44096</v>
      </c>
      <c r="HL3" s="20">
        <f t="shared" ca="1" si="3"/>
        <v>44097</v>
      </c>
      <c r="HM3" s="20">
        <f t="shared" ca="1" si="3"/>
        <v>44098</v>
      </c>
      <c r="HN3" s="20">
        <f t="shared" ca="1" si="3"/>
        <v>44099</v>
      </c>
      <c r="HO3" s="20">
        <f t="shared" ca="1" si="3"/>
        <v>44100</v>
      </c>
      <c r="HP3" s="20">
        <f t="shared" ca="1" si="3"/>
        <v>44101</v>
      </c>
      <c r="HQ3" s="20">
        <f t="shared" ca="1" si="3"/>
        <v>44102</v>
      </c>
      <c r="HR3" s="20">
        <f t="shared" ca="1" si="3"/>
        <v>44103</v>
      </c>
      <c r="HS3" s="20">
        <f t="shared" ca="1" si="3"/>
        <v>44104</v>
      </c>
      <c r="HT3" s="20">
        <f t="shared" ca="1" si="3"/>
        <v>44105</v>
      </c>
      <c r="HU3" s="20">
        <f t="shared" ca="1" si="3"/>
        <v>44106</v>
      </c>
      <c r="HV3" s="20">
        <f t="shared" ca="1" si="3"/>
        <v>44107</v>
      </c>
      <c r="HW3" s="20">
        <f t="shared" ca="1" si="3"/>
        <v>44108</v>
      </c>
      <c r="HX3" s="20">
        <f t="shared" ca="1" si="3"/>
        <v>44109</v>
      </c>
      <c r="HY3" s="20">
        <f t="shared" ca="1" si="3"/>
        <v>44110</v>
      </c>
      <c r="HZ3" s="20">
        <f t="shared" ca="1" si="3"/>
        <v>44111</v>
      </c>
      <c r="IA3" s="20">
        <f t="shared" ca="1" si="3"/>
        <v>44112</v>
      </c>
      <c r="IB3" s="20">
        <f t="shared" ca="1" si="3"/>
        <v>44113</v>
      </c>
      <c r="IC3" s="20">
        <f t="shared" ca="1" si="3"/>
        <v>44114</v>
      </c>
      <c r="ID3" s="20">
        <f t="shared" ca="1" si="3"/>
        <v>44115</v>
      </c>
      <c r="IE3" s="20">
        <f t="shared" ca="1" si="3"/>
        <v>44116</v>
      </c>
      <c r="IF3" s="20">
        <f t="shared" ca="1" si="3"/>
        <v>44117</v>
      </c>
      <c r="IG3" s="20">
        <f t="shared" ca="1" si="3"/>
        <v>44118</v>
      </c>
      <c r="IH3" s="20">
        <f t="shared" ca="1" si="3"/>
        <v>44119</v>
      </c>
      <c r="II3" s="20">
        <f t="shared" ca="1" si="3"/>
        <v>44120</v>
      </c>
      <c r="IJ3" s="20">
        <f t="shared" ca="1" si="3"/>
        <v>44121</v>
      </c>
      <c r="IK3" s="20">
        <f t="shared" ca="1" si="3"/>
        <v>44122</v>
      </c>
      <c r="IL3" s="20">
        <f t="shared" ca="1" si="3"/>
        <v>44123</v>
      </c>
      <c r="IM3" s="20">
        <f t="shared" ca="1" si="3"/>
        <v>44124</v>
      </c>
      <c r="IN3" s="20">
        <f t="shared" ca="1" si="3"/>
        <v>44125</v>
      </c>
    </row>
    <row r="4" spans="2:248" x14ac:dyDescent="0.3">
      <c r="B4" s="19" t="s">
        <v>449</v>
      </c>
      <c r="C4" s="21">
        <f>VLOOKUP(B2,Days_Since_100!C:D,2,FALSE)</f>
        <v>187327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452</v>
      </c>
      <c r="C5" s="21">
        <f>COUNTIF(G5:IN5,"&gt;"&amp;0)</f>
        <v>60</v>
      </c>
      <c r="F5" s="19" t="s">
        <v>498</v>
      </c>
      <c r="G5" s="40">
        <f>IF(VLOOKUP($B$2,Days_Since_100!$H:$KU,Projections_Data!G$4+2,FALSE)=0,#N/A,VLOOKUP($B$2,Days_Since_100!$H:$KU,Projections_Data!G$4+2,FALSE))</f>
        <v>155</v>
      </c>
      <c r="H5" s="40">
        <f>IF(VLOOKUP($B$2,Days_Since_100!$H:$KU,Projections_Data!H$4+2,FALSE)=0,#N/A,VLOOKUP($B$2,Days_Since_100!$H:$KU,Projections_Data!H$4+2,FALSE))</f>
        <v>229</v>
      </c>
      <c r="I5" s="40">
        <f>IF(VLOOKUP($B$2,Days_Since_100!$H:$KU,Projections_Data!I$4+2,FALSE)=0,#N/A,VLOOKUP($B$2,Days_Since_100!$H:$KU,Projections_Data!I$4+2,FALSE))</f>
        <v>322</v>
      </c>
      <c r="J5" s="40">
        <f>IF(VLOOKUP($B$2,Days_Since_100!$H:$KU,Projections_Data!J$4+2,FALSE)=0,#N/A,VLOOKUP($B$2,Days_Since_100!$H:$KU,Projections_Data!J$4+2,FALSE))</f>
        <v>453</v>
      </c>
      <c r="K5" s="40">
        <f>IF(VLOOKUP($B$2,Days_Since_100!$H:$KU,Projections_Data!K$4+2,FALSE)=0,#N/A,VLOOKUP($B$2,Days_Since_100!$H:$KU,Projections_Data!K$4+2,FALSE))</f>
        <v>655</v>
      </c>
      <c r="L5" s="40">
        <f>IF(VLOOKUP($B$2,Days_Since_100!$H:$KU,Projections_Data!L$4+2,FALSE)=0,#N/A,VLOOKUP($B$2,Days_Since_100!$H:$KU,Projections_Data!L$4+2,FALSE))</f>
        <v>888</v>
      </c>
      <c r="M5" s="40">
        <f>IF(VLOOKUP($B$2,Days_Since_100!$H:$KU,Projections_Data!M$4+2,FALSE)=0,#N/A,VLOOKUP($B$2,Days_Since_100!$H:$KU,Projections_Data!M$4+2,FALSE))</f>
        <v>1128</v>
      </c>
      <c r="N5" s="40">
        <f>IF(VLOOKUP($B$2,Days_Since_100!$H:$KU,Projections_Data!N$4+2,FALSE)=0,#N/A,VLOOKUP($B$2,Days_Since_100!$H:$KU,Projections_Data!N$4+2,FALSE))</f>
        <v>1694</v>
      </c>
      <c r="O5" s="40">
        <f>IF(VLOOKUP($B$2,Days_Since_100!$H:$KU,Projections_Data!O$4+2,FALSE)=0,#N/A,VLOOKUP($B$2,Days_Since_100!$H:$KU,Projections_Data!O$4+2,FALSE))</f>
        <v>2036</v>
      </c>
      <c r="P5" s="40">
        <f>IF(VLOOKUP($B$2,Days_Since_100!$H:$KU,Projections_Data!P$4+2,FALSE)=0,#N/A,VLOOKUP($B$2,Days_Since_100!$H:$KU,Projections_Data!P$4+2,FALSE))</f>
        <v>2502</v>
      </c>
      <c r="Q5" s="40">
        <f>IF(VLOOKUP($B$2,Days_Since_100!$H:$KU,Projections_Data!Q$4+2,FALSE)=0,#N/A,VLOOKUP($B$2,Days_Since_100!$H:$KU,Projections_Data!Q$4+2,FALSE))</f>
        <v>3089</v>
      </c>
      <c r="R5" s="40">
        <f>IF(VLOOKUP($B$2,Days_Since_100!$H:$KU,Projections_Data!R$4+2,FALSE)=0,#N/A,VLOOKUP($B$2,Days_Since_100!$H:$KU,Projections_Data!R$4+2,FALSE))</f>
        <v>3858</v>
      </c>
      <c r="S5" s="40">
        <f>IF(VLOOKUP($B$2,Days_Since_100!$H:$KU,Projections_Data!S$4+2,FALSE)=0,#N/A,VLOOKUP($B$2,Days_Since_100!$H:$KU,Projections_Data!S$4+2,FALSE))</f>
        <v>4636</v>
      </c>
      <c r="T5" s="40">
        <f>IF(VLOOKUP($B$2,Days_Since_100!$H:$KU,Projections_Data!T$4+2,FALSE)=0,#N/A,VLOOKUP($B$2,Days_Since_100!$H:$KU,Projections_Data!T$4+2,FALSE))</f>
        <v>5883</v>
      </c>
      <c r="U5" s="40">
        <f>IF(VLOOKUP($B$2,Days_Since_100!$H:$KU,Projections_Data!U$4+2,FALSE)=0,#N/A,VLOOKUP($B$2,Days_Since_100!$H:$KU,Projections_Data!U$4+2,FALSE))</f>
        <v>7375</v>
      </c>
      <c r="V5" s="40">
        <f>IF(VLOOKUP($B$2,Days_Since_100!$H:$KU,Projections_Data!V$4+2,FALSE)=0,#N/A,VLOOKUP($B$2,Days_Since_100!$H:$KU,Projections_Data!V$4+2,FALSE))</f>
        <v>9172</v>
      </c>
      <c r="W5" s="40">
        <f>IF(VLOOKUP($B$2,Days_Since_100!$H:$KU,Projections_Data!W$4+2,FALSE)=0,#N/A,VLOOKUP($B$2,Days_Since_100!$H:$KU,Projections_Data!W$4+2,FALSE))</f>
        <v>10149</v>
      </c>
      <c r="X5" s="40">
        <f>IF(VLOOKUP($B$2,Days_Since_100!$H:$KU,Projections_Data!X$4+2,FALSE)=0,#N/A,VLOOKUP($B$2,Days_Since_100!$H:$KU,Projections_Data!X$4+2,FALSE))</f>
        <v>12462</v>
      </c>
      <c r="Y5" s="40">
        <f>IF(VLOOKUP($B$2,Days_Since_100!$H:$KU,Projections_Data!Y$4+2,FALSE)=0,#N/A,VLOOKUP($B$2,Days_Since_100!$H:$KU,Projections_Data!Y$4+2,FALSE))</f>
        <v>15113</v>
      </c>
      <c r="Z5" s="40">
        <f>IF(VLOOKUP($B$2,Days_Since_100!$H:$KU,Projections_Data!Z$4+2,FALSE)=0,#N/A,VLOOKUP($B$2,Days_Since_100!$H:$KU,Projections_Data!Z$4+2,FALSE))</f>
        <v>17660</v>
      </c>
      <c r="AA5" s="40">
        <f>IF(VLOOKUP($B$2,Days_Since_100!$H:$KU,Projections_Data!AA$4+2,FALSE)=0,#N/A,VLOOKUP($B$2,Days_Since_100!$H:$KU,Projections_Data!AA$4+2,FALSE))</f>
        <v>21157</v>
      </c>
      <c r="AB5" s="40">
        <f>IF(VLOOKUP($B$2,Days_Since_100!$H:$KU,Projections_Data!AB$4+2,FALSE)=0,#N/A,VLOOKUP($B$2,Days_Since_100!$H:$KU,Projections_Data!AB$4+2,FALSE))</f>
        <v>24747</v>
      </c>
      <c r="AC5" s="40">
        <f>IF(VLOOKUP($B$2,Days_Since_100!$H:$KU,Projections_Data!AC$4+2,FALSE)=0,#N/A,VLOOKUP($B$2,Days_Since_100!$H:$KU,Projections_Data!AC$4+2,FALSE))</f>
        <v>27980</v>
      </c>
      <c r="AD5" s="40">
        <f>IF(VLOOKUP($B$2,Days_Since_100!$H:$KU,Projections_Data!AD$4+2,FALSE)=0,#N/A,VLOOKUP($B$2,Days_Since_100!$H:$KU,Projections_Data!AD$4+2,FALSE))</f>
        <v>31506</v>
      </c>
      <c r="AE5" s="40">
        <f>IF(VLOOKUP($B$2,Days_Since_100!$H:$KU,Projections_Data!AE$4+2,FALSE)=0,#N/A,VLOOKUP($B$2,Days_Since_100!$H:$KU,Projections_Data!AE$4+2,FALSE))</f>
        <v>35713</v>
      </c>
      <c r="AF5" s="40">
        <f>IF(VLOOKUP($B$2,Days_Since_100!$H:$KU,Projections_Data!AF$4+2,FALSE)=0,#N/A,VLOOKUP($B$2,Days_Since_100!$H:$KU,Projections_Data!AF$4+2,FALSE))</f>
        <v>41035</v>
      </c>
      <c r="AG5" s="40">
        <f>IF(VLOOKUP($B$2,Days_Since_100!$H:$KU,Projections_Data!AG$4+2,FALSE)=0,#N/A,VLOOKUP($B$2,Days_Since_100!$H:$KU,Projections_Data!AG$4+2,FALSE))</f>
        <v>47021</v>
      </c>
      <c r="AH5" s="40">
        <f>IF(VLOOKUP($B$2,Days_Since_100!$H:$KU,Projections_Data!AH$4+2,FALSE)=0,#N/A,VLOOKUP($B$2,Days_Since_100!$H:$KU,Projections_Data!AH$4+2,FALSE))</f>
        <v>53578</v>
      </c>
      <c r="AI5" s="40">
        <f>IF(VLOOKUP($B$2,Days_Since_100!$H:$KU,Projections_Data!AI$4+2,FALSE)=0,#N/A,VLOOKUP($B$2,Days_Since_100!$H:$KU,Projections_Data!AI$4+2,FALSE))</f>
        <v>59138</v>
      </c>
      <c r="AJ5" s="40">
        <f>IF(VLOOKUP($B$2,Days_Since_100!$H:$KU,Projections_Data!AJ$4+2,FALSE)=0,#N/A,VLOOKUP($B$2,Days_Since_100!$H:$KU,Projections_Data!AJ$4+2,FALSE))</f>
        <v>63927</v>
      </c>
      <c r="AK5" s="40">
        <f>IF(VLOOKUP($B$2,Days_Since_100!$H:$KU,Projections_Data!AK$4+2,FALSE)=0,#N/A,VLOOKUP($B$2,Days_Since_100!$H:$KU,Projections_Data!AK$4+2,FALSE))</f>
        <v>69176</v>
      </c>
      <c r="AL5" s="40">
        <f>IF(VLOOKUP($B$2,Days_Since_100!$H:$KU,Projections_Data!AL$4+2,FALSE)=0,#N/A,VLOOKUP($B$2,Days_Since_100!$H:$KU,Projections_Data!AL$4+2,FALSE))</f>
        <v>74386</v>
      </c>
      <c r="AM5" s="40">
        <f>IF(VLOOKUP($B$2,Days_Since_100!$H:$KU,Projections_Data!AM$4+2,FALSE)=0,#N/A,VLOOKUP($B$2,Days_Since_100!$H:$KU,Projections_Data!AM$4+2,FALSE))</f>
        <v>80589</v>
      </c>
      <c r="AN5" s="40">
        <f>IF(VLOOKUP($B$2,Days_Since_100!$H:$KU,Projections_Data!AN$4+2,FALSE)=0,#N/A,VLOOKUP($B$2,Days_Since_100!$H:$KU,Projections_Data!AN$4+2,FALSE))</f>
        <v>86498</v>
      </c>
      <c r="AO5" s="40">
        <f>IF(VLOOKUP($B$2,Days_Since_100!$H:$KU,Projections_Data!AO$4+2,FALSE)=0,#N/A,VLOOKUP($B$2,Days_Since_100!$H:$KU,Projections_Data!AO$4+2,FALSE))</f>
        <v>92472</v>
      </c>
      <c r="AP5" s="40">
        <f>IF(VLOOKUP($B$2,Days_Since_100!$H:$KU,Projections_Data!AP$4+2,FALSE)=0,#N/A,VLOOKUP($B$2,Days_Since_100!$H:$KU,Projections_Data!AP$4+2,FALSE))</f>
        <v>97689</v>
      </c>
      <c r="AQ5" s="40">
        <f>IF(VLOOKUP($B$2,Days_Since_100!$H:$KU,Projections_Data!AQ$4+2,FALSE)=0,#N/A,VLOOKUP($B$2,Days_Since_100!$H:$KU,Projections_Data!AQ$4+2,FALSE))</f>
        <v>101739</v>
      </c>
      <c r="AR5" s="40">
        <f>IF(VLOOKUP($B$2,Days_Since_100!$H:$KU,Projections_Data!AR$4+2,FALSE)=0,#N/A,VLOOKUP($B$2,Days_Since_100!$H:$KU,Projections_Data!AR$4+2,FALSE))</f>
        <v>105792</v>
      </c>
      <c r="AS5" s="40">
        <f>IF(VLOOKUP($B$2,Days_Since_100!$H:$KU,Projections_Data!AS$4+2,FALSE)=0,#N/A,VLOOKUP($B$2,Days_Since_100!$H:$KU,Projections_Data!AS$4+2,FALSE))</f>
        <v>110574</v>
      </c>
      <c r="AT5" s="40">
        <f>IF(VLOOKUP($B$2,Days_Since_100!$H:$KU,Projections_Data!AT$4+2,FALSE)=0,#N/A,VLOOKUP($B$2,Days_Since_100!$H:$KU,Projections_Data!AT$4+2,FALSE))</f>
        <v>115242</v>
      </c>
      <c r="AU5" s="40">
        <f>IF(VLOOKUP($B$2,Days_Since_100!$H:$KU,Projections_Data!AU$4+2,FALSE)=0,#N/A,VLOOKUP($B$2,Days_Since_100!$H:$KU,Projections_Data!AU$4+2,FALSE))</f>
        <v>119827</v>
      </c>
      <c r="AV5" s="40">
        <f>IF(VLOOKUP($B$2,Days_Since_100!$H:$KU,Projections_Data!AV$4+2,FALSE)=0,#N/A,VLOOKUP($B$2,Days_Since_100!$H:$KU,Projections_Data!AV$4+2,FALSE))</f>
        <v>124632</v>
      </c>
      <c r="AW5" s="40">
        <f>IF(VLOOKUP($B$2,Days_Since_100!$H:$KU,Projections_Data!AW$4+2,FALSE)=0,#N/A,VLOOKUP($B$2,Days_Since_100!$H:$KU,Projections_Data!AW$4+2,FALSE))</f>
        <v>128948</v>
      </c>
      <c r="AX5" s="40">
        <f>IF(VLOOKUP($B$2,Days_Since_100!$H:$KU,Projections_Data!AX$4+2,FALSE)=0,#N/A,VLOOKUP($B$2,Days_Since_100!$H:$KU,Projections_Data!AX$4+2,FALSE))</f>
        <v>132547</v>
      </c>
      <c r="AY5" s="40">
        <f>IF(VLOOKUP($B$2,Days_Since_100!$H:$KU,Projections_Data!AY$4+2,FALSE)=0,#N/A,VLOOKUP($B$2,Days_Since_100!$H:$KU,Projections_Data!AY$4+2,FALSE))</f>
        <v>135586</v>
      </c>
      <c r="AZ5" s="40">
        <f>IF(VLOOKUP($B$2,Days_Since_100!$H:$KU,Projections_Data!AZ$4+2,FALSE)=0,#N/A,VLOOKUP($B$2,Days_Since_100!$H:$KU,Projections_Data!AZ$4+2,FALSE))</f>
        <v>139422</v>
      </c>
      <c r="BA5" s="40">
        <f>IF(VLOOKUP($B$2,Days_Since_100!$H:$KU,Projections_Data!BA$4+2,FALSE)=0,#N/A,VLOOKUP($B$2,Days_Since_100!$H:$KU,Projections_Data!BA$4+2,FALSE))</f>
        <v>143626</v>
      </c>
      <c r="BB5" s="40">
        <f>IF(VLOOKUP($B$2,Days_Since_100!$H:$KU,Projections_Data!BB$4+2,FALSE)=0,#N/A,VLOOKUP($B$2,Days_Since_100!$H:$KU,Projections_Data!BB$4+2,FALSE))</f>
        <v>147577</v>
      </c>
      <c r="BC5" s="40">
        <f>IF(VLOOKUP($B$2,Days_Since_100!$H:$KU,Projections_Data!BC$4+2,FALSE)=0,#N/A,VLOOKUP($B$2,Days_Since_100!$H:$KU,Projections_Data!BC$4+2,FALSE))</f>
        <v>152271</v>
      </c>
      <c r="BD5" s="40">
        <f>IF(VLOOKUP($B$2,Days_Since_100!$H:$KU,Projections_Data!BD$4+2,FALSE)=0,#N/A,VLOOKUP($B$2,Days_Since_100!$H:$KU,Projections_Data!BD$4+2,FALSE))</f>
        <v>156363</v>
      </c>
      <c r="BE5" s="40">
        <f>IF(VLOOKUP($B$2,Days_Since_100!$H:$KU,Projections_Data!BE$4+2,FALSE)=0,#N/A,VLOOKUP($B$2,Days_Since_100!$H:$KU,Projections_Data!BE$4+2,FALSE))</f>
        <v>159516</v>
      </c>
      <c r="BF5" s="40">
        <f>IF(VLOOKUP($B$2,Days_Since_100!$H:$KU,Projections_Data!BF$4+2,FALSE)=0,#N/A,VLOOKUP($B$2,Days_Since_100!$H:$KU,Projections_Data!BF$4+2,FALSE))</f>
        <v>162488</v>
      </c>
      <c r="BG5" s="40">
        <f>IF(VLOOKUP($B$2,Days_Since_100!$H:$KU,Projections_Data!BG$4+2,FALSE)=0,#N/A,VLOOKUP($B$2,Days_Since_100!$H:$KU,Projections_Data!BG$4+2,FALSE))</f>
        <v>165155</v>
      </c>
      <c r="BH5" s="40">
        <f>IF(VLOOKUP($B$2,Days_Since_100!$H:$KU,Projections_Data!BH$4+2,FALSE)=0,#N/A,VLOOKUP($B$2,Days_Since_100!$H:$KU,Projections_Data!BH$4+2,FALSE))</f>
        <v>168941</v>
      </c>
      <c r="BI5" s="40">
        <f>IF(VLOOKUP($B$2,Days_Since_100!$H:$KU,Projections_Data!BI$4+2,FALSE)=0,#N/A,VLOOKUP($B$2,Days_Since_100!$H:$KU,Projections_Data!BI$4+2,FALSE))</f>
        <v>172434</v>
      </c>
      <c r="BJ5" s="40">
        <f>IF(VLOOKUP($B$2,Days_Since_100!$H:$KU,Projections_Data!BJ$4+2,FALSE)=0,#N/A,VLOOKUP($B$2,Days_Since_100!$H:$KU,Projections_Data!BJ$4+2,FALSE))</f>
        <v>175925</v>
      </c>
      <c r="BK5" s="40">
        <f>IF(VLOOKUP($B$2,Days_Since_100!$H:$KU,Projections_Data!BK$4+2,FALSE)=0,#N/A,VLOOKUP($B$2,Days_Since_100!$H:$KU,Projections_Data!BK$4+2,FALSE))</f>
        <v>178972</v>
      </c>
      <c r="BL5" s="40">
        <f>IF(VLOOKUP($B$2,Days_Since_100!$H:$KU,Projections_Data!BL$4+2,FALSE)=0,#N/A,VLOOKUP($B$2,Days_Since_100!$H:$KU,Projections_Data!BL$4+2,FALSE))</f>
        <v>181228</v>
      </c>
      <c r="BM5" s="40">
        <f>IF(VLOOKUP($B$2,Days_Since_100!$H:$KU,Projections_Data!BM$4+2,FALSE)=0,#N/A,VLOOKUP($B$2,Days_Since_100!$H:$KU,Projections_Data!BM$4+2,FALSE))</f>
        <v>183957</v>
      </c>
      <c r="BN5" s="40">
        <f>IF(VLOOKUP($B$2,Days_Since_100!$H:$KU,Projections_Data!BN$4+2,FALSE)=0,#N/A,VLOOKUP($B$2,Days_Since_100!$H:$KU,Projections_Data!BN$4+2,FALSE))</f>
        <v>187327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499</v>
      </c>
      <c r="C6" s="21">
        <f ca="1">HLOOKUP(C5-1,G4:IN8,5,FALSE)</f>
        <v>25364</v>
      </c>
      <c r="D6" s="42">
        <v>0.02</v>
      </c>
      <c r="F6" s="19" t="s">
        <v>575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>
        <f ca="1">IF(Projections_Data!I$4+2-$C$9&lt;2,#N/A,IF(VLOOKUP($B$2,Deaths_since_10!$H:$KU,Projections_Data!I$4+2-$C$9,FALSE)=0,#N/A,VLOOKUP($B$2,Deaths_since_10!$H:$KU,Projections_Data!I$4+2-$C$9,FALSE)))</f>
        <v>10</v>
      </c>
      <c r="J6" s="40">
        <f ca="1">IF(Projections_Data!J$4+2-$C$9&lt;2,#N/A,IF(VLOOKUP($B$2,Deaths_since_10!$H:$KU,Projections_Data!J$4+2-$C$9,FALSE)=0,#N/A,VLOOKUP($B$2,Deaths_since_10!$H:$KU,Projections_Data!J$4+2-$C$9,FALSE)))</f>
        <v>12</v>
      </c>
      <c r="K6" s="40">
        <f ca="1">IF(Projections_Data!K$4+2-$C$9&lt;2,#N/A,IF(VLOOKUP($B$2,Deaths_since_10!$H:$KU,Projections_Data!K$4+2-$C$9,FALSE)=0,#N/A,VLOOKUP($B$2,Deaths_since_10!$H:$KU,Projections_Data!K$4+2-$C$9,FALSE)))</f>
        <v>17</v>
      </c>
      <c r="L6" s="40">
        <f ca="1">IF(Projections_Data!L$4+2-$C$9&lt;2,#N/A,IF(VLOOKUP($B$2,Deaths_since_10!$H:$KU,Projections_Data!L$4+2-$C$9,FALSE)=0,#N/A,VLOOKUP($B$2,Deaths_since_10!$H:$KU,Projections_Data!L$4+2-$C$9,FALSE)))</f>
        <v>21</v>
      </c>
      <c r="M6" s="40">
        <f ca="1">IF(Projections_Data!M$4+2-$C$9&lt;2,#N/A,IF(VLOOKUP($B$2,Deaths_since_10!$H:$KU,Projections_Data!M$4+2-$C$9,FALSE)=0,#N/A,VLOOKUP($B$2,Deaths_since_10!$H:$KU,Projections_Data!M$4+2-$C$9,FALSE)))</f>
        <v>29</v>
      </c>
      <c r="N6" s="40">
        <f ca="1">IF(Projections_Data!N$4+2-$C$9&lt;2,#N/A,IF(VLOOKUP($B$2,Deaths_since_10!$H:$KU,Projections_Data!N$4+2-$C$9,FALSE)=0,#N/A,VLOOKUP($B$2,Deaths_since_10!$H:$KU,Projections_Data!N$4+2-$C$9,FALSE)))</f>
        <v>34</v>
      </c>
      <c r="O6" s="40">
        <f ca="1">IF(Projections_Data!O$4+2-$C$9&lt;2,#N/A,IF(VLOOKUP($B$2,Deaths_since_10!$H:$KU,Projections_Data!O$4+2-$C$9,FALSE)=0,#N/A,VLOOKUP($B$2,Deaths_since_10!$H:$KU,Projections_Data!O$4+2-$C$9,FALSE)))</f>
        <v>52</v>
      </c>
      <c r="P6" s="40">
        <f ca="1">IF(Projections_Data!P$4+2-$C$9&lt;2,#N/A,IF(VLOOKUP($B$2,Deaths_since_10!$H:$KU,Projections_Data!P$4+2-$C$9,FALSE)=0,#N/A,VLOOKUP($B$2,Deaths_since_10!$H:$KU,Projections_Data!P$4+2-$C$9,FALSE)))</f>
        <v>79</v>
      </c>
      <c r="Q6" s="40">
        <f ca="1">IF(Projections_Data!Q$4+2-$C$9&lt;2,#N/A,IF(VLOOKUP($B$2,Deaths_since_10!$H:$KU,Projections_Data!Q$4+2-$C$9,FALSE)=0,#N/A,VLOOKUP($B$2,Deaths_since_10!$H:$KU,Projections_Data!Q$4+2-$C$9,FALSE)))</f>
        <v>107</v>
      </c>
      <c r="R6" s="40">
        <f ca="1">IF(Projections_Data!R$4+2-$C$9&lt;2,#N/A,IF(VLOOKUP($B$2,Deaths_since_10!$H:$KU,Projections_Data!R$4+2-$C$9,FALSE)=0,#N/A,VLOOKUP($B$2,Deaths_since_10!$H:$KU,Projections_Data!R$4+2-$C$9,FALSE)))</f>
        <v>148</v>
      </c>
      <c r="S6" s="40">
        <f ca="1">IF(Projections_Data!S$4+2-$C$9&lt;2,#N/A,IF(VLOOKUP($B$2,Deaths_since_10!$H:$KU,Projections_Data!S$4+2-$C$9,FALSE)=0,#N/A,VLOOKUP($B$2,Deaths_since_10!$H:$KU,Projections_Data!S$4+2-$C$9,FALSE)))</f>
        <v>197</v>
      </c>
      <c r="T6" s="40">
        <f ca="1">IF(Projections_Data!T$4+2-$C$9&lt;2,#N/A,IF(VLOOKUP($B$2,Deaths_since_10!$H:$KU,Projections_Data!T$4+2-$C$9,FALSE)=0,#N/A,VLOOKUP($B$2,Deaths_since_10!$H:$KU,Projections_Data!T$4+2-$C$9,FALSE)))</f>
        <v>233</v>
      </c>
      <c r="U6" s="40">
        <f ca="1">IF(Projections_Data!U$4+2-$C$9&lt;2,#N/A,IF(VLOOKUP($B$2,Deaths_since_10!$H:$KU,Projections_Data!U$4+2-$C$9,FALSE)=0,#N/A,VLOOKUP($B$2,Deaths_since_10!$H:$KU,Projections_Data!U$4+2-$C$9,FALSE)))</f>
        <v>366</v>
      </c>
      <c r="V6" s="40">
        <f ca="1">IF(Projections_Data!V$4+2-$C$9&lt;2,#N/A,IF(VLOOKUP($B$2,Deaths_since_10!$H:$KU,Projections_Data!V$4+2-$C$9,FALSE)=0,#N/A,VLOOKUP($B$2,Deaths_since_10!$H:$KU,Projections_Data!V$4+2-$C$9,FALSE)))</f>
        <v>463</v>
      </c>
      <c r="W6" s="40">
        <f ca="1">IF(Projections_Data!W$4+2-$C$9&lt;2,#N/A,IF(VLOOKUP($B$2,Deaths_since_10!$H:$KU,Projections_Data!W$4+2-$C$9,FALSE)=0,#N/A,VLOOKUP($B$2,Deaths_since_10!$H:$KU,Projections_Data!W$4+2-$C$9,FALSE)))</f>
        <v>631</v>
      </c>
      <c r="X6" s="40">
        <f ca="1">IF(Projections_Data!X$4+2-$C$9&lt;2,#N/A,IF(VLOOKUP($B$2,Deaths_since_10!$H:$KU,Projections_Data!X$4+2-$C$9,FALSE)=0,#N/A,VLOOKUP($B$2,Deaths_since_10!$H:$KU,Projections_Data!X$4+2-$C$9,FALSE)))</f>
        <v>827</v>
      </c>
      <c r="Y6" s="40">
        <f ca="1">IF(Projections_Data!Y$4+2-$C$9&lt;2,#N/A,IF(VLOOKUP($B$2,Deaths_since_10!$H:$KU,Projections_Data!Y$4+2-$C$9,FALSE)=0,#N/A,VLOOKUP($B$2,Deaths_since_10!$H:$KU,Projections_Data!Y$4+2-$C$9,FALSE)))</f>
        <v>1016</v>
      </c>
      <c r="Z6" s="40">
        <f ca="1">IF(Projections_Data!Z$4+2-$C$9&lt;2,#N/A,IF(VLOOKUP($B$2,Deaths_since_10!$H:$KU,Projections_Data!Z$4+2-$C$9,FALSE)=0,#N/A,VLOOKUP($B$2,Deaths_since_10!$H:$KU,Projections_Data!Z$4+2-$C$9,FALSE)))</f>
        <v>1266</v>
      </c>
      <c r="AA6" s="40">
        <f ca="1">IF(Projections_Data!AA$4+2-$C$9&lt;2,#N/A,IF(VLOOKUP($B$2,Deaths_since_10!$H:$KU,Projections_Data!AA$4+2-$C$9,FALSE)=0,#N/A,VLOOKUP($B$2,Deaths_since_10!$H:$KU,Projections_Data!AA$4+2-$C$9,FALSE)))</f>
        <v>1441</v>
      </c>
      <c r="AB6" s="40">
        <f ca="1">IF(Projections_Data!AB$4+2-$C$9&lt;2,#N/A,IF(VLOOKUP($B$2,Deaths_since_10!$H:$KU,Projections_Data!AB$4+2-$C$9,FALSE)=0,#N/A,VLOOKUP($B$2,Deaths_since_10!$H:$KU,Projections_Data!AB$4+2-$C$9,FALSE)))</f>
        <v>1809</v>
      </c>
      <c r="AC6" s="40">
        <f ca="1">IF(Projections_Data!AC$4+2-$C$9&lt;2,#N/A,IF(VLOOKUP($B$2,Deaths_since_10!$H:$KU,Projections_Data!AC$4+2-$C$9,FALSE)=0,#N/A,VLOOKUP($B$2,Deaths_since_10!$H:$KU,Projections_Data!AC$4+2-$C$9,FALSE)))</f>
        <v>2158</v>
      </c>
      <c r="AD6" s="40">
        <f ca="1">IF(Projections_Data!AD$4+2-$C$9&lt;2,#N/A,IF(VLOOKUP($B$2,Deaths_since_10!$H:$KU,Projections_Data!AD$4+2-$C$9,FALSE)=0,#N/A,VLOOKUP($B$2,Deaths_since_10!$H:$KU,Projections_Data!AD$4+2-$C$9,FALSE)))</f>
        <v>2503</v>
      </c>
      <c r="AE6" s="40">
        <f ca="1">IF(Projections_Data!AE$4+2-$C$9&lt;2,#N/A,IF(VLOOKUP($B$2,Deaths_since_10!$H:$KU,Projections_Data!AE$4+2-$C$9,FALSE)=0,#N/A,VLOOKUP($B$2,Deaths_since_10!$H:$KU,Projections_Data!AE$4+2-$C$9,FALSE)))</f>
        <v>2978</v>
      </c>
      <c r="AF6" s="40">
        <f ca="1">IF(Projections_Data!AF$4+2-$C$9&lt;2,#N/A,IF(VLOOKUP($B$2,Deaths_since_10!$H:$KU,Projections_Data!AF$4+2-$C$9,FALSE)=0,#N/A,VLOOKUP($B$2,Deaths_since_10!$H:$KU,Projections_Data!AF$4+2-$C$9,FALSE)))</f>
        <v>3405</v>
      </c>
      <c r="AG6" s="40">
        <f ca="1">IF(Projections_Data!AG$4+2-$C$9&lt;2,#N/A,IF(VLOOKUP($B$2,Deaths_since_10!$H:$KU,Projections_Data!AG$4+2-$C$9,FALSE)=0,#N/A,VLOOKUP($B$2,Deaths_since_10!$H:$KU,Projections_Data!AG$4+2-$C$9,FALSE)))</f>
        <v>4032</v>
      </c>
      <c r="AH6" s="40">
        <f ca="1">IF(Projections_Data!AH$4+2-$C$9&lt;2,#N/A,IF(VLOOKUP($B$2,Deaths_since_10!$H:$KU,Projections_Data!AH$4+2-$C$9,FALSE)=0,#N/A,VLOOKUP($B$2,Deaths_since_10!$H:$KU,Projections_Data!AH$4+2-$C$9,FALSE)))</f>
        <v>4825</v>
      </c>
      <c r="AI6" s="40">
        <f ca="1">IF(Projections_Data!AI$4+2-$C$9&lt;2,#N/A,IF(VLOOKUP($B$2,Deaths_since_10!$H:$KU,Projections_Data!AI$4+2-$C$9,FALSE)=0,#N/A,VLOOKUP($B$2,Deaths_since_10!$H:$KU,Projections_Data!AI$4+2-$C$9,FALSE)))</f>
        <v>5476</v>
      </c>
      <c r="AJ6" s="40">
        <f ca="1">IF(Projections_Data!AJ$4+2-$C$9&lt;2,#N/A,IF(VLOOKUP($B$2,Deaths_since_10!$H:$KU,Projections_Data!AJ$4+2-$C$9,FALSE)=0,#N/A,VLOOKUP($B$2,Deaths_since_10!$H:$KU,Projections_Data!AJ$4+2-$C$9,FALSE)))</f>
        <v>6077</v>
      </c>
      <c r="AK6" s="40">
        <f ca="1">IF(Projections_Data!AK$4+2-$C$9&lt;2,#N/A,IF(VLOOKUP($B$2,Deaths_since_10!$H:$KU,Projections_Data!AK$4+2-$C$9,FALSE)=0,#N/A,VLOOKUP($B$2,Deaths_since_10!$H:$KU,Projections_Data!AK$4+2-$C$9,FALSE)))</f>
        <v>6820</v>
      </c>
      <c r="AL6" s="40">
        <f ca="1">IF(Projections_Data!AL$4+2-$C$9&lt;2,#N/A,IF(VLOOKUP($B$2,Deaths_since_10!$H:$KU,Projections_Data!AL$4+2-$C$9,FALSE)=0,#N/A,VLOOKUP($B$2,Deaths_since_10!$H:$KU,Projections_Data!AL$4+2-$C$9,FALSE)))</f>
        <v>7503</v>
      </c>
      <c r="AM6" s="40">
        <f ca="1">IF(Projections_Data!AM$4+2-$C$9&lt;2,#N/A,IF(VLOOKUP($B$2,Deaths_since_10!$H:$KU,Projections_Data!AM$4+2-$C$9,FALSE)=0,#N/A,VLOOKUP($B$2,Deaths_since_10!$H:$KU,Projections_Data!AM$4+2-$C$9,FALSE)))</f>
        <v>8215</v>
      </c>
      <c r="AN6" s="40">
        <f ca="1">IF(Projections_Data!AN$4+2-$C$9&lt;2,#N/A,IF(VLOOKUP($B$2,Deaths_since_10!$H:$KU,Projections_Data!AN$4+2-$C$9,FALSE)=0,#N/A,VLOOKUP($B$2,Deaths_since_10!$H:$KU,Projections_Data!AN$4+2-$C$9,FALSE)))</f>
        <v>9134</v>
      </c>
      <c r="AO6" s="40">
        <f ca="1">IF(Projections_Data!AO$4+2-$C$9&lt;2,#N/A,IF(VLOOKUP($B$2,Deaths_since_10!$H:$KU,Projections_Data!AO$4+2-$C$9,FALSE)=0,#N/A,VLOOKUP($B$2,Deaths_since_10!$H:$KU,Projections_Data!AO$4+2-$C$9,FALSE)))</f>
        <v>10023</v>
      </c>
      <c r="AP6" s="40">
        <f ca="1">IF(Projections_Data!AP$4+2-$C$9&lt;2,#N/A,IF(VLOOKUP($B$2,Deaths_since_10!$H:$KU,Projections_Data!AP$4+2-$C$9,FALSE)=0,#N/A,VLOOKUP($B$2,Deaths_since_10!$H:$KU,Projections_Data!AP$4+2-$C$9,FALSE)))</f>
        <v>10779</v>
      </c>
      <c r="AQ6" s="40">
        <f ca="1">IF(Projections_Data!AQ$4+2-$C$9&lt;2,#N/A,IF(VLOOKUP($B$2,Deaths_since_10!$H:$KU,Projections_Data!AQ$4+2-$C$9,FALSE)=0,#N/A,VLOOKUP($B$2,Deaths_since_10!$H:$KU,Projections_Data!AQ$4+2-$C$9,FALSE)))</f>
        <v>11591</v>
      </c>
      <c r="AR6" s="40">
        <f ca="1">IF(Projections_Data!AR$4+2-$C$9&lt;2,#N/A,IF(VLOOKUP($B$2,Deaths_since_10!$H:$KU,Projections_Data!AR$4+2-$C$9,FALSE)=0,#N/A,VLOOKUP($B$2,Deaths_since_10!$H:$KU,Projections_Data!AR$4+2-$C$9,FALSE)))</f>
        <v>12428</v>
      </c>
      <c r="AS6" s="40">
        <f ca="1">IF(Projections_Data!AS$4+2-$C$9&lt;2,#N/A,IF(VLOOKUP($B$2,Deaths_since_10!$H:$KU,Projections_Data!AS$4+2-$C$9,FALSE)=0,#N/A,VLOOKUP($B$2,Deaths_since_10!$H:$KU,Projections_Data!AS$4+2-$C$9,FALSE)))</f>
        <v>13155</v>
      </c>
      <c r="AT6" s="40">
        <f ca="1">IF(Projections_Data!AT$4+2-$C$9&lt;2,#N/A,IF(VLOOKUP($B$2,Deaths_since_10!$H:$KU,Projections_Data!AT$4+2-$C$9,FALSE)=0,#N/A,VLOOKUP($B$2,Deaths_since_10!$H:$KU,Projections_Data!AT$4+2-$C$9,FALSE)))</f>
        <v>13915</v>
      </c>
      <c r="AU6" s="40">
        <f ca="1">IF(Projections_Data!AU$4+2-$C$9&lt;2,#N/A,IF(VLOOKUP($B$2,Deaths_since_10!$H:$KU,Projections_Data!AU$4+2-$C$9,FALSE)=0,#N/A,VLOOKUP($B$2,Deaths_since_10!$H:$KU,Projections_Data!AU$4+2-$C$9,FALSE)))</f>
        <v>14681</v>
      </c>
      <c r="AV6" s="40">
        <f ca="1">IF(Projections_Data!AV$4+2-$C$9&lt;2,#N/A,IF(VLOOKUP($B$2,Deaths_since_10!$H:$KU,Projections_Data!AV$4+2-$C$9,FALSE)=0,#N/A,VLOOKUP($B$2,Deaths_since_10!$H:$KU,Projections_Data!AV$4+2-$C$9,FALSE)))</f>
        <v>15362</v>
      </c>
      <c r="AW6" s="40">
        <f ca="1">IF(Projections_Data!AW$4+2-$C$9&lt;2,#N/A,IF(VLOOKUP($B$2,Deaths_since_10!$H:$KU,Projections_Data!AW$4+2-$C$9,FALSE)=0,#N/A,VLOOKUP($B$2,Deaths_since_10!$H:$KU,Projections_Data!AW$4+2-$C$9,FALSE)))</f>
        <v>15887</v>
      </c>
      <c r="AX6" s="40">
        <f ca="1">IF(Projections_Data!AX$4+2-$C$9&lt;2,#N/A,IF(VLOOKUP($B$2,Deaths_since_10!$H:$KU,Projections_Data!AX$4+2-$C$9,FALSE)=0,#N/A,VLOOKUP($B$2,Deaths_since_10!$H:$KU,Projections_Data!AX$4+2-$C$9,FALSE)))</f>
        <v>16523</v>
      </c>
      <c r="AY6" s="40">
        <f ca="1">IF(Projections_Data!AY$4+2-$C$9&lt;2,#N/A,IF(VLOOKUP($B$2,Deaths_since_10!$H:$KU,Projections_Data!AY$4+2-$C$9,FALSE)=0,#N/A,VLOOKUP($B$2,Deaths_since_10!$H:$KU,Projections_Data!AY$4+2-$C$9,FALSE)))</f>
        <v>17127</v>
      </c>
      <c r="AZ6" s="40">
        <f ca="1">IF(Projections_Data!AZ$4+2-$C$9&lt;2,#N/A,IF(VLOOKUP($B$2,Deaths_since_10!$H:$KU,Projections_Data!AZ$4+2-$C$9,FALSE)=0,#N/A,VLOOKUP($B$2,Deaths_since_10!$H:$KU,Projections_Data!AZ$4+2-$C$9,FALSE)))</f>
        <v>17669</v>
      </c>
      <c r="BA6" s="40">
        <f ca="1">IF(Projections_Data!BA$4+2-$C$9&lt;2,#N/A,IF(VLOOKUP($B$2,Deaths_since_10!$H:$KU,Projections_Data!BA$4+2-$C$9,FALSE)=0,#N/A,VLOOKUP($B$2,Deaths_since_10!$H:$KU,Projections_Data!BA$4+2-$C$9,FALSE)))</f>
        <v>18279</v>
      </c>
      <c r="BB6" s="40">
        <f ca="1">IF(Projections_Data!BB$4+2-$C$9&lt;2,#N/A,IF(VLOOKUP($B$2,Deaths_since_10!$H:$KU,Projections_Data!BB$4+2-$C$9,FALSE)=0,#N/A,VLOOKUP($B$2,Deaths_since_10!$H:$KU,Projections_Data!BB$4+2-$C$9,FALSE)))</f>
        <v>18849</v>
      </c>
      <c r="BC6" s="40">
        <f ca="1">IF(Projections_Data!BC$4+2-$C$9&lt;2,#N/A,IF(VLOOKUP($B$2,Deaths_since_10!$H:$KU,Projections_Data!BC$4+2-$C$9,FALSE)=0,#N/A,VLOOKUP($B$2,Deaths_since_10!$H:$KU,Projections_Data!BC$4+2-$C$9,FALSE)))</f>
        <v>19468</v>
      </c>
      <c r="BD6" s="40">
        <f ca="1">IF(Projections_Data!BD$4+2-$C$9&lt;2,#N/A,IF(VLOOKUP($B$2,Deaths_since_10!$H:$KU,Projections_Data!BD$4+2-$C$9,FALSE)=0,#N/A,VLOOKUP($B$2,Deaths_since_10!$H:$KU,Projections_Data!BD$4+2-$C$9,FALSE)))</f>
        <v>19899</v>
      </c>
      <c r="BE6" s="40">
        <f ca="1">IF(Projections_Data!BE$4+2-$C$9&lt;2,#N/A,IF(VLOOKUP($B$2,Deaths_since_10!$H:$KU,Projections_Data!BE$4+2-$C$9,FALSE)=0,#N/A,VLOOKUP($B$2,Deaths_since_10!$H:$KU,Projections_Data!BE$4+2-$C$9,FALSE)))</f>
        <v>20465</v>
      </c>
      <c r="BF6" s="40">
        <f ca="1">IF(Projections_Data!BF$4+2-$C$9&lt;2,#N/A,IF(VLOOKUP($B$2,Deaths_since_10!$H:$KU,Projections_Data!BF$4+2-$C$9,FALSE)=0,#N/A,VLOOKUP($B$2,Deaths_since_10!$H:$KU,Projections_Data!BF$4+2-$C$9,FALSE)))</f>
        <v>21067</v>
      </c>
      <c r="BG6" s="40">
        <f ca="1">IF(Projections_Data!BG$4+2-$C$9&lt;2,#N/A,IF(VLOOKUP($B$2,Deaths_since_10!$H:$KU,Projections_Data!BG$4+2-$C$9,FALSE)=0,#N/A,VLOOKUP($B$2,Deaths_since_10!$H:$KU,Projections_Data!BG$4+2-$C$9,FALSE)))</f>
        <v>21645</v>
      </c>
      <c r="BH6" s="40">
        <f ca="1">IF(Projections_Data!BH$4+2-$C$9&lt;2,#N/A,IF(VLOOKUP($B$2,Deaths_since_10!$H:$KU,Projections_Data!BH$4+2-$C$9,FALSE)=0,#N/A,VLOOKUP($B$2,Deaths_since_10!$H:$KU,Projections_Data!BH$4+2-$C$9,FALSE)))</f>
        <v>22170</v>
      </c>
      <c r="BI6" s="40">
        <f ca="1">IF(Projections_Data!BI$4+2-$C$9&lt;2,#N/A,IF(VLOOKUP($B$2,Deaths_since_10!$H:$KU,Projections_Data!BI$4+2-$C$9,FALSE)=0,#N/A,VLOOKUP($B$2,Deaths_since_10!$H:$KU,Projections_Data!BI$4+2-$C$9,FALSE)))</f>
        <v>22745</v>
      </c>
      <c r="BJ6" s="40">
        <f ca="1">IF(Projections_Data!BJ$4+2-$C$9&lt;2,#N/A,IF(VLOOKUP($B$2,Deaths_since_10!$H:$KU,Projections_Data!BJ$4+2-$C$9,FALSE)=0,#N/A,VLOOKUP($B$2,Deaths_since_10!$H:$KU,Projections_Data!BJ$4+2-$C$9,FALSE)))</f>
        <v>23227</v>
      </c>
      <c r="BK6" s="40">
        <f ca="1">IF(Projections_Data!BK$4+2-$C$9&lt;2,#N/A,IF(VLOOKUP($B$2,Deaths_since_10!$H:$KU,Projections_Data!BK$4+2-$C$9,FALSE)=0,#N/A,VLOOKUP($B$2,Deaths_since_10!$H:$KU,Projections_Data!BK$4+2-$C$9,FALSE)))</f>
        <v>23660</v>
      </c>
      <c r="BL6" s="40">
        <f ca="1">IF(Projections_Data!BL$4+2-$C$9&lt;2,#N/A,IF(VLOOKUP($B$2,Deaths_since_10!$H:$KU,Projections_Data!BL$4+2-$C$9,FALSE)=0,#N/A,VLOOKUP($B$2,Deaths_since_10!$H:$KU,Projections_Data!BL$4+2-$C$9,FALSE)))</f>
        <v>24114</v>
      </c>
      <c r="BM6" s="40">
        <f ca="1">IF(Projections_Data!BM$4+2-$C$9&lt;2,#N/A,IF(VLOOKUP($B$2,Deaths_since_10!$H:$KU,Projections_Data!BM$4+2-$C$9,FALSE)=0,#N/A,VLOOKUP($B$2,Deaths_since_10!$H:$KU,Projections_Data!BM$4+2-$C$9,FALSE)))</f>
        <v>24648</v>
      </c>
      <c r="BN6" s="40">
        <f ca="1">IF(Projections_Data!BN$4+2-$C$9&lt;2,#N/A,IF(VLOOKUP($B$2,Deaths_since_10!$H:$KU,Projections_Data!BN$4+2-$C$9,FALSE)=0,#N/A,VLOOKUP($B$2,Deaths_since_10!$H:$KU,Projections_Data!BN$4+2-$C$9,FALSE)))</f>
        <v>25085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501</v>
      </c>
      <c r="C7" s="21">
        <f ca="1">C4-C6-C8</f>
        <v>136878</v>
      </c>
      <c r="F7" s="19" t="s">
        <v>580</v>
      </c>
      <c r="G7" s="40">
        <f ca="1">IFERROR((G5-F5)-(G6-F6),G5)</f>
        <v>155</v>
      </c>
      <c r="H7" s="40">
        <f ca="1">IFERROR((H5-G5)-(H6-G6),H5-G5)</f>
        <v>74</v>
      </c>
      <c r="I7" s="40">
        <f t="shared" ref="I7:O7" ca="1" si="11">IFERROR((I5-H5)-(I6-H6),I5-H5)</f>
        <v>93</v>
      </c>
      <c r="J7" s="40">
        <f t="shared" ca="1" si="11"/>
        <v>129</v>
      </c>
      <c r="K7" s="40">
        <f t="shared" ca="1" si="11"/>
        <v>197</v>
      </c>
      <c r="L7" s="40">
        <f t="shared" ca="1" si="11"/>
        <v>229</v>
      </c>
      <c r="M7" s="40">
        <f t="shared" ca="1" si="11"/>
        <v>232</v>
      </c>
      <c r="N7" s="40">
        <f t="shared" ca="1" si="11"/>
        <v>561</v>
      </c>
      <c r="O7" s="40">
        <f t="shared" ca="1" si="11"/>
        <v>324</v>
      </c>
      <c r="P7" s="40">
        <f t="shared" ref="P7" ca="1" si="12">IFERROR((P5-O5)-(P6-O6),P5-O5)</f>
        <v>439</v>
      </c>
      <c r="Q7" s="40">
        <f ca="1">IFERROR((Q5-P5)-(Q6-P6),Q5-P5)</f>
        <v>559</v>
      </c>
      <c r="R7" s="40">
        <f t="shared" ref="R7:T7" ca="1" si="13">IFERROR((R5-Q5)-(R6-Q6),R5-Q5)</f>
        <v>728</v>
      </c>
      <c r="S7" s="40">
        <f t="shared" ca="1" si="13"/>
        <v>729</v>
      </c>
      <c r="T7" s="40">
        <f t="shared" ca="1" si="13"/>
        <v>1211</v>
      </c>
      <c r="U7" s="40">
        <f t="shared" ref="U7" ca="1" si="14">IFERROR((U5-T5)-(U6-T6),U5-T5)</f>
        <v>1359</v>
      </c>
      <c r="V7" s="40">
        <f t="shared" ref="V7" ca="1" si="15">IFERROR((V5-U5)-(V6-U6),V5-U5)</f>
        <v>1700</v>
      </c>
      <c r="W7" s="40">
        <f t="shared" ref="W7" ca="1" si="16">IFERROR((W5-V5)-(W6-V6),W5-V5)</f>
        <v>809</v>
      </c>
      <c r="X7" s="40">
        <f t="shared" ref="X7" ca="1" si="17">IFERROR((X5-W5)-(X6-W6),X5-W5)</f>
        <v>2117</v>
      </c>
      <c r="Y7" s="40">
        <f t="shared" ref="Y7" ca="1" si="18">IFERROR((Y5-X5)-(Y6-X6),Y5-X5)</f>
        <v>2462</v>
      </c>
      <c r="Z7" s="40">
        <f t="shared" ref="Z7" ca="1" si="19">IFERROR((Z5-Y5)-(Z6-Y6),Z5-Y5)</f>
        <v>2297</v>
      </c>
      <c r="AA7" s="40">
        <f t="shared" ref="AA7" ca="1" si="20">IFERROR((AA5-Z5)-(AA6-Z6),AA5-Z5)</f>
        <v>3322</v>
      </c>
      <c r="AB7" s="40">
        <f t="shared" ref="AB7" ca="1" si="21">IFERROR((AB5-AA5)-(AB6-AA6),AB5-AA5)</f>
        <v>3222</v>
      </c>
      <c r="AC7" s="40">
        <f t="shared" ref="AC7" ca="1" si="22">IFERROR((AC5-AB5)-(AC6-AB6),AC5-AB5)</f>
        <v>2884</v>
      </c>
      <c r="AD7" s="40">
        <f t="shared" ref="AD7" ca="1" si="23">IFERROR((AD5-AC5)-(AD6-AC6),AD5-AC5)</f>
        <v>3181</v>
      </c>
      <c r="AE7" s="40">
        <f t="shared" ref="AE7" ca="1" si="24">IFERROR((AE5-AD5)-(AE6-AD6),AE5-AD5)</f>
        <v>3732</v>
      </c>
      <c r="AF7" s="40">
        <f t="shared" ref="AF7" ca="1" si="25">IFERROR((AF5-AE5)-(AF6-AE6),AF5-AE5)</f>
        <v>4895</v>
      </c>
      <c r="AG7" s="40">
        <f t="shared" ref="AG7" ca="1" si="26">IFERROR((AG5-AF5)-(AG6-AF6),AG5-AF5)</f>
        <v>5359</v>
      </c>
      <c r="AH7" s="40">
        <f t="shared" ref="AH7" ca="1" si="27">IFERROR((AH5-AG5)-(AH6-AG6),AH5-AG5)</f>
        <v>5764</v>
      </c>
      <c r="AI7" s="40">
        <f t="shared" ref="AI7" ca="1" si="28">IFERROR((AI5-AH5)-(AI6-AH6),AI5-AH5)</f>
        <v>4909</v>
      </c>
      <c r="AJ7" s="40">
        <f t="shared" ref="AJ7" ca="1" si="29">IFERROR((AJ5-AI5)-(AJ6-AI6),AJ5-AI5)</f>
        <v>4188</v>
      </c>
      <c r="AK7" s="40">
        <f t="shared" ref="AK7" ca="1" si="30">IFERROR((AK5-AJ5)-(AK6-AJ6),AK5-AJ5)</f>
        <v>4506</v>
      </c>
      <c r="AL7" s="40">
        <f ca="1">IFERROR((AL5-AK5)-(AL6-AK6),AL5-AK5)</f>
        <v>4527</v>
      </c>
      <c r="AM7" s="40">
        <f t="shared" ref="AM7" ca="1" si="31">(AM5-AL5)-(AM6-AL6)</f>
        <v>5491</v>
      </c>
      <c r="AN7" s="40">
        <f ca="1">(AN5-AM5)-(AN6-AM6)</f>
        <v>4990</v>
      </c>
      <c r="AO7" s="40">
        <f t="shared" ref="AO7" ca="1" si="32">(AO5-AN5)-(AO6-AN6)</f>
        <v>5085</v>
      </c>
      <c r="AP7" s="40">
        <f t="shared" ref="AP7" ca="1" si="33">(AP5-AO5)-(AP6-AO6)</f>
        <v>4461</v>
      </c>
      <c r="AQ7" s="40">
        <f t="shared" ref="AQ7" ca="1" si="34">(AQ5-AP5)-(AQ6-AP6)</f>
        <v>3238</v>
      </c>
      <c r="AR7" s="40">
        <f t="shared" ref="AR7" ca="1" si="35">(AR5-AQ5)-(AR6-AQ6)</f>
        <v>3216</v>
      </c>
      <c r="AS7" s="40">
        <f t="shared" ref="AS7" ca="1" si="36">(AS5-AR5)-(AS6-AR6)</f>
        <v>4055</v>
      </c>
      <c r="AT7" s="40">
        <f t="shared" ref="AT7" ca="1" si="37">(AT5-AS5)-(AT6-AS6)</f>
        <v>3908</v>
      </c>
      <c r="AU7" s="40">
        <f t="shared" ref="AU7" ca="1" si="38">(AU5-AT5)-(AU6-AT6)</f>
        <v>3819</v>
      </c>
      <c r="AV7" s="40">
        <f t="shared" ref="AV7" ca="1" si="39">(AV5-AU5)-(AV6-AU6)</f>
        <v>4124</v>
      </c>
      <c r="AW7" s="40">
        <f t="shared" ref="AW7" ca="1" si="40">(AW5-AV5)-(AW6-AV6)</f>
        <v>3791</v>
      </c>
      <c r="AX7" s="40">
        <f t="shared" ref="AX7" ca="1" si="41">(AX5-AW5)-(AX6-AW6)</f>
        <v>2963</v>
      </c>
      <c r="AY7" s="40">
        <f t="shared" ref="AY7" ca="1" si="42">(AY5-AX5)-(AY6-AX6)</f>
        <v>2435</v>
      </c>
      <c r="AZ7" s="40">
        <f t="shared" ref="AZ7" ca="1" si="43">(AZ5-AY5)-(AZ6-AY6)</f>
        <v>3294</v>
      </c>
      <c r="BA7" s="40">
        <f t="shared" ref="BA7" ca="1" si="44">(BA5-AZ5)-(BA6-AZ6)</f>
        <v>3594</v>
      </c>
      <c r="BB7" s="40">
        <f t="shared" ref="BB7" ca="1" si="45">(BB5-BA5)-(BB6-BA6)</f>
        <v>3381</v>
      </c>
      <c r="BC7" s="40">
        <f t="shared" ref="BC7" ca="1" si="46">(BC5-BB5)-(BC6-BB6)</f>
        <v>4075</v>
      </c>
      <c r="BD7" s="40">
        <f t="shared" ref="BD7" ca="1" si="47">(BD5-BC5)-(BD6-BC6)</f>
        <v>3661</v>
      </c>
      <c r="BE7" s="40">
        <f t="shared" ref="BE7" ca="1" si="48">(BE5-BD5)-(BE6-BD6)</f>
        <v>2587</v>
      </c>
      <c r="BF7" s="40">
        <f t="shared" ref="BF7" ca="1" si="49">(BF5-BE5)-(BF6-BE6)</f>
        <v>2370</v>
      </c>
      <c r="BG7" s="40">
        <f t="shared" ref="BG7" ca="1" si="50">(BG5-BF5)-(BG6-BF6)</f>
        <v>2089</v>
      </c>
      <c r="BH7" s="40">
        <f t="shared" ref="BH7" ca="1" si="51">(BH5-BG5)-(BH6-BG6)</f>
        <v>3261</v>
      </c>
      <c r="BI7" s="40">
        <f t="shared" ref="BI7" ca="1" si="52">(BI5-BH5)-(BI6-BH6)</f>
        <v>2918</v>
      </c>
      <c r="BJ7" s="40">
        <f t="shared" ref="BJ7" ca="1" si="53">(BJ5-BI5)-(BJ6-BI6)</f>
        <v>3009</v>
      </c>
      <c r="BK7" s="40">
        <f t="shared" ref="BK7" ca="1" si="54">(BK5-BJ5)-(BK6-BJ6)</f>
        <v>2614</v>
      </c>
      <c r="BL7" s="40">
        <f t="shared" ref="BL7" ca="1" si="55">(BL5-BK5)-(BL6-BK6)</f>
        <v>1802</v>
      </c>
      <c r="BM7" s="40">
        <f t="shared" ref="BM7" ca="1" si="56">(BM5-BL5)-(BM6-BL6)</f>
        <v>2195</v>
      </c>
      <c r="BN7" s="40">
        <f t="shared" ref="BN7" ca="1" si="57">(BN5-BM5)-(BN6-BM6)</f>
        <v>2933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502</v>
      </c>
      <c r="C8" s="21">
        <f>VLOOKUP(B2,Country_Data!C:G,5,FALSE)</f>
        <v>25085</v>
      </c>
      <c r="F8" s="19" t="s">
        <v>499</v>
      </c>
      <c r="G8" s="40">
        <f>G5</f>
        <v>155</v>
      </c>
      <c r="H8" s="40">
        <f ca="1">MAX(SUM($G$7:H7)-($G$7/H4),G8+10)</f>
        <v>165</v>
      </c>
      <c r="I8" s="40">
        <f ca="1">MAX(SUM($G$7:I7)-($G$7/I4),H8+10)</f>
        <v>244.5</v>
      </c>
      <c r="J8" s="40">
        <f ca="1">MAX(SUM($G$7:J7)-($G$7/J4),I8+10)</f>
        <v>399.33333333333331</v>
      </c>
      <c r="K8" s="40">
        <f ca="1">MAX(SUM($G$7:K7)-($G$7/K4),J8+10)</f>
        <v>609.25</v>
      </c>
      <c r="L8" s="40">
        <f ca="1">MAX(SUM($G$7:L7)-($G$7/L4),K8+10)</f>
        <v>846</v>
      </c>
      <c r="M8" s="40">
        <f ca="1">MAX(SUM($G$7:M7)-($G$7/M4),L8+10)</f>
        <v>1083.1666666666667</v>
      </c>
      <c r="N8" s="40">
        <f ca="1">MAX(SUM($G$7:N7)-($G$7/N4),M8+10)</f>
        <v>1647.8571428571429</v>
      </c>
      <c r="O8" s="40">
        <f ca="1">MAX(SUM($G$7:O7)-($G$7/O4),N8+10)</f>
        <v>1974.625</v>
      </c>
      <c r="P8" s="40">
        <f ca="1">MAX(SUM($G$7:P7)-($G$7/P4),O8+10)</f>
        <v>2415.7777777777778</v>
      </c>
      <c r="Q8" s="40">
        <f ca="1">MAX(SUM($G$7:Q7)-($G$7/Q4),P8+10)</f>
        <v>2976.5</v>
      </c>
      <c r="R8" s="40">
        <f ca="1">MAX(SUM($G$7:R7)-($G$7/R4),Q8+10)</f>
        <v>3705.909090909091</v>
      </c>
      <c r="S8" s="40">
        <f t="shared" ref="S8:CD8" ca="1" si="68">SUM(I7:S7)-H7</f>
        <v>4146</v>
      </c>
      <c r="T8" s="40">
        <f t="shared" ca="1" si="68"/>
        <v>5245</v>
      </c>
      <c r="U8" s="40">
        <f ca="1">SUM(K7:U7)-J7</f>
        <v>6439</v>
      </c>
      <c r="V8" s="40">
        <f t="shared" ca="1" si="68"/>
        <v>7874</v>
      </c>
      <c r="W8" s="40">
        <f t="shared" ca="1" si="68"/>
        <v>8422</v>
      </c>
      <c r="X8" s="40">
        <f t="shared" ca="1" si="68"/>
        <v>10304</v>
      </c>
      <c r="Y8" s="40">
        <f t="shared" ca="1" si="68"/>
        <v>11876</v>
      </c>
      <c r="Z8" s="40">
        <f t="shared" ca="1" si="68"/>
        <v>14086</v>
      </c>
      <c r="AA8" s="40">
        <f t="shared" ca="1" si="68"/>
        <v>16854</v>
      </c>
      <c r="AB8" s="40">
        <f t="shared" ca="1" si="68"/>
        <v>19397</v>
      </c>
      <c r="AC8" s="40">
        <f t="shared" ca="1" si="68"/>
        <v>21384</v>
      </c>
      <c r="AD8" s="40">
        <f t="shared" ca="1" si="68"/>
        <v>23835</v>
      </c>
      <c r="AE8" s="40">
        <f t="shared" ca="1" si="68"/>
        <v>25874</v>
      </c>
      <c r="AF8" s="40">
        <f ca="1">SUM(V7:AF7)-U7</f>
        <v>29262</v>
      </c>
      <c r="AG8" s="40">
        <f ca="1">SUM(W7:AG7)-V7</f>
        <v>32580</v>
      </c>
      <c r="AH8" s="40">
        <f t="shared" ca="1" si="68"/>
        <v>38426</v>
      </c>
      <c r="AI8" s="40">
        <f ca="1">SUM(Y7:AI7)-X7</f>
        <v>39910</v>
      </c>
      <c r="AJ8" s="40">
        <f t="shared" ca="1" si="68"/>
        <v>41291</v>
      </c>
      <c r="AK8" s="40">
        <f ca="1">SUM(AA7:AK7)-Z7</f>
        <v>43665</v>
      </c>
      <c r="AL8" s="40">
        <f ca="1">SUM(AB7:AL7)-AA7</f>
        <v>43845</v>
      </c>
      <c r="AM8" s="40">
        <f ca="1">SUM(AC7:AM7)-AB7</f>
        <v>46214</v>
      </c>
      <c r="AN8" s="40">
        <f ca="1">SUM(AD7:AN7)-AC7</f>
        <v>48658</v>
      </c>
      <c r="AO8" s="40">
        <f t="shared" ca="1" si="68"/>
        <v>50265</v>
      </c>
      <c r="AP8" s="40">
        <f t="shared" ca="1" si="68"/>
        <v>50443</v>
      </c>
      <c r="AQ8" s="40">
        <f ca="1">SUM(AG7:AQ7)-AF7</f>
        <v>47623</v>
      </c>
      <c r="AR8" s="40">
        <f t="shared" ca="1" si="68"/>
        <v>45016</v>
      </c>
      <c r="AS8" s="40">
        <f t="shared" ca="1" si="68"/>
        <v>42902</v>
      </c>
      <c r="AT8" s="40">
        <f t="shared" ca="1" si="68"/>
        <v>42756</v>
      </c>
      <c r="AU8" s="40">
        <f t="shared" ca="1" si="68"/>
        <v>43108</v>
      </c>
      <c r="AV8" s="40">
        <f t="shared" ca="1" si="68"/>
        <v>42408</v>
      </c>
      <c r="AW8" s="40">
        <f ca="1">SUM(AM7:AW7)-AL7</f>
        <v>41651</v>
      </c>
      <c r="AX8" s="40">
        <f t="shared" ca="1" si="68"/>
        <v>38159</v>
      </c>
      <c r="AY8" s="40">
        <f ca="1">SUM(AO7:AY7)-AN7</f>
        <v>36105</v>
      </c>
      <c r="AZ8" s="40">
        <f t="shared" ca="1" si="68"/>
        <v>34219</v>
      </c>
      <c r="BA8" s="40">
        <f t="shared" ca="1" si="68"/>
        <v>33976</v>
      </c>
      <c r="BB8" s="40">
        <f ca="1">SUM(AR7:BB7)-AQ7</f>
        <v>35342</v>
      </c>
      <c r="BC8" s="40">
        <f t="shared" ca="1" si="68"/>
        <v>36223</v>
      </c>
      <c r="BD8" s="40">
        <f t="shared" ca="1" si="68"/>
        <v>34990</v>
      </c>
      <c r="BE8" s="40">
        <f t="shared" ca="1" si="68"/>
        <v>33816</v>
      </c>
      <c r="BF8" s="40">
        <f t="shared" ca="1" si="68"/>
        <v>32456</v>
      </c>
      <c r="BG8" s="40">
        <f t="shared" ca="1" si="68"/>
        <v>30116</v>
      </c>
      <c r="BH8" s="40">
        <f t="shared" ca="1" si="68"/>
        <v>29919</v>
      </c>
      <c r="BI8" s="40">
        <f t="shared" ca="1" si="68"/>
        <v>30702</v>
      </c>
      <c r="BJ8" s="40">
        <f t="shared" ca="1" si="68"/>
        <v>31804</v>
      </c>
      <c r="BK8" s="40">
        <f t="shared" ca="1" si="68"/>
        <v>30265</v>
      </c>
      <c r="BL8" s="40">
        <f t="shared" ca="1" si="68"/>
        <v>28173</v>
      </c>
      <c r="BM8" s="40">
        <f t="shared" ca="1" si="68"/>
        <v>27200</v>
      </c>
      <c r="BN8" s="40">
        <f t="shared" ca="1" si="68"/>
        <v>25364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565</v>
      </c>
      <c r="C9" s="83">
        <f ca="1">VLOOKUP(B2,Country_Data!C:P,14,FALSE)</f>
        <v>2</v>
      </c>
      <c r="F9" s="19" t="s">
        <v>576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155</v>
      </c>
      <c r="H9" s="40">
        <f t="shared" ca="1" si="72"/>
        <v>165</v>
      </c>
      <c r="I9" s="40">
        <f t="shared" ca="1" si="72"/>
        <v>244.5</v>
      </c>
      <c r="J9" s="40">
        <f t="shared" ca="1" si="72"/>
        <v>399.33333333333331</v>
      </c>
      <c r="K9" s="40">
        <f t="shared" ca="1" si="72"/>
        <v>609.25</v>
      </c>
      <c r="L9" s="40">
        <f t="shared" ca="1" si="72"/>
        <v>846</v>
      </c>
      <c r="M9" s="40">
        <f t="shared" ca="1" si="72"/>
        <v>1083.1666666666667</v>
      </c>
      <c r="N9" s="40">
        <f t="shared" ca="1" si="72"/>
        <v>1647.8571428571429</v>
      </c>
      <c r="O9" s="40">
        <f t="shared" ca="1" si="72"/>
        <v>1974.625</v>
      </c>
      <c r="P9" s="40">
        <f t="shared" ca="1" si="72"/>
        <v>2415.7777777777778</v>
      </c>
      <c r="Q9" s="40">
        <f t="shared" ca="1" si="72"/>
        <v>2976.5</v>
      </c>
      <c r="R9" s="40">
        <f t="shared" ca="1" si="72"/>
        <v>3705.909090909091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4146</v>
      </c>
      <c r="T9" s="40">
        <f ca="1">IF(IF(AND(ISNA(S8),ISNA(S$8)),S9*(1+$C$11),IF(AND(S$8&gt;0,ISNA(T$8)),S9*(1+$C$11),T$8))&gt;$C$21,$C$21,IF(AND(ISNA(T$8),ISNA(S$8)),S9*(1+$C$11),IF(AND(S$8&gt;0,ISNA(T$8)),S9*(1+$C$11),T$8)))</f>
        <v>5245</v>
      </c>
      <c r="U9" s="40">
        <f ca="1">IF(IF(AND(ISNA(T8),ISNA(T$8)),T9*(1+$C$11),IF(AND(T$8&gt;0,ISNA(U$8)),T9*(1+$C$11),U$8))&gt;$C$21,$C$21,IF(AND(ISNA(U$8),ISNA(T$8)),T9*(1+$C$11),IF(AND(T$8&gt;0,ISNA(U$8)),T9*(1+$C$11),U$8)))</f>
        <v>6439</v>
      </c>
      <c r="V9" s="40">
        <f t="shared" ca="1" si="72"/>
        <v>7874</v>
      </c>
      <c r="W9" s="40">
        <f t="shared" ca="1" si="72"/>
        <v>8422</v>
      </c>
      <c r="X9" s="40">
        <f t="shared" ca="1" si="72"/>
        <v>10304</v>
      </c>
      <c r="Y9" s="40">
        <f ca="1">IF(IF(AND(ISNA(Y$8),ISNA(X$8)),X9*(1+$C$11),IF(AND(X$8&gt;0,ISNA(Y$8)),X9*(1+$C$11),Y$8))&gt;$C$21,$C$21,IF(AND(ISNA(Y$8),ISNA(X$8)),X9*(1+$C$11),IF(AND(X$8&gt;0,ISNA(Y$8)),X9*(1+$C$11),Y$8)))</f>
        <v>11876</v>
      </c>
      <c r="Z9" s="40">
        <f t="shared" ca="1" si="72"/>
        <v>14086</v>
      </c>
      <c r="AA9" s="40">
        <f t="shared" ca="1" si="72"/>
        <v>16854</v>
      </c>
      <c r="AB9" s="40">
        <f t="shared" ca="1" si="72"/>
        <v>19397</v>
      </c>
      <c r="AC9" s="40">
        <f t="shared" ca="1" si="72"/>
        <v>21384</v>
      </c>
      <c r="AD9" s="40">
        <f t="shared" ca="1" si="72"/>
        <v>23835</v>
      </c>
      <c r="AE9" s="40">
        <f t="shared" ca="1" si="72"/>
        <v>25874</v>
      </c>
      <c r="AF9" s="40">
        <f t="shared" ca="1" si="72"/>
        <v>29262</v>
      </c>
      <c r="AG9" s="40">
        <f t="shared" ca="1" si="72"/>
        <v>32580</v>
      </c>
      <c r="AH9" s="40">
        <f t="shared" ca="1" si="72"/>
        <v>38426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39910</v>
      </c>
      <c r="AJ9" s="40">
        <f t="shared" ca="1" si="72"/>
        <v>41291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43665</v>
      </c>
      <c r="AL9" s="40">
        <f t="shared" ca="1" si="72"/>
        <v>43845</v>
      </c>
      <c r="AM9" s="40">
        <f t="shared" ca="1" si="72"/>
        <v>46214</v>
      </c>
      <c r="AN9" s="40">
        <f t="shared" ca="1" si="72"/>
        <v>48658</v>
      </c>
      <c r="AO9" s="40">
        <f t="shared" ca="1" si="72"/>
        <v>50265</v>
      </c>
      <c r="AP9" s="40">
        <f t="shared" ca="1" si="72"/>
        <v>50443</v>
      </c>
      <c r="AQ9" s="40">
        <f t="shared" ca="1" si="72"/>
        <v>47623</v>
      </c>
      <c r="AR9" s="40">
        <f t="shared" ca="1" si="72"/>
        <v>45016</v>
      </c>
      <c r="AS9" s="40">
        <f t="shared" ca="1" si="72"/>
        <v>42902</v>
      </c>
      <c r="AT9" s="40">
        <f t="shared" ca="1" si="72"/>
        <v>42756</v>
      </c>
      <c r="AU9" s="40">
        <f t="shared" ca="1" si="72"/>
        <v>43108</v>
      </c>
      <c r="AV9" s="40">
        <f t="shared" ca="1" si="72"/>
        <v>42408</v>
      </c>
      <c r="AW9" s="40">
        <f t="shared" ca="1" si="72"/>
        <v>41651</v>
      </c>
      <c r="AX9" s="40">
        <f t="shared" ca="1" si="72"/>
        <v>38159</v>
      </c>
      <c r="AY9" s="40">
        <f t="shared" ca="1" si="72"/>
        <v>36105</v>
      </c>
      <c r="AZ9" s="40">
        <f t="shared" ca="1" si="72"/>
        <v>34219</v>
      </c>
      <c r="BA9" s="40">
        <f t="shared" ca="1" si="72"/>
        <v>33976</v>
      </c>
      <c r="BB9" s="40">
        <f t="shared" ca="1" si="72"/>
        <v>35342</v>
      </c>
      <c r="BC9" s="40">
        <f t="shared" ca="1" si="72"/>
        <v>36223</v>
      </c>
      <c r="BD9" s="40">
        <f t="shared" ca="1" si="72"/>
        <v>34990</v>
      </c>
      <c r="BE9" s="40">
        <f t="shared" ca="1" si="72"/>
        <v>33816</v>
      </c>
      <c r="BF9" s="40">
        <f t="shared" ca="1" si="72"/>
        <v>32456</v>
      </c>
      <c r="BG9" s="40">
        <f t="shared" ca="1" si="72"/>
        <v>30116</v>
      </c>
      <c r="BH9" s="40">
        <f t="shared" ca="1" si="72"/>
        <v>29919</v>
      </c>
      <c r="BI9" s="40">
        <f t="shared" ca="1" si="72"/>
        <v>30702</v>
      </c>
      <c r="BJ9" s="40">
        <f t="shared" ca="1" si="72"/>
        <v>31804</v>
      </c>
      <c r="BK9" s="40">
        <f t="shared" ca="1" si="72"/>
        <v>30265</v>
      </c>
      <c r="BL9" s="40">
        <f t="shared" ca="1" si="72"/>
        <v>28173</v>
      </c>
      <c r="BM9" s="40">
        <f t="shared" ca="1" si="72"/>
        <v>27200</v>
      </c>
      <c r="BN9" s="40">
        <f t="shared" ca="1" si="72"/>
        <v>25364</v>
      </c>
      <c r="BO9" s="40">
        <f t="shared" ca="1" si="72"/>
        <v>24775.522378554018</v>
      </c>
      <c r="BP9" s="40">
        <f t="shared" ca="1" si="72"/>
        <v>24200.698199425602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23639.2106850852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23090.750407651856</v>
      </c>
      <c r="BS9" s="40">
        <f t="shared" ca="1" si="74"/>
        <v>22555.015118371863</v>
      </c>
      <c r="BT9" s="40">
        <f t="shared" ca="1" si="74"/>
        <v>22031.70958105371</v>
      </c>
      <c r="BU9" s="40">
        <f t="shared" ca="1" si="74"/>
        <v>21520.545409367576</v>
      </c>
      <c r="BV9" s="40">
        <f t="shared" ca="1" si="74"/>
        <v>21021.240907919666</v>
      </c>
      <c r="BW9" s="40">
        <f t="shared" ca="1" si="74"/>
        <v>20533.520917013833</v>
      </c>
      <c r="BX9" s="40">
        <f t="shared" ca="1" si="74"/>
        <v>20057.116661014952</v>
      </c>
      <c r="BY9" s="40">
        <f t="shared" ca="1" si="74"/>
        <v>19591.765600230432</v>
      </c>
      <c r="BZ9" s="40">
        <f t="shared" ca="1" si="74"/>
        <v>19137.211286228274</v>
      </c>
      <c r="CA9" s="40">
        <f t="shared" ca="1" si="74"/>
        <v>18693.203220511954</v>
      </c>
      <c r="CB9" s="40">
        <f t="shared" ca="1" si="74"/>
        <v>18259.496716474216</v>
      </c>
      <c r="CC9" s="40">
        <f t="shared" ca="1" si="74"/>
        <v>17835.852764553721</v>
      </c>
      <c r="CD9" s="40">
        <f t="shared" ca="1" si="74"/>
        <v>17422.037900520238</v>
      </c>
      <c r="CE9" s="40">
        <f t="shared" ca="1" si="74"/>
        <v>17017.824076815781</v>
      </c>
      <c r="CF9" s="40">
        <f t="shared" ca="1" si="74"/>
        <v>16622.988536880806</v>
      </c>
      <c r="CG9" s="40">
        <f t="shared" ca="1" si="74"/>
        <v>16237.313692396207</v>
      </c>
      <c r="CH9" s="40">
        <f t="shared" ca="1" si="74"/>
        <v>15860.587003373435</v>
      </c>
      <c r="CI9" s="40">
        <f t="shared" ca="1" si="74"/>
        <v>15492.600861026714</v>
      </c>
      <c r="CJ9" s="40">
        <f t="shared" ca="1" si="74"/>
        <v>15133.152473362745</v>
      </c>
      <c r="CK9" s="40">
        <f t="shared" ca="1" si="74"/>
        <v>14782.043753424885</v>
      </c>
      <c r="CL9" s="40">
        <f t="shared" ca="1" si="74"/>
        <v>14439.08121013022</v>
      </c>
      <c r="CM9" s="40">
        <f t="shared" ca="1" si="74"/>
        <v>14104.075841639336</v>
      </c>
      <c r="CN9" s="40">
        <f t="shared" ca="1" si="74"/>
        <v>13776.843031200067</v>
      </c>
      <c r="CO9" s="40">
        <f t="shared" ca="1" si="74"/>
        <v>13457.202445407793</v>
      </c>
      <c r="CP9" s="40">
        <f t="shared" ca="1" si="74"/>
        <v>13144.977934826236</v>
      </c>
      <c r="CQ9" s="40">
        <f t="shared" ca="1" si="74"/>
        <v>12839.997436913982</v>
      </c>
      <c r="CR9" s="40">
        <f t="shared" ca="1" si="74"/>
        <v>12542.092881203225</v>
      </c>
      <c r="CS9" s="40">
        <f t="shared" ca="1" si="74"/>
        <v>12251.100096678503</v>
      </c>
      <c r="CT9" s="40">
        <f t="shared" ca="1" si="74"/>
        <v>11966.858721304352</v>
      </c>
      <c r="CU9" s="40">
        <f t="shared" ca="1" si="74"/>
        <v>11689.21211365204</v>
      </c>
      <c r="CV9" s="40">
        <f t="shared" ca="1" si="74"/>
        <v>11418.007266576678</v>
      </c>
      <c r="CW9" s="40">
        <f t="shared" ca="1" si="74"/>
        <v>11153.094722897134</v>
      </c>
      <c r="CX9" s="40">
        <f t="shared" ca="1" si="74"/>
        <v>10894.328493032279</v>
      </c>
      <c r="CY9" s="40">
        <f t="shared" ca="1" si="74"/>
        <v>10641.565974548175</v>
      </c>
      <c r="CZ9" s="40">
        <f t="shared" ca="1" si="74"/>
        <v>10394.667873571887</v>
      </c>
      <c r="DA9" s="40">
        <f t="shared" ca="1" si="74"/>
        <v>10153.498128028577</v>
      </c>
      <c r="DB9" s="40">
        <f t="shared" ca="1" si="74"/>
        <v>9917.9238326596114</v>
      </c>
      <c r="DC9" s="40">
        <f t="shared" ca="1" si="74"/>
        <v>9687.8151657803373</v>
      </c>
      <c r="DD9" s="40">
        <f t="shared" ca="1" si="74"/>
        <v>9463.0453177371783</v>
      </c>
      <c r="DE9" s="40">
        <f t="shared" ca="1" si="74"/>
        <v>9243.4904210246132</v>
      </c>
      <c r="DF9" s="40">
        <f t="shared" ca="1" si="74"/>
        <v>9029.0294820235376</v>
      </c>
      <c r="DG9" s="40">
        <f t="shared" ca="1" si="74"/>
        <v>8819.5443143233788</v>
      </c>
      <c r="DH9" s="40">
        <f t="shared" ca="1" si="74"/>
        <v>8614.9194735912224</v>
      </c>
      <c r="DI9" s="40">
        <f t="shared" ca="1" si="74"/>
        <v>8415.0421939520638</v>
      </c>
      <c r="DJ9" s="40">
        <f t="shared" ca="1" si="74"/>
        <v>8219.8023258451212</v>
      </c>
      <c r="DK9" s="40">
        <f t="shared" ca="1" si="74"/>
        <v>8029.0922753219593</v>
      </c>
      <c r="DL9" s="40">
        <f t="shared" ca="1" si="74"/>
        <v>7842.8069447529733</v>
      </c>
      <c r="DM9" s="40">
        <f t="shared" ca="1" si="74"/>
        <v>7660.8436749095636</v>
      </c>
      <c r="DN9" s="40">
        <f t="shared" ca="1" si="74"/>
        <v>7483.1021883900767</v>
      </c>
      <c r="DO9" s="40">
        <f t="shared" ca="1" si="74"/>
        <v>7309.4845343583393</v>
      </c>
      <c r="DP9" s="40">
        <f t="shared" ca="1" si="74"/>
        <v>7139.8950345643252</v>
      </c>
      <c r="DQ9" s="40">
        <f t="shared" ca="1" si="74"/>
        <v>6974.2402306172198</v>
      </c>
      <c r="DR9" s="40">
        <f t="shared" ca="1" si="74"/>
        <v>6812.4288324818117</v>
      </c>
      <c r="DS9" s="40">
        <f t="shared" ca="1" si="74"/>
        <v>6654.3716681698379</v>
      </c>
      <c r="DT9" s="40">
        <f t="shared" ca="1" si="74"/>
        <v>6499.9816345985519</v>
      </c>
      <c r="DU9" s="40">
        <f t="shared" ca="1" si="74"/>
        <v>6349.1736495894402</v>
      </c>
      <c r="DV9" s="40">
        <f t="shared" ca="1" si="74"/>
        <v>6201.8646049806293</v>
      </c>
      <c r="DW9" s="40">
        <f t="shared" ca="1" si="74"/>
        <v>6057.9733208271437</v>
      </c>
      <c r="DX9" s="40">
        <f t="shared" ca="1" si="74"/>
        <v>5917.4205006637794</v>
      </c>
      <c r="DY9" s="40">
        <f t="shared" ca="1" si="74"/>
        <v>5780.1286878059373</v>
      </c>
      <c r="DZ9" s="40">
        <f t="shared" ca="1" si="74"/>
        <v>5646.0222226643309</v>
      </c>
      <c r="EA9" s="40">
        <f t="shared" ca="1" si="74"/>
        <v>5515.0272010500485</v>
      </c>
      <c r="EB9" s="40">
        <f t="shared" ca="1" si="74"/>
        <v>5387.0714334469967</v>
      </c>
      <c r="EC9" s="40">
        <f t="shared" ca="1" si="74"/>
        <v>5262.0844052292678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5139.9972378015236</v>
      </c>
      <c r="EE9" s="40">
        <f t="shared" ca="1" si="75"/>
        <v>5020.7426506409674</v>
      </c>
      <c r="EF9" s="40">
        <f t="shared" ca="1" si="75"/>
        <v>4904.2549242199939</v>
      </c>
      <c r="EG9" s="40">
        <f t="shared" ca="1" si="75"/>
        <v>4790.4698637890797</v>
      </c>
      <c r="EH9" s="40">
        <f t="shared" ca="1" si="75"/>
        <v>4679.324763999959</v>
      </c>
      <c r="EI9" s="40">
        <f t="shared" ca="1" si="75"/>
        <v>4570.7583743495898</v>
      </c>
      <c r="EJ9" s="40">
        <f t="shared" ca="1" si="75"/>
        <v>4464.7108654258573</v>
      </c>
      <c r="EK9" s="40">
        <f t="shared" ca="1" si="75"/>
        <v>4361.1237959364298</v>
      </c>
      <c r="EL9" s="40">
        <f t="shared" ca="1" si="75"/>
        <v>4259.9400805025816</v>
      </c>
      <c r="EM9" s="40">
        <f t="shared" ca="1" si="75"/>
        <v>4161.1039582002413</v>
      </c>
      <c r="EN9" s="40">
        <f t="shared" ca="1" si="75"/>
        <v>4064.5609618309331</v>
      </c>
      <c r="EO9" s="40">
        <f t="shared" ca="1" si="75"/>
        <v>3970.2578879056668</v>
      </c>
      <c r="EP9" s="40">
        <f t="shared" ca="1" si="75"/>
        <v>3878.1427673252433</v>
      </c>
      <c r="EQ9" s="40">
        <f t="shared" ca="1" si="75"/>
        <v>3788.1648367408129</v>
      </c>
      <c r="ER9" s="40">
        <f t="shared" ca="1" si="75"/>
        <v>3700.274510578909</v>
      </c>
      <c r="ES9" s="40">
        <f t="shared" ca="1" si="75"/>
        <v>3614.4233537155333</v>
      </c>
      <c r="ET9" s="40">
        <f t="shared" ca="1" si="75"/>
        <v>3530.5640547842399</v>
      </c>
      <c r="EU9" s="40">
        <f t="shared" ca="1" si="75"/>
        <v>3448.6504001035073</v>
      </c>
      <c r="EV9" s="40">
        <f t="shared" ca="1" si="75"/>
        <v>3368.6372482090255</v>
      </c>
      <c r="EW9" s="40">
        <f t="shared" ca="1" si="75"/>
        <v>3290.4805049768706</v>
      </c>
      <c r="EX9" s="40">
        <f t="shared" ca="1" si="75"/>
        <v>3214.1370993238525</v>
      </c>
      <c r="EY9" s="40">
        <f t="shared" ca="1" si="75"/>
        <v>3139.5649594716451</v>
      </c>
      <c r="EZ9" s="40">
        <f t="shared" ca="1" si="75"/>
        <v>3066.7229897616226</v>
      </c>
      <c r="FA9" s="40">
        <f t="shared" ca="1" si="75"/>
        <v>2995.5710480076159</v>
      </c>
      <c r="FB9" s="40">
        <f t="shared" ca="1" si="75"/>
        <v>2926.0699233741211</v>
      </c>
      <c r="FC9" s="40">
        <f t="shared" ca="1" si="75"/>
        <v>2858.1813147677567</v>
      </c>
      <c r="FD9" s="40">
        <f t="shared" ca="1" si="75"/>
        <v>2791.8678097300703</v>
      </c>
      <c r="FE9" s="40">
        <f t="shared" ca="1" si="75"/>
        <v>2727.092863820058</v>
      </c>
      <c r="FF9" s="40">
        <f t="shared" ca="1" si="75"/>
        <v>2663.8207804750364</v>
      </c>
      <c r="FG9" s="40">
        <f t="shared" ca="1" si="75"/>
        <v>2602.0166913387675</v>
      </c>
      <c r="FH9" s="40">
        <f t="shared" ca="1" si="75"/>
        <v>2541.6465370459991</v>
      </c>
      <c r="FI9" s="40">
        <f t="shared" ca="1" si="75"/>
        <v>2482.6770484528261</v>
      </c>
      <c r="FJ9" s="40">
        <f t="shared" ca="1" si="75"/>
        <v>2425.0757283025328</v>
      </c>
      <c r="FK9" s="40">
        <f t="shared" ca="1" si="75"/>
        <v>2368.8108333168107</v>
      </c>
      <c r="FL9" s="40">
        <f t="shared" ca="1" si="75"/>
        <v>2313.8513567024852</v>
      </c>
      <c r="FM9" s="40">
        <f t="shared" ca="1" si="75"/>
        <v>2260.1670110641066</v>
      </c>
      <c r="FN9" s="40">
        <f t="shared" ca="1" si="75"/>
        <v>2207.7282117129917</v>
      </c>
      <c r="FO9" s="40">
        <f t="shared" ca="1" si="75"/>
        <v>2156.5060603635179</v>
      </c>
      <c r="FP9" s="40">
        <f t="shared" ca="1" si="75"/>
        <v>2106.4723292076842</v>
      </c>
      <c r="FQ9" s="40">
        <f t="shared" ca="1" si="75"/>
        <v>2057.599445359162</v>
      </c>
      <c r="FR9" s="40">
        <f t="shared" ca="1" si="75"/>
        <v>2009.8604756582661</v>
      </c>
      <c r="FS9" s="40">
        <f t="shared" ca="1" si="75"/>
        <v>1963.229111829467</v>
      </c>
      <c r="FT9" s="40">
        <f t="shared" ca="1" si="75"/>
        <v>1917.6796559832712</v>
      </c>
      <c r="FU9" s="40">
        <f t="shared" ca="1" si="75"/>
        <v>1873.1870064544753</v>
      </c>
      <c r="FV9" s="40">
        <f t="shared" ca="1" si="75"/>
        <v>1829.7266439689902</v>
      </c>
      <c r="FW9" s="40">
        <f t="shared" ca="1" si="75"/>
        <v>1787.274618131614</v>
      </c>
      <c r="FX9" s="40">
        <f t="shared" ca="1" si="75"/>
        <v>1745.8075342273062</v>
      </c>
      <c r="FY9" s="40">
        <f t="shared" ca="1" si="75"/>
        <v>1705.3025403286879</v>
      </c>
      <c r="FZ9" s="40">
        <f t="shared" ca="1" si="75"/>
        <v>1665.7373147026663</v>
      </c>
      <c r="GA9" s="40">
        <f t="shared" ca="1" si="75"/>
        <v>1627.090053509241</v>
      </c>
      <c r="GB9" s="40">
        <f t="shared" ca="1" si="75"/>
        <v>1589.3394587857144</v>
      </c>
      <c r="GC9" s="40">
        <f t="shared" ca="1" si="75"/>
        <v>1552.4647267096832</v>
      </c>
      <c r="GD9" s="40">
        <f t="shared" ca="1" si="75"/>
        <v>1516.4455361343441</v>
      </c>
      <c r="GE9" s="40">
        <f t="shared" ca="1" si="75"/>
        <v>1481.2620373897962</v>
      </c>
      <c r="GF9" s="40">
        <f t="shared" ca="1" si="75"/>
        <v>1446.8948413441656</v>
      </c>
      <c r="GG9" s="40">
        <f t="shared" ca="1" si="75"/>
        <v>1413.3250087185279</v>
      </c>
      <c r="GH9" s="40">
        <f t="shared" ca="1" si="75"/>
        <v>1380.5340396497375</v>
      </c>
      <c r="GI9" s="40">
        <f t="shared" ca="1" si="75"/>
        <v>1348.5038634954128</v>
      </c>
      <c r="GJ9" s="40">
        <f t="shared" ca="1" si="75"/>
        <v>1317.2168288754594</v>
      </c>
      <c r="GK9" s="40">
        <f t="shared" ca="1" si="75"/>
        <v>1286.6556939446423</v>
      </c>
      <c r="GL9" s="40">
        <f t="shared" ca="1" si="75"/>
        <v>1256.8036168908468</v>
      </c>
      <c r="GM9" s="40">
        <f t="shared" ca="1" si="75"/>
        <v>1227.6441466537931</v>
      </c>
      <c r="GN9" s="40">
        <f t="shared" ca="1" si="75"/>
        <v>1199.1612138590879</v>
      </c>
      <c r="GO9" s="40">
        <f t="shared" ca="1" si="75"/>
        <v>1171.3391219626176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1144.1625386004041</v>
      </c>
      <c r="GQ9" s="40">
        <f t="shared" ca="1" si="76"/>
        <v>1117.6164871391536</v>
      </c>
      <c r="GR9" s="40">
        <f t="shared" ca="1" si="76"/>
        <v>1091.6863384228445</v>
      </c>
      <c r="GS9" s="40">
        <f t="shared" ca="1" si="76"/>
        <v>1066.357802710806</v>
      </c>
      <c r="GT9" s="40">
        <f t="shared" ca="1" si="76"/>
        <v>1041.6169218028413</v>
      </c>
      <c r="GU9" s="40">
        <f t="shared" ca="1" si="76"/>
        <v>1017.4500613470607</v>
      </c>
      <c r="GV9" s="40">
        <f t="shared" ca="1" si="76"/>
        <v>993.84390332618125</v>
      </c>
      <c r="GW9" s="40">
        <f t="shared" ca="1" si="76"/>
        <v>970.78543871815498</v>
      </c>
      <c r="GX9" s="40">
        <f t="shared" ca="1" si="76"/>
        <v>948.26196032707901</v>
      </c>
      <c r="GY9" s="40">
        <f t="shared" ca="1" si="76"/>
        <v>926.26105578043882</v>
      </c>
      <c r="GZ9" s="40">
        <f t="shared" ca="1" si="76"/>
        <v>904.77060068882417</v>
      </c>
      <c r="HA9" s="40">
        <f t="shared" ca="1" si="76"/>
        <v>883.7787519643482</v>
      </c>
      <c r="HB9" s="40">
        <f t="shared" ca="1" si="76"/>
        <v>863.2739412940881</v>
      </c>
      <c r="HC9" s="40">
        <f t="shared" ca="1" si="76"/>
        <v>843.24486876495064</v>
      </c>
      <c r="HD9" s="40">
        <f t="shared" ca="1" si="76"/>
        <v>823.68049663644865</v>
      </c>
      <c r="HE9" s="40">
        <f t="shared" ca="1" si="76"/>
        <v>804.57004325795708</v>
      </c>
      <c r="HF9" s="40">
        <f t="shared" ca="1" si="76"/>
        <v>785.90297712709719</v>
      </c>
      <c r="HG9" s="40">
        <f t="shared" ca="1" si="76"/>
        <v>767.66901108597324</v>
      </c>
      <c r="HH9" s="40">
        <f t="shared" ca="1" si="76"/>
        <v>749.85809665206455</v>
      </c>
      <c r="HI9" s="40">
        <f t="shared" ca="1" si="76"/>
        <v>732.46041848064772</v>
      </c>
      <c r="HJ9" s="40">
        <f t="shared" ca="1" si="76"/>
        <v>715.46638895569822</v>
      </c>
      <c r="HK9" s="40">
        <f t="shared" ca="1" si="76"/>
        <v>698.86664290628983</v>
      </c>
      <c r="HL9" s="40">
        <f t="shared" ca="1" si="76"/>
        <v>682.65203244558052</v>
      </c>
      <c r="HM9" s="40">
        <f t="shared" ca="1" si="76"/>
        <v>666.81362192954055</v>
      </c>
      <c r="HN9" s="40">
        <f t="shared" ca="1" si="76"/>
        <v>651.34268303264435</v>
      </c>
      <c r="HO9" s="40">
        <f t="shared" ca="1" si="76"/>
        <v>636.23068993781339</v>
      </c>
      <c r="HP9" s="40">
        <f t="shared" ca="1" si="76"/>
        <v>621.46931463795772</v>
      </c>
      <c r="HQ9" s="40">
        <f t="shared" ca="1" si="76"/>
        <v>607.05042234652853</v>
      </c>
      <c r="HR9" s="40">
        <f t="shared" ca="1" si="76"/>
        <v>592.96606701455164</v>
      </c>
      <c r="HS9" s="40">
        <f t="shared" ca="1" si="76"/>
        <v>579.20848695167115</v>
      </c>
      <c r="HT9" s="40">
        <f t="shared" ca="1" si="76"/>
        <v>565.77010054879133</v>
      </c>
      <c r="HU9" s="40">
        <f t="shared" ca="1" si="76"/>
        <v>552.64350209995814</v>
      </c>
      <c r="HV9" s="40">
        <f t="shared" ca="1" si="76"/>
        <v>539.82145772117883</v>
      </c>
      <c r="HW9" s="40">
        <f t="shared" ca="1" si="76"/>
        <v>527.29690136392992</v>
      </c>
      <c r="HX9" s="40">
        <f t="shared" ca="1" si="76"/>
        <v>515.06293092115743</v>
      </c>
      <c r="HY9" s="40">
        <f t="shared" ca="1" si="76"/>
        <v>503.11280442362244</v>
      </c>
      <c r="HZ9" s="40">
        <f t="shared" ca="1" si="76"/>
        <v>491.4399363244965</v>
      </c>
      <c r="IA9" s="40">
        <f t="shared" ca="1" si="76"/>
        <v>480.03789387015951</v>
      </c>
      <c r="IB9" s="40">
        <f t="shared" ca="1" si="76"/>
        <v>468.90039355519934</v>
      </c>
      <c r="IC9" s="40">
        <f t="shared" ca="1" si="76"/>
        <v>458.02129765966049</v>
      </c>
      <c r="ID9" s="40">
        <f t="shared" ca="1" si="76"/>
        <v>447.39461086663266</v>
      </c>
      <c r="IE9" s="40">
        <f t="shared" ca="1" si="76"/>
        <v>437.01447695831592</v>
      </c>
      <c r="IF9" s="40">
        <f t="shared" ca="1" si="76"/>
        <v>426.8751755887414</v>
      </c>
      <c r="IG9" s="40">
        <f t="shared" ca="1" si="76"/>
        <v>416.97111913136882</v>
      </c>
      <c r="IH9" s="40">
        <f t="shared" ca="1" si="76"/>
        <v>407.29684959982427</v>
      </c>
      <c r="II9" s="40">
        <f t="shared" ca="1" si="76"/>
        <v>397.84703564008032</v>
      </c>
      <c r="IJ9" s="40">
        <f t="shared" ca="1" si="76"/>
        <v>388.61646959242188</v>
      </c>
      <c r="IK9" s="40">
        <f t="shared" ca="1" si="76"/>
        <v>379.60006462157804</v>
      </c>
      <c r="IL9" s="40">
        <f t="shared" ca="1" si="76"/>
        <v>370.79285191343871</v>
      </c>
      <c r="IM9" s="40">
        <f t="shared" ca="1" si="76"/>
        <v>362.18997793681075</v>
      </c>
      <c r="IN9" s="40">
        <f t="shared" ca="1" si="76"/>
        <v>353.78670176870531</v>
      </c>
    </row>
    <row r="10" spans="2:248" x14ac:dyDescent="0.3">
      <c r="B10" s="19" t="s">
        <v>450</v>
      </c>
      <c r="C10" s="19">
        <v>5</v>
      </c>
      <c r="E10" s="22">
        <f>Projections!Z19</f>
        <v>0.05</v>
      </c>
      <c r="F10" s="19" t="str">
        <f>TEXT(E10,"0%")&amp;" daily increase"</f>
        <v>5% daily increase</v>
      </c>
      <c r="G10" s="40">
        <f>IF(IF(AND(ISNA(G$8),ISNA(F$8)),F10*(1+$E$10),IF(AND(F$8&gt;0,ISNA(G$8)),F10*(1+$E$10),G$8))&gt;$C$21,$C$21,IF(AND(ISNA(G$8),ISNA(F$8)),F10*(1+$E$10),IF(AND(F$8&gt;0,ISNA(G$8)),F10*(1+$E$10),G$8)))</f>
        <v>155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165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244.5</v>
      </c>
      <c r="J10" s="40">
        <f t="shared" ca="1" si="78"/>
        <v>399.33333333333331</v>
      </c>
      <c r="K10" s="40">
        <f t="shared" ca="1" si="78"/>
        <v>609.25</v>
      </c>
      <c r="L10" s="40">
        <f t="shared" ca="1" si="78"/>
        <v>846</v>
      </c>
      <c r="M10" s="40">
        <f t="shared" ca="1" si="78"/>
        <v>1083.1666666666667</v>
      </c>
      <c r="N10" s="40">
        <f t="shared" ca="1" si="78"/>
        <v>1647.8571428571429</v>
      </c>
      <c r="O10" s="40">
        <f t="shared" ca="1" si="78"/>
        <v>1974.625</v>
      </c>
      <c r="P10" s="40">
        <f t="shared" ca="1" si="78"/>
        <v>2415.7777777777778</v>
      </c>
      <c r="Q10" s="40">
        <f t="shared" ca="1" si="78"/>
        <v>2976.5</v>
      </c>
      <c r="R10" s="40">
        <f t="shared" ca="1" si="78"/>
        <v>3705.909090909091</v>
      </c>
      <c r="S10" s="40">
        <f t="shared" ca="1" si="78"/>
        <v>4146</v>
      </c>
      <c r="T10" s="40">
        <f t="shared" ca="1" si="78"/>
        <v>5245</v>
      </c>
      <c r="U10" s="40">
        <f t="shared" ca="1" si="78"/>
        <v>6439</v>
      </c>
      <c r="V10" s="40">
        <f t="shared" ca="1" si="78"/>
        <v>7874</v>
      </c>
      <c r="W10" s="40">
        <f t="shared" ca="1" si="78"/>
        <v>8422</v>
      </c>
      <c r="X10" s="40">
        <f t="shared" ca="1" si="78"/>
        <v>10304</v>
      </c>
      <c r="Y10" s="40">
        <f t="shared" ca="1" si="78"/>
        <v>11876</v>
      </c>
      <c r="Z10" s="40">
        <f t="shared" ca="1" si="78"/>
        <v>14086</v>
      </c>
      <c r="AA10" s="40">
        <f t="shared" ca="1" si="78"/>
        <v>16854</v>
      </c>
      <c r="AB10" s="40">
        <f t="shared" ca="1" si="78"/>
        <v>19397</v>
      </c>
      <c r="AC10" s="40">
        <f t="shared" ca="1" si="78"/>
        <v>21384</v>
      </c>
      <c r="AD10" s="40">
        <f t="shared" ca="1" si="78"/>
        <v>23835</v>
      </c>
      <c r="AE10" s="40">
        <f t="shared" ca="1" si="78"/>
        <v>25874</v>
      </c>
      <c r="AF10" s="40">
        <f t="shared" ca="1" si="78"/>
        <v>29262</v>
      </c>
      <c r="AG10" s="40">
        <f t="shared" ca="1" si="78"/>
        <v>32580</v>
      </c>
      <c r="AH10" s="40">
        <f t="shared" ca="1" si="78"/>
        <v>38426</v>
      </c>
      <c r="AI10" s="40">
        <f t="shared" ca="1" si="78"/>
        <v>39910</v>
      </c>
      <c r="AJ10" s="40">
        <f t="shared" ca="1" si="78"/>
        <v>41291</v>
      </c>
      <c r="AK10" s="40">
        <f t="shared" ca="1" si="78"/>
        <v>43665</v>
      </c>
      <c r="AL10" s="40">
        <f t="shared" ca="1" si="78"/>
        <v>43845</v>
      </c>
      <c r="AM10" s="40">
        <f t="shared" ca="1" si="78"/>
        <v>46214</v>
      </c>
      <c r="AN10" s="40">
        <f t="shared" ca="1" si="78"/>
        <v>48658</v>
      </c>
      <c r="AO10" s="40">
        <f t="shared" ca="1" si="78"/>
        <v>50265</v>
      </c>
      <c r="AP10" s="40">
        <f t="shared" ca="1" si="78"/>
        <v>50443</v>
      </c>
      <c r="AQ10" s="40">
        <f t="shared" ca="1" si="78"/>
        <v>47623</v>
      </c>
      <c r="AR10" s="40">
        <f t="shared" ca="1" si="78"/>
        <v>45016</v>
      </c>
      <c r="AS10" s="40">
        <f t="shared" ca="1" si="78"/>
        <v>42902</v>
      </c>
      <c r="AT10" s="40">
        <f t="shared" ca="1" si="78"/>
        <v>42756</v>
      </c>
      <c r="AU10" s="40">
        <f t="shared" ca="1" si="78"/>
        <v>43108</v>
      </c>
      <c r="AV10" s="40">
        <f t="shared" ca="1" si="78"/>
        <v>42408</v>
      </c>
      <c r="AW10" s="40">
        <f t="shared" ca="1" si="78"/>
        <v>41651</v>
      </c>
      <c r="AX10" s="40">
        <f t="shared" ca="1" si="78"/>
        <v>38159</v>
      </c>
      <c r="AY10" s="40">
        <f t="shared" ca="1" si="78"/>
        <v>36105</v>
      </c>
      <c r="AZ10" s="40">
        <f t="shared" ca="1" si="78"/>
        <v>34219</v>
      </c>
      <c r="BA10" s="40">
        <f t="shared" ca="1" si="78"/>
        <v>33976</v>
      </c>
      <c r="BB10" s="40">
        <f t="shared" ca="1" si="78"/>
        <v>35342</v>
      </c>
      <c r="BC10" s="40">
        <f t="shared" ca="1" si="78"/>
        <v>36223</v>
      </c>
      <c r="BD10" s="40">
        <f t="shared" ca="1" si="78"/>
        <v>34990</v>
      </c>
      <c r="BE10" s="40">
        <f t="shared" ca="1" si="78"/>
        <v>33816</v>
      </c>
      <c r="BF10" s="40">
        <f t="shared" ca="1" si="78"/>
        <v>32456</v>
      </c>
      <c r="BG10" s="40">
        <f t="shared" ca="1" si="78"/>
        <v>30116</v>
      </c>
      <c r="BH10" s="40">
        <f t="shared" ca="1" si="78"/>
        <v>29919</v>
      </c>
      <c r="BI10" s="40">
        <f t="shared" ca="1" si="78"/>
        <v>30702</v>
      </c>
      <c r="BJ10" s="40">
        <f t="shared" ca="1" si="78"/>
        <v>31804</v>
      </c>
      <c r="BK10" s="40">
        <f t="shared" ca="1" si="78"/>
        <v>30265</v>
      </c>
      <c r="BL10" s="40">
        <f t="shared" ca="1" si="78"/>
        <v>28173</v>
      </c>
      <c r="BM10" s="40">
        <f t="shared" ca="1" si="78"/>
        <v>27200</v>
      </c>
      <c r="BN10" s="40">
        <f t="shared" ca="1" si="78"/>
        <v>25364</v>
      </c>
      <c r="BO10" s="40">
        <f t="shared" ca="1" si="78"/>
        <v>26632.2</v>
      </c>
      <c r="BP10" s="40">
        <f t="shared" ca="1" si="78"/>
        <v>27963.81</v>
      </c>
      <c r="BQ10" s="40">
        <f t="shared" ca="1" si="78"/>
        <v>29362.000500000002</v>
      </c>
      <c r="BR10" s="40">
        <f t="shared" ca="1" si="78"/>
        <v>30830.100525000002</v>
      </c>
      <c r="BS10" s="40">
        <f t="shared" ca="1" si="78"/>
        <v>32371.605551250002</v>
      </c>
      <c r="BT10" s="40">
        <f t="shared" ca="1" si="78"/>
        <v>33990.1858288125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35689.695120253127</v>
      </c>
      <c r="BV10" s="40">
        <f t="shared" ca="1" si="79"/>
        <v>37474.179876265785</v>
      </c>
      <c r="BW10" s="40">
        <f t="shared" ca="1" si="79"/>
        <v>39347.888870079078</v>
      </c>
      <c r="BX10" s="40">
        <f t="shared" ca="1" si="79"/>
        <v>41315.28331358303</v>
      </c>
      <c r="BY10" s="40">
        <f t="shared" ca="1" si="79"/>
        <v>43381.047479262183</v>
      </c>
      <c r="BZ10" s="40">
        <f t="shared" ca="1" si="79"/>
        <v>45550.099853225292</v>
      </c>
      <c r="CA10" s="40">
        <f t="shared" ca="1" si="79"/>
        <v>47827.604845886563</v>
      </c>
      <c r="CB10" s="40">
        <f t="shared" ca="1" si="79"/>
        <v>50218.985088180896</v>
      </c>
      <c r="CC10" s="40">
        <f t="shared" ca="1" si="79"/>
        <v>52729.934342589942</v>
      </c>
      <c r="CD10" s="40">
        <f t="shared" ca="1" si="79"/>
        <v>55366.431059719442</v>
      </c>
      <c r="CE10" s="40">
        <f t="shared" ca="1" si="79"/>
        <v>58134.752612705415</v>
      </c>
      <c r="CF10" s="40">
        <f t="shared" ca="1" si="79"/>
        <v>61041.49024334069</v>
      </c>
      <c r="CG10" s="40">
        <f t="shared" ca="1" si="79"/>
        <v>64093.56475550773</v>
      </c>
      <c r="CH10" s="40">
        <f t="shared" ca="1" si="79"/>
        <v>67298.242993283115</v>
      </c>
      <c r="CI10" s="40">
        <f t="shared" ca="1" si="79"/>
        <v>70663.155142947275</v>
      </c>
      <c r="CJ10" s="40">
        <f t="shared" ca="1" si="79"/>
        <v>74196.312900094636</v>
      </c>
      <c r="CK10" s="40">
        <f t="shared" ca="1" si="79"/>
        <v>77906.128545099375</v>
      </c>
      <c r="CL10" s="40">
        <f t="shared" ca="1" si="79"/>
        <v>81801.434972354342</v>
      </c>
      <c r="CM10" s="40">
        <f t="shared" ca="1" si="79"/>
        <v>85891.506720972058</v>
      </c>
      <c r="CN10" s="40">
        <f t="shared" ca="1" si="79"/>
        <v>90186.082057020671</v>
      </c>
      <c r="CO10" s="40">
        <f t="shared" ca="1" si="79"/>
        <v>94695.386159871705</v>
      </c>
      <c r="CP10" s="40">
        <f t="shared" ca="1" si="79"/>
        <v>99430.15546786529</v>
      </c>
      <c r="CQ10" s="40">
        <f t="shared" ca="1" si="79"/>
        <v>104401.66324125856</v>
      </c>
      <c r="CR10" s="40">
        <f t="shared" ca="1" si="79"/>
        <v>109621.74640332149</v>
      </c>
      <c r="CS10" s="40">
        <f t="shared" ca="1" si="79"/>
        <v>115102.83372348757</v>
      </c>
      <c r="CT10" s="40">
        <f t="shared" ca="1" si="79"/>
        <v>120857.97540966194</v>
      </c>
      <c r="CU10" s="40">
        <f t="shared" ca="1" si="79"/>
        <v>126900.87418014505</v>
      </c>
      <c r="CV10" s="40">
        <f t="shared" ca="1" si="79"/>
        <v>133245.9178891523</v>
      </c>
      <c r="CW10" s="40">
        <f t="shared" ca="1" si="79"/>
        <v>139908.21378360991</v>
      </c>
      <c r="CX10" s="40">
        <f t="shared" ca="1" si="79"/>
        <v>146903.62447279043</v>
      </c>
      <c r="CY10" s="40">
        <f t="shared" ca="1" si="79"/>
        <v>154248.80569642995</v>
      </c>
      <c r="CZ10" s="40">
        <f t="shared" ca="1" si="79"/>
        <v>161961.24598125144</v>
      </c>
      <c r="DA10" s="40">
        <f t="shared" ca="1" si="79"/>
        <v>170059.30828031403</v>
      </c>
      <c r="DB10" s="40">
        <f t="shared" ca="1" si="79"/>
        <v>178562.27369432975</v>
      </c>
      <c r="DC10" s="40">
        <f t="shared" ca="1" si="79"/>
        <v>187490.38737904624</v>
      </c>
      <c r="DD10" s="40">
        <f t="shared" ca="1" si="79"/>
        <v>196864.90674799855</v>
      </c>
      <c r="DE10" s="40">
        <f t="shared" ca="1" si="79"/>
        <v>206708.1520853985</v>
      </c>
      <c r="DF10" s="40">
        <f t="shared" ca="1" si="79"/>
        <v>217043.55968966844</v>
      </c>
      <c r="DG10" s="40">
        <f t="shared" ca="1" si="79"/>
        <v>227895.73767415187</v>
      </c>
      <c r="DH10" s="40">
        <f t="shared" ca="1" si="79"/>
        <v>239290.52455785946</v>
      </c>
      <c r="DI10" s="40">
        <f t="shared" ca="1" si="79"/>
        <v>251255.05078575245</v>
      </c>
      <c r="DJ10" s="40">
        <f t="shared" ca="1" si="79"/>
        <v>263817.80332504009</v>
      </c>
      <c r="DK10" s="40">
        <f t="shared" ca="1" si="79"/>
        <v>277008.69349129213</v>
      </c>
      <c r="DL10" s="40">
        <f t="shared" ca="1" si="79"/>
        <v>290859.12816585676</v>
      </c>
      <c r="DM10" s="40">
        <f t="shared" ca="1" si="79"/>
        <v>305402.08457414963</v>
      </c>
      <c r="DN10" s="40">
        <f t="shared" ca="1" si="79"/>
        <v>320672.18880285713</v>
      </c>
      <c r="DO10" s="40">
        <f t="shared" ca="1" si="79"/>
        <v>336705.798243</v>
      </c>
      <c r="DP10" s="40">
        <f t="shared" ca="1" si="79"/>
        <v>353541.08815515001</v>
      </c>
      <c r="DQ10" s="40">
        <f t="shared" ca="1" si="79"/>
        <v>371218.14256290754</v>
      </c>
      <c r="DR10" s="40">
        <f t="shared" ca="1" si="79"/>
        <v>389779.04969105293</v>
      </c>
      <c r="DS10" s="40">
        <f t="shared" ca="1" si="79"/>
        <v>409268.00217560562</v>
      </c>
      <c r="DT10" s="40">
        <f t="shared" ca="1" si="79"/>
        <v>429731.40228438593</v>
      </c>
      <c r="DU10" s="40">
        <f t="shared" ca="1" si="79"/>
        <v>451217.97239860526</v>
      </c>
      <c r="DV10" s="40">
        <f t="shared" ca="1" si="79"/>
        <v>473778.87101853552</v>
      </c>
      <c r="DW10" s="40">
        <f t="shared" ca="1" si="79"/>
        <v>497467.81456946232</v>
      </c>
      <c r="DX10" s="40">
        <f t="shared" ca="1" si="79"/>
        <v>522341.20529793546</v>
      </c>
      <c r="DY10" s="40">
        <f t="shared" ca="1" si="79"/>
        <v>548458.26556283224</v>
      </c>
      <c r="DZ10" s="40">
        <f t="shared" ca="1" si="79"/>
        <v>575881.17884097388</v>
      </c>
      <c r="EA10" s="40">
        <f t="shared" ca="1" si="79"/>
        <v>604675.23778302257</v>
      </c>
      <c r="EB10" s="40">
        <f t="shared" ca="1" si="79"/>
        <v>634908.99967217376</v>
      </c>
      <c r="EC10" s="40">
        <f t="shared" ca="1" si="79"/>
        <v>666654.44965578243</v>
      </c>
      <c r="ED10" s="40">
        <f t="shared" ca="1" si="79"/>
        <v>699987.17213857162</v>
      </c>
      <c r="EE10" s="40">
        <f t="shared" ca="1" si="79"/>
        <v>734986.53074550023</v>
      </c>
      <c r="EF10" s="40">
        <f t="shared" ca="1" si="79"/>
        <v>771735.85728277522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810322.65014691406</v>
      </c>
      <c r="EH10" s="40">
        <f t="shared" ca="1" si="80"/>
        <v>850838.78265425982</v>
      </c>
      <c r="EI10" s="40">
        <f t="shared" ca="1" si="80"/>
        <v>893380.72178697283</v>
      </c>
      <c r="EJ10" s="40">
        <f t="shared" ca="1" si="80"/>
        <v>938049.75787632156</v>
      </c>
      <c r="EK10" s="40">
        <f t="shared" ca="1" si="80"/>
        <v>984952.24577013764</v>
      </c>
      <c r="EL10" s="40">
        <f t="shared" ca="1" si="80"/>
        <v>1034199.8580586446</v>
      </c>
      <c r="EM10" s="40">
        <f t="shared" ca="1" si="80"/>
        <v>1085909.8509615769</v>
      </c>
      <c r="EN10" s="40">
        <f t="shared" ca="1" si="80"/>
        <v>1140205.3435096559</v>
      </c>
      <c r="EO10" s="40">
        <f t="shared" ca="1" si="80"/>
        <v>1197215.6106851387</v>
      </c>
      <c r="EP10" s="40">
        <f t="shared" ca="1" si="80"/>
        <v>1257076.3912193957</v>
      </c>
      <c r="EQ10" s="40">
        <f t="shared" ca="1" si="80"/>
        <v>1319930.2107803656</v>
      </c>
      <c r="ER10" s="40">
        <f t="shared" ca="1" si="80"/>
        <v>1385926.7213193839</v>
      </c>
      <c r="ES10" s="40">
        <f t="shared" ca="1" si="80"/>
        <v>1455223.0573853531</v>
      </c>
      <c r="ET10" s="40">
        <f t="shared" ca="1" si="80"/>
        <v>1527984.2102546208</v>
      </c>
      <c r="EU10" s="40">
        <f t="shared" ca="1" si="80"/>
        <v>1604383.4207673518</v>
      </c>
      <c r="EV10" s="40">
        <f t="shared" ca="1" si="80"/>
        <v>1684602.5918057193</v>
      </c>
      <c r="EW10" s="40">
        <f t="shared" ca="1" si="80"/>
        <v>1768832.7213960052</v>
      </c>
      <c r="EX10" s="40">
        <f t="shared" ca="1" si="80"/>
        <v>1857274.3574658055</v>
      </c>
      <c r="EY10" s="40">
        <f t="shared" ca="1" si="80"/>
        <v>1950138.0753390959</v>
      </c>
      <c r="EZ10" s="40">
        <f t="shared" ca="1" si="80"/>
        <v>2047644.9791060507</v>
      </c>
      <c r="FA10" s="40">
        <f t="shared" ca="1" si="80"/>
        <v>2150027.2280613533</v>
      </c>
      <c r="FB10" s="40">
        <f t="shared" ca="1" si="80"/>
        <v>2257528.5894644209</v>
      </c>
      <c r="FC10" s="40">
        <f t="shared" ca="1" si="80"/>
        <v>2370405.0189376422</v>
      </c>
      <c r="FD10" s="40">
        <f t="shared" ca="1" si="80"/>
        <v>2488925.2698845244</v>
      </c>
      <c r="FE10" s="40">
        <f t="shared" ca="1" si="80"/>
        <v>2613371.5333787506</v>
      </c>
      <c r="FF10" s="40">
        <f t="shared" ca="1" si="80"/>
        <v>2744040.1100476882</v>
      </c>
      <c r="FG10" s="40">
        <f t="shared" ca="1" si="80"/>
        <v>2881242.1155500729</v>
      </c>
      <c r="FH10" s="40">
        <f t="shared" ca="1" si="80"/>
        <v>3025304.2213275768</v>
      </c>
      <c r="FI10" s="40">
        <f t="shared" ca="1" si="80"/>
        <v>3176569.4323939555</v>
      </c>
      <c r="FJ10" s="40">
        <f t="shared" ca="1" si="80"/>
        <v>3335397.9040136533</v>
      </c>
      <c r="FK10" s="40">
        <f t="shared" ca="1" si="80"/>
        <v>3502167.7992143361</v>
      </c>
      <c r="FL10" s="40">
        <f t="shared" ca="1" si="80"/>
        <v>3677276.189175053</v>
      </c>
      <c r="FM10" s="40">
        <f t="shared" ca="1" si="80"/>
        <v>3861139.9986338057</v>
      </c>
      <c r="FN10" s="40">
        <f t="shared" ca="1" si="80"/>
        <v>4054196.9985654959</v>
      </c>
      <c r="FO10" s="40">
        <f t="shared" ca="1" si="80"/>
        <v>4256906.8484937707</v>
      </c>
      <c r="FP10" s="40">
        <f t="shared" ca="1" si="80"/>
        <v>4469752.1909184596</v>
      </c>
      <c r="FQ10" s="40">
        <f t="shared" ca="1" si="80"/>
        <v>4693239.8004643824</v>
      </c>
      <c r="FR10" s="40">
        <f t="shared" ca="1" si="80"/>
        <v>4927901.7904876014</v>
      </c>
      <c r="FS10" s="40">
        <f t="shared" ca="1" si="80"/>
        <v>5174296.8800119814</v>
      </c>
      <c r="FT10" s="40">
        <f t="shared" ca="1" si="80"/>
        <v>5433011.7240125807</v>
      </c>
      <c r="FU10" s="40">
        <f t="shared" ca="1" si="80"/>
        <v>5704662.3102132101</v>
      </c>
      <c r="FV10" s="40">
        <f t="shared" ca="1" si="80"/>
        <v>5989895.4257238712</v>
      </c>
      <c r="FW10" s="40">
        <f t="shared" ca="1" si="80"/>
        <v>6289390.1970100654</v>
      </c>
      <c r="FX10" s="40">
        <f t="shared" ca="1" si="80"/>
        <v>6603859.7068605693</v>
      </c>
      <c r="FY10" s="40">
        <f t="shared" ca="1" si="80"/>
        <v>6934052.6922035981</v>
      </c>
      <c r="FZ10" s="40">
        <f t="shared" ca="1" si="80"/>
        <v>7280755.3268137779</v>
      </c>
      <c r="GA10" s="40">
        <f t="shared" ca="1" si="80"/>
        <v>7644793.0931544667</v>
      </c>
      <c r="GB10" s="40">
        <f t="shared" ca="1" si="80"/>
        <v>8027032.7478121901</v>
      </c>
      <c r="GC10" s="40">
        <f t="shared" ca="1" si="80"/>
        <v>8428384.3852028009</v>
      </c>
      <c r="GD10" s="40">
        <f t="shared" ca="1" si="80"/>
        <v>8849803.6044629421</v>
      </c>
      <c r="GE10" s="40">
        <f t="shared" ca="1" si="80"/>
        <v>9292293.7846860904</v>
      </c>
      <c r="GF10" s="40">
        <f t="shared" ca="1" si="80"/>
        <v>9756908.4739203956</v>
      </c>
      <c r="GG10" s="40">
        <f t="shared" ca="1" si="80"/>
        <v>10244753.897616416</v>
      </c>
      <c r="GH10" s="40">
        <f t="shared" ca="1" si="80"/>
        <v>10756991.592497237</v>
      </c>
      <c r="GI10" s="40">
        <f t="shared" ca="1" si="80"/>
        <v>11294841.172122099</v>
      </c>
      <c r="GJ10" s="40">
        <f t="shared" ca="1" si="80"/>
        <v>11859583.230728203</v>
      </c>
      <c r="GK10" s="40">
        <f t="shared" ca="1" si="80"/>
        <v>12452562.392264614</v>
      </c>
      <c r="GL10" s="40">
        <f t="shared" ca="1" si="80"/>
        <v>13075190.511877846</v>
      </c>
      <c r="GM10" s="40">
        <f t="shared" ca="1" si="80"/>
        <v>13728950.03747174</v>
      </c>
      <c r="GN10" s="40">
        <f t="shared" ca="1" si="80"/>
        <v>14415397.539345328</v>
      </c>
      <c r="GO10" s="40">
        <f t="shared" ca="1" si="80"/>
        <v>15136167.416312594</v>
      </c>
      <c r="GP10" s="40">
        <f t="shared" ca="1" si="80"/>
        <v>15892975.787128225</v>
      </c>
      <c r="GQ10" s="40">
        <f t="shared" ca="1" si="80"/>
        <v>16687624.576484637</v>
      </c>
      <c r="GR10" s="40">
        <f t="shared" ca="1" si="80"/>
        <v>17522005.805308871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18398106.095574316</v>
      </c>
      <c r="GT10" s="40">
        <f t="shared" ca="1" si="81"/>
        <v>19318011.400353033</v>
      </c>
      <c r="GU10" s="40">
        <f t="shared" ca="1" si="81"/>
        <v>20283911.970370684</v>
      </c>
      <c r="GV10" s="40">
        <f t="shared" ca="1" si="81"/>
        <v>21298107.568889219</v>
      </c>
      <c r="GW10" s="40">
        <f t="shared" ca="1" si="81"/>
        <v>22363012.947333682</v>
      </c>
      <c r="GX10" s="40">
        <f t="shared" ca="1" si="81"/>
        <v>23481163.594700366</v>
      </c>
      <c r="GY10" s="40">
        <f t="shared" ca="1" si="81"/>
        <v>24184730.400000002</v>
      </c>
      <c r="GZ10" s="40">
        <f t="shared" ca="1" si="81"/>
        <v>24184730.400000002</v>
      </c>
      <c r="HA10" s="40">
        <f t="shared" ca="1" si="81"/>
        <v>24184730.400000002</v>
      </c>
      <c r="HB10" s="40">
        <f t="shared" ca="1" si="81"/>
        <v>24184730.400000002</v>
      </c>
      <c r="HC10" s="40">
        <f t="shared" ca="1" si="81"/>
        <v>24184730.400000002</v>
      </c>
      <c r="HD10" s="40">
        <f t="shared" ca="1" si="81"/>
        <v>24184730.400000002</v>
      </c>
      <c r="HE10" s="40">
        <f t="shared" ca="1" si="81"/>
        <v>24184730.400000002</v>
      </c>
      <c r="HF10" s="40">
        <f t="shared" ca="1" si="81"/>
        <v>24184730.400000002</v>
      </c>
      <c r="HG10" s="40">
        <f t="shared" ca="1" si="81"/>
        <v>24184730.400000002</v>
      </c>
      <c r="HH10" s="40">
        <f t="shared" ca="1" si="81"/>
        <v>24184730.400000002</v>
      </c>
      <c r="HI10" s="40">
        <f t="shared" ca="1" si="81"/>
        <v>24184730.400000002</v>
      </c>
      <c r="HJ10" s="40">
        <f t="shared" ca="1" si="81"/>
        <v>24184730.400000002</v>
      </c>
      <c r="HK10" s="40">
        <f t="shared" ca="1" si="81"/>
        <v>24184730.400000002</v>
      </c>
      <c r="HL10" s="40">
        <f t="shared" ca="1" si="81"/>
        <v>24184730.400000002</v>
      </c>
      <c r="HM10" s="40">
        <f t="shared" ca="1" si="81"/>
        <v>24184730.400000002</v>
      </c>
      <c r="HN10" s="40">
        <f t="shared" ca="1" si="81"/>
        <v>24184730.400000002</v>
      </c>
      <c r="HO10" s="40">
        <f t="shared" ca="1" si="81"/>
        <v>24184730.400000002</v>
      </c>
      <c r="HP10" s="40">
        <f t="shared" ca="1" si="81"/>
        <v>24184730.400000002</v>
      </c>
      <c r="HQ10" s="40">
        <f t="shared" ca="1" si="81"/>
        <v>24184730.400000002</v>
      </c>
      <c r="HR10" s="40">
        <f t="shared" ca="1" si="81"/>
        <v>24184730.400000002</v>
      </c>
      <c r="HS10" s="40">
        <f t="shared" ca="1" si="81"/>
        <v>24184730.400000002</v>
      </c>
      <c r="HT10" s="40">
        <f t="shared" ca="1" si="81"/>
        <v>24184730.400000002</v>
      </c>
      <c r="HU10" s="40">
        <f t="shared" ca="1" si="81"/>
        <v>24184730.400000002</v>
      </c>
      <c r="HV10" s="40">
        <f t="shared" ca="1" si="81"/>
        <v>24184730.400000002</v>
      </c>
      <c r="HW10" s="40">
        <f t="shared" ca="1" si="81"/>
        <v>24184730.400000002</v>
      </c>
      <c r="HX10" s="40">
        <f t="shared" ca="1" si="81"/>
        <v>24184730.400000002</v>
      </c>
      <c r="HY10" s="40">
        <f t="shared" ca="1" si="81"/>
        <v>24184730.400000002</v>
      </c>
      <c r="HZ10" s="40">
        <f t="shared" ca="1" si="81"/>
        <v>24184730.400000002</v>
      </c>
      <c r="IA10" s="40">
        <f t="shared" ca="1" si="81"/>
        <v>24184730.400000002</v>
      </c>
      <c r="IB10" s="40">
        <f t="shared" ca="1" si="81"/>
        <v>24184730.400000002</v>
      </c>
      <c r="IC10" s="40">
        <f t="shared" ca="1" si="81"/>
        <v>24184730.400000002</v>
      </c>
      <c r="ID10" s="40">
        <f t="shared" ca="1" si="81"/>
        <v>24184730.400000002</v>
      </c>
      <c r="IE10" s="40">
        <f t="shared" ca="1" si="81"/>
        <v>24184730.400000002</v>
      </c>
      <c r="IF10" s="40">
        <f t="shared" ca="1" si="81"/>
        <v>24184730.400000002</v>
      </c>
      <c r="IG10" s="40">
        <f t="shared" ca="1" si="81"/>
        <v>24184730.400000002</v>
      </c>
      <c r="IH10" s="40">
        <f t="shared" ca="1" si="81"/>
        <v>24184730.400000002</v>
      </c>
      <c r="II10" s="40">
        <f t="shared" ca="1" si="81"/>
        <v>24184730.400000002</v>
      </c>
      <c r="IJ10" s="40">
        <f t="shared" ca="1" si="81"/>
        <v>24184730.400000002</v>
      </c>
      <c r="IK10" s="40">
        <f t="shared" ca="1" si="81"/>
        <v>24184730.400000002</v>
      </c>
      <c r="IL10" s="40">
        <f t="shared" ca="1" si="81"/>
        <v>24184730.400000002</v>
      </c>
      <c r="IM10" s="40">
        <f t="shared" ca="1" si="81"/>
        <v>24184730.400000002</v>
      </c>
      <c r="IN10" s="40">
        <f t="shared" ca="1" si="81"/>
        <v>24184730.400000002</v>
      </c>
    </row>
    <row r="11" spans="2:248" x14ac:dyDescent="0.3">
      <c r="B11" s="19" t="s">
        <v>520</v>
      </c>
      <c r="C11" s="53">
        <f ca="1">HLOOKUP($C$5-1,G4:IN16,13,FALSE)</f>
        <v>-2.3201294016952367E-2</v>
      </c>
      <c r="E11" s="22">
        <f>Projections!Z17</f>
        <v>0.1</v>
      </c>
      <c r="F11" s="19" t="str">
        <f t="shared" ref="F11:F12" si="82">TEXT(E11,"0%")&amp;" daily increase"</f>
        <v>10% daily increase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155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165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244.5</v>
      </c>
      <c r="J11" s="40">
        <f t="shared" ca="1" si="85"/>
        <v>399.33333333333331</v>
      </c>
      <c r="K11" s="40">
        <f t="shared" ca="1" si="85"/>
        <v>609.25</v>
      </c>
      <c r="L11" s="40">
        <f t="shared" ca="1" si="85"/>
        <v>846</v>
      </c>
      <c r="M11" s="40">
        <f t="shared" ca="1" si="85"/>
        <v>1083.1666666666667</v>
      </c>
      <c r="N11" s="40">
        <f t="shared" ca="1" si="85"/>
        <v>1647.8571428571429</v>
      </c>
      <c r="O11" s="40">
        <f t="shared" ca="1" si="85"/>
        <v>1974.625</v>
      </c>
      <c r="P11" s="40">
        <f t="shared" ca="1" si="85"/>
        <v>2415.7777777777778</v>
      </c>
      <c r="Q11" s="40">
        <f t="shared" ca="1" si="85"/>
        <v>2976.5</v>
      </c>
      <c r="R11" s="40">
        <f t="shared" ca="1" si="85"/>
        <v>3705.909090909091</v>
      </c>
      <c r="S11" s="40">
        <f t="shared" ca="1" si="85"/>
        <v>4146</v>
      </c>
      <c r="T11" s="40">
        <f t="shared" ca="1" si="85"/>
        <v>5245</v>
      </c>
      <c r="U11" s="40">
        <f t="shared" ca="1" si="85"/>
        <v>6439</v>
      </c>
      <c r="V11" s="40">
        <f t="shared" ca="1" si="85"/>
        <v>7874</v>
      </c>
      <c r="W11" s="40">
        <f t="shared" ca="1" si="85"/>
        <v>8422</v>
      </c>
      <c r="X11" s="40">
        <f t="shared" ca="1" si="85"/>
        <v>10304</v>
      </c>
      <c r="Y11" s="40">
        <f t="shared" ca="1" si="85"/>
        <v>11876</v>
      </c>
      <c r="Z11" s="40">
        <f t="shared" ca="1" si="85"/>
        <v>14086</v>
      </c>
      <c r="AA11" s="40">
        <f t="shared" ca="1" si="85"/>
        <v>16854</v>
      </c>
      <c r="AB11" s="40">
        <f t="shared" ca="1" si="85"/>
        <v>19397</v>
      </c>
      <c r="AC11" s="40">
        <f t="shared" ca="1" si="85"/>
        <v>21384</v>
      </c>
      <c r="AD11" s="40">
        <f t="shared" ca="1" si="85"/>
        <v>23835</v>
      </c>
      <c r="AE11" s="40">
        <f t="shared" ca="1" si="85"/>
        <v>25874</v>
      </c>
      <c r="AF11" s="40">
        <f t="shared" ca="1" si="85"/>
        <v>29262</v>
      </c>
      <c r="AG11" s="40">
        <f t="shared" ca="1" si="85"/>
        <v>32580</v>
      </c>
      <c r="AH11" s="40">
        <f t="shared" ca="1" si="85"/>
        <v>38426</v>
      </c>
      <c r="AI11" s="40">
        <f t="shared" ca="1" si="85"/>
        <v>39910</v>
      </c>
      <c r="AJ11" s="40">
        <f t="shared" ca="1" si="85"/>
        <v>41291</v>
      </c>
      <c r="AK11" s="40">
        <f t="shared" ca="1" si="85"/>
        <v>43665</v>
      </c>
      <c r="AL11" s="40">
        <f t="shared" ca="1" si="85"/>
        <v>43845</v>
      </c>
      <c r="AM11" s="40">
        <f t="shared" ca="1" si="85"/>
        <v>46214</v>
      </c>
      <c r="AN11" s="40">
        <f t="shared" ca="1" si="85"/>
        <v>48658</v>
      </c>
      <c r="AO11" s="40">
        <f t="shared" ca="1" si="85"/>
        <v>50265</v>
      </c>
      <c r="AP11" s="40">
        <f t="shared" ca="1" si="85"/>
        <v>50443</v>
      </c>
      <c r="AQ11" s="40">
        <f t="shared" ca="1" si="85"/>
        <v>47623</v>
      </c>
      <c r="AR11" s="40">
        <f t="shared" ca="1" si="85"/>
        <v>45016</v>
      </c>
      <c r="AS11" s="40">
        <f t="shared" ca="1" si="85"/>
        <v>42902</v>
      </c>
      <c r="AT11" s="40">
        <f t="shared" ca="1" si="85"/>
        <v>42756</v>
      </c>
      <c r="AU11" s="40">
        <f t="shared" ca="1" si="85"/>
        <v>43108</v>
      </c>
      <c r="AV11" s="40">
        <f t="shared" ca="1" si="85"/>
        <v>42408</v>
      </c>
      <c r="AW11" s="40">
        <f t="shared" ca="1" si="85"/>
        <v>41651</v>
      </c>
      <c r="AX11" s="40">
        <f t="shared" ca="1" si="85"/>
        <v>38159</v>
      </c>
      <c r="AY11" s="40">
        <f t="shared" ca="1" si="85"/>
        <v>36105</v>
      </c>
      <c r="AZ11" s="40">
        <f t="shared" ca="1" si="85"/>
        <v>34219</v>
      </c>
      <c r="BA11" s="40">
        <f t="shared" ca="1" si="85"/>
        <v>33976</v>
      </c>
      <c r="BB11" s="40">
        <f t="shared" ca="1" si="85"/>
        <v>35342</v>
      </c>
      <c r="BC11" s="40">
        <f t="shared" ca="1" si="85"/>
        <v>36223</v>
      </c>
      <c r="BD11" s="40">
        <f t="shared" ca="1" si="85"/>
        <v>34990</v>
      </c>
      <c r="BE11" s="40">
        <f t="shared" ca="1" si="85"/>
        <v>33816</v>
      </c>
      <c r="BF11" s="40">
        <f t="shared" ca="1" si="85"/>
        <v>32456</v>
      </c>
      <c r="BG11" s="40">
        <f t="shared" ca="1" si="85"/>
        <v>30116</v>
      </c>
      <c r="BH11" s="40">
        <f t="shared" ca="1" si="85"/>
        <v>29919</v>
      </c>
      <c r="BI11" s="40">
        <f t="shared" ca="1" si="85"/>
        <v>30702</v>
      </c>
      <c r="BJ11" s="40">
        <f t="shared" ca="1" si="85"/>
        <v>31804</v>
      </c>
      <c r="BK11" s="40">
        <f t="shared" ca="1" si="85"/>
        <v>30265</v>
      </c>
      <c r="BL11" s="40">
        <f t="shared" ca="1" si="85"/>
        <v>28173</v>
      </c>
      <c r="BM11" s="40">
        <f t="shared" ca="1" si="85"/>
        <v>27200</v>
      </c>
      <c r="BN11" s="40">
        <f t="shared" ca="1" si="85"/>
        <v>25364</v>
      </c>
      <c r="BO11" s="40">
        <f t="shared" ca="1" si="85"/>
        <v>27900.400000000001</v>
      </c>
      <c r="BP11" s="40">
        <f t="shared" ca="1" si="85"/>
        <v>30690.440000000002</v>
      </c>
      <c r="BQ11" s="40">
        <f t="shared" ca="1" si="85"/>
        <v>33759.484000000004</v>
      </c>
      <c r="BR11" s="40">
        <f t="shared" ca="1" si="85"/>
        <v>37135.432400000005</v>
      </c>
      <c r="BS11" s="40">
        <f t="shared" ca="1" si="85"/>
        <v>40848.975640000011</v>
      </c>
      <c r="BT11" s="40">
        <f t="shared" ca="1" si="85"/>
        <v>44933.873204000018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49427.260524400022</v>
      </c>
      <c r="BV11" s="40">
        <f t="shared" ca="1" si="86"/>
        <v>54369.986576840027</v>
      </c>
      <c r="BW11" s="40">
        <f t="shared" ca="1" si="86"/>
        <v>59806.985234524036</v>
      </c>
      <c r="BX11" s="40">
        <f t="shared" ca="1" si="86"/>
        <v>65787.68375797644</v>
      </c>
      <c r="BY11" s="40">
        <f t="shared" ca="1" si="86"/>
        <v>72366.452133774088</v>
      </c>
      <c r="BZ11" s="40">
        <f t="shared" ca="1" si="86"/>
        <v>79603.097347151503</v>
      </c>
      <c r="CA11" s="40">
        <f t="shared" ca="1" si="86"/>
        <v>87563.407081866666</v>
      </c>
      <c r="CB11" s="40">
        <f t="shared" ca="1" si="86"/>
        <v>96319.747790053341</v>
      </c>
      <c r="CC11" s="40">
        <f t="shared" ca="1" si="86"/>
        <v>105951.72256905868</v>
      </c>
      <c r="CD11" s="40">
        <f t="shared" ca="1" si="86"/>
        <v>116546.89482596455</v>
      </c>
      <c r="CE11" s="40">
        <f t="shared" ca="1" si="86"/>
        <v>128201.58430856102</v>
      </c>
      <c r="CF11" s="40">
        <f t="shared" ca="1" si="86"/>
        <v>141021.74273941712</v>
      </c>
      <c r="CG11" s="40">
        <f t="shared" ca="1" si="86"/>
        <v>155123.91701335885</v>
      </c>
      <c r="CH11" s="40">
        <f t="shared" ca="1" si="86"/>
        <v>170636.30871469475</v>
      </c>
      <c r="CI11" s="40">
        <f t="shared" ca="1" si="86"/>
        <v>187699.93958616426</v>
      </c>
      <c r="CJ11" s="40">
        <f t="shared" ca="1" si="86"/>
        <v>206469.93354478071</v>
      </c>
      <c r="CK11" s="40">
        <f t="shared" ca="1" si="86"/>
        <v>227116.9268992588</v>
      </c>
      <c r="CL11" s="40">
        <f t="shared" ca="1" si="86"/>
        <v>249828.6195891847</v>
      </c>
      <c r="CM11" s="40">
        <f t="shared" ca="1" si="86"/>
        <v>274811.48154810321</v>
      </c>
      <c r="CN11" s="40">
        <f t="shared" ca="1" si="86"/>
        <v>302292.62970291357</v>
      </c>
      <c r="CO11" s="40">
        <f t="shared" ca="1" si="86"/>
        <v>332521.89267320494</v>
      </c>
      <c r="CP11" s="40">
        <f t="shared" ca="1" si="86"/>
        <v>365774.08194052544</v>
      </c>
      <c r="CQ11" s="40">
        <f t="shared" ca="1" si="86"/>
        <v>402351.49013457802</v>
      </c>
      <c r="CR11" s="40">
        <f t="shared" ca="1" si="86"/>
        <v>442586.63914803584</v>
      </c>
      <c r="CS11" s="40">
        <f t="shared" ca="1" si="86"/>
        <v>486845.30306283949</v>
      </c>
      <c r="CT11" s="40">
        <f t="shared" ca="1" si="86"/>
        <v>535529.83336912352</v>
      </c>
      <c r="CU11" s="40">
        <f t="shared" ca="1" si="86"/>
        <v>589082.81670603587</v>
      </c>
      <c r="CV11" s="40">
        <f t="shared" ca="1" si="86"/>
        <v>647991.09837663954</v>
      </c>
      <c r="CW11" s="40">
        <f t="shared" ca="1" si="86"/>
        <v>712790.2082143036</v>
      </c>
      <c r="CX11" s="40">
        <f t="shared" ca="1" si="86"/>
        <v>784069.22903573397</v>
      </c>
      <c r="CY11" s="40">
        <f t="shared" ca="1" si="86"/>
        <v>862476.15193930746</v>
      </c>
      <c r="CZ11" s="40">
        <f t="shared" ca="1" si="86"/>
        <v>948723.76713323826</v>
      </c>
      <c r="DA11" s="40">
        <f t="shared" ca="1" si="86"/>
        <v>1043596.1438465621</v>
      </c>
      <c r="DB11" s="40">
        <f t="shared" ca="1" si="86"/>
        <v>1147955.7582312184</v>
      </c>
      <c r="DC11" s="40">
        <f t="shared" ca="1" si="86"/>
        <v>1262751.3340543404</v>
      </c>
      <c r="DD11" s="40">
        <f t="shared" ca="1" si="86"/>
        <v>1389026.4674597746</v>
      </c>
      <c r="DE11" s="40">
        <f t="shared" ca="1" si="86"/>
        <v>1527929.1142057523</v>
      </c>
      <c r="DF11" s="40">
        <f t="shared" ca="1" si="86"/>
        <v>1680722.0256263276</v>
      </c>
      <c r="DG11" s="40">
        <f t="shared" ca="1" si="86"/>
        <v>1848794.2281889606</v>
      </c>
      <c r="DH11" s="40">
        <f t="shared" ca="1" si="86"/>
        <v>2033673.6510078567</v>
      </c>
      <c r="DI11" s="40">
        <f t="shared" ca="1" si="86"/>
        <v>2237041.0161086423</v>
      </c>
      <c r="DJ11" s="40">
        <f t="shared" ca="1" si="86"/>
        <v>2460745.1177195068</v>
      </c>
      <c r="DK11" s="40">
        <f t="shared" ca="1" si="86"/>
        <v>2706819.6294914577</v>
      </c>
      <c r="DL11" s="40">
        <f t="shared" ca="1" si="86"/>
        <v>2977501.5924406038</v>
      </c>
      <c r="DM11" s="40">
        <f t="shared" ca="1" si="86"/>
        <v>3275251.7516846643</v>
      </c>
      <c r="DN11" s="40">
        <f t="shared" ca="1" si="86"/>
        <v>3602776.926853131</v>
      </c>
      <c r="DO11" s="40">
        <f t="shared" ca="1" si="86"/>
        <v>3963054.6195384446</v>
      </c>
      <c r="DP11" s="40">
        <f t="shared" ca="1" si="86"/>
        <v>4359360.081492289</v>
      </c>
      <c r="DQ11" s="40">
        <f t="shared" ca="1" si="86"/>
        <v>4795296.089641518</v>
      </c>
      <c r="DR11" s="40">
        <f t="shared" ca="1" si="86"/>
        <v>5274825.6986056706</v>
      </c>
      <c r="DS11" s="40">
        <f t="shared" ca="1" si="86"/>
        <v>5802308.2684662379</v>
      </c>
      <c r="DT11" s="40">
        <f t="shared" ca="1" si="86"/>
        <v>6382539.0953128627</v>
      </c>
      <c r="DU11" s="40">
        <f t="shared" ca="1" si="86"/>
        <v>7020793.0048441496</v>
      </c>
      <c r="DV11" s="40">
        <f t="shared" ca="1" si="86"/>
        <v>7722872.3053285647</v>
      </c>
      <c r="DW11" s="40">
        <f t="shared" ca="1" si="86"/>
        <v>8495159.5358614214</v>
      </c>
      <c r="DX11" s="40">
        <f t="shared" ca="1" si="86"/>
        <v>9344675.4894475639</v>
      </c>
      <c r="DY11" s="40">
        <f t="shared" ca="1" si="86"/>
        <v>10279143.03839232</v>
      </c>
      <c r="DZ11" s="40">
        <f t="shared" ca="1" si="86"/>
        <v>11307057.342231553</v>
      </c>
      <c r="EA11" s="40">
        <f t="shared" ca="1" si="86"/>
        <v>12437763.07645471</v>
      </c>
      <c r="EB11" s="40">
        <f t="shared" ca="1" si="86"/>
        <v>13681539.384100182</v>
      </c>
      <c r="EC11" s="40">
        <f t="shared" ca="1" si="86"/>
        <v>15049693.322510201</v>
      </c>
      <c r="ED11" s="40">
        <f t="shared" ca="1" si="86"/>
        <v>16554662.654761223</v>
      </c>
      <c r="EE11" s="40">
        <f t="shared" ca="1" si="86"/>
        <v>18210128.920237347</v>
      </c>
      <c r="EF11" s="40">
        <f t="shared" ca="1" si="86"/>
        <v>20031141.812261082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22034255.99348719</v>
      </c>
      <c r="EH11" s="40">
        <f t="shared" ca="1" si="87"/>
        <v>24184730.400000002</v>
      </c>
      <c r="EI11" s="40">
        <f t="shared" ca="1" si="87"/>
        <v>24184730.400000002</v>
      </c>
      <c r="EJ11" s="40">
        <f t="shared" ca="1" si="87"/>
        <v>24184730.400000002</v>
      </c>
      <c r="EK11" s="40">
        <f t="shared" ca="1" si="87"/>
        <v>24184730.400000002</v>
      </c>
      <c r="EL11" s="40">
        <f t="shared" ca="1" si="87"/>
        <v>24184730.400000002</v>
      </c>
      <c r="EM11" s="40">
        <f t="shared" ca="1" si="87"/>
        <v>24184730.400000002</v>
      </c>
      <c r="EN11" s="40">
        <f t="shared" ca="1" si="87"/>
        <v>24184730.400000002</v>
      </c>
      <c r="EO11" s="40">
        <f t="shared" ca="1" si="87"/>
        <v>24184730.400000002</v>
      </c>
      <c r="EP11" s="40">
        <f t="shared" ca="1" si="87"/>
        <v>24184730.400000002</v>
      </c>
      <c r="EQ11" s="40">
        <f t="shared" ca="1" si="87"/>
        <v>24184730.400000002</v>
      </c>
      <c r="ER11" s="40">
        <f t="shared" ca="1" si="87"/>
        <v>24184730.400000002</v>
      </c>
      <c r="ES11" s="40">
        <f t="shared" ca="1" si="87"/>
        <v>24184730.400000002</v>
      </c>
      <c r="ET11" s="40">
        <f t="shared" ca="1" si="87"/>
        <v>24184730.400000002</v>
      </c>
      <c r="EU11" s="40">
        <f t="shared" ca="1" si="87"/>
        <v>24184730.400000002</v>
      </c>
      <c r="EV11" s="40">
        <f t="shared" ca="1" si="87"/>
        <v>24184730.400000002</v>
      </c>
      <c r="EW11" s="40">
        <f t="shared" ca="1" si="87"/>
        <v>24184730.400000002</v>
      </c>
      <c r="EX11" s="40">
        <f t="shared" ca="1" si="87"/>
        <v>24184730.400000002</v>
      </c>
      <c r="EY11" s="40">
        <f t="shared" ca="1" si="87"/>
        <v>24184730.400000002</v>
      </c>
      <c r="EZ11" s="40">
        <f t="shared" ca="1" si="87"/>
        <v>24184730.400000002</v>
      </c>
      <c r="FA11" s="40">
        <f t="shared" ca="1" si="87"/>
        <v>24184730.400000002</v>
      </c>
      <c r="FB11" s="40">
        <f t="shared" ca="1" si="87"/>
        <v>24184730.400000002</v>
      </c>
      <c r="FC11" s="40">
        <f t="shared" ca="1" si="87"/>
        <v>24184730.400000002</v>
      </c>
      <c r="FD11" s="40">
        <f t="shared" ca="1" si="87"/>
        <v>24184730.400000002</v>
      </c>
      <c r="FE11" s="40">
        <f t="shared" ca="1" si="87"/>
        <v>24184730.400000002</v>
      </c>
      <c r="FF11" s="40">
        <f t="shared" ca="1" si="87"/>
        <v>24184730.400000002</v>
      </c>
      <c r="FG11" s="40">
        <f t="shared" ca="1" si="87"/>
        <v>24184730.400000002</v>
      </c>
      <c r="FH11" s="40">
        <f t="shared" ca="1" si="87"/>
        <v>24184730.400000002</v>
      </c>
      <c r="FI11" s="40">
        <f t="shared" ca="1" si="87"/>
        <v>24184730.400000002</v>
      </c>
      <c r="FJ11" s="40">
        <f t="shared" ca="1" si="87"/>
        <v>24184730.400000002</v>
      </c>
      <c r="FK11" s="40">
        <f t="shared" ca="1" si="87"/>
        <v>24184730.400000002</v>
      </c>
      <c r="FL11" s="40">
        <f t="shared" ca="1" si="87"/>
        <v>24184730.400000002</v>
      </c>
      <c r="FM11" s="40">
        <f t="shared" ca="1" si="87"/>
        <v>24184730.400000002</v>
      </c>
      <c r="FN11" s="40">
        <f t="shared" ca="1" si="87"/>
        <v>24184730.400000002</v>
      </c>
      <c r="FO11" s="40">
        <f t="shared" ca="1" si="87"/>
        <v>24184730.400000002</v>
      </c>
      <c r="FP11" s="40">
        <f t="shared" ca="1" si="87"/>
        <v>24184730.400000002</v>
      </c>
      <c r="FQ11" s="40">
        <f t="shared" ca="1" si="87"/>
        <v>24184730.400000002</v>
      </c>
      <c r="FR11" s="40">
        <f t="shared" ca="1" si="87"/>
        <v>24184730.400000002</v>
      </c>
      <c r="FS11" s="40">
        <f t="shared" ca="1" si="87"/>
        <v>24184730.400000002</v>
      </c>
      <c r="FT11" s="40">
        <f t="shared" ca="1" si="87"/>
        <v>24184730.400000002</v>
      </c>
      <c r="FU11" s="40">
        <f t="shared" ca="1" si="87"/>
        <v>24184730.400000002</v>
      </c>
      <c r="FV11" s="40">
        <f t="shared" ca="1" si="87"/>
        <v>24184730.400000002</v>
      </c>
      <c r="FW11" s="40">
        <f t="shared" ca="1" si="87"/>
        <v>24184730.400000002</v>
      </c>
      <c r="FX11" s="40">
        <f t="shared" ca="1" si="87"/>
        <v>24184730.400000002</v>
      </c>
      <c r="FY11" s="40">
        <f t="shared" ca="1" si="87"/>
        <v>24184730.400000002</v>
      </c>
      <c r="FZ11" s="40">
        <f t="shared" ca="1" si="87"/>
        <v>24184730.400000002</v>
      </c>
      <c r="GA11" s="40">
        <f t="shared" ca="1" si="87"/>
        <v>24184730.400000002</v>
      </c>
      <c r="GB11" s="40">
        <f t="shared" ca="1" si="87"/>
        <v>24184730.400000002</v>
      </c>
      <c r="GC11" s="40">
        <f t="shared" ca="1" si="87"/>
        <v>24184730.400000002</v>
      </c>
      <c r="GD11" s="40">
        <f t="shared" ca="1" si="87"/>
        <v>24184730.400000002</v>
      </c>
      <c r="GE11" s="40">
        <f t="shared" ca="1" si="87"/>
        <v>24184730.400000002</v>
      </c>
      <c r="GF11" s="40">
        <f t="shared" ca="1" si="87"/>
        <v>24184730.400000002</v>
      </c>
      <c r="GG11" s="40">
        <f t="shared" ca="1" si="87"/>
        <v>24184730.400000002</v>
      </c>
      <c r="GH11" s="40">
        <f t="shared" ca="1" si="87"/>
        <v>24184730.400000002</v>
      </c>
      <c r="GI11" s="40">
        <f t="shared" ca="1" si="87"/>
        <v>24184730.400000002</v>
      </c>
      <c r="GJ11" s="40">
        <f t="shared" ca="1" si="87"/>
        <v>24184730.400000002</v>
      </c>
      <c r="GK11" s="40">
        <f t="shared" ca="1" si="87"/>
        <v>24184730.400000002</v>
      </c>
      <c r="GL11" s="40">
        <f t="shared" ca="1" si="87"/>
        <v>24184730.400000002</v>
      </c>
      <c r="GM11" s="40">
        <f t="shared" ca="1" si="87"/>
        <v>24184730.400000002</v>
      </c>
      <c r="GN11" s="40">
        <f t="shared" ca="1" si="87"/>
        <v>24184730.400000002</v>
      </c>
      <c r="GO11" s="40">
        <f t="shared" ca="1" si="87"/>
        <v>24184730.400000002</v>
      </c>
      <c r="GP11" s="40">
        <f t="shared" ca="1" si="87"/>
        <v>24184730.400000002</v>
      </c>
      <c r="GQ11" s="40">
        <f t="shared" ca="1" si="87"/>
        <v>24184730.400000002</v>
      </c>
      <c r="GR11" s="40">
        <f t="shared" ca="1" si="87"/>
        <v>24184730.400000002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24184730.400000002</v>
      </c>
      <c r="GT11" s="40">
        <f t="shared" ca="1" si="88"/>
        <v>24184730.400000002</v>
      </c>
      <c r="GU11" s="40">
        <f t="shared" ca="1" si="88"/>
        <v>24184730.400000002</v>
      </c>
      <c r="GV11" s="40">
        <f t="shared" ca="1" si="88"/>
        <v>24184730.400000002</v>
      </c>
      <c r="GW11" s="40">
        <f t="shared" ca="1" si="88"/>
        <v>24184730.400000002</v>
      </c>
      <c r="GX11" s="40">
        <f t="shared" ca="1" si="88"/>
        <v>24184730.400000002</v>
      </c>
      <c r="GY11" s="40">
        <f t="shared" ca="1" si="88"/>
        <v>24184730.400000002</v>
      </c>
      <c r="GZ11" s="40">
        <f t="shared" ca="1" si="88"/>
        <v>24184730.400000002</v>
      </c>
      <c r="HA11" s="40">
        <f t="shared" ca="1" si="88"/>
        <v>24184730.400000002</v>
      </c>
      <c r="HB11" s="40">
        <f t="shared" ca="1" si="88"/>
        <v>24184730.400000002</v>
      </c>
      <c r="HC11" s="40">
        <f t="shared" ca="1" si="88"/>
        <v>24184730.400000002</v>
      </c>
      <c r="HD11" s="40">
        <f t="shared" ca="1" si="88"/>
        <v>24184730.400000002</v>
      </c>
      <c r="HE11" s="40">
        <f t="shared" ca="1" si="88"/>
        <v>24184730.400000002</v>
      </c>
      <c r="HF11" s="40">
        <f t="shared" ca="1" si="88"/>
        <v>24184730.400000002</v>
      </c>
      <c r="HG11" s="40">
        <f t="shared" ca="1" si="88"/>
        <v>24184730.400000002</v>
      </c>
      <c r="HH11" s="40">
        <f t="shared" ca="1" si="88"/>
        <v>24184730.400000002</v>
      </c>
      <c r="HI11" s="40">
        <f t="shared" ca="1" si="88"/>
        <v>24184730.400000002</v>
      </c>
      <c r="HJ11" s="40">
        <f t="shared" ca="1" si="88"/>
        <v>24184730.400000002</v>
      </c>
      <c r="HK11" s="40">
        <f t="shared" ca="1" si="88"/>
        <v>24184730.400000002</v>
      </c>
      <c r="HL11" s="40">
        <f t="shared" ca="1" si="88"/>
        <v>24184730.400000002</v>
      </c>
      <c r="HM11" s="40">
        <f t="shared" ca="1" si="88"/>
        <v>24184730.400000002</v>
      </c>
      <c r="HN11" s="40">
        <f t="shared" ca="1" si="88"/>
        <v>24184730.400000002</v>
      </c>
      <c r="HO11" s="40">
        <f t="shared" ca="1" si="88"/>
        <v>24184730.400000002</v>
      </c>
      <c r="HP11" s="40">
        <f t="shared" ca="1" si="88"/>
        <v>24184730.400000002</v>
      </c>
      <c r="HQ11" s="40">
        <f t="shared" ca="1" si="88"/>
        <v>24184730.400000002</v>
      </c>
      <c r="HR11" s="40">
        <f t="shared" ca="1" si="88"/>
        <v>24184730.400000002</v>
      </c>
      <c r="HS11" s="40">
        <f t="shared" ca="1" si="88"/>
        <v>24184730.400000002</v>
      </c>
      <c r="HT11" s="40">
        <f t="shared" ca="1" si="88"/>
        <v>24184730.400000002</v>
      </c>
      <c r="HU11" s="40">
        <f t="shared" ca="1" si="88"/>
        <v>24184730.400000002</v>
      </c>
      <c r="HV11" s="40">
        <f t="shared" ca="1" si="88"/>
        <v>24184730.400000002</v>
      </c>
      <c r="HW11" s="40">
        <f t="shared" ca="1" si="88"/>
        <v>24184730.400000002</v>
      </c>
      <c r="HX11" s="40">
        <f t="shared" ca="1" si="88"/>
        <v>24184730.400000002</v>
      </c>
      <c r="HY11" s="40">
        <f t="shared" ca="1" si="88"/>
        <v>24184730.400000002</v>
      </c>
      <c r="HZ11" s="40">
        <f t="shared" ca="1" si="88"/>
        <v>24184730.400000002</v>
      </c>
      <c r="IA11" s="40">
        <f t="shared" ca="1" si="88"/>
        <v>24184730.400000002</v>
      </c>
      <c r="IB11" s="40">
        <f t="shared" ca="1" si="88"/>
        <v>24184730.400000002</v>
      </c>
      <c r="IC11" s="40">
        <f t="shared" ca="1" si="88"/>
        <v>24184730.400000002</v>
      </c>
      <c r="ID11" s="40">
        <f t="shared" ca="1" si="88"/>
        <v>24184730.400000002</v>
      </c>
      <c r="IE11" s="40">
        <f t="shared" ca="1" si="88"/>
        <v>24184730.400000002</v>
      </c>
      <c r="IF11" s="40">
        <f t="shared" ca="1" si="88"/>
        <v>24184730.400000002</v>
      </c>
      <c r="IG11" s="40">
        <f t="shared" ca="1" si="88"/>
        <v>24184730.400000002</v>
      </c>
      <c r="IH11" s="40">
        <f t="shared" ca="1" si="88"/>
        <v>24184730.400000002</v>
      </c>
      <c r="II11" s="40">
        <f t="shared" ca="1" si="88"/>
        <v>24184730.400000002</v>
      </c>
      <c r="IJ11" s="40">
        <f t="shared" ca="1" si="88"/>
        <v>24184730.400000002</v>
      </c>
      <c r="IK11" s="40">
        <f t="shared" ca="1" si="88"/>
        <v>24184730.400000002</v>
      </c>
      <c r="IL11" s="40">
        <f t="shared" ca="1" si="88"/>
        <v>24184730.400000002</v>
      </c>
      <c r="IM11" s="40">
        <f t="shared" ca="1" si="88"/>
        <v>24184730.400000002</v>
      </c>
      <c r="IN11" s="40">
        <f t="shared" ca="1" si="88"/>
        <v>24184730.400000002</v>
      </c>
    </row>
    <row r="12" spans="2:248" x14ac:dyDescent="0.3">
      <c r="B12" s="19" t="s">
        <v>521</v>
      </c>
      <c r="C12" s="74">
        <f>VLOOKUP(B2,Days_Since_100!C:G,5,FALSE)-1</f>
        <v>1.6706254100365747E-2</v>
      </c>
      <c r="E12" s="22">
        <f>Projections!Z15</f>
        <v>0.2</v>
      </c>
      <c r="F12" s="19" t="str">
        <f t="shared" si="82"/>
        <v>20% daily increase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155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165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244.5</v>
      </c>
      <c r="J12" s="40">
        <f t="shared" ca="1" si="91"/>
        <v>399.33333333333331</v>
      </c>
      <c r="K12" s="40">
        <f t="shared" ca="1" si="91"/>
        <v>609.25</v>
      </c>
      <c r="L12" s="40">
        <f t="shared" ca="1" si="91"/>
        <v>846</v>
      </c>
      <c r="M12" s="40">
        <f t="shared" ca="1" si="91"/>
        <v>1083.1666666666667</v>
      </c>
      <c r="N12" s="40">
        <f t="shared" ca="1" si="91"/>
        <v>1647.8571428571429</v>
      </c>
      <c r="O12" s="40">
        <f t="shared" ca="1" si="91"/>
        <v>1974.625</v>
      </c>
      <c r="P12" s="40">
        <f t="shared" ca="1" si="91"/>
        <v>2415.7777777777778</v>
      </c>
      <c r="Q12" s="40">
        <f t="shared" ca="1" si="91"/>
        <v>2976.5</v>
      </c>
      <c r="R12" s="40">
        <f t="shared" ca="1" si="91"/>
        <v>3705.909090909091</v>
      </c>
      <c r="S12" s="40">
        <f t="shared" ca="1" si="91"/>
        <v>4146</v>
      </c>
      <c r="T12" s="40">
        <f t="shared" ca="1" si="91"/>
        <v>5245</v>
      </c>
      <c r="U12" s="40">
        <f t="shared" ca="1" si="91"/>
        <v>6439</v>
      </c>
      <c r="V12" s="40">
        <f t="shared" ca="1" si="91"/>
        <v>7874</v>
      </c>
      <c r="W12" s="40">
        <f t="shared" ca="1" si="91"/>
        <v>8422</v>
      </c>
      <c r="X12" s="40">
        <f t="shared" ca="1" si="91"/>
        <v>10304</v>
      </c>
      <c r="Y12" s="40">
        <f t="shared" ca="1" si="91"/>
        <v>11876</v>
      </c>
      <c r="Z12" s="40">
        <f t="shared" ca="1" si="91"/>
        <v>14086</v>
      </c>
      <c r="AA12" s="40">
        <f t="shared" ca="1" si="91"/>
        <v>16854</v>
      </c>
      <c r="AB12" s="40">
        <f t="shared" ca="1" si="91"/>
        <v>19397</v>
      </c>
      <c r="AC12" s="40">
        <f t="shared" ca="1" si="91"/>
        <v>21384</v>
      </c>
      <c r="AD12" s="40">
        <f t="shared" ca="1" si="91"/>
        <v>23835</v>
      </c>
      <c r="AE12" s="40">
        <f t="shared" ca="1" si="91"/>
        <v>25874</v>
      </c>
      <c r="AF12" s="40">
        <f t="shared" ca="1" si="91"/>
        <v>29262</v>
      </c>
      <c r="AG12" s="40">
        <f t="shared" ca="1" si="91"/>
        <v>32580</v>
      </c>
      <c r="AH12" s="40">
        <f t="shared" ca="1" si="91"/>
        <v>38426</v>
      </c>
      <c r="AI12" s="40">
        <f t="shared" ca="1" si="91"/>
        <v>39910</v>
      </c>
      <c r="AJ12" s="40">
        <f t="shared" ca="1" si="91"/>
        <v>41291</v>
      </c>
      <c r="AK12" s="40">
        <f t="shared" ca="1" si="91"/>
        <v>43665</v>
      </c>
      <c r="AL12" s="40">
        <f t="shared" ca="1" si="91"/>
        <v>43845</v>
      </c>
      <c r="AM12" s="40">
        <f t="shared" ca="1" si="91"/>
        <v>46214</v>
      </c>
      <c r="AN12" s="40">
        <f t="shared" ca="1" si="91"/>
        <v>48658</v>
      </c>
      <c r="AO12" s="40">
        <f t="shared" ca="1" si="91"/>
        <v>50265</v>
      </c>
      <c r="AP12" s="40">
        <f t="shared" ca="1" si="91"/>
        <v>50443</v>
      </c>
      <c r="AQ12" s="40">
        <f t="shared" ca="1" si="91"/>
        <v>47623</v>
      </c>
      <c r="AR12" s="40">
        <f t="shared" ca="1" si="91"/>
        <v>45016</v>
      </c>
      <c r="AS12" s="40">
        <f t="shared" ca="1" si="91"/>
        <v>42902</v>
      </c>
      <c r="AT12" s="40">
        <f t="shared" ca="1" si="91"/>
        <v>42756</v>
      </c>
      <c r="AU12" s="40">
        <f t="shared" ca="1" si="91"/>
        <v>43108</v>
      </c>
      <c r="AV12" s="40">
        <f t="shared" ca="1" si="91"/>
        <v>42408</v>
      </c>
      <c r="AW12" s="40">
        <f t="shared" ca="1" si="91"/>
        <v>41651</v>
      </c>
      <c r="AX12" s="40">
        <f t="shared" ca="1" si="91"/>
        <v>38159</v>
      </c>
      <c r="AY12" s="40">
        <f t="shared" ca="1" si="91"/>
        <v>36105</v>
      </c>
      <c r="AZ12" s="40">
        <f t="shared" ca="1" si="91"/>
        <v>34219</v>
      </c>
      <c r="BA12" s="40">
        <f t="shared" ca="1" si="91"/>
        <v>33976</v>
      </c>
      <c r="BB12" s="40">
        <f t="shared" ca="1" si="91"/>
        <v>35342</v>
      </c>
      <c r="BC12" s="40">
        <f t="shared" ca="1" si="91"/>
        <v>36223</v>
      </c>
      <c r="BD12" s="40">
        <f t="shared" ca="1" si="91"/>
        <v>34990</v>
      </c>
      <c r="BE12" s="40">
        <f t="shared" ca="1" si="91"/>
        <v>33816</v>
      </c>
      <c r="BF12" s="40">
        <f t="shared" ca="1" si="91"/>
        <v>32456</v>
      </c>
      <c r="BG12" s="40">
        <f t="shared" ca="1" si="91"/>
        <v>30116</v>
      </c>
      <c r="BH12" s="40">
        <f t="shared" ca="1" si="91"/>
        <v>29919</v>
      </c>
      <c r="BI12" s="40">
        <f t="shared" ca="1" si="91"/>
        <v>30702</v>
      </c>
      <c r="BJ12" s="40">
        <f t="shared" ca="1" si="91"/>
        <v>31804</v>
      </c>
      <c r="BK12" s="40">
        <f t="shared" ca="1" si="91"/>
        <v>30265</v>
      </c>
      <c r="BL12" s="40">
        <f t="shared" ca="1" si="91"/>
        <v>28173</v>
      </c>
      <c r="BM12" s="40">
        <f t="shared" ca="1" si="91"/>
        <v>27200</v>
      </c>
      <c r="BN12" s="40">
        <f t="shared" ca="1" si="91"/>
        <v>25364</v>
      </c>
      <c r="BO12" s="40">
        <f t="shared" ca="1" si="91"/>
        <v>30436.799999999999</v>
      </c>
      <c r="BP12" s="40">
        <f t="shared" ca="1" si="91"/>
        <v>36524.159999999996</v>
      </c>
      <c r="BQ12" s="40">
        <f t="shared" ca="1" si="91"/>
        <v>43828.991999999991</v>
      </c>
      <c r="BR12" s="40">
        <f t="shared" ca="1" si="91"/>
        <v>52594.790399999991</v>
      </c>
      <c r="BS12" s="40">
        <f t="shared" ca="1" si="91"/>
        <v>63113.748479999987</v>
      </c>
      <c r="BT12" s="40">
        <f t="shared" ca="1" si="91"/>
        <v>75736.498175999979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90883.797811199969</v>
      </c>
      <c r="BV12" s="40">
        <f t="shared" ca="1" si="92"/>
        <v>109060.55737343997</v>
      </c>
      <c r="BW12" s="40">
        <f t="shared" ca="1" si="92"/>
        <v>130872.66884812796</v>
      </c>
      <c r="BX12" s="40">
        <f t="shared" ca="1" si="92"/>
        <v>157047.20261775353</v>
      </c>
      <c r="BY12" s="40">
        <f t="shared" ca="1" si="92"/>
        <v>188456.64314130423</v>
      </c>
      <c r="BZ12" s="40">
        <f t="shared" ca="1" si="92"/>
        <v>226147.97176956508</v>
      </c>
      <c r="CA12" s="40">
        <f t="shared" ca="1" si="92"/>
        <v>271377.56612347806</v>
      </c>
      <c r="CB12" s="40">
        <f t="shared" ca="1" si="92"/>
        <v>325653.07934817363</v>
      </c>
      <c r="CC12" s="40">
        <f t="shared" ca="1" si="92"/>
        <v>390783.69521780836</v>
      </c>
      <c r="CD12" s="40">
        <f t="shared" ca="1" si="92"/>
        <v>468940.43426137004</v>
      </c>
      <c r="CE12" s="40">
        <f t="shared" ca="1" si="92"/>
        <v>562728.521113644</v>
      </c>
      <c r="CF12" s="40">
        <f t="shared" ca="1" si="92"/>
        <v>675274.22533637274</v>
      </c>
      <c r="CG12" s="40">
        <f t="shared" ca="1" si="92"/>
        <v>810329.07040364726</v>
      </c>
      <c r="CH12" s="40">
        <f t="shared" ca="1" si="92"/>
        <v>972394.88448437664</v>
      </c>
      <c r="CI12" s="40">
        <f t="shared" ca="1" si="92"/>
        <v>1166873.8613812518</v>
      </c>
      <c r="CJ12" s="40">
        <f t="shared" ca="1" si="92"/>
        <v>1400248.6336575022</v>
      </c>
      <c r="CK12" s="40">
        <f t="shared" ca="1" si="92"/>
        <v>1680298.3603890026</v>
      </c>
      <c r="CL12" s="40">
        <f t="shared" ca="1" si="92"/>
        <v>2016358.032466803</v>
      </c>
      <c r="CM12" s="40">
        <f t="shared" ca="1" si="92"/>
        <v>2419629.6389601636</v>
      </c>
      <c r="CN12" s="40">
        <f t="shared" ca="1" si="92"/>
        <v>2903555.5667521963</v>
      </c>
      <c r="CO12" s="40">
        <f t="shared" ca="1" si="92"/>
        <v>3484266.6801026356</v>
      </c>
      <c r="CP12" s="40">
        <f t="shared" ca="1" si="92"/>
        <v>4181120.0161231626</v>
      </c>
      <c r="CQ12" s="40">
        <f t="shared" ca="1" si="92"/>
        <v>5017344.0193477953</v>
      </c>
      <c r="CR12" s="40">
        <f t="shared" ca="1" si="92"/>
        <v>6020812.8232173538</v>
      </c>
      <c r="CS12" s="40">
        <f t="shared" ca="1" si="92"/>
        <v>7224975.3878608244</v>
      </c>
      <c r="CT12" s="40">
        <f t="shared" ca="1" si="92"/>
        <v>8669970.4654329885</v>
      </c>
      <c r="CU12" s="40">
        <f t="shared" ca="1" si="92"/>
        <v>10403964.558519585</v>
      </c>
      <c r="CV12" s="40">
        <f t="shared" ca="1" si="92"/>
        <v>12484757.470223501</v>
      </c>
      <c r="CW12" s="40">
        <f t="shared" ca="1" si="92"/>
        <v>14981708.964268202</v>
      </c>
      <c r="CX12" s="40">
        <f t="shared" ca="1" si="92"/>
        <v>17978050.757121842</v>
      </c>
      <c r="CY12" s="40">
        <f t="shared" ca="1" si="92"/>
        <v>21573660.908546209</v>
      </c>
      <c r="CZ12" s="40">
        <f t="shared" ca="1" si="92"/>
        <v>24184730.400000002</v>
      </c>
      <c r="DA12" s="40">
        <f t="shared" ca="1" si="92"/>
        <v>24184730.400000002</v>
      </c>
      <c r="DB12" s="40">
        <f t="shared" ca="1" si="92"/>
        <v>24184730.400000002</v>
      </c>
      <c r="DC12" s="40">
        <f t="shared" ca="1" si="92"/>
        <v>24184730.400000002</v>
      </c>
      <c r="DD12" s="40">
        <f t="shared" ca="1" si="92"/>
        <v>24184730.400000002</v>
      </c>
      <c r="DE12" s="40">
        <f t="shared" ca="1" si="92"/>
        <v>24184730.400000002</v>
      </c>
      <c r="DF12" s="40">
        <f t="shared" ca="1" si="92"/>
        <v>24184730.400000002</v>
      </c>
      <c r="DG12" s="40">
        <f t="shared" ca="1" si="92"/>
        <v>24184730.400000002</v>
      </c>
      <c r="DH12" s="40">
        <f t="shared" ca="1" si="92"/>
        <v>24184730.400000002</v>
      </c>
      <c r="DI12" s="40">
        <f t="shared" ca="1" si="92"/>
        <v>24184730.400000002</v>
      </c>
      <c r="DJ12" s="40">
        <f t="shared" ca="1" si="92"/>
        <v>24184730.400000002</v>
      </c>
      <c r="DK12" s="40">
        <f t="shared" ca="1" si="92"/>
        <v>24184730.400000002</v>
      </c>
      <c r="DL12" s="40">
        <f t="shared" ca="1" si="92"/>
        <v>24184730.400000002</v>
      </c>
      <c r="DM12" s="40">
        <f t="shared" ca="1" si="92"/>
        <v>24184730.400000002</v>
      </c>
      <c r="DN12" s="40">
        <f t="shared" ca="1" si="92"/>
        <v>24184730.400000002</v>
      </c>
      <c r="DO12" s="40">
        <f t="shared" ca="1" si="92"/>
        <v>24184730.400000002</v>
      </c>
      <c r="DP12" s="40">
        <f t="shared" ca="1" si="92"/>
        <v>24184730.400000002</v>
      </c>
      <c r="DQ12" s="40">
        <f t="shared" ca="1" si="92"/>
        <v>24184730.400000002</v>
      </c>
      <c r="DR12" s="40">
        <f t="shared" ca="1" si="92"/>
        <v>24184730.400000002</v>
      </c>
      <c r="DS12" s="40">
        <f t="shared" ca="1" si="92"/>
        <v>24184730.400000002</v>
      </c>
      <c r="DT12" s="40">
        <f t="shared" ca="1" si="92"/>
        <v>24184730.400000002</v>
      </c>
      <c r="DU12" s="40">
        <f t="shared" ca="1" si="92"/>
        <v>24184730.400000002</v>
      </c>
      <c r="DV12" s="40">
        <f t="shared" ca="1" si="92"/>
        <v>24184730.400000002</v>
      </c>
      <c r="DW12" s="40">
        <f t="shared" ca="1" si="92"/>
        <v>24184730.400000002</v>
      </c>
      <c r="DX12" s="40">
        <f t="shared" ca="1" si="92"/>
        <v>24184730.400000002</v>
      </c>
      <c r="DY12" s="40">
        <f t="shared" ca="1" si="92"/>
        <v>24184730.400000002</v>
      </c>
      <c r="DZ12" s="40">
        <f t="shared" ca="1" si="92"/>
        <v>24184730.400000002</v>
      </c>
      <c r="EA12" s="40">
        <f t="shared" ca="1" si="92"/>
        <v>24184730.400000002</v>
      </c>
      <c r="EB12" s="40">
        <f t="shared" ca="1" si="92"/>
        <v>24184730.400000002</v>
      </c>
      <c r="EC12" s="40">
        <f t="shared" ca="1" si="92"/>
        <v>24184730.400000002</v>
      </c>
      <c r="ED12" s="40">
        <f t="shared" ca="1" si="92"/>
        <v>24184730.400000002</v>
      </c>
      <c r="EE12" s="40">
        <f t="shared" ca="1" si="92"/>
        <v>24184730.400000002</v>
      </c>
      <c r="EF12" s="40">
        <f t="shared" ca="1" si="92"/>
        <v>24184730.400000002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24184730.400000002</v>
      </c>
      <c r="EH12" s="40">
        <f t="shared" ca="1" si="93"/>
        <v>24184730.400000002</v>
      </c>
      <c r="EI12" s="40">
        <f t="shared" ca="1" si="93"/>
        <v>24184730.400000002</v>
      </c>
      <c r="EJ12" s="40">
        <f t="shared" ca="1" si="93"/>
        <v>24184730.400000002</v>
      </c>
      <c r="EK12" s="40">
        <f t="shared" ca="1" si="93"/>
        <v>24184730.400000002</v>
      </c>
      <c r="EL12" s="40">
        <f t="shared" ca="1" si="93"/>
        <v>24184730.400000002</v>
      </c>
      <c r="EM12" s="40">
        <f t="shared" ca="1" si="93"/>
        <v>24184730.400000002</v>
      </c>
      <c r="EN12" s="40">
        <f t="shared" ca="1" si="93"/>
        <v>24184730.400000002</v>
      </c>
      <c r="EO12" s="40">
        <f t="shared" ca="1" si="93"/>
        <v>24184730.400000002</v>
      </c>
      <c r="EP12" s="40">
        <f t="shared" ca="1" si="93"/>
        <v>24184730.400000002</v>
      </c>
      <c r="EQ12" s="40">
        <f t="shared" ca="1" si="93"/>
        <v>24184730.400000002</v>
      </c>
      <c r="ER12" s="40">
        <f t="shared" ca="1" si="93"/>
        <v>24184730.400000002</v>
      </c>
      <c r="ES12" s="40">
        <f t="shared" ca="1" si="93"/>
        <v>24184730.400000002</v>
      </c>
      <c r="ET12" s="40">
        <f t="shared" ca="1" si="93"/>
        <v>24184730.400000002</v>
      </c>
      <c r="EU12" s="40">
        <f t="shared" ca="1" si="93"/>
        <v>24184730.400000002</v>
      </c>
      <c r="EV12" s="40">
        <f t="shared" ca="1" si="93"/>
        <v>24184730.400000002</v>
      </c>
      <c r="EW12" s="40">
        <f t="shared" ca="1" si="93"/>
        <v>24184730.400000002</v>
      </c>
      <c r="EX12" s="40">
        <f t="shared" ca="1" si="93"/>
        <v>24184730.400000002</v>
      </c>
      <c r="EY12" s="40">
        <f t="shared" ca="1" si="93"/>
        <v>24184730.400000002</v>
      </c>
      <c r="EZ12" s="40">
        <f t="shared" ca="1" si="93"/>
        <v>24184730.400000002</v>
      </c>
      <c r="FA12" s="40">
        <f t="shared" ca="1" si="93"/>
        <v>24184730.400000002</v>
      </c>
      <c r="FB12" s="40">
        <f t="shared" ca="1" si="93"/>
        <v>24184730.400000002</v>
      </c>
      <c r="FC12" s="40">
        <f t="shared" ca="1" si="93"/>
        <v>24184730.400000002</v>
      </c>
      <c r="FD12" s="40">
        <f t="shared" ca="1" si="93"/>
        <v>24184730.400000002</v>
      </c>
      <c r="FE12" s="40">
        <f t="shared" ca="1" si="93"/>
        <v>24184730.400000002</v>
      </c>
      <c r="FF12" s="40">
        <f t="shared" ca="1" si="93"/>
        <v>24184730.400000002</v>
      </c>
      <c r="FG12" s="40">
        <f t="shared" ca="1" si="93"/>
        <v>24184730.400000002</v>
      </c>
      <c r="FH12" s="40">
        <f t="shared" ca="1" si="93"/>
        <v>24184730.400000002</v>
      </c>
      <c r="FI12" s="40">
        <f t="shared" ca="1" si="93"/>
        <v>24184730.400000002</v>
      </c>
      <c r="FJ12" s="40">
        <f t="shared" ca="1" si="93"/>
        <v>24184730.400000002</v>
      </c>
      <c r="FK12" s="40">
        <f t="shared" ca="1" si="93"/>
        <v>24184730.400000002</v>
      </c>
      <c r="FL12" s="40">
        <f t="shared" ca="1" si="93"/>
        <v>24184730.400000002</v>
      </c>
      <c r="FM12" s="40">
        <f t="shared" ca="1" si="93"/>
        <v>24184730.400000002</v>
      </c>
      <c r="FN12" s="40">
        <f t="shared" ca="1" si="93"/>
        <v>24184730.400000002</v>
      </c>
      <c r="FO12" s="40">
        <f t="shared" ca="1" si="93"/>
        <v>24184730.400000002</v>
      </c>
      <c r="FP12" s="40">
        <f t="shared" ca="1" si="93"/>
        <v>24184730.400000002</v>
      </c>
      <c r="FQ12" s="40">
        <f t="shared" ca="1" si="93"/>
        <v>24184730.400000002</v>
      </c>
      <c r="FR12" s="40">
        <f t="shared" ca="1" si="93"/>
        <v>24184730.400000002</v>
      </c>
      <c r="FS12" s="40">
        <f t="shared" ca="1" si="93"/>
        <v>24184730.400000002</v>
      </c>
      <c r="FT12" s="40">
        <f t="shared" ca="1" si="93"/>
        <v>24184730.400000002</v>
      </c>
      <c r="FU12" s="40">
        <f t="shared" ca="1" si="93"/>
        <v>24184730.400000002</v>
      </c>
      <c r="FV12" s="40">
        <f t="shared" ca="1" si="93"/>
        <v>24184730.400000002</v>
      </c>
      <c r="FW12" s="40">
        <f t="shared" ca="1" si="93"/>
        <v>24184730.400000002</v>
      </c>
      <c r="FX12" s="40">
        <f t="shared" ca="1" si="93"/>
        <v>24184730.400000002</v>
      </c>
      <c r="FY12" s="40">
        <f t="shared" ca="1" si="93"/>
        <v>24184730.400000002</v>
      </c>
      <c r="FZ12" s="40">
        <f t="shared" ca="1" si="93"/>
        <v>24184730.400000002</v>
      </c>
      <c r="GA12" s="40">
        <f t="shared" ca="1" si="93"/>
        <v>24184730.400000002</v>
      </c>
      <c r="GB12" s="40">
        <f t="shared" ca="1" si="93"/>
        <v>24184730.400000002</v>
      </c>
      <c r="GC12" s="40">
        <f t="shared" ca="1" si="93"/>
        <v>24184730.400000002</v>
      </c>
      <c r="GD12" s="40">
        <f t="shared" ca="1" si="93"/>
        <v>24184730.400000002</v>
      </c>
      <c r="GE12" s="40">
        <f t="shared" ca="1" si="93"/>
        <v>24184730.400000002</v>
      </c>
      <c r="GF12" s="40">
        <f t="shared" ca="1" si="93"/>
        <v>24184730.400000002</v>
      </c>
      <c r="GG12" s="40">
        <f t="shared" ca="1" si="93"/>
        <v>24184730.400000002</v>
      </c>
      <c r="GH12" s="40">
        <f t="shared" ca="1" si="93"/>
        <v>24184730.400000002</v>
      </c>
      <c r="GI12" s="40">
        <f t="shared" ca="1" si="93"/>
        <v>24184730.400000002</v>
      </c>
      <c r="GJ12" s="40">
        <f t="shared" ca="1" si="93"/>
        <v>24184730.400000002</v>
      </c>
      <c r="GK12" s="40">
        <f t="shared" ca="1" si="93"/>
        <v>24184730.400000002</v>
      </c>
      <c r="GL12" s="40">
        <f t="shared" ca="1" si="93"/>
        <v>24184730.400000002</v>
      </c>
      <c r="GM12" s="40">
        <f t="shared" ca="1" si="93"/>
        <v>24184730.400000002</v>
      </c>
      <c r="GN12" s="40">
        <f t="shared" ca="1" si="93"/>
        <v>24184730.400000002</v>
      </c>
      <c r="GO12" s="40">
        <f t="shared" ca="1" si="93"/>
        <v>24184730.400000002</v>
      </c>
      <c r="GP12" s="40">
        <f t="shared" ca="1" si="93"/>
        <v>24184730.400000002</v>
      </c>
      <c r="GQ12" s="40">
        <f t="shared" ca="1" si="93"/>
        <v>24184730.400000002</v>
      </c>
      <c r="GR12" s="40">
        <f t="shared" ca="1" si="93"/>
        <v>24184730.400000002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24184730.400000002</v>
      </c>
      <c r="GT12" s="40">
        <f t="shared" ca="1" si="94"/>
        <v>24184730.400000002</v>
      </c>
      <c r="GU12" s="40">
        <f t="shared" ca="1" si="94"/>
        <v>24184730.400000002</v>
      </c>
      <c r="GV12" s="40">
        <f t="shared" ca="1" si="94"/>
        <v>24184730.400000002</v>
      </c>
      <c r="GW12" s="40">
        <f t="shared" ca="1" si="94"/>
        <v>24184730.400000002</v>
      </c>
      <c r="GX12" s="40">
        <f t="shared" ca="1" si="94"/>
        <v>24184730.400000002</v>
      </c>
      <c r="GY12" s="40">
        <f t="shared" ca="1" si="94"/>
        <v>24184730.400000002</v>
      </c>
      <c r="GZ12" s="40">
        <f t="shared" ca="1" si="94"/>
        <v>24184730.400000002</v>
      </c>
      <c r="HA12" s="40">
        <f t="shared" ca="1" si="94"/>
        <v>24184730.400000002</v>
      </c>
      <c r="HB12" s="40">
        <f t="shared" ca="1" si="94"/>
        <v>24184730.400000002</v>
      </c>
      <c r="HC12" s="40">
        <f t="shared" ca="1" si="94"/>
        <v>24184730.400000002</v>
      </c>
      <c r="HD12" s="40">
        <f t="shared" ca="1" si="94"/>
        <v>24184730.400000002</v>
      </c>
      <c r="HE12" s="40">
        <f t="shared" ca="1" si="94"/>
        <v>24184730.400000002</v>
      </c>
      <c r="HF12" s="40">
        <f t="shared" ca="1" si="94"/>
        <v>24184730.400000002</v>
      </c>
      <c r="HG12" s="40">
        <f t="shared" ca="1" si="94"/>
        <v>24184730.400000002</v>
      </c>
      <c r="HH12" s="40">
        <f t="shared" ca="1" si="94"/>
        <v>24184730.400000002</v>
      </c>
      <c r="HI12" s="40">
        <f t="shared" ca="1" si="94"/>
        <v>24184730.400000002</v>
      </c>
      <c r="HJ12" s="40">
        <f t="shared" ca="1" si="94"/>
        <v>24184730.400000002</v>
      </c>
      <c r="HK12" s="40">
        <f t="shared" ca="1" si="94"/>
        <v>24184730.400000002</v>
      </c>
      <c r="HL12" s="40">
        <f t="shared" ca="1" si="94"/>
        <v>24184730.400000002</v>
      </c>
      <c r="HM12" s="40">
        <f t="shared" ca="1" si="94"/>
        <v>24184730.400000002</v>
      </c>
      <c r="HN12" s="40">
        <f t="shared" ca="1" si="94"/>
        <v>24184730.400000002</v>
      </c>
      <c r="HO12" s="40">
        <f t="shared" ca="1" si="94"/>
        <v>24184730.400000002</v>
      </c>
      <c r="HP12" s="40">
        <f t="shared" ca="1" si="94"/>
        <v>24184730.400000002</v>
      </c>
      <c r="HQ12" s="40">
        <f t="shared" ca="1" si="94"/>
        <v>24184730.400000002</v>
      </c>
      <c r="HR12" s="40">
        <f t="shared" ca="1" si="94"/>
        <v>24184730.400000002</v>
      </c>
      <c r="HS12" s="40">
        <f t="shared" ca="1" si="94"/>
        <v>24184730.400000002</v>
      </c>
      <c r="HT12" s="40">
        <f t="shared" ca="1" si="94"/>
        <v>24184730.400000002</v>
      </c>
      <c r="HU12" s="40">
        <f t="shared" ca="1" si="94"/>
        <v>24184730.400000002</v>
      </c>
      <c r="HV12" s="40">
        <f t="shared" ca="1" si="94"/>
        <v>24184730.400000002</v>
      </c>
      <c r="HW12" s="40">
        <f t="shared" ca="1" si="94"/>
        <v>24184730.400000002</v>
      </c>
      <c r="HX12" s="40">
        <f t="shared" ca="1" si="94"/>
        <v>24184730.400000002</v>
      </c>
      <c r="HY12" s="40">
        <f t="shared" ca="1" si="94"/>
        <v>24184730.400000002</v>
      </c>
      <c r="HZ12" s="40">
        <f t="shared" ca="1" si="94"/>
        <v>24184730.400000002</v>
      </c>
      <c r="IA12" s="40">
        <f t="shared" ca="1" si="94"/>
        <v>24184730.400000002</v>
      </c>
      <c r="IB12" s="40">
        <f t="shared" ca="1" si="94"/>
        <v>24184730.400000002</v>
      </c>
      <c r="IC12" s="40">
        <f t="shared" ca="1" si="94"/>
        <v>24184730.400000002</v>
      </c>
      <c r="ID12" s="40">
        <f t="shared" ca="1" si="94"/>
        <v>24184730.400000002</v>
      </c>
      <c r="IE12" s="40">
        <f t="shared" ca="1" si="94"/>
        <v>24184730.400000002</v>
      </c>
      <c r="IF12" s="40">
        <f t="shared" ca="1" si="94"/>
        <v>24184730.400000002</v>
      </c>
      <c r="IG12" s="40">
        <f t="shared" ca="1" si="94"/>
        <v>24184730.400000002</v>
      </c>
      <c r="IH12" s="40">
        <f t="shared" ca="1" si="94"/>
        <v>24184730.400000002</v>
      </c>
      <c r="II12" s="40">
        <f t="shared" ca="1" si="94"/>
        <v>24184730.400000002</v>
      </c>
      <c r="IJ12" s="40">
        <f t="shared" ca="1" si="94"/>
        <v>24184730.400000002</v>
      </c>
      <c r="IK12" s="40">
        <f t="shared" ca="1" si="94"/>
        <v>24184730.400000002</v>
      </c>
      <c r="IL12" s="40">
        <f t="shared" ca="1" si="94"/>
        <v>24184730.400000002</v>
      </c>
      <c r="IM12" s="40">
        <f t="shared" ca="1" si="94"/>
        <v>24184730.400000002</v>
      </c>
      <c r="IN12" s="40">
        <f t="shared" ca="1" si="94"/>
        <v>24184730.400000002</v>
      </c>
    </row>
    <row r="13" spans="2:248" x14ac:dyDescent="0.3">
      <c r="B13" s="19" t="s">
        <v>578</v>
      </c>
      <c r="C13" s="74">
        <f ca="1">HLOOKUP($C$5-1,G4:IN17,14,FALSE)</f>
        <v>2.1011309832060492E-2</v>
      </c>
      <c r="F13" s="19" t="s">
        <v>579</v>
      </c>
      <c r="G13" s="74"/>
      <c r="H13" s="53">
        <f ca="1">IF(ISNA(G5),NA(),IF(H4&lt;$C$10,(H5/OFFSET(H5,0,-H4))^(1/(H4)),(H5/OFFSET(H5,0,-$C$10))^(1/$C$10))-1)</f>
        <v>0.47741935483870979</v>
      </c>
      <c r="I13" s="53">
        <f ca="1">IF(ISNA(H5),NA(),IF(I4&lt;$C$10,(I5/OFFSET(I5,0,-I4))^(1/(I4)),(I5/OFFSET(I5,0,-$C$10))^(1/$C$10))-1)</f>
        <v>0.44132555477196411</v>
      </c>
      <c r="J13" s="53">
        <f t="shared" ref="J13:BT13" ca="1" si="95">IF(ISNA(I5),NA(),IF(J4&lt;$C$10,(J5/OFFSET(J5,0,-J4))^(1/(J4)),(J5/OFFSET(J5,0,-$C$10))^(1/$C$10))-1)</f>
        <v>0.42973484335964662</v>
      </c>
      <c r="K13" s="53">
        <f t="shared" ca="1" si="95"/>
        <v>0.43376310484681424</v>
      </c>
      <c r="L13" s="53">
        <f ca="1">IF(ISNA(K5),NA(),IF(L4&lt;$C$10,(L5/OFFSET(L5,0,-L4))^(1/(L4)),(L5/OFFSET(L5,0,-$C$10))^(1/$C$10))-1)</f>
        <v>0.41780418361610816</v>
      </c>
      <c r="M13" s="53">
        <f t="shared" ca="1" si="95"/>
        <v>0.37560809697707565</v>
      </c>
      <c r="N13" s="53">
        <f t="shared" ca="1" si="95"/>
        <v>0.39383545302397005</v>
      </c>
      <c r="O13" s="53">
        <f t="shared" ca="1" si="95"/>
        <v>0.350628514544846</v>
      </c>
      <c r="P13" s="53">
        <f t="shared" ca="1" si="95"/>
        <v>0.30740216882390192</v>
      </c>
      <c r="Q13" s="53">
        <f t="shared" ca="1" si="95"/>
        <v>0.28316051892393612</v>
      </c>
      <c r="R13" s="53">
        <f t="shared" ca="1" si="95"/>
        <v>0.27882354813973476</v>
      </c>
      <c r="S13" s="53">
        <f t="shared" ca="1" si="95"/>
        <v>0.22305504742252458</v>
      </c>
      <c r="T13" s="53">
        <f ca="1">IF(ISNA(S5),NA(),IF(T4&lt;$C$10,(T5/OFFSET(T5,0,-T4))^(1/(T4)),(T5/OFFSET(T5,0,-$C$10))^(1/$C$10))-1)</f>
        <v>0.23641485687317498</v>
      </c>
      <c r="U13" s="53">
        <f t="shared" ca="1" si="95"/>
        <v>0.24135198734888585</v>
      </c>
      <c r="V13" s="53">
        <f t="shared" ca="1" si="95"/>
        <v>0.24316629678345403</v>
      </c>
      <c r="W13" s="53">
        <f t="shared" ca="1" si="95"/>
        <v>0.21342295321980154</v>
      </c>
      <c r="X13" s="53">
        <f t="shared" ca="1" si="95"/>
        <v>0.21867769906843249</v>
      </c>
      <c r="Y13" s="53">
        <f t="shared" ca="1" si="95"/>
        <v>0.20767580837116784</v>
      </c>
      <c r="Z13" s="53">
        <f t="shared" ca="1" si="95"/>
        <v>0.1908189439097252</v>
      </c>
      <c r="AA13" s="53">
        <f t="shared" ca="1" si="95"/>
        <v>0.18194701451195328</v>
      </c>
      <c r="AB13" s="53">
        <f t="shared" ca="1" si="95"/>
        <v>0.19514296978664381</v>
      </c>
      <c r="AC13" s="53">
        <f ca="1">IF(ISNA(AB5),NA(),IF(AC4&lt;$C$10,(AC5/OFFSET(AC5,0,-AC4))^(1/(AC4)),(AC5/OFFSET(AC5,0,-$C$10))^(1/$C$10))-1)</f>
        <v>0.17557946886657216</v>
      </c>
      <c r="AD13" s="53">
        <f t="shared" ca="1" si="95"/>
        <v>0.15826655770115994</v>
      </c>
      <c r="AE13" s="53">
        <f t="shared" ca="1" si="95"/>
        <v>0.15124332968746268</v>
      </c>
      <c r="AF13" s="53">
        <f t="shared" ca="1" si="95"/>
        <v>0.14166863623747172</v>
      </c>
      <c r="AG13" s="53">
        <f ca="1">IF(ISNA(AF5),NA(),IF(AG4&lt;$C$10,(AG5/OFFSET(AG5,0,-AG4))^(1/(AG4)),(AG5/OFFSET(AG5,0,-$C$10))^(1/$C$10))-1)</f>
        <v>0.13698271023699182</v>
      </c>
      <c r="AH13" s="53">
        <f t="shared" ca="1" si="95"/>
        <v>0.13874834172187622</v>
      </c>
      <c r="AI13" s="53">
        <f t="shared" ca="1" si="95"/>
        <v>0.13421313613568997</v>
      </c>
      <c r="AJ13" s="53">
        <f t="shared" ca="1" si="95"/>
        <v>0.12349617470848573</v>
      </c>
      <c r="AK13" s="53">
        <f t="shared" ca="1" si="95"/>
        <v>0.11009514083520799</v>
      </c>
      <c r="AL13" s="53">
        <f t="shared" ca="1" si="95"/>
        <v>9.6073982283988224E-2</v>
      </c>
      <c r="AM13" s="53">
        <f t="shared" ca="1" si="95"/>
        <v>8.5070243600696482E-2</v>
      </c>
      <c r="AN13" s="53">
        <f t="shared" ca="1" si="95"/>
        <v>7.9016004949355345E-2</v>
      </c>
      <c r="AO13" s="53">
        <f t="shared" ca="1" si="95"/>
        <v>7.6626797535477076E-2</v>
      </c>
      <c r="AP13" s="53">
        <f t="shared" ca="1" si="95"/>
        <v>7.1465134350410686E-2</v>
      </c>
      <c r="AQ13" s="53">
        <f t="shared" ca="1" si="95"/>
        <v>6.4631352824874089E-2</v>
      </c>
      <c r="AR13" s="53">
        <f t="shared" ca="1" si="95"/>
        <v>5.5930688970435183E-2</v>
      </c>
      <c r="AS13" s="53">
        <f t="shared" ca="1" si="95"/>
        <v>5.0338756692994924E-2</v>
      </c>
      <c r="AT13" s="53">
        <f t="shared" ca="1" si="95"/>
        <v>4.5009183934016761E-2</v>
      </c>
      <c r="AU13" s="53">
        <f t="shared" ca="1" si="95"/>
        <v>4.1697938003269597E-2</v>
      </c>
      <c r="AV13" s="53">
        <f t="shared" ca="1" si="95"/>
        <v>4.1426009520221019E-2</v>
      </c>
      <c r="AW13" s="53">
        <f t="shared" ca="1" si="95"/>
        <v>4.0380866628816348E-2</v>
      </c>
      <c r="AX13" s="53">
        <f t="shared" ca="1" si="95"/>
        <v>3.6915523861692945E-2</v>
      </c>
      <c r="AY13" s="53">
        <f t="shared" ca="1" si="95"/>
        <v>3.3048740052544989E-2</v>
      </c>
      <c r="AZ13" s="53">
        <f t="shared" ca="1" si="95"/>
        <v>3.0754701500822268E-2</v>
      </c>
      <c r="BA13" s="53">
        <f t="shared" ca="1" si="95"/>
        <v>2.8775706410343105E-2</v>
      </c>
      <c r="BB13" s="53">
        <f t="shared" ca="1" si="95"/>
        <v>2.7355649309817043E-2</v>
      </c>
      <c r="BC13" s="53">
        <f t="shared" ca="1" si="95"/>
        <v>2.8133380022898669E-2</v>
      </c>
      <c r="BD13" s="53">
        <f t="shared" ca="1" si="95"/>
        <v>2.89252597838352E-2</v>
      </c>
      <c r="BE13" s="53">
        <f t="shared" ca="1" si="95"/>
        <v>2.7293614194332294E-2</v>
      </c>
      <c r="BF13" s="53">
        <f t="shared" ca="1" si="95"/>
        <v>2.4985320304500735E-2</v>
      </c>
      <c r="BG13" s="53">
        <f t="shared" ca="1" si="95"/>
        <v>2.2762061215180651E-2</v>
      </c>
      <c r="BH13" s="53">
        <f t="shared" ca="1" si="95"/>
        <v>2.0994898589835831E-2</v>
      </c>
      <c r="BI13" s="53">
        <f t="shared" ca="1" si="95"/>
        <v>1.975955127843676E-2</v>
      </c>
      <c r="BJ13" s="53">
        <f t="shared" ca="1" si="95"/>
        <v>1.9775706406655269E-2</v>
      </c>
      <c r="BK13" s="53">
        <f t="shared" ca="1" si="95"/>
        <v>1.9512980555050463E-2</v>
      </c>
      <c r="BL13" s="53">
        <f t="shared" ca="1" si="95"/>
        <v>1.8747871284791273E-2</v>
      </c>
      <c r="BM13" s="53">
        <f ca="1">IF(ISNA(BL5),NA(),IF(BM4&lt;$C$10,(BM5/OFFSET(BM5,0,-BM4))^(1/(BM4)),(BM5/OFFSET(BM5,0,-$C$10))^(1/$C$10))-1)</f>
        <v>1.7176344327505699E-2</v>
      </c>
      <c r="BN13" s="53">
        <f t="shared" ca="1" si="95"/>
        <v>1.6706254100365747E-2</v>
      </c>
      <c r="BO13" s="53" t="e">
        <f t="shared" ca="1" si="95"/>
        <v>#N/A</v>
      </c>
      <c r="BP13" s="53" t="e">
        <f t="shared" ca="1" si="95"/>
        <v>#N/A</v>
      </c>
      <c r="BQ13" s="53" t="e">
        <f t="shared" ca="1" si="95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5"/>
        <v>#N/A</v>
      </c>
      <c r="BT13" s="53" t="e">
        <f t="shared" ca="1" si="95"/>
        <v>#N/A</v>
      </c>
      <c r="BU13" s="53" t="e">
        <f t="shared" ref="BU13:EF13" ca="1" si="96">IF(ISNA(BT5),NA(),IF(BU4&lt;$C$10,(BU5/OFFSET(BU5,0,-BU4))^(1/(BU4)),(BU5/OFFSET(BU5,0,-$C$10))^(1/$C$10))-1)</f>
        <v>#N/A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451</v>
      </c>
      <c r="C14" s="21">
        <f>C4*(1+C12)</f>
        <v>190456.53246185923</v>
      </c>
      <c r="F14" s="19" t="s">
        <v>593</v>
      </c>
      <c r="G14" s="53">
        <f ca="1">H14</f>
        <v>6.4516129032258007E-2</v>
      </c>
      <c r="H14" s="53">
        <f ca="1">IF(ISNA(G8),NA(),IF(H4&lt;$C$10,(H8/OFFSET(H8,0,-H4))^(1/(H4)),(H8/OFFSET(H8,0,-$C$10))^(1/$C$10))-1)</f>
        <v>6.4516129032258007E-2</v>
      </c>
      <c r="I14" s="53">
        <f t="shared" ref="I14:BT14" ca="1" si="99">IF(ISNA(H8),NA(),IF(I4&lt;$C$10,(I8/OFFSET(I8,0,-I4))^(1/(I4)),(I8/OFFSET(I8,0,-$C$10))^(1/$C$10))-1)</f>
        <v>0.25595356396592539</v>
      </c>
      <c r="J14" s="53">
        <f t="shared" ca="1" si="99"/>
        <v>0.3708858330595719</v>
      </c>
      <c r="K14" s="53">
        <f t="shared" ca="1" si="99"/>
        <v>0.40804313637498169</v>
      </c>
      <c r="L14" s="53">
        <f t="shared" ca="1" si="99"/>
        <v>0.40413134042190979</v>
      </c>
      <c r="M14" s="53">
        <f t="shared" ca="1" si="99"/>
        <v>0.45694201800303014</v>
      </c>
      <c r="N14" s="53">
        <f t="shared" ca="1" si="99"/>
        <v>0.464630720135363</v>
      </c>
      <c r="O14" s="53">
        <f t="shared" ca="1" si="99"/>
        <v>0.3766698892702911</v>
      </c>
      <c r="P14" s="53">
        <f t="shared" ca="1" si="99"/>
        <v>0.31720171903196248</v>
      </c>
      <c r="Q14" s="53">
        <f t="shared" ca="1" si="99"/>
        <v>0.28607739481449035</v>
      </c>
      <c r="R14" s="53">
        <f t="shared" ca="1" si="99"/>
        <v>0.27890974022815973</v>
      </c>
      <c r="S14" s="53">
        <f t="shared" ca="1" si="99"/>
        <v>0.20265745518493672</v>
      </c>
      <c r="T14" s="53">
        <f t="shared" ca="1" si="99"/>
        <v>0.21577209850741319</v>
      </c>
      <c r="U14" s="53">
        <f t="shared" ca="1" si="99"/>
        <v>0.21661254019056986</v>
      </c>
      <c r="V14" s="53">
        <f t="shared" ca="1" si="99"/>
        <v>0.21478075965504817</v>
      </c>
      <c r="W14" s="53">
        <f t="shared" ca="1" si="99"/>
        <v>0.17843082772238872</v>
      </c>
      <c r="X14" s="53">
        <f t="shared" ca="1" si="99"/>
        <v>0.19970732482782561</v>
      </c>
      <c r="Y14" s="53">
        <f t="shared" ca="1" si="99"/>
        <v>0.17756513651189043</v>
      </c>
      <c r="Z14" s="53">
        <f t="shared" ca="1" si="99"/>
        <v>0.16948283480298088</v>
      </c>
      <c r="AA14" s="53">
        <f t="shared" ca="1" si="99"/>
        <v>0.1643981743111822</v>
      </c>
      <c r="AB14" s="53">
        <f t="shared" ca="1" si="99"/>
        <v>0.18158199822983323</v>
      </c>
      <c r="AC14" s="53">
        <f t="shared" ca="1" si="99"/>
        <v>0.15722183399530265</v>
      </c>
      <c r="AD14" s="53">
        <f t="shared" ca="1" si="99"/>
        <v>0.14950004727888544</v>
      </c>
      <c r="AE14" s="53">
        <f t="shared" ca="1" si="99"/>
        <v>0.12931521141998759</v>
      </c>
      <c r="AF14" s="53">
        <f t="shared" ca="1" si="99"/>
        <v>0.11665805558326636</v>
      </c>
      <c r="AG14" s="53">
        <f t="shared" ca="1" si="99"/>
        <v>0.10928541489199395</v>
      </c>
      <c r="AH14" s="53">
        <f t="shared" ca="1" si="99"/>
        <v>0.12436481463874594</v>
      </c>
      <c r="AI14" s="53">
        <f t="shared" ca="1" si="99"/>
        <v>0.10859601800153929</v>
      </c>
      <c r="AJ14" s="53">
        <f t="shared" ca="1" si="99"/>
        <v>9.7989951064676672E-2</v>
      </c>
      <c r="AK14" s="53">
        <f ca="1">IF(ISNA(AJ8),NA(),IF(AK4&lt;$C$10,(AK8/OFFSET(AK8,0,-AK4))^(1/(AK4)),(AK8/OFFSET(AK8,0,-$C$10))^(1/$C$10))-1)</f>
        <v>8.3342776041928746E-2</v>
      </c>
      <c r="AL14" s="53">
        <f t="shared" ca="1" si="99"/>
        <v>6.119158846341155E-2</v>
      </c>
      <c r="AM14" s="53">
        <f t="shared" ca="1" si="99"/>
        <v>3.7599314888784097E-2</v>
      </c>
      <c r="AN14" s="53">
        <f t="shared" ca="1" si="99"/>
        <v>4.0433926533820497E-2</v>
      </c>
      <c r="AO14" s="53">
        <f t="shared" ca="1" si="99"/>
        <v>4.0116670737555316E-2</v>
      </c>
      <c r="AP14" s="53">
        <f t="shared" ca="1" si="99"/>
        <v>2.9279892268450958E-2</v>
      </c>
      <c r="AQ14" s="53">
        <f t="shared" ca="1" si="99"/>
        <v>1.6668423636348129E-2</v>
      </c>
      <c r="AR14" s="53">
        <f t="shared" ca="1" si="99"/>
        <v>-5.2391874026253005E-3</v>
      </c>
      <c r="AS14" s="53">
        <f t="shared" ca="1" si="99"/>
        <v>-2.4865196965998426E-2</v>
      </c>
      <c r="AT14" s="53">
        <f t="shared" ca="1" si="99"/>
        <v>-3.1841915581096614E-2</v>
      </c>
      <c r="AU14" s="53">
        <f t="shared" ca="1" si="99"/>
        <v>-3.0938380443755853E-2</v>
      </c>
      <c r="AV14" s="53">
        <f t="shared" ca="1" si="99"/>
        <v>-2.2928809167440889E-2</v>
      </c>
      <c r="AW14" s="53">
        <f t="shared" ca="1" si="99"/>
        <v>-1.5418420888734907E-2</v>
      </c>
      <c r="AX14" s="53">
        <f t="shared" ca="1" si="99"/>
        <v>-2.3158978067030045E-2</v>
      </c>
      <c r="AY14" s="53">
        <f t="shared" ca="1" si="99"/>
        <v>-3.3250277270608364E-2</v>
      </c>
      <c r="AZ14" s="53">
        <f t="shared" ca="1" si="99"/>
        <v>-4.5135191091832616E-2</v>
      </c>
      <c r="BA14" s="53">
        <f t="shared" ca="1" si="99"/>
        <v>-4.3368028362182676E-2</v>
      </c>
      <c r="BB14" s="53">
        <f t="shared" ca="1" si="99"/>
        <v>-3.2316941194917903E-2</v>
      </c>
      <c r="BC14" s="53">
        <f t="shared" ca="1" si="99"/>
        <v>-1.0359440427503031E-2</v>
      </c>
      <c r="BD14" s="53">
        <f t="shared" ca="1" si="99"/>
        <v>-6.2541714467895249E-3</v>
      </c>
      <c r="BE14" s="53">
        <f t="shared" ca="1" si="99"/>
        <v>-2.3665916151267563E-3</v>
      </c>
      <c r="BF14" s="53">
        <f t="shared" ca="1" si="99"/>
        <v>-9.1120448157887557E-3</v>
      </c>
      <c r="BG14" s="53">
        <f t="shared" ca="1" si="99"/>
        <v>-3.1496413777819421E-2</v>
      </c>
      <c r="BH14" s="53">
        <f t="shared" ca="1" si="99"/>
        <v>-3.7518187613884701E-2</v>
      </c>
      <c r="BI14" s="53">
        <f t="shared" ca="1" si="99"/>
        <v>-2.5808031131433484E-2</v>
      </c>
      <c r="BJ14" s="53">
        <f t="shared" ca="1" si="99"/>
        <v>-1.2193449056048244E-2</v>
      </c>
      <c r="BK14" s="53">
        <f t="shared" ca="1" si="99"/>
        <v>-1.3881431235029384E-2</v>
      </c>
      <c r="BL14" s="53">
        <f t="shared" ca="1" si="99"/>
        <v>-1.3249940262426874E-2</v>
      </c>
      <c r="BM14" s="53">
        <f t="shared" ca="1" si="99"/>
        <v>-1.8874945863501358E-2</v>
      </c>
      <c r="BN14" s="53">
        <f t="shared" ca="1" si="99"/>
        <v>-3.7478995924928871E-2</v>
      </c>
      <c r="BO14" s="53" t="e">
        <f t="shared" ca="1" si="99"/>
        <v>#N/A</v>
      </c>
      <c r="BP14" s="53" t="e">
        <f t="shared" ca="1" si="99"/>
        <v>#N/A</v>
      </c>
      <c r="BQ14" s="53" t="e">
        <f t="shared" ca="1" si="99"/>
        <v>#N/A</v>
      </c>
      <c r="BR14" s="53" t="e">
        <f t="shared" ca="1" si="99"/>
        <v>#N/A</v>
      </c>
      <c r="BS14" s="53" t="e">
        <f t="shared" ca="1" si="99"/>
        <v>#N/A</v>
      </c>
      <c r="BT14" s="53" t="e">
        <f t="shared" ca="1" si="99"/>
        <v>#N/A</v>
      </c>
      <c r="BU14" s="53" t="e">
        <f t="shared" ref="BU14:EF14" ca="1" si="100">IF(ISNA(BT8),NA(),IF(BU4&lt;$C$10,(BU8/OFFSET(BU8,0,-BU4))^(1/(BU4)),(BU8/OFFSET(BU8,0,-$C$10))^(1/$C$10))-1)</f>
        <v>#N/A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464</v>
      </c>
      <c r="C15" s="25">
        <f>IFERROR(IF(VLOOKUP(B2,Country_Data!C:M,11,FALSE)=0,0.047,VLOOKUP(B2,Country_Data!C:M,11,FALSE)*$C$32),0.047)</f>
        <v>0.33477555291015176</v>
      </c>
      <c r="E15" s="90"/>
      <c r="F15" s="19" t="s">
        <v>560</v>
      </c>
      <c r="G15" s="53" t="e">
        <f ca="1">H15</f>
        <v>#N/A</v>
      </c>
      <c r="H15" s="53" t="e">
        <f t="shared" ref="H15:BS15" ca="1" si="103">IF(ISNA(G6),NA(),IF(H4-$C$9&lt;$C$10,(H6/OFFSET(H6,0,-H4+$C$9))^(1/(H4-$C$9)),(H6/OFFSET(H6,0,-$C$10))^(1/$C$10))-1)</f>
        <v>#N/A</v>
      </c>
      <c r="I15" s="53" t="e">
        <f t="shared" ca="1" si="103"/>
        <v>#N/A</v>
      </c>
      <c r="J15" s="53">
        <f t="shared" ca="1" si="103"/>
        <v>0.19999999999999996</v>
      </c>
      <c r="K15" s="53">
        <f t="shared" ca="1" si="103"/>
        <v>0.30384048104052974</v>
      </c>
      <c r="L15" s="53">
        <f t="shared" ca="1" si="103"/>
        <v>0.28057916498749425</v>
      </c>
      <c r="M15" s="53">
        <f t="shared" ca="1" si="103"/>
        <v>0.3049669101523762</v>
      </c>
      <c r="N15" s="53">
        <f t="shared" ca="1" si="103"/>
        <v>0.27730844458753978</v>
      </c>
      <c r="O15" s="53">
        <f t="shared" ca="1" si="103"/>
        <v>0.34080129120845726</v>
      </c>
      <c r="P15" s="53">
        <f t="shared" ca="1" si="103"/>
        <v>0.35967663308005049</v>
      </c>
      <c r="Q15" s="53">
        <f t="shared" ca="1" si="103"/>
        <v>0.38494617954187293</v>
      </c>
      <c r="R15" s="53">
        <f t="shared" ca="1" si="103"/>
        <v>0.38539221705130888</v>
      </c>
      <c r="S15" s="53">
        <f t="shared" ca="1" si="103"/>
        <v>0.42101107206219512</v>
      </c>
      <c r="T15" s="53">
        <f t="shared" ca="1" si="103"/>
        <v>0.34980339295560592</v>
      </c>
      <c r="U15" s="53">
        <f t="shared" ca="1" si="103"/>
        <v>0.35884774755253868</v>
      </c>
      <c r="V15" s="53">
        <f t="shared" ca="1" si="103"/>
        <v>0.34041550455524372</v>
      </c>
      <c r="W15" s="53">
        <f t="shared" ca="1" si="103"/>
        <v>0.33645250318244213</v>
      </c>
      <c r="X15" s="53">
        <f t="shared" ca="1" si="103"/>
        <v>0.33231788128216078</v>
      </c>
      <c r="Y15" s="53">
        <f t="shared" ca="1" si="103"/>
        <v>0.3424791746486191</v>
      </c>
      <c r="Z15" s="53">
        <f t="shared" ca="1" si="103"/>
        <v>0.28171221735965468</v>
      </c>
      <c r="AA15" s="53">
        <f t="shared" ca="1" si="103"/>
        <v>0.25492160987594636</v>
      </c>
      <c r="AB15" s="53">
        <f t="shared" ca="1" si="103"/>
        <v>0.23447369897092529</v>
      </c>
      <c r="AC15" s="53">
        <f t="shared" ca="1" si="103"/>
        <v>0.21146029844402792</v>
      </c>
      <c r="AD15" s="53">
        <f t="shared" ca="1" si="103"/>
        <v>0.1976045251825298</v>
      </c>
      <c r="AE15" s="53">
        <f t="shared" ca="1" si="103"/>
        <v>0.18658320648415172</v>
      </c>
      <c r="AF15" s="53">
        <f t="shared" ca="1" si="103"/>
        <v>0.18765589049477471</v>
      </c>
      <c r="AG15" s="53">
        <f t="shared" ca="1" si="103"/>
        <v>0.17386023594831235</v>
      </c>
      <c r="AH15" s="53">
        <f t="shared" ca="1" si="103"/>
        <v>0.17459777940285015</v>
      </c>
      <c r="AI15" s="53">
        <f t="shared" ca="1" si="103"/>
        <v>0.16950078584955053</v>
      </c>
      <c r="AJ15" s="53">
        <f t="shared" ca="1" si="103"/>
        <v>0.15332819337264647</v>
      </c>
      <c r="AK15" s="53">
        <f t="shared" ca="1" si="103"/>
        <v>0.14903551336301368</v>
      </c>
      <c r="AL15" s="53">
        <f t="shared" ca="1" si="103"/>
        <v>0.13225144758789309</v>
      </c>
      <c r="AM15" s="53">
        <f t="shared" ca="1" si="103"/>
        <v>0.11230028889083132</v>
      </c>
      <c r="AN15" s="53">
        <f t="shared" ca="1" si="103"/>
        <v>0.10774427335701375</v>
      </c>
      <c r="AO15" s="53">
        <f t="shared" ca="1" si="103"/>
        <v>0.10525299086988382</v>
      </c>
      <c r="AP15" s="53">
        <f t="shared" ca="1" si="103"/>
        <v>9.5869448379488187E-2</v>
      </c>
      <c r="AQ15" s="53">
        <f t="shared" ca="1" si="103"/>
        <v>9.0880533332673652E-2</v>
      </c>
      <c r="AR15" s="53">
        <f t="shared" ca="1" si="103"/>
        <v>8.6322401421550454E-2</v>
      </c>
      <c r="AS15" s="53">
        <f t="shared" ca="1" si="103"/>
        <v>7.5687121248160683E-2</v>
      </c>
      <c r="AT15" s="53">
        <f t="shared" ca="1" si="103"/>
        <v>6.7817652484895463E-2</v>
      </c>
      <c r="AU15" s="53">
        <f t="shared" ca="1" si="103"/>
        <v>6.3739860262186365E-2</v>
      </c>
      <c r="AV15" s="53">
        <f t="shared" ca="1" si="103"/>
        <v>5.7950555628943023E-2</v>
      </c>
      <c r="AW15" s="53">
        <f t="shared" ca="1" si="103"/>
        <v>5.0335707650636996E-2</v>
      </c>
      <c r="AX15" s="53">
        <f t="shared" ca="1" si="103"/>
        <v>4.6645498867204926E-2</v>
      </c>
      <c r="AY15" s="53">
        <f t="shared" ca="1" si="103"/>
        <v>4.241251649089528E-2</v>
      </c>
      <c r="AZ15" s="53">
        <f t="shared" ca="1" si="103"/>
        <v>3.7746473964389349E-2</v>
      </c>
      <c r="BA15" s="53">
        <f t="shared" ca="1" si="103"/>
        <v>3.5382772108161431E-2</v>
      </c>
      <c r="BB15" s="53">
        <f t="shared" ca="1" si="103"/>
        <v>3.4782996451458326E-2</v>
      </c>
      <c r="BC15" s="53">
        <f t="shared" ca="1" si="103"/>
        <v>3.3347723258923434E-2</v>
      </c>
      <c r="BD15" s="53">
        <f t="shared" ca="1" si="103"/>
        <v>3.0457277761090085E-2</v>
      </c>
      <c r="BE15" s="53">
        <f t="shared" ca="1" si="103"/>
        <v>2.9816760164408151E-2</v>
      </c>
      <c r="BF15" s="53">
        <f t="shared" ca="1" si="103"/>
        <v>2.8797860654553364E-2</v>
      </c>
      <c r="BG15" s="53">
        <f t="shared" ca="1" si="103"/>
        <v>2.8049095088717335E-2</v>
      </c>
      <c r="BH15" s="53">
        <f t="shared" ca="1" si="103"/>
        <v>2.633436588383975E-2</v>
      </c>
      <c r="BI15" s="53">
        <f t="shared" ca="1" si="103"/>
        <v>2.7095763398377715E-2</v>
      </c>
      <c r="BJ15" s="53">
        <f t="shared" ca="1" si="103"/>
        <v>2.5643127228340612E-2</v>
      </c>
      <c r="BK15" s="53">
        <f t="shared" ca="1" si="103"/>
        <v>2.3487184388415905E-2</v>
      </c>
      <c r="BL15" s="53">
        <f t="shared" ca="1" si="103"/>
        <v>2.1838668551369622E-2</v>
      </c>
      <c r="BM15" s="53">
        <f t="shared" ca="1" si="103"/>
        <v>2.1417274371156036E-2</v>
      </c>
      <c r="BN15" s="53">
        <f t="shared" ca="1" si="103"/>
        <v>1.9777986573655815E-2</v>
      </c>
      <c r="BO15" s="53" t="e">
        <f t="shared" ca="1" si="103"/>
        <v>#N/A</v>
      </c>
      <c r="BP15" s="53" t="e">
        <f t="shared" ca="1" si="103"/>
        <v>#N/A</v>
      </c>
      <c r="BQ15" s="53" t="e">
        <f t="shared" ca="1" si="103"/>
        <v>#N/A</v>
      </c>
      <c r="BR15" s="53" t="e">
        <f t="shared" ca="1" si="103"/>
        <v>#N/A</v>
      </c>
      <c r="BS15" s="53" t="e">
        <f t="shared" ca="1" si="103"/>
        <v>#N/A</v>
      </c>
      <c r="BT15" s="53" t="e">
        <f t="shared" ref="BT15:EE15" ca="1" si="104">IF(ISNA(BS6),NA(),IF(BT4-$C$9&lt;$C$10,(BT6/OFFSET(BT6,0,-BT4+$C$9))^(1/(BT4-$C$9)),(BT6/OFFSET(BT6,0,-$C$10))^(1/$C$10))-1)</f>
        <v>#N/A</v>
      </c>
      <c r="BU15" s="53" t="e">
        <f t="shared" ca="1" si="104"/>
        <v>#N/A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463</v>
      </c>
      <c r="C16" s="21">
        <f>IF(Projections!Z39="",VLOOKUP(B2,Country_Data!C:L,10,FALSE),Projections!Z39)</f>
        <v>7557.7282499999992</v>
      </c>
      <c r="E16" s="90" t="s">
        <v>577</v>
      </c>
      <c r="F16" s="19" t="s">
        <v>561</v>
      </c>
      <c r="G16" s="91">
        <f ca="1">IFERROR(AVERAGE(E14:G14),NA())</f>
        <v>6.4516129032258007E-2</v>
      </c>
      <c r="H16" s="91">
        <f t="shared" ref="H16:O16" ca="1" si="107">IFERROR(AVERAGE(F14:H14),NA())</f>
        <v>6.4516129032258007E-2</v>
      </c>
      <c r="I16" s="91">
        <f t="shared" ca="1" si="107"/>
        <v>0.12832860734348048</v>
      </c>
      <c r="J16" s="91">
        <f t="shared" ca="1" si="107"/>
        <v>0.23045184201925176</v>
      </c>
      <c r="K16" s="91">
        <f t="shared" ca="1" si="107"/>
        <v>0.34496084446682634</v>
      </c>
      <c r="L16" s="91">
        <f t="shared" ca="1" si="107"/>
        <v>0.39435343661882111</v>
      </c>
      <c r="M16" s="91">
        <f ca="1">IFERROR(AVERAGE(K14:M14),NA())</f>
        <v>0.42303883159997385</v>
      </c>
      <c r="N16" s="91">
        <f t="shared" ca="1" si="107"/>
        <v>0.44190135952010096</v>
      </c>
      <c r="O16" s="91">
        <f t="shared" ca="1" si="107"/>
        <v>0.43274754246956143</v>
      </c>
      <c r="P16" s="91">
        <f ca="1">IFERROR(AVERAGE(N14:P14),NA())</f>
        <v>0.38616744281253884</v>
      </c>
      <c r="Q16" s="91">
        <f t="shared" ref="Q16:AC16" ca="1" si="108">IFERROR(AVERAGE(O14:Q14),NA())</f>
        <v>0.32664966770558129</v>
      </c>
      <c r="R16" s="91">
        <f t="shared" ca="1" si="108"/>
        <v>0.29406295135820421</v>
      </c>
      <c r="S16" s="91">
        <f t="shared" ca="1" si="108"/>
        <v>0.25588153007586228</v>
      </c>
      <c r="T16" s="91">
        <f t="shared" ca="1" si="108"/>
        <v>0.23244643130683654</v>
      </c>
      <c r="U16" s="91">
        <f t="shared" ca="1" si="108"/>
        <v>0.21168069796097325</v>
      </c>
      <c r="V16" s="91">
        <f t="shared" ca="1" si="108"/>
        <v>0.21572179945101042</v>
      </c>
      <c r="W16" s="91">
        <f t="shared" ca="1" si="108"/>
        <v>0.20327470918933557</v>
      </c>
      <c r="X16" s="91">
        <f t="shared" ca="1" si="108"/>
        <v>0.19763963740175416</v>
      </c>
      <c r="Y16" s="91">
        <f t="shared" ca="1" si="108"/>
        <v>0.18523442968736825</v>
      </c>
      <c r="Z16" s="91">
        <f t="shared" ca="1" si="108"/>
        <v>0.18225176538089896</v>
      </c>
      <c r="AA16" s="91">
        <f t="shared" ca="1" si="108"/>
        <v>0.17048204854201784</v>
      </c>
      <c r="AB16" s="91">
        <f t="shared" ca="1" si="108"/>
        <v>0.17182100244799878</v>
      </c>
      <c r="AC16" s="91">
        <f t="shared" ca="1" si="108"/>
        <v>0.16773400217877268</v>
      </c>
      <c r="AD16" s="91">
        <f ca="1">IFERROR(AVERAGE(AB14:AD14),NA())</f>
        <v>0.16276795983467376</v>
      </c>
      <c r="AE16" s="91">
        <f ca="1">IFERROR(AVERAGE(AC14:AE14),NA())</f>
        <v>0.14534569756472523</v>
      </c>
      <c r="AF16" s="91">
        <f t="shared" ref="AF16:CP16" ca="1" si="109">IFERROR(AVERAGE(AD14:AF14),NA())</f>
        <v>0.13182443809404645</v>
      </c>
      <c r="AG16" s="91">
        <f t="shared" ca="1" si="109"/>
        <v>0.1184195606317493</v>
      </c>
      <c r="AH16" s="91">
        <f t="shared" ca="1" si="109"/>
        <v>0.11676942837133542</v>
      </c>
      <c r="AI16" s="91">
        <f t="shared" ca="1" si="109"/>
        <v>0.11408208251075973</v>
      </c>
      <c r="AJ16" s="91">
        <f t="shared" ca="1" si="109"/>
        <v>0.11031692790165397</v>
      </c>
      <c r="AK16" s="91">
        <f t="shared" ca="1" si="109"/>
        <v>9.664291503604823E-2</v>
      </c>
      <c r="AL16" s="91">
        <f t="shared" ca="1" si="109"/>
        <v>8.0841438523338985E-2</v>
      </c>
      <c r="AM16" s="91">
        <f t="shared" ca="1" si="109"/>
        <v>6.0711226464708133E-2</v>
      </c>
      <c r="AN16" s="91">
        <f t="shared" ca="1" si="109"/>
        <v>4.640827662867205E-2</v>
      </c>
      <c r="AO16" s="91">
        <f t="shared" ca="1" si="109"/>
        <v>3.9383304053386636E-2</v>
      </c>
      <c r="AP16" s="91">
        <f t="shared" ca="1" si="109"/>
        <v>3.6610163179942257E-2</v>
      </c>
      <c r="AQ16" s="91">
        <f t="shared" ca="1" si="109"/>
        <v>2.8688328880784802E-2</v>
      </c>
      <c r="AR16" s="91">
        <f t="shared" ca="1" si="109"/>
        <v>1.3569709500724595E-2</v>
      </c>
      <c r="AS16" s="91">
        <f t="shared" ca="1" si="109"/>
        <v>-4.4786535774251996E-3</v>
      </c>
      <c r="AT16" s="91">
        <f t="shared" ca="1" si="109"/>
        <v>-2.064876664990678E-2</v>
      </c>
      <c r="AU16" s="91">
        <f t="shared" ca="1" si="109"/>
        <v>-2.9215164330283632E-2</v>
      </c>
      <c r="AV16" s="91">
        <f t="shared" ca="1" si="109"/>
        <v>-2.8569701730764452E-2</v>
      </c>
      <c r="AW16" s="91">
        <f t="shared" ca="1" si="109"/>
        <v>-2.3095203499977218E-2</v>
      </c>
      <c r="AX16" s="91">
        <f t="shared" ca="1" si="109"/>
        <v>-2.0502069374401948E-2</v>
      </c>
      <c r="AY16" s="91">
        <f t="shared" ca="1" si="109"/>
        <v>-2.3942558742124437E-2</v>
      </c>
      <c r="AZ16" s="91">
        <f t="shared" ca="1" si="109"/>
        <v>-3.3848148809823675E-2</v>
      </c>
      <c r="BA16" s="91">
        <f t="shared" ca="1" si="109"/>
        <v>-4.0584498908207887E-2</v>
      </c>
      <c r="BB16" s="91">
        <f t="shared" ca="1" si="109"/>
        <v>-4.0273386882977734E-2</v>
      </c>
      <c r="BC16" s="91">
        <f t="shared" ca="1" si="109"/>
        <v>-2.868146999486787E-2</v>
      </c>
      <c r="BD16" s="91">
        <f t="shared" ca="1" si="109"/>
        <v>-1.6310184356403485E-2</v>
      </c>
      <c r="BE16" s="91">
        <f t="shared" ca="1" si="109"/>
        <v>-6.3267344964731036E-3</v>
      </c>
      <c r="BF16" s="91">
        <f t="shared" ca="1" si="109"/>
        <v>-5.9109359592350126E-3</v>
      </c>
      <c r="BG16" s="91">
        <f t="shared" ca="1" si="109"/>
        <v>-1.4325016736244978E-2</v>
      </c>
      <c r="BH16" s="91">
        <f t="shared" ca="1" si="109"/>
        <v>-2.6042215402497626E-2</v>
      </c>
      <c r="BI16" s="91">
        <f t="shared" ca="1" si="109"/>
        <v>-3.16075441743792E-2</v>
      </c>
      <c r="BJ16" s="91">
        <f t="shared" ca="1" si="109"/>
        <v>-2.5173222600455476E-2</v>
      </c>
      <c r="BK16" s="91">
        <f t="shared" ca="1" si="109"/>
        <v>-1.7294303807503703E-2</v>
      </c>
      <c r="BL16" s="91">
        <f t="shared" ca="1" si="109"/>
        <v>-1.3108273517834834E-2</v>
      </c>
      <c r="BM16" s="91">
        <f t="shared" ca="1" si="109"/>
        <v>-1.5335439120319205E-2</v>
      </c>
      <c r="BN16" s="91">
        <f t="shared" ca="1" si="109"/>
        <v>-2.3201294016952367E-2</v>
      </c>
      <c r="BO16" s="91" t="e">
        <f t="shared" ca="1" si="109"/>
        <v>#N/A</v>
      </c>
      <c r="BP16" s="91" t="e">
        <f t="shared" ca="1" si="109"/>
        <v>#N/A</v>
      </c>
      <c r="BQ16" s="91" t="e">
        <f t="shared" ca="1" si="109"/>
        <v>#N/A</v>
      </c>
      <c r="BR16" s="91" t="e">
        <f t="shared" ca="1" si="109"/>
        <v>#N/A</v>
      </c>
      <c r="BS16" s="91" t="e">
        <f t="shared" ca="1" si="109"/>
        <v>#N/A</v>
      </c>
      <c r="BT16" s="91" t="e">
        <f t="shared" ca="1" si="109"/>
        <v>#N/A</v>
      </c>
      <c r="BU16" s="91" t="e">
        <f t="shared" ca="1" si="109"/>
        <v>#N/A</v>
      </c>
      <c r="BV16" s="91" t="e">
        <f t="shared" ca="1" si="109"/>
        <v>#N/A</v>
      </c>
      <c r="BW16" s="91" t="e">
        <f t="shared" ca="1" si="109"/>
        <v>#N/A</v>
      </c>
      <c r="BX16" s="91" t="e">
        <f t="shared" ca="1" si="109"/>
        <v>#N/A</v>
      </c>
      <c r="BY16" s="91" t="e">
        <f t="shared" ca="1" si="109"/>
        <v>#N/A</v>
      </c>
      <c r="BZ16" s="91" t="e">
        <f t="shared" ca="1" si="109"/>
        <v>#N/A</v>
      </c>
      <c r="CA16" s="91" t="e">
        <f t="shared" ca="1" si="109"/>
        <v>#N/A</v>
      </c>
      <c r="CB16" s="91" t="e">
        <f t="shared" ca="1" si="109"/>
        <v>#N/A</v>
      </c>
      <c r="CC16" s="91" t="e">
        <f t="shared" ca="1" si="109"/>
        <v>#N/A</v>
      </c>
      <c r="CD16" s="91" t="e">
        <f t="shared" ca="1" si="109"/>
        <v>#N/A</v>
      </c>
      <c r="CE16" s="91" t="e">
        <f t="shared" ca="1" si="109"/>
        <v>#N/A</v>
      </c>
      <c r="CF16" s="91" t="e">
        <f t="shared" ca="1" si="109"/>
        <v>#N/A</v>
      </c>
      <c r="CG16" s="91" t="e">
        <f t="shared" ca="1" si="109"/>
        <v>#N/A</v>
      </c>
      <c r="CH16" s="91" t="e">
        <f t="shared" ca="1" si="109"/>
        <v>#N/A</v>
      </c>
      <c r="CI16" s="91" t="e">
        <f t="shared" ca="1" si="109"/>
        <v>#N/A</v>
      </c>
      <c r="CJ16" s="91" t="e">
        <f t="shared" ca="1" si="109"/>
        <v>#N/A</v>
      </c>
      <c r="CK16" s="91" t="e">
        <f t="shared" ca="1" si="109"/>
        <v>#N/A</v>
      </c>
      <c r="CL16" s="91" t="e">
        <f t="shared" ca="1" si="109"/>
        <v>#N/A</v>
      </c>
      <c r="CM16" s="91" t="e">
        <f t="shared" ca="1" si="109"/>
        <v>#N/A</v>
      </c>
      <c r="CN16" s="91" t="e">
        <f t="shared" ca="1" si="109"/>
        <v>#N/A</v>
      </c>
      <c r="CO16" s="91" t="e">
        <f t="shared" ca="1" si="109"/>
        <v>#N/A</v>
      </c>
      <c r="CP16" s="91" t="e">
        <f t="shared" ca="1" si="109"/>
        <v>#N/A</v>
      </c>
      <c r="CQ16" s="91" t="e">
        <f t="shared" ref="CQ16:FB16" ca="1" si="110">IFERROR(AVERAGE(CO14:CQ14),NA())</f>
        <v>#N/A</v>
      </c>
      <c r="CR16" s="91" t="e">
        <f t="shared" ca="1" si="110"/>
        <v>#N/A</v>
      </c>
      <c r="CS16" s="91" t="e">
        <f t="shared" ca="1" si="110"/>
        <v>#N/A</v>
      </c>
      <c r="CT16" s="91" t="e">
        <f t="shared" ca="1" si="110"/>
        <v>#N/A</v>
      </c>
      <c r="CU16" s="91" t="e">
        <f t="shared" ca="1" si="110"/>
        <v>#N/A</v>
      </c>
      <c r="CV16" s="91" t="e">
        <f t="shared" ca="1" si="110"/>
        <v>#N/A</v>
      </c>
      <c r="CW16" s="91" t="e">
        <f t="shared" ca="1" si="110"/>
        <v>#N/A</v>
      </c>
      <c r="CX16" s="91" t="e">
        <f t="shared" ca="1" si="110"/>
        <v>#N/A</v>
      </c>
      <c r="CY16" s="91" t="e">
        <f t="shared" ca="1" si="110"/>
        <v>#N/A</v>
      </c>
      <c r="CZ16" s="91" t="e">
        <f t="shared" ca="1" si="110"/>
        <v>#N/A</v>
      </c>
      <c r="DA16" s="91" t="e">
        <f t="shared" ca="1" si="110"/>
        <v>#N/A</v>
      </c>
      <c r="DB16" s="91" t="e">
        <f t="shared" ca="1" si="110"/>
        <v>#N/A</v>
      </c>
      <c r="DC16" s="91" t="e">
        <f t="shared" ca="1" si="110"/>
        <v>#N/A</v>
      </c>
      <c r="DD16" s="91" t="e">
        <f t="shared" ca="1" si="110"/>
        <v>#N/A</v>
      </c>
      <c r="DE16" s="91" t="e">
        <f t="shared" ca="1" si="110"/>
        <v>#N/A</v>
      </c>
      <c r="DF16" s="91" t="e">
        <f t="shared" ca="1" si="110"/>
        <v>#N/A</v>
      </c>
      <c r="DG16" s="91" t="e">
        <f t="shared" ca="1" si="110"/>
        <v>#N/A</v>
      </c>
      <c r="DH16" s="91" t="e">
        <f t="shared" ca="1" si="110"/>
        <v>#N/A</v>
      </c>
      <c r="DI16" s="91" t="e">
        <f t="shared" ca="1" si="110"/>
        <v>#N/A</v>
      </c>
      <c r="DJ16" s="91" t="e">
        <f t="shared" ca="1" si="110"/>
        <v>#N/A</v>
      </c>
      <c r="DK16" s="91" t="e">
        <f t="shared" ca="1" si="110"/>
        <v>#N/A</v>
      </c>
      <c r="DL16" s="91" t="e">
        <f t="shared" ca="1" si="110"/>
        <v>#N/A</v>
      </c>
      <c r="DM16" s="91" t="e">
        <f t="shared" ca="1" si="110"/>
        <v>#N/A</v>
      </c>
      <c r="DN16" s="91" t="e">
        <f t="shared" ca="1" si="110"/>
        <v>#N/A</v>
      </c>
      <c r="DO16" s="91" t="e">
        <f t="shared" ca="1" si="110"/>
        <v>#N/A</v>
      </c>
      <c r="DP16" s="91" t="e">
        <f t="shared" ca="1" si="110"/>
        <v>#N/A</v>
      </c>
      <c r="DQ16" s="91" t="e">
        <f t="shared" ca="1" si="110"/>
        <v>#N/A</v>
      </c>
      <c r="DR16" s="91" t="e">
        <f t="shared" ca="1" si="110"/>
        <v>#N/A</v>
      </c>
      <c r="DS16" s="91" t="e">
        <f t="shared" ca="1" si="110"/>
        <v>#N/A</v>
      </c>
      <c r="DT16" s="91" t="e">
        <f t="shared" ca="1" si="110"/>
        <v>#N/A</v>
      </c>
      <c r="DU16" s="91" t="e">
        <f t="shared" ca="1" si="110"/>
        <v>#N/A</v>
      </c>
      <c r="DV16" s="91" t="e">
        <f t="shared" ca="1" si="110"/>
        <v>#N/A</v>
      </c>
      <c r="DW16" s="91" t="e">
        <f t="shared" ca="1" si="110"/>
        <v>#N/A</v>
      </c>
      <c r="DX16" s="91" t="e">
        <f t="shared" ca="1" si="110"/>
        <v>#N/A</v>
      </c>
      <c r="DY16" s="91" t="e">
        <f t="shared" ca="1" si="110"/>
        <v>#N/A</v>
      </c>
      <c r="DZ16" s="91" t="e">
        <f t="shared" ca="1" si="110"/>
        <v>#N/A</v>
      </c>
      <c r="EA16" s="91" t="e">
        <f t="shared" ca="1" si="110"/>
        <v>#N/A</v>
      </c>
      <c r="EB16" s="91" t="e">
        <f t="shared" ca="1" si="110"/>
        <v>#N/A</v>
      </c>
      <c r="EC16" s="91" t="e">
        <f t="shared" ca="1" si="110"/>
        <v>#N/A</v>
      </c>
      <c r="ED16" s="91" t="e">
        <f t="shared" ca="1" si="110"/>
        <v>#N/A</v>
      </c>
      <c r="EE16" s="91" t="e">
        <f t="shared" ca="1" si="110"/>
        <v>#N/A</v>
      </c>
      <c r="EF16" s="91" t="e">
        <f t="shared" ca="1" si="110"/>
        <v>#N/A</v>
      </c>
      <c r="EG16" s="91" t="e">
        <f t="shared" ca="1" si="110"/>
        <v>#N/A</v>
      </c>
      <c r="EH16" s="91" t="e">
        <f t="shared" ca="1" si="110"/>
        <v>#N/A</v>
      </c>
      <c r="EI16" s="91" t="e">
        <f t="shared" ca="1" si="110"/>
        <v>#N/A</v>
      </c>
      <c r="EJ16" s="91" t="e">
        <f t="shared" ca="1" si="110"/>
        <v>#N/A</v>
      </c>
      <c r="EK16" s="91" t="e">
        <f t="shared" ca="1" si="110"/>
        <v>#N/A</v>
      </c>
      <c r="EL16" s="91" t="e">
        <f t="shared" ca="1" si="110"/>
        <v>#N/A</v>
      </c>
      <c r="EM16" s="91" t="e">
        <f t="shared" ca="1" si="110"/>
        <v>#N/A</v>
      </c>
      <c r="EN16" s="91" t="e">
        <f t="shared" ca="1" si="110"/>
        <v>#N/A</v>
      </c>
      <c r="EO16" s="91" t="e">
        <f t="shared" ca="1" si="110"/>
        <v>#N/A</v>
      </c>
      <c r="EP16" s="91" t="e">
        <f t="shared" ca="1" si="110"/>
        <v>#N/A</v>
      </c>
      <c r="EQ16" s="91" t="e">
        <f t="shared" ca="1" si="110"/>
        <v>#N/A</v>
      </c>
      <c r="ER16" s="91" t="e">
        <f t="shared" ca="1" si="110"/>
        <v>#N/A</v>
      </c>
      <c r="ES16" s="91" t="e">
        <f t="shared" ca="1" si="110"/>
        <v>#N/A</v>
      </c>
      <c r="ET16" s="91" t="e">
        <f t="shared" ca="1" si="110"/>
        <v>#N/A</v>
      </c>
      <c r="EU16" s="91" t="e">
        <f t="shared" ca="1" si="110"/>
        <v>#N/A</v>
      </c>
      <c r="EV16" s="91" t="e">
        <f t="shared" ca="1" si="110"/>
        <v>#N/A</v>
      </c>
      <c r="EW16" s="91" t="e">
        <f t="shared" ca="1" si="110"/>
        <v>#N/A</v>
      </c>
      <c r="EX16" s="91" t="e">
        <f t="shared" ca="1" si="110"/>
        <v>#N/A</v>
      </c>
      <c r="EY16" s="91" t="e">
        <f t="shared" ca="1" si="110"/>
        <v>#N/A</v>
      </c>
      <c r="EZ16" s="91" t="e">
        <f t="shared" ca="1" si="110"/>
        <v>#N/A</v>
      </c>
      <c r="FA16" s="91" t="e">
        <f t="shared" ca="1" si="110"/>
        <v>#N/A</v>
      </c>
      <c r="FB16" s="91" t="e">
        <f t="shared" ca="1" si="110"/>
        <v>#N/A</v>
      </c>
      <c r="FC16" s="91" t="e">
        <f t="shared" ref="FC16:HN16" ca="1" si="111">IFERROR(AVERAGE(FA14:FC14),NA())</f>
        <v>#N/A</v>
      </c>
      <c r="FD16" s="91" t="e">
        <f t="shared" ca="1" si="111"/>
        <v>#N/A</v>
      </c>
      <c r="FE16" s="91" t="e">
        <f t="shared" ca="1" si="111"/>
        <v>#N/A</v>
      </c>
      <c r="FF16" s="91" t="e">
        <f t="shared" ca="1" si="111"/>
        <v>#N/A</v>
      </c>
      <c r="FG16" s="91" t="e">
        <f t="shared" ca="1" si="111"/>
        <v>#N/A</v>
      </c>
      <c r="FH16" s="91" t="e">
        <f t="shared" ca="1" si="111"/>
        <v>#N/A</v>
      </c>
      <c r="FI16" s="91" t="e">
        <f t="shared" ca="1" si="111"/>
        <v>#N/A</v>
      </c>
      <c r="FJ16" s="91" t="e">
        <f t="shared" ca="1" si="111"/>
        <v>#N/A</v>
      </c>
      <c r="FK16" s="91" t="e">
        <f t="shared" ca="1" si="111"/>
        <v>#N/A</v>
      </c>
      <c r="FL16" s="91" t="e">
        <f t="shared" ca="1" si="111"/>
        <v>#N/A</v>
      </c>
      <c r="FM16" s="91" t="e">
        <f t="shared" ca="1" si="111"/>
        <v>#N/A</v>
      </c>
      <c r="FN16" s="91" t="e">
        <f t="shared" ca="1" si="111"/>
        <v>#N/A</v>
      </c>
      <c r="FO16" s="91" t="e">
        <f t="shared" ca="1" si="111"/>
        <v>#N/A</v>
      </c>
      <c r="FP16" s="91" t="e">
        <f t="shared" ca="1" si="111"/>
        <v>#N/A</v>
      </c>
      <c r="FQ16" s="91" t="e">
        <f t="shared" ca="1" si="111"/>
        <v>#N/A</v>
      </c>
      <c r="FR16" s="91" t="e">
        <f t="shared" ca="1" si="111"/>
        <v>#N/A</v>
      </c>
      <c r="FS16" s="91" t="e">
        <f t="shared" ca="1" si="111"/>
        <v>#N/A</v>
      </c>
      <c r="FT16" s="91" t="e">
        <f t="shared" ca="1" si="111"/>
        <v>#N/A</v>
      </c>
      <c r="FU16" s="91" t="e">
        <f t="shared" ca="1" si="111"/>
        <v>#N/A</v>
      </c>
      <c r="FV16" s="91" t="e">
        <f t="shared" ca="1" si="111"/>
        <v>#N/A</v>
      </c>
      <c r="FW16" s="91" t="e">
        <f t="shared" ca="1" si="111"/>
        <v>#N/A</v>
      </c>
      <c r="FX16" s="91" t="e">
        <f t="shared" ca="1" si="111"/>
        <v>#N/A</v>
      </c>
      <c r="FY16" s="91" t="e">
        <f t="shared" ca="1" si="111"/>
        <v>#N/A</v>
      </c>
      <c r="FZ16" s="91" t="e">
        <f t="shared" ca="1" si="111"/>
        <v>#N/A</v>
      </c>
      <c r="GA16" s="91" t="e">
        <f t="shared" ca="1" si="111"/>
        <v>#N/A</v>
      </c>
      <c r="GB16" s="91" t="e">
        <f t="shared" ca="1" si="111"/>
        <v>#N/A</v>
      </c>
      <c r="GC16" s="91" t="e">
        <f t="shared" ca="1" si="111"/>
        <v>#N/A</v>
      </c>
      <c r="GD16" s="91" t="e">
        <f t="shared" ca="1" si="111"/>
        <v>#N/A</v>
      </c>
      <c r="GE16" s="91" t="e">
        <f t="shared" ca="1" si="111"/>
        <v>#N/A</v>
      </c>
      <c r="GF16" s="91" t="e">
        <f t="shared" ca="1" si="111"/>
        <v>#N/A</v>
      </c>
      <c r="GG16" s="91" t="e">
        <f t="shared" ca="1" si="111"/>
        <v>#N/A</v>
      </c>
      <c r="GH16" s="91" t="e">
        <f t="shared" ca="1" si="111"/>
        <v>#N/A</v>
      </c>
      <c r="GI16" s="91" t="e">
        <f t="shared" ca="1" si="111"/>
        <v>#N/A</v>
      </c>
      <c r="GJ16" s="91" t="e">
        <f t="shared" ca="1" si="111"/>
        <v>#N/A</v>
      </c>
      <c r="GK16" s="91" t="e">
        <f t="shared" ca="1" si="111"/>
        <v>#N/A</v>
      </c>
      <c r="GL16" s="91" t="e">
        <f t="shared" ca="1" si="111"/>
        <v>#N/A</v>
      </c>
      <c r="GM16" s="91" t="e">
        <f t="shared" ca="1" si="111"/>
        <v>#N/A</v>
      </c>
      <c r="GN16" s="91" t="e">
        <f t="shared" ca="1" si="111"/>
        <v>#N/A</v>
      </c>
      <c r="GO16" s="91" t="e">
        <f t="shared" ca="1" si="111"/>
        <v>#N/A</v>
      </c>
      <c r="GP16" s="91" t="e">
        <f t="shared" ca="1" si="111"/>
        <v>#N/A</v>
      </c>
      <c r="GQ16" s="91" t="e">
        <f t="shared" ca="1" si="111"/>
        <v>#N/A</v>
      </c>
      <c r="GR16" s="91" t="e">
        <f t="shared" ca="1" si="111"/>
        <v>#N/A</v>
      </c>
      <c r="GS16" s="91" t="e">
        <f t="shared" ca="1" si="111"/>
        <v>#N/A</v>
      </c>
      <c r="GT16" s="91" t="e">
        <f t="shared" ca="1" si="111"/>
        <v>#N/A</v>
      </c>
      <c r="GU16" s="91" t="e">
        <f t="shared" ca="1" si="111"/>
        <v>#N/A</v>
      </c>
      <c r="GV16" s="91" t="e">
        <f t="shared" ca="1" si="111"/>
        <v>#N/A</v>
      </c>
      <c r="GW16" s="91" t="e">
        <f t="shared" ca="1" si="111"/>
        <v>#N/A</v>
      </c>
      <c r="GX16" s="91" t="e">
        <f t="shared" ca="1" si="111"/>
        <v>#N/A</v>
      </c>
      <c r="GY16" s="91" t="e">
        <f t="shared" ca="1" si="111"/>
        <v>#N/A</v>
      </c>
      <c r="GZ16" s="91" t="e">
        <f t="shared" ca="1" si="111"/>
        <v>#N/A</v>
      </c>
      <c r="HA16" s="91" t="e">
        <f t="shared" ca="1" si="111"/>
        <v>#N/A</v>
      </c>
      <c r="HB16" s="91" t="e">
        <f t="shared" ca="1" si="111"/>
        <v>#N/A</v>
      </c>
      <c r="HC16" s="91" t="e">
        <f t="shared" ca="1" si="111"/>
        <v>#N/A</v>
      </c>
      <c r="HD16" s="91" t="e">
        <f t="shared" ca="1" si="111"/>
        <v>#N/A</v>
      </c>
      <c r="HE16" s="91" t="e">
        <f t="shared" ca="1" si="111"/>
        <v>#N/A</v>
      </c>
      <c r="HF16" s="91" t="e">
        <f t="shared" ca="1" si="111"/>
        <v>#N/A</v>
      </c>
      <c r="HG16" s="91" t="e">
        <f t="shared" ca="1" si="111"/>
        <v>#N/A</v>
      </c>
      <c r="HH16" s="91" t="e">
        <f t="shared" ca="1" si="111"/>
        <v>#N/A</v>
      </c>
      <c r="HI16" s="91" t="e">
        <f t="shared" ca="1" si="111"/>
        <v>#N/A</v>
      </c>
      <c r="HJ16" s="91" t="e">
        <f t="shared" ca="1" si="111"/>
        <v>#N/A</v>
      </c>
      <c r="HK16" s="91" t="e">
        <f t="shared" ca="1" si="111"/>
        <v>#N/A</v>
      </c>
      <c r="HL16" s="91" t="e">
        <f t="shared" ca="1" si="111"/>
        <v>#N/A</v>
      </c>
      <c r="HM16" s="91" t="e">
        <f t="shared" ca="1" si="111"/>
        <v>#N/A</v>
      </c>
      <c r="HN16" s="91" t="e">
        <f t="shared" ca="1" si="111"/>
        <v>#N/A</v>
      </c>
      <c r="HO16" s="91" t="e">
        <f t="shared" ref="HO16:IN16" ca="1" si="112">IFERROR(AVERAGE(HM14:HO14),NA())</f>
        <v>#N/A</v>
      </c>
      <c r="HP16" s="91" t="e">
        <f t="shared" ca="1" si="112"/>
        <v>#N/A</v>
      </c>
      <c r="HQ16" s="91" t="e">
        <f t="shared" ca="1" si="112"/>
        <v>#N/A</v>
      </c>
      <c r="HR16" s="91" t="e">
        <f t="shared" ca="1" si="112"/>
        <v>#N/A</v>
      </c>
      <c r="HS16" s="91" t="e">
        <f t="shared" ca="1" si="112"/>
        <v>#N/A</v>
      </c>
      <c r="HT16" s="91" t="e">
        <f t="shared" ca="1" si="112"/>
        <v>#N/A</v>
      </c>
      <c r="HU16" s="91" t="e">
        <f t="shared" ca="1" si="112"/>
        <v>#N/A</v>
      </c>
      <c r="HV16" s="91" t="e">
        <f t="shared" ca="1" si="112"/>
        <v>#N/A</v>
      </c>
      <c r="HW16" s="91" t="e">
        <f t="shared" ca="1" si="112"/>
        <v>#N/A</v>
      </c>
      <c r="HX16" s="91" t="e">
        <f t="shared" ca="1" si="112"/>
        <v>#N/A</v>
      </c>
      <c r="HY16" s="91" t="e">
        <f t="shared" ca="1" si="112"/>
        <v>#N/A</v>
      </c>
      <c r="HZ16" s="91" t="e">
        <f t="shared" ca="1" si="112"/>
        <v>#N/A</v>
      </c>
      <c r="IA16" s="91" t="e">
        <f t="shared" ca="1" si="112"/>
        <v>#N/A</v>
      </c>
      <c r="IB16" s="91" t="e">
        <f t="shared" ca="1" si="112"/>
        <v>#N/A</v>
      </c>
      <c r="IC16" s="91" t="e">
        <f t="shared" ca="1" si="112"/>
        <v>#N/A</v>
      </c>
      <c r="ID16" s="91" t="e">
        <f t="shared" ca="1" si="112"/>
        <v>#N/A</v>
      </c>
      <c r="IE16" s="91" t="e">
        <f t="shared" ca="1" si="112"/>
        <v>#N/A</v>
      </c>
      <c r="IF16" s="91" t="e">
        <f t="shared" ca="1" si="112"/>
        <v>#N/A</v>
      </c>
      <c r="IG16" s="91" t="e">
        <f t="shared" ca="1" si="112"/>
        <v>#N/A</v>
      </c>
      <c r="IH16" s="91" t="e">
        <f t="shared" ca="1" si="112"/>
        <v>#N/A</v>
      </c>
      <c r="II16" s="91" t="e">
        <f t="shared" ca="1" si="112"/>
        <v>#N/A</v>
      </c>
      <c r="IJ16" s="91" t="e">
        <f t="shared" ca="1" si="112"/>
        <v>#N/A</v>
      </c>
      <c r="IK16" s="91" t="e">
        <f t="shared" ca="1" si="112"/>
        <v>#N/A</v>
      </c>
      <c r="IL16" s="91" t="e">
        <f t="shared" ca="1" si="112"/>
        <v>#N/A</v>
      </c>
      <c r="IM16" s="91" t="e">
        <f t="shared" ca="1" si="112"/>
        <v>#N/A</v>
      </c>
      <c r="IN16" s="91" t="e">
        <f t="shared" ca="1" si="112"/>
        <v>#N/A</v>
      </c>
    </row>
    <row r="17" spans="2:248" x14ac:dyDescent="0.3">
      <c r="B17" s="19" t="s">
        <v>490</v>
      </c>
      <c r="C17" s="23">
        <v>2.5000000000000001E-2</v>
      </c>
      <c r="E17" s="90" t="s">
        <v>577</v>
      </c>
      <c r="F17" s="19" t="s">
        <v>560</v>
      </c>
      <c r="G17" s="91" t="e">
        <f t="shared" ref="G17:AC17" ca="1" si="113">IFERROR(AVERAGE(E15:G15),NA())</f>
        <v>#N/A</v>
      </c>
      <c r="H17" s="91" t="e">
        <f t="shared" ca="1" si="113"/>
        <v>#N/A</v>
      </c>
      <c r="I17" s="91" t="e">
        <f t="shared" ca="1" si="113"/>
        <v>#N/A</v>
      </c>
      <c r="J17" s="91" t="e">
        <f t="shared" ca="1" si="113"/>
        <v>#N/A</v>
      </c>
      <c r="K17" s="91" t="e">
        <f t="shared" ca="1" si="113"/>
        <v>#N/A</v>
      </c>
      <c r="L17" s="91">
        <f t="shared" ca="1" si="113"/>
        <v>0.26147321534267465</v>
      </c>
      <c r="M17" s="91">
        <f t="shared" ca="1" si="113"/>
        <v>0.29646218539346675</v>
      </c>
      <c r="N17" s="91">
        <f t="shared" ca="1" si="113"/>
        <v>0.28761817324247008</v>
      </c>
      <c r="O17" s="91">
        <f t="shared" ca="1" si="113"/>
        <v>0.3076922153161244</v>
      </c>
      <c r="P17" s="91">
        <f t="shared" ca="1" si="113"/>
        <v>0.32592878962534916</v>
      </c>
      <c r="Q17" s="91">
        <f t="shared" ca="1" si="113"/>
        <v>0.36180803461012689</v>
      </c>
      <c r="R17" s="91">
        <f t="shared" ca="1" si="113"/>
        <v>0.37667167655774408</v>
      </c>
      <c r="S17" s="91">
        <f t="shared" ca="1" si="113"/>
        <v>0.3971164895517923</v>
      </c>
      <c r="T17" s="91">
        <f t="shared" ca="1" si="113"/>
        <v>0.38540222735636998</v>
      </c>
      <c r="U17" s="91">
        <f t="shared" ca="1" si="113"/>
        <v>0.37655407085677989</v>
      </c>
      <c r="V17" s="91">
        <f t="shared" ca="1" si="113"/>
        <v>0.3496888816877961</v>
      </c>
      <c r="W17" s="91">
        <f t="shared" ca="1" si="113"/>
        <v>0.34523858509674149</v>
      </c>
      <c r="X17" s="91">
        <f t="shared" ca="1" si="113"/>
        <v>0.33639529633994886</v>
      </c>
      <c r="Y17" s="91">
        <f t="shared" ca="1" si="113"/>
        <v>0.33708318637107398</v>
      </c>
      <c r="Z17" s="91">
        <f t="shared" ca="1" si="113"/>
        <v>0.31883642443014487</v>
      </c>
      <c r="AA17" s="91">
        <f t="shared" ca="1" si="113"/>
        <v>0.29303766729474007</v>
      </c>
      <c r="AB17" s="91">
        <f t="shared" ca="1" si="113"/>
        <v>0.25703584206884211</v>
      </c>
      <c r="AC17" s="91">
        <f t="shared" ca="1" si="113"/>
        <v>0.2336185357636332</v>
      </c>
      <c r="AD17" s="91">
        <f ca="1">IFERROR(AVERAGE(AB15:AD15),NA())</f>
        <v>0.21451284086582767</v>
      </c>
      <c r="AE17" s="91">
        <f t="shared" ref="AE17:CP17" ca="1" si="114">IFERROR(AVERAGE(AC15:AE15),NA())</f>
        <v>0.19854934337023647</v>
      </c>
      <c r="AF17" s="91">
        <f t="shared" ca="1" si="114"/>
        <v>0.19061454072048542</v>
      </c>
      <c r="AG17" s="91">
        <f t="shared" ca="1" si="114"/>
        <v>0.18269977764241294</v>
      </c>
      <c r="AH17" s="91">
        <f t="shared" ca="1" si="114"/>
        <v>0.17870463528197908</v>
      </c>
      <c r="AI17" s="91">
        <f t="shared" ca="1" si="114"/>
        <v>0.17265293373357102</v>
      </c>
      <c r="AJ17" s="91">
        <f t="shared" ca="1" si="114"/>
        <v>0.16580891954168239</v>
      </c>
      <c r="AK17" s="91">
        <f t="shared" ca="1" si="114"/>
        <v>0.15728816419507022</v>
      </c>
      <c r="AL17" s="91">
        <f t="shared" ca="1" si="114"/>
        <v>0.14487171810785107</v>
      </c>
      <c r="AM17" s="91">
        <f t="shared" ca="1" si="114"/>
        <v>0.13119574994724603</v>
      </c>
      <c r="AN17" s="91">
        <f t="shared" ca="1" si="114"/>
        <v>0.11743200327857939</v>
      </c>
      <c r="AO17" s="91">
        <f t="shared" ca="1" si="114"/>
        <v>0.10843251770590963</v>
      </c>
      <c r="AP17" s="91">
        <f t="shared" ca="1" si="114"/>
        <v>0.10295557086879525</v>
      </c>
      <c r="AQ17" s="91">
        <f t="shared" ca="1" si="114"/>
        <v>9.733432419401522E-2</v>
      </c>
      <c r="AR17" s="91">
        <f t="shared" ca="1" si="114"/>
        <v>9.1024127711237426E-2</v>
      </c>
      <c r="AS17" s="91">
        <f t="shared" ca="1" si="114"/>
        <v>8.4296685334128263E-2</v>
      </c>
      <c r="AT17" s="91">
        <f t="shared" ca="1" si="114"/>
        <v>7.6609058384868867E-2</v>
      </c>
      <c r="AU17" s="91">
        <f t="shared" ca="1" si="114"/>
        <v>6.9081544665080832E-2</v>
      </c>
      <c r="AV17" s="91">
        <f t="shared" ca="1" si="114"/>
        <v>6.3169356125341622E-2</v>
      </c>
      <c r="AW17" s="91">
        <f t="shared" ca="1" si="114"/>
        <v>5.7342041180588797E-2</v>
      </c>
      <c r="AX17" s="91">
        <f t="shared" ca="1" si="114"/>
        <v>5.1643920715594982E-2</v>
      </c>
      <c r="AY17" s="91">
        <f t="shared" ca="1" si="114"/>
        <v>4.6464574336245734E-2</v>
      </c>
      <c r="AZ17" s="91">
        <f t="shared" ca="1" si="114"/>
        <v>4.2268163107496516E-2</v>
      </c>
      <c r="BA17" s="91">
        <f t="shared" ca="1" si="114"/>
        <v>3.851392085448202E-2</v>
      </c>
      <c r="BB17" s="91">
        <f t="shared" ca="1" si="114"/>
        <v>3.5970747508003033E-2</v>
      </c>
      <c r="BC17" s="91">
        <f t="shared" ca="1" si="114"/>
        <v>3.4504497272847733E-2</v>
      </c>
      <c r="BD17" s="91">
        <f t="shared" ca="1" si="114"/>
        <v>3.2862665823823946E-2</v>
      </c>
      <c r="BE17" s="91">
        <f t="shared" ca="1" si="114"/>
        <v>3.1207253728140556E-2</v>
      </c>
      <c r="BF17" s="91">
        <f t="shared" ca="1" si="114"/>
        <v>2.9690632860017201E-2</v>
      </c>
      <c r="BG17" s="91">
        <f t="shared" ca="1" si="114"/>
        <v>2.8887905302559618E-2</v>
      </c>
      <c r="BH17" s="91">
        <f t="shared" ca="1" si="114"/>
        <v>2.7727107209036816E-2</v>
      </c>
      <c r="BI17" s="91">
        <f t="shared" ca="1" si="114"/>
        <v>2.7159741456978265E-2</v>
      </c>
      <c r="BJ17" s="91">
        <f t="shared" ca="1" si="114"/>
        <v>2.6357752170186027E-2</v>
      </c>
      <c r="BK17" s="91">
        <f t="shared" ca="1" si="114"/>
        <v>2.5408691671711409E-2</v>
      </c>
      <c r="BL17" s="91">
        <f t="shared" ca="1" si="114"/>
        <v>2.3656326722708714E-2</v>
      </c>
      <c r="BM17" s="91">
        <f t="shared" ca="1" si="114"/>
        <v>2.2247709103647189E-2</v>
      </c>
      <c r="BN17" s="91">
        <f t="shared" ca="1" si="114"/>
        <v>2.1011309832060492E-2</v>
      </c>
      <c r="BO17" s="91" t="e">
        <f t="shared" ca="1" si="114"/>
        <v>#N/A</v>
      </c>
      <c r="BP17" s="91" t="e">
        <f t="shared" ca="1" si="114"/>
        <v>#N/A</v>
      </c>
      <c r="BQ17" s="91" t="e">
        <f t="shared" ca="1" si="114"/>
        <v>#N/A</v>
      </c>
      <c r="BR17" s="91" t="e">
        <f t="shared" ca="1" si="114"/>
        <v>#N/A</v>
      </c>
      <c r="BS17" s="91" t="e">
        <f t="shared" ca="1" si="114"/>
        <v>#N/A</v>
      </c>
      <c r="BT17" s="91" t="e">
        <f t="shared" ca="1" si="114"/>
        <v>#N/A</v>
      </c>
      <c r="BU17" s="91" t="e">
        <f t="shared" ca="1" si="114"/>
        <v>#N/A</v>
      </c>
      <c r="BV17" s="91" t="e">
        <f t="shared" ca="1" si="114"/>
        <v>#N/A</v>
      </c>
      <c r="BW17" s="91" t="e">
        <f t="shared" ca="1" si="114"/>
        <v>#N/A</v>
      </c>
      <c r="BX17" s="91" t="e">
        <f t="shared" ca="1" si="114"/>
        <v>#N/A</v>
      </c>
      <c r="BY17" s="91" t="e">
        <f t="shared" ca="1" si="114"/>
        <v>#N/A</v>
      </c>
      <c r="BZ17" s="91" t="e">
        <f t="shared" ca="1" si="114"/>
        <v>#N/A</v>
      </c>
      <c r="CA17" s="91" t="e">
        <f t="shared" ca="1" si="114"/>
        <v>#N/A</v>
      </c>
      <c r="CB17" s="91" t="e">
        <f t="shared" ca="1" si="114"/>
        <v>#N/A</v>
      </c>
      <c r="CC17" s="91" t="e">
        <f t="shared" ca="1" si="114"/>
        <v>#N/A</v>
      </c>
      <c r="CD17" s="91" t="e">
        <f t="shared" ca="1" si="114"/>
        <v>#N/A</v>
      </c>
      <c r="CE17" s="91" t="e">
        <f t="shared" ca="1" si="114"/>
        <v>#N/A</v>
      </c>
      <c r="CF17" s="91" t="e">
        <f t="shared" ca="1" si="114"/>
        <v>#N/A</v>
      </c>
      <c r="CG17" s="91" t="e">
        <f t="shared" ca="1" si="114"/>
        <v>#N/A</v>
      </c>
      <c r="CH17" s="91" t="e">
        <f t="shared" ca="1" si="114"/>
        <v>#N/A</v>
      </c>
      <c r="CI17" s="91" t="e">
        <f t="shared" ca="1" si="114"/>
        <v>#N/A</v>
      </c>
      <c r="CJ17" s="91" t="e">
        <f t="shared" ca="1" si="114"/>
        <v>#N/A</v>
      </c>
      <c r="CK17" s="91" t="e">
        <f t="shared" ca="1" si="114"/>
        <v>#N/A</v>
      </c>
      <c r="CL17" s="91" t="e">
        <f t="shared" ca="1" si="114"/>
        <v>#N/A</v>
      </c>
      <c r="CM17" s="91" t="e">
        <f t="shared" ca="1" si="114"/>
        <v>#N/A</v>
      </c>
      <c r="CN17" s="91" t="e">
        <f t="shared" ca="1" si="114"/>
        <v>#N/A</v>
      </c>
      <c r="CO17" s="91" t="e">
        <f t="shared" ca="1" si="114"/>
        <v>#N/A</v>
      </c>
      <c r="CP17" s="91" t="e">
        <f t="shared" ca="1" si="114"/>
        <v>#N/A</v>
      </c>
      <c r="CQ17" s="91" t="e">
        <f t="shared" ref="CQ17:FB17" ca="1" si="115">IFERROR(AVERAGE(CO15:CQ15),NA())</f>
        <v>#N/A</v>
      </c>
      <c r="CR17" s="91" t="e">
        <f t="shared" ca="1" si="115"/>
        <v>#N/A</v>
      </c>
      <c r="CS17" s="91" t="e">
        <f t="shared" ca="1" si="115"/>
        <v>#N/A</v>
      </c>
      <c r="CT17" s="91" t="e">
        <f t="shared" ca="1" si="115"/>
        <v>#N/A</v>
      </c>
      <c r="CU17" s="91" t="e">
        <f t="shared" ca="1" si="115"/>
        <v>#N/A</v>
      </c>
      <c r="CV17" s="91" t="e">
        <f t="shared" ca="1" si="115"/>
        <v>#N/A</v>
      </c>
      <c r="CW17" s="91" t="e">
        <f t="shared" ca="1" si="115"/>
        <v>#N/A</v>
      </c>
      <c r="CX17" s="91" t="e">
        <f t="shared" ca="1" si="115"/>
        <v>#N/A</v>
      </c>
      <c r="CY17" s="91" t="e">
        <f t="shared" ca="1" si="115"/>
        <v>#N/A</v>
      </c>
      <c r="CZ17" s="91" t="e">
        <f t="shared" ca="1" si="115"/>
        <v>#N/A</v>
      </c>
      <c r="DA17" s="91" t="e">
        <f t="shared" ca="1" si="115"/>
        <v>#N/A</v>
      </c>
      <c r="DB17" s="91" t="e">
        <f t="shared" ca="1" si="115"/>
        <v>#N/A</v>
      </c>
      <c r="DC17" s="91" t="e">
        <f t="shared" ca="1" si="115"/>
        <v>#N/A</v>
      </c>
      <c r="DD17" s="91" t="e">
        <f t="shared" ca="1" si="115"/>
        <v>#N/A</v>
      </c>
      <c r="DE17" s="91" t="e">
        <f t="shared" ca="1" si="115"/>
        <v>#N/A</v>
      </c>
      <c r="DF17" s="91" t="e">
        <f t="shared" ca="1" si="115"/>
        <v>#N/A</v>
      </c>
      <c r="DG17" s="91" t="e">
        <f t="shared" ca="1" si="115"/>
        <v>#N/A</v>
      </c>
      <c r="DH17" s="91" t="e">
        <f t="shared" ca="1" si="115"/>
        <v>#N/A</v>
      </c>
      <c r="DI17" s="91" t="e">
        <f t="shared" ca="1" si="115"/>
        <v>#N/A</v>
      </c>
      <c r="DJ17" s="91" t="e">
        <f t="shared" ca="1" si="115"/>
        <v>#N/A</v>
      </c>
      <c r="DK17" s="91" t="e">
        <f t="shared" ca="1" si="115"/>
        <v>#N/A</v>
      </c>
      <c r="DL17" s="91" t="e">
        <f t="shared" ca="1" si="115"/>
        <v>#N/A</v>
      </c>
      <c r="DM17" s="91" t="e">
        <f t="shared" ca="1" si="115"/>
        <v>#N/A</v>
      </c>
      <c r="DN17" s="91" t="e">
        <f t="shared" ca="1" si="115"/>
        <v>#N/A</v>
      </c>
      <c r="DO17" s="91" t="e">
        <f t="shared" ca="1" si="115"/>
        <v>#N/A</v>
      </c>
      <c r="DP17" s="91" t="e">
        <f t="shared" ca="1" si="115"/>
        <v>#N/A</v>
      </c>
      <c r="DQ17" s="91" t="e">
        <f t="shared" ca="1" si="115"/>
        <v>#N/A</v>
      </c>
      <c r="DR17" s="91" t="e">
        <f t="shared" ca="1" si="115"/>
        <v>#N/A</v>
      </c>
      <c r="DS17" s="91" t="e">
        <f t="shared" ca="1" si="115"/>
        <v>#N/A</v>
      </c>
      <c r="DT17" s="91" t="e">
        <f t="shared" ca="1" si="115"/>
        <v>#N/A</v>
      </c>
      <c r="DU17" s="91" t="e">
        <f t="shared" ca="1" si="115"/>
        <v>#N/A</v>
      </c>
      <c r="DV17" s="91" t="e">
        <f t="shared" ca="1" si="115"/>
        <v>#N/A</v>
      </c>
      <c r="DW17" s="91" t="e">
        <f t="shared" ca="1" si="115"/>
        <v>#N/A</v>
      </c>
      <c r="DX17" s="91" t="e">
        <f t="shared" ca="1" si="115"/>
        <v>#N/A</v>
      </c>
      <c r="DY17" s="91" t="e">
        <f t="shared" ca="1" si="115"/>
        <v>#N/A</v>
      </c>
      <c r="DZ17" s="91" t="e">
        <f t="shared" ca="1" si="115"/>
        <v>#N/A</v>
      </c>
      <c r="EA17" s="91" t="e">
        <f t="shared" ca="1" si="115"/>
        <v>#N/A</v>
      </c>
      <c r="EB17" s="91" t="e">
        <f t="shared" ca="1" si="115"/>
        <v>#N/A</v>
      </c>
      <c r="EC17" s="91" t="e">
        <f t="shared" ca="1" si="115"/>
        <v>#N/A</v>
      </c>
      <c r="ED17" s="91" t="e">
        <f t="shared" ca="1" si="115"/>
        <v>#N/A</v>
      </c>
      <c r="EE17" s="91" t="e">
        <f t="shared" ca="1" si="115"/>
        <v>#N/A</v>
      </c>
      <c r="EF17" s="91" t="e">
        <f t="shared" ca="1" si="115"/>
        <v>#N/A</v>
      </c>
      <c r="EG17" s="91" t="e">
        <f t="shared" ca="1" si="115"/>
        <v>#N/A</v>
      </c>
      <c r="EH17" s="91" t="e">
        <f t="shared" ca="1" si="115"/>
        <v>#N/A</v>
      </c>
      <c r="EI17" s="91" t="e">
        <f t="shared" ca="1" si="115"/>
        <v>#N/A</v>
      </c>
      <c r="EJ17" s="91" t="e">
        <f t="shared" ca="1" si="115"/>
        <v>#N/A</v>
      </c>
      <c r="EK17" s="91" t="e">
        <f t="shared" ca="1" si="115"/>
        <v>#N/A</v>
      </c>
      <c r="EL17" s="91" t="e">
        <f t="shared" ca="1" si="115"/>
        <v>#N/A</v>
      </c>
      <c r="EM17" s="91" t="e">
        <f t="shared" ca="1" si="115"/>
        <v>#N/A</v>
      </c>
      <c r="EN17" s="91" t="e">
        <f t="shared" ca="1" si="115"/>
        <v>#N/A</v>
      </c>
      <c r="EO17" s="91" t="e">
        <f t="shared" ca="1" si="115"/>
        <v>#N/A</v>
      </c>
      <c r="EP17" s="91" t="e">
        <f t="shared" ca="1" si="115"/>
        <v>#N/A</v>
      </c>
      <c r="EQ17" s="91" t="e">
        <f t="shared" ca="1" si="115"/>
        <v>#N/A</v>
      </c>
      <c r="ER17" s="91" t="e">
        <f t="shared" ca="1" si="115"/>
        <v>#N/A</v>
      </c>
      <c r="ES17" s="91" t="e">
        <f t="shared" ca="1" si="115"/>
        <v>#N/A</v>
      </c>
      <c r="ET17" s="91" t="e">
        <f t="shared" ca="1" si="115"/>
        <v>#N/A</v>
      </c>
      <c r="EU17" s="91" t="e">
        <f t="shared" ca="1" si="115"/>
        <v>#N/A</v>
      </c>
      <c r="EV17" s="91" t="e">
        <f t="shared" ca="1" si="115"/>
        <v>#N/A</v>
      </c>
      <c r="EW17" s="91" t="e">
        <f t="shared" ca="1" si="115"/>
        <v>#N/A</v>
      </c>
      <c r="EX17" s="91" t="e">
        <f t="shared" ca="1" si="115"/>
        <v>#N/A</v>
      </c>
      <c r="EY17" s="91" t="e">
        <f t="shared" ca="1" si="115"/>
        <v>#N/A</v>
      </c>
      <c r="EZ17" s="91" t="e">
        <f t="shared" ca="1" si="115"/>
        <v>#N/A</v>
      </c>
      <c r="FA17" s="91" t="e">
        <f t="shared" ca="1" si="115"/>
        <v>#N/A</v>
      </c>
      <c r="FB17" s="91" t="e">
        <f t="shared" ca="1" si="115"/>
        <v>#N/A</v>
      </c>
      <c r="FC17" s="91" t="e">
        <f t="shared" ref="FC17:HN17" ca="1" si="116">IFERROR(AVERAGE(FA15:FC15),NA())</f>
        <v>#N/A</v>
      </c>
      <c r="FD17" s="91" t="e">
        <f t="shared" ca="1" si="116"/>
        <v>#N/A</v>
      </c>
      <c r="FE17" s="91" t="e">
        <f t="shared" ca="1" si="116"/>
        <v>#N/A</v>
      </c>
      <c r="FF17" s="91" t="e">
        <f t="shared" ca="1" si="116"/>
        <v>#N/A</v>
      </c>
      <c r="FG17" s="91" t="e">
        <f t="shared" ca="1" si="116"/>
        <v>#N/A</v>
      </c>
      <c r="FH17" s="91" t="e">
        <f t="shared" ca="1" si="116"/>
        <v>#N/A</v>
      </c>
      <c r="FI17" s="91" t="e">
        <f t="shared" ca="1" si="116"/>
        <v>#N/A</v>
      </c>
      <c r="FJ17" s="91" t="e">
        <f t="shared" ca="1" si="116"/>
        <v>#N/A</v>
      </c>
      <c r="FK17" s="91" t="e">
        <f t="shared" ca="1" si="116"/>
        <v>#N/A</v>
      </c>
      <c r="FL17" s="91" t="e">
        <f t="shared" ca="1" si="116"/>
        <v>#N/A</v>
      </c>
      <c r="FM17" s="91" t="e">
        <f t="shared" ca="1" si="116"/>
        <v>#N/A</v>
      </c>
      <c r="FN17" s="91" t="e">
        <f t="shared" ca="1" si="116"/>
        <v>#N/A</v>
      </c>
      <c r="FO17" s="91" t="e">
        <f t="shared" ca="1" si="116"/>
        <v>#N/A</v>
      </c>
      <c r="FP17" s="91" t="e">
        <f t="shared" ca="1" si="116"/>
        <v>#N/A</v>
      </c>
      <c r="FQ17" s="91" t="e">
        <f t="shared" ca="1" si="116"/>
        <v>#N/A</v>
      </c>
      <c r="FR17" s="91" t="e">
        <f t="shared" ca="1" si="116"/>
        <v>#N/A</v>
      </c>
      <c r="FS17" s="91" t="e">
        <f t="shared" ca="1" si="116"/>
        <v>#N/A</v>
      </c>
      <c r="FT17" s="91" t="e">
        <f t="shared" ca="1" si="116"/>
        <v>#N/A</v>
      </c>
      <c r="FU17" s="91" t="e">
        <f t="shared" ca="1" si="116"/>
        <v>#N/A</v>
      </c>
      <c r="FV17" s="91" t="e">
        <f t="shared" ca="1" si="116"/>
        <v>#N/A</v>
      </c>
      <c r="FW17" s="91" t="e">
        <f t="shared" ca="1" si="116"/>
        <v>#N/A</v>
      </c>
      <c r="FX17" s="91" t="e">
        <f t="shared" ca="1" si="116"/>
        <v>#N/A</v>
      </c>
      <c r="FY17" s="91" t="e">
        <f t="shared" ca="1" si="116"/>
        <v>#N/A</v>
      </c>
      <c r="FZ17" s="91" t="e">
        <f t="shared" ca="1" si="116"/>
        <v>#N/A</v>
      </c>
      <c r="GA17" s="91" t="e">
        <f t="shared" ca="1" si="116"/>
        <v>#N/A</v>
      </c>
      <c r="GB17" s="91" t="e">
        <f t="shared" ca="1" si="116"/>
        <v>#N/A</v>
      </c>
      <c r="GC17" s="91" t="e">
        <f t="shared" ca="1" si="116"/>
        <v>#N/A</v>
      </c>
      <c r="GD17" s="91" t="e">
        <f t="shared" ca="1" si="116"/>
        <v>#N/A</v>
      </c>
      <c r="GE17" s="91" t="e">
        <f t="shared" ca="1" si="116"/>
        <v>#N/A</v>
      </c>
      <c r="GF17" s="91" t="e">
        <f t="shared" ca="1" si="116"/>
        <v>#N/A</v>
      </c>
      <c r="GG17" s="91" t="e">
        <f t="shared" ca="1" si="116"/>
        <v>#N/A</v>
      </c>
      <c r="GH17" s="91" t="e">
        <f t="shared" ca="1" si="116"/>
        <v>#N/A</v>
      </c>
      <c r="GI17" s="91" t="e">
        <f t="shared" ca="1" si="116"/>
        <v>#N/A</v>
      </c>
      <c r="GJ17" s="91" t="e">
        <f t="shared" ca="1" si="116"/>
        <v>#N/A</v>
      </c>
      <c r="GK17" s="91" t="e">
        <f t="shared" ca="1" si="116"/>
        <v>#N/A</v>
      </c>
      <c r="GL17" s="91" t="e">
        <f t="shared" ca="1" si="116"/>
        <v>#N/A</v>
      </c>
      <c r="GM17" s="91" t="e">
        <f t="shared" ca="1" si="116"/>
        <v>#N/A</v>
      </c>
      <c r="GN17" s="91" t="e">
        <f t="shared" ca="1" si="116"/>
        <v>#N/A</v>
      </c>
      <c r="GO17" s="91" t="e">
        <f t="shared" ca="1" si="116"/>
        <v>#N/A</v>
      </c>
      <c r="GP17" s="91" t="e">
        <f t="shared" ca="1" si="116"/>
        <v>#N/A</v>
      </c>
      <c r="GQ17" s="91" t="e">
        <f t="shared" ca="1" si="116"/>
        <v>#N/A</v>
      </c>
      <c r="GR17" s="91" t="e">
        <f t="shared" ca="1" si="116"/>
        <v>#N/A</v>
      </c>
      <c r="GS17" s="91" t="e">
        <f t="shared" ca="1" si="116"/>
        <v>#N/A</v>
      </c>
      <c r="GT17" s="91" t="e">
        <f t="shared" ca="1" si="116"/>
        <v>#N/A</v>
      </c>
      <c r="GU17" s="91" t="e">
        <f t="shared" ca="1" si="116"/>
        <v>#N/A</v>
      </c>
      <c r="GV17" s="91" t="e">
        <f t="shared" ca="1" si="116"/>
        <v>#N/A</v>
      </c>
      <c r="GW17" s="91" t="e">
        <f t="shared" ca="1" si="116"/>
        <v>#N/A</v>
      </c>
      <c r="GX17" s="91" t="e">
        <f t="shared" ca="1" si="116"/>
        <v>#N/A</v>
      </c>
      <c r="GY17" s="91" t="e">
        <f t="shared" ca="1" si="116"/>
        <v>#N/A</v>
      </c>
      <c r="GZ17" s="91" t="e">
        <f t="shared" ca="1" si="116"/>
        <v>#N/A</v>
      </c>
      <c r="HA17" s="91" t="e">
        <f t="shared" ca="1" si="116"/>
        <v>#N/A</v>
      </c>
      <c r="HB17" s="91" t="e">
        <f t="shared" ca="1" si="116"/>
        <v>#N/A</v>
      </c>
      <c r="HC17" s="91" t="e">
        <f t="shared" ca="1" si="116"/>
        <v>#N/A</v>
      </c>
      <c r="HD17" s="91" t="e">
        <f t="shared" ca="1" si="116"/>
        <v>#N/A</v>
      </c>
      <c r="HE17" s="91" t="e">
        <f t="shared" ca="1" si="116"/>
        <v>#N/A</v>
      </c>
      <c r="HF17" s="91" t="e">
        <f t="shared" ca="1" si="116"/>
        <v>#N/A</v>
      </c>
      <c r="HG17" s="91" t="e">
        <f t="shared" ca="1" si="116"/>
        <v>#N/A</v>
      </c>
      <c r="HH17" s="91" t="e">
        <f t="shared" ca="1" si="116"/>
        <v>#N/A</v>
      </c>
      <c r="HI17" s="91" t="e">
        <f t="shared" ca="1" si="116"/>
        <v>#N/A</v>
      </c>
      <c r="HJ17" s="91" t="e">
        <f t="shared" ca="1" si="116"/>
        <v>#N/A</v>
      </c>
      <c r="HK17" s="91" t="e">
        <f t="shared" ca="1" si="116"/>
        <v>#N/A</v>
      </c>
      <c r="HL17" s="91" t="e">
        <f t="shared" ca="1" si="116"/>
        <v>#N/A</v>
      </c>
      <c r="HM17" s="91" t="e">
        <f t="shared" ca="1" si="116"/>
        <v>#N/A</v>
      </c>
      <c r="HN17" s="91" t="e">
        <f t="shared" ca="1" si="116"/>
        <v>#N/A</v>
      </c>
      <c r="HO17" s="91" t="e">
        <f t="shared" ref="HO17:IN17" ca="1" si="117">IFERROR(AVERAGE(HM15:HO15),NA())</f>
        <v>#N/A</v>
      </c>
      <c r="HP17" s="91" t="e">
        <f t="shared" ca="1" si="117"/>
        <v>#N/A</v>
      </c>
      <c r="HQ17" s="91" t="e">
        <f t="shared" ca="1" si="117"/>
        <v>#N/A</v>
      </c>
      <c r="HR17" s="91" t="e">
        <f t="shared" ca="1" si="117"/>
        <v>#N/A</v>
      </c>
      <c r="HS17" s="91" t="e">
        <f t="shared" ca="1" si="117"/>
        <v>#N/A</v>
      </c>
      <c r="HT17" s="91" t="e">
        <f t="shared" ca="1" si="117"/>
        <v>#N/A</v>
      </c>
      <c r="HU17" s="91" t="e">
        <f t="shared" ca="1" si="117"/>
        <v>#N/A</v>
      </c>
      <c r="HV17" s="91" t="e">
        <f t="shared" ca="1" si="117"/>
        <v>#N/A</v>
      </c>
      <c r="HW17" s="91" t="e">
        <f t="shared" ca="1" si="117"/>
        <v>#N/A</v>
      </c>
      <c r="HX17" s="91" t="e">
        <f t="shared" ca="1" si="117"/>
        <v>#N/A</v>
      </c>
      <c r="HY17" s="91" t="e">
        <f t="shared" ca="1" si="117"/>
        <v>#N/A</v>
      </c>
      <c r="HZ17" s="91" t="e">
        <f t="shared" ca="1" si="117"/>
        <v>#N/A</v>
      </c>
      <c r="IA17" s="91" t="e">
        <f t="shared" ca="1" si="117"/>
        <v>#N/A</v>
      </c>
      <c r="IB17" s="91" t="e">
        <f t="shared" ca="1" si="117"/>
        <v>#N/A</v>
      </c>
      <c r="IC17" s="91" t="e">
        <f t="shared" ca="1" si="117"/>
        <v>#N/A</v>
      </c>
      <c r="ID17" s="91" t="e">
        <f t="shared" ca="1" si="117"/>
        <v>#N/A</v>
      </c>
      <c r="IE17" s="91" t="e">
        <f t="shared" ca="1" si="117"/>
        <v>#N/A</v>
      </c>
      <c r="IF17" s="91" t="e">
        <f t="shared" ca="1" si="117"/>
        <v>#N/A</v>
      </c>
      <c r="IG17" s="91" t="e">
        <f t="shared" ca="1" si="117"/>
        <v>#N/A</v>
      </c>
      <c r="IH17" s="91" t="e">
        <f t="shared" ca="1" si="117"/>
        <v>#N/A</v>
      </c>
      <c r="II17" s="91" t="e">
        <f t="shared" ca="1" si="117"/>
        <v>#N/A</v>
      </c>
      <c r="IJ17" s="91" t="e">
        <f t="shared" ca="1" si="117"/>
        <v>#N/A</v>
      </c>
      <c r="IK17" s="91" t="e">
        <f t="shared" ca="1" si="117"/>
        <v>#N/A</v>
      </c>
      <c r="IL17" s="91" t="e">
        <f t="shared" ca="1" si="117"/>
        <v>#N/A</v>
      </c>
      <c r="IM17" s="91" t="e">
        <f t="shared" ca="1" si="117"/>
        <v>#N/A</v>
      </c>
      <c r="IN17" s="91" t="e">
        <f t="shared" ca="1" si="117"/>
        <v>#N/A</v>
      </c>
    </row>
    <row r="19" spans="2:248" x14ac:dyDescent="0.3">
      <c r="B19" s="19" t="s">
        <v>476</v>
      </c>
      <c r="C19" s="40">
        <f>VLOOKUP(B2,Country_Data!B:J,9,FALSE)</f>
        <v>60461826</v>
      </c>
      <c r="F19" s="19" t="s">
        <v>463</v>
      </c>
      <c r="G19" s="40">
        <f>$C$16</f>
        <v>7557.7282499999992</v>
      </c>
      <c r="H19" s="40">
        <f t="shared" ref="H19:BS19" si="118">$C$16</f>
        <v>7557.7282499999992</v>
      </c>
      <c r="I19" s="40">
        <f t="shared" si="118"/>
        <v>7557.7282499999992</v>
      </c>
      <c r="J19" s="40">
        <f t="shared" si="118"/>
        <v>7557.7282499999992</v>
      </c>
      <c r="K19" s="40">
        <f t="shared" si="118"/>
        <v>7557.7282499999992</v>
      </c>
      <c r="L19" s="40">
        <f t="shared" si="118"/>
        <v>7557.7282499999992</v>
      </c>
      <c r="M19" s="40">
        <f t="shared" si="118"/>
        <v>7557.7282499999992</v>
      </c>
      <c r="N19" s="40">
        <f t="shared" si="118"/>
        <v>7557.7282499999992</v>
      </c>
      <c r="O19" s="40">
        <f t="shared" si="118"/>
        <v>7557.7282499999992</v>
      </c>
      <c r="P19" s="40">
        <f t="shared" si="118"/>
        <v>7557.7282499999992</v>
      </c>
      <c r="Q19" s="40">
        <f t="shared" si="118"/>
        <v>7557.7282499999992</v>
      </c>
      <c r="R19" s="40">
        <f t="shared" si="118"/>
        <v>7557.7282499999992</v>
      </c>
      <c r="S19" s="40">
        <f t="shared" si="118"/>
        <v>7557.7282499999992</v>
      </c>
      <c r="T19" s="40">
        <f t="shared" si="118"/>
        <v>7557.7282499999992</v>
      </c>
      <c r="U19" s="40">
        <f t="shared" si="118"/>
        <v>7557.7282499999992</v>
      </c>
      <c r="V19" s="40">
        <f t="shared" si="118"/>
        <v>7557.7282499999992</v>
      </c>
      <c r="W19" s="40">
        <f t="shared" si="118"/>
        <v>7557.7282499999992</v>
      </c>
      <c r="X19" s="40">
        <f t="shared" si="118"/>
        <v>7557.7282499999992</v>
      </c>
      <c r="Y19" s="40">
        <f t="shared" si="118"/>
        <v>7557.7282499999992</v>
      </c>
      <c r="Z19" s="40">
        <f t="shared" si="118"/>
        <v>7557.7282499999992</v>
      </c>
      <c r="AA19" s="40">
        <f t="shared" si="118"/>
        <v>7557.7282499999992</v>
      </c>
      <c r="AB19" s="40">
        <f t="shared" si="118"/>
        <v>7557.7282499999992</v>
      </c>
      <c r="AC19" s="40">
        <f t="shared" si="118"/>
        <v>7557.7282499999992</v>
      </c>
      <c r="AD19" s="40">
        <f t="shared" si="118"/>
        <v>7557.7282499999992</v>
      </c>
      <c r="AE19" s="40">
        <f t="shared" si="118"/>
        <v>7557.7282499999992</v>
      </c>
      <c r="AF19" s="40">
        <f t="shared" si="118"/>
        <v>7557.7282499999992</v>
      </c>
      <c r="AG19" s="40">
        <f t="shared" si="118"/>
        <v>7557.7282499999992</v>
      </c>
      <c r="AH19" s="40">
        <f t="shared" si="118"/>
        <v>7557.7282499999992</v>
      </c>
      <c r="AI19" s="40">
        <f t="shared" si="118"/>
        <v>7557.7282499999992</v>
      </c>
      <c r="AJ19" s="40">
        <f t="shared" si="118"/>
        <v>7557.7282499999992</v>
      </c>
      <c r="AK19" s="40">
        <f t="shared" si="118"/>
        <v>7557.7282499999992</v>
      </c>
      <c r="AL19" s="40">
        <f t="shared" si="118"/>
        <v>7557.7282499999992</v>
      </c>
      <c r="AM19" s="40">
        <f t="shared" si="118"/>
        <v>7557.7282499999992</v>
      </c>
      <c r="AN19" s="40">
        <f t="shared" si="118"/>
        <v>7557.7282499999992</v>
      </c>
      <c r="AO19" s="40">
        <f t="shared" si="118"/>
        <v>7557.7282499999992</v>
      </c>
      <c r="AP19" s="40">
        <f t="shared" si="118"/>
        <v>7557.7282499999992</v>
      </c>
      <c r="AQ19" s="40">
        <f t="shared" si="118"/>
        <v>7557.7282499999992</v>
      </c>
      <c r="AR19" s="40">
        <f t="shared" si="118"/>
        <v>7557.7282499999992</v>
      </c>
      <c r="AS19" s="40">
        <f t="shared" si="118"/>
        <v>7557.7282499999992</v>
      </c>
      <c r="AT19" s="40">
        <f t="shared" si="118"/>
        <v>7557.7282499999992</v>
      </c>
      <c r="AU19" s="40">
        <f t="shared" si="118"/>
        <v>7557.7282499999992</v>
      </c>
      <c r="AV19" s="40">
        <f t="shared" si="118"/>
        <v>7557.7282499999992</v>
      </c>
      <c r="AW19" s="40">
        <f t="shared" si="118"/>
        <v>7557.7282499999992</v>
      </c>
      <c r="AX19" s="40">
        <f t="shared" si="118"/>
        <v>7557.7282499999992</v>
      </c>
      <c r="AY19" s="40">
        <f t="shared" si="118"/>
        <v>7557.7282499999992</v>
      </c>
      <c r="AZ19" s="40">
        <f t="shared" si="118"/>
        <v>7557.7282499999992</v>
      </c>
      <c r="BA19" s="40">
        <f t="shared" si="118"/>
        <v>7557.7282499999992</v>
      </c>
      <c r="BB19" s="40">
        <f t="shared" si="118"/>
        <v>7557.7282499999992</v>
      </c>
      <c r="BC19" s="40">
        <f t="shared" si="118"/>
        <v>7557.7282499999992</v>
      </c>
      <c r="BD19" s="40">
        <f t="shared" si="118"/>
        <v>7557.7282499999992</v>
      </c>
      <c r="BE19" s="40">
        <f t="shared" si="118"/>
        <v>7557.7282499999992</v>
      </c>
      <c r="BF19" s="40">
        <f t="shared" si="118"/>
        <v>7557.7282499999992</v>
      </c>
      <c r="BG19" s="40">
        <f t="shared" si="118"/>
        <v>7557.7282499999992</v>
      </c>
      <c r="BH19" s="40">
        <f t="shared" si="118"/>
        <v>7557.7282499999992</v>
      </c>
      <c r="BI19" s="40">
        <f t="shared" si="118"/>
        <v>7557.7282499999992</v>
      </c>
      <c r="BJ19" s="40">
        <f t="shared" si="118"/>
        <v>7557.7282499999992</v>
      </c>
      <c r="BK19" s="40">
        <f t="shared" si="118"/>
        <v>7557.7282499999992</v>
      </c>
      <c r="BL19" s="40">
        <f t="shared" si="118"/>
        <v>7557.7282499999992</v>
      </c>
      <c r="BM19" s="40">
        <f t="shared" si="118"/>
        <v>7557.7282499999992</v>
      </c>
      <c r="BN19" s="40">
        <f t="shared" si="118"/>
        <v>7557.7282499999992</v>
      </c>
      <c r="BO19" s="40">
        <f t="shared" si="118"/>
        <v>7557.7282499999992</v>
      </c>
      <c r="BP19" s="40">
        <f t="shared" si="118"/>
        <v>7557.7282499999992</v>
      </c>
      <c r="BQ19" s="40">
        <f t="shared" si="118"/>
        <v>7557.7282499999992</v>
      </c>
      <c r="BR19" s="40">
        <f t="shared" si="118"/>
        <v>7557.7282499999992</v>
      </c>
      <c r="BS19" s="40">
        <f t="shared" si="118"/>
        <v>7557.7282499999992</v>
      </c>
      <c r="BT19" s="40">
        <f t="shared" ref="BT19:EE19" si="119">$C$16</f>
        <v>7557.7282499999992</v>
      </c>
      <c r="BU19" s="40">
        <f t="shared" si="119"/>
        <v>7557.7282499999992</v>
      </c>
      <c r="BV19" s="40">
        <f t="shared" si="119"/>
        <v>7557.7282499999992</v>
      </c>
      <c r="BW19" s="40">
        <f t="shared" si="119"/>
        <v>7557.7282499999992</v>
      </c>
      <c r="BX19" s="40">
        <f t="shared" si="119"/>
        <v>7557.7282499999992</v>
      </c>
      <c r="BY19" s="40">
        <f t="shared" si="119"/>
        <v>7557.7282499999992</v>
      </c>
      <c r="BZ19" s="40">
        <f t="shared" si="119"/>
        <v>7557.7282499999992</v>
      </c>
      <c r="CA19" s="40">
        <f t="shared" si="119"/>
        <v>7557.7282499999992</v>
      </c>
      <c r="CB19" s="40">
        <f t="shared" si="119"/>
        <v>7557.7282499999992</v>
      </c>
      <c r="CC19" s="40">
        <f t="shared" si="119"/>
        <v>7557.7282499999992</v>
      </c>
      <c r="CD19" s="40">
        <f t="shared" si="119"/>
        <v>7557.7282499999992</v>
      </c>
      <c r="CE19" s="40">
        <f t="shared" si="119"/>
        <v>7557.7282499999992</v>
      </c>
      <c r="CF19" s="40">
        <f t="shared" si="119"/>
        <v>7557.7282499999992</v>
      </c>
      <c r="CG19" s="40">
        <f t="shared" si="119"/>
        <v>7557.7282499999992</v>
      </c>
      <c r="CH19" s="40">
        <f t="shared" si="119"/>
        <v>7557.7282499999992</v>
      </c>
      <c r="CI19" s="40">
        <f t="shared" si="119"/>
        <v>7557.7282499999992</v>
      </c>
      <c r="CJ19" s="40">
        <f t="shared" si="119"/>
        <v>7557.7282499999992</v>
      </c>
      <c r="CK19" s="40">
        <f t="shared" si="119"/>
        <v>7557.7282499999992</v>
      </c>
      <c r="CL19" s="40">
        <f t="shared" si="119"/>
        <v>7557.7282499999992</v>
      </c>
      <c r="CM19" s="40">
        <f t="shared" si="119"/>
        <v>7557.7282499999992</v>
      </c>
      <c r="CN19" s="40">
        <f t="shared" si="119"/>
        <v>7557.7282499999992</v>
      </c>
      <c r="CO19" s="40">
        <f t="shared" si="119"/>
        <v>7557.7282499999992</v>
      </c>
      <c r="CP19" s="40">
        <f t="shared" si="119"/>
        <v>7557.7282499999992</v>
      </c>
      <c r="CQ19" s="40">
        <f t="shared" si="119"/>
        <v>7557.7282499999992</v>
      </c>
      <c r="CR19" s="40">
        <f t="shared" si="119"/>
        <v>7557.7282499999992</v>
      </c>
      <c r="CS19" s="40">
        <f t="shared" si="119"/>
        <v>7557.7282499999992</v>
      </c>
      <c r="CT19" s="40">
        <f t="shared" si="119"/>
        <v>7557.7282499999992</v>
      </c>
      <c r="CU19" s="40">
        <f t="shared" si="119"/>
        <v>7557.7282499999992</v>
      </c>
      <c r="CV19" s="40">
        <f t="shared" si="119"/>
        <v>7557.7282499999992</v>
      </c>
      <c r="CW19" s="40">
        <f t="shared" si="119"/>
        <v>7557.7282499999992</v>
      </c>
      <c r="CX19" s="40">
        <f t="shared" si="119"/>
        <v>7557.7282499999992</v>
      </c>
      <c r="CY19" s="40">
        <f t="shared" si="119"/>
        <v>7557.7282499999992</v>
      </c>
      <c r="CZ19" s="40">
        <f t="shared" si="119"/>
        <v>7557.7282499999992</v>
      </c>
      <c r="DA19" s="40">
        <f t="shared" si="119"/>
        <v>7557.7282499999992</v>
      </c>
      <c r="DB19" s="40">
        <f t="shared" si="119"/>
        <v>7557.7282499999992</v>
      </c>
      <c r="DC19" s="40">
        <f t="shared" si="119"/>
        <v>7557.7282499999992</v>
      </c>
      <c r="DD19" s="40">
        <f t="shared" si="119"/>
        <v>7557.7282499999992</v>
      </c>
      <c r="DE19" s="40">
        <f t="shared" si="119"/>
        <v>7557.7282499999992</v>
      </c>
      <c r="DF19" s="40">
        <f t="shared" si="119"/>
        <v>7557.7282499999992</v>
      </c>
      <c r="DG19" s="40">
        <f t="shared" si="119"/>
        <v>7557.7282499999992</v>
      </c>
      <c r="DH19" s="40">
        <f t="shared" si="119"/>
        <v>7557.7282499999992</v>
      </c>
      <c r="DI19" s="40">
        <f t="shared" si="119"/>
        <v>7557.7282499999992</v>
      </c>
      <c r="DJ19" s="40">
        <f t="shared" si="119"/>
        <v>7557.7282499999992</v>
      </c>
      <c r="DK19" s="40">
        <f t="shared" si="119"/>
        <v>7557.7282499999992</v>
      </c>
      <c r="DL19" s="40">
        <f t="shared" si="119"/>
        <v>7557.7282499999992</v>
      </c>
      <c r="DM19" s="40">
        <f t="shared" si="119"/>
        <v>7557.7282499999992</v>
      </c>
      <c r="DN19" s="40">
        <f t="shared" si="119"/>
        <v>7557.7282499999992</v>
      </c>
      <c r="DO19" s="40">
        <f t="shared" si="119"/>
        <v>7557.7282499999992</v>
      </c>
      <c r="DP19" s="40">
        <f t="shared" si="119"/>
        <v>7557.7282499999992</v>
      </c>
      <c r="DQ19" s="40">
        <f t="shared" si="119"/>
        <v>7557.7282499999992</v>
      </c>
      <c r="DR19" s="40">
        <f t="shared" si="119"/>
        <v>7557.7282499999992</v>
      </c>
      <c r="DS19" s="40">
        <f t="shared" si="119"/>
        <v>7557.7282499999992</v>
      </c>
      <c r="DT19" s="40">
        <f t="shared" si="119"/>
        <v>7557.7282499999992</v>
      </c>
      <c r="DU19" s="40">
        <f t="shared" si="119"/>
        <v>7557.7282499999992</v>
      </c>
      <c r="DV19" s="40">
        <f t="shared" si="119"/>
        <v>7557.7282499999992</v>
      </c>
      <c r="DW19" s="40">
        <f t="shared" si="119"/>
        <v>7557.7282499999992</v>
      </c>
      <c r="DX19" s="40">
        <f t="shared" si="119"/>
        <v>7557.7282499999992</v>
      </c>
      <c r="DY19" s="40">
        <f t="shared" si="119"/>
        <v>7557.7282499999992</v>
      </c>
      <c r="DZ19" s="40">
        <f t="shared" si="119"/>
        <v>7557.7282499999992</v>
      </c>
      <c r="EA19" s="40">
        <f t="shared" si="119"/>
        <v>7557.7282499999992</v>
      </c>
      <c r="EB19" s="40">
        <f t="shared" si="119"/>
        <v>7557.7282499999992</v>
      </c>
      <c r="EC19" s="40">
        <f t="shared" si="119"/>
        <v>7557.7282499999992</v>
      </c>
      <c r="ED19" s="40">
        <f t="shared" si="119"/>
        <v>7557.7282499999992</v>
      </c>
      <c r="EE19" s="40">
        <f t="shared" si="119"/>
        <v>7557.7282499999992</v>
      </c>
      <c r="EF19" s="40">
        <f t="shared" ref="EF19:GQ19" si="120">$C$16</f>
        <v>7557.7282499999992</v>
      </c>
      <c r="EG19" s="40">
        <f t="shared" si="120"/>
        <v>7557.7282499999992</v>
      </c>
      <c r="EH19" s="40">
        <f t="shared" si="120"/>
        <v>7557.7282499999992</v>
      </c>
      <c r="EI19" s="40">
        <f t="shared" si="120"/>
        <v>7557.7282499999992</v>
      </c>
      <c r="EJ19" s="40">
        <f t="shared" si="120"/>
        <v>7557.7282499999992</v>
      </c>
      <c r="EK19" s="40">
        <f t="shared" si="120"/>
        <v>7557.7282499999992</v>
      </c>
      <c r="EL19" s="40">
        <f t="shared" si="120"/>
        <v>7557.7282499999992</v>
      </c>
      <c r="EM19" s="40">
        <f t="shared" si="120"/>
        <v>7557.7282499999992</v>
      </c>
      <c r="EN19" s="40">
        <f t="shared" si="120"/>
        <v>7557.7282499999992</v>
      </c>
      <c r="EO19" s="40">
        <f t="shared" si="120"/>
        <v>7557.7282499999992</v>
      </c>
      <c r="EP19" s="40">
        <f t="shared" si="120"/>
        <v>7557.7282499999992</v>
      </c>
      <c r="EQ19" s="40">
        <f t="shared" si="120"/>
        <v>7557.7282499999992</v>
      </c>
      <c r="ER19" s="40">
        <f t="shared" si="120"/>
        <v>7557.7282499999992</v>
      </c>
      <c r="ES19" s="40">
        <f t="shared" si="120"/>
        <v>7557.7282499999992</v>
      </c>
      <c r="ET19" s="40">
        <f t="shared" si="120"/>
        <v>7557.7282499999992</v>
      </c>
      <c r="EU19" s="40">
        <f t="shared" si="120"/>
        <v>7557.7282499999992</v>
      </c>
      <c r="EV19" s="40">
        <f t="shared" si="120"/>
        <v>7557.7282499999992</v>
      </c>
      <c r="EW19" s="40">
        <f t="shared" si="120"/>
        <v>7557.7282499999992</v>
      </c>
      <c r="EX19" s="40">
        <f t="shared" si="120"/>
        <v>7557.7282499999992</v>
      </c>
      <c r="EY19" s="40">
        <f t="shared" si="120"/>
        <v>7557.7282499999992</v>
      </c>
      <c r="EZ19" s="40">
        <f t="shared" si="120"/>
        <v>7557.7282499999992</v>
      </c>
      <c r="FA19" s="40">
        <f t="shared" si="120"/>
        <v>7557.7282499999992</v>
      </c>
      <c r="FB19" s="40">
        <f t="shared" si="120"/>
        <v>7557.7282499999992</v>
      </c>
      <c r="FC19" s="40">
        <f t="shared" si="120"/>
        <v>7557.7282499999992</v>
      </c>
      <c r="FD19" s="40">
        <f t="shared" si="120"/>
        <v>7557.7282499999992</v>
      </c>
      <c r="FE19" s="40">
        <f t="shared" si="120"/>
        <v>7557.7282499999992</v>
      </c>
      <c r="FF19" s="40">
        <f t="shared" si="120"/>
        <v>7557.7282499999992</v>
      </c>
      <c r="FG19" s="40">
        <f t="shared" si="120"/>
        <v>7557.7282499999992</v>
      </c>
      <c r="FH19" s="40">
        <f t="shared" si="120"/>
        <v>7557.7282499999992</v>
      </c>
      <c r="FI19" s="40">
        <f t="shared" si="120"/>
        <v>7557.7282499999992</v>
      </c>
      <c r="FJ19" s="40">
        <f t="shared" si="120"/>
        <v>7557.7282499999992</v>
      </c>
      <c r="FK19" s="40">
        <f t="shared" si="120"/>
        <v>7557.7282499999992</v>
      </c>
      <c r="FL19" s="40">
        <f t="shared" si="120"/>
        <v>7557.7282499999992</v>
      </c>
      <c r="FM19" s="40">
        <f t="shared" si="120"/>
        <v>7557.7282499999992</v>
      </c>
      <c r="FN19" s="40">
        <f t="shared" si="120"/>
        <v>7557.7282499999992</v>
      </c>
      <c r="FO19" s="40">
        <f t="shared" si="120"/>
        <v>7557.7282499999992</v>
      </c>
      <c r="FP19" s="40">
        <f t="shared" si="120"/>
        <v>7557.7282499999992</v>
      </c>
      <c r="FQ19" s="40">
        <f t="shared" si="120"/>
        <v>7557.7282499999992</v>
      </c>
      <c r="FR19" s="40">
        <f t="shared" si="120"/>
        <v>7557.7282499999992</v>
      </c>
      <c r="FS19" s="40">
        <f t="shared" si="120"/>
        <v>7557.7282499999992</v>
      </c>
      <c r="FT19" s="40">
        <f t="shared" si="120"/>
        <v>7557.7282499999992</v>
      </c>
      <c r="FU19" s="40">
        <f t="shared" si="120"/>
        <v>7557.7282499999992</v>
      </c>
      <c r="FV19" s="40">
        <f t="shared" si="120"/>
        <v>7557.7282499999992</v>
      </c>
      <c r="FW19" s="40">
        <f t="shared" si="120"/>
        <v>7557.7282499999992</v>
      </c>
      <c r="FX19" s="40">
        <f t="shared" si="120"/>
        <v>7557.7282499999992</v>
      </c>
      <c r="FY19" s="40">
        <f t="shared" si="120"/>
        <v>7557.7282499999992</v>
      </c>
      <c r="FZ19" s="40">
        <f t="shared" si="120"/>
        <v>7557.7282499999992</v>
      </c>
      <c r="GA19" s="40">
        <f t="shared" si="120"/>
        <v>7557.7282499999992</v>
      </c>
      <c r="GB19" s="40">
        <f t="shared" si="120"/>
        <v>7557.7282499999992</v>
      </c>
      <c r="GC19" s="40">
        <f t="shared" si="120"/>
        <v>7557.7282499999992</v>
      </c>
      <c r="GD19" s="40">
        <f t="shared" si="120"/>
        <v>7557.7282499999992</v>
      </c>
      <c r="GE19" s="40">
        <f t="shared" si="120"/>
        <v>7557.7282499999992</v>
      </c>
      <c r="GF19" s="40">
        <f t="shared" si="120"/>
        <v>7557.7282499999992</v>
      </c>
      <c r="GG19" s="40">
        <f t="shared" si="120"/>
        <v>7557.7282499999992</v>
      </c>
      <c r="GH19" s="40">
        <f t="shared" si="120"/>
        <v>7557.7282499999992</v>
      </c>
      <c r="GI19" s="40">
        <f t="shared" si="120"/>
        <v>7557.7282499999992</v>
      </c>
      <c r="GJ19" s="40">
        <f t="shared" si="120"/>
        <v>7557.7282499999992</v>
      </c>
      <c r="GK19" s="40">
        <f t="shared" si="120"/>
        <v>7557.7282499999992</v>
      </c>
      <c r="GL19" s="40">
        <f t="shared" si="120"/>
        <v>7557.7282499999992</v>
      </c>
      <c r="GM19" s="40">
        <f t="shared" si="120"/>
        <v>7557.7282499999992</v>
      </c>
      <c r="GN19" s="40">
        <f t="shared" si="120"/>
        <v>7557.7282499999992</v>
      </c>
      <c r="GO19" s="40">
        <f t="shared" si="120"/>
        <v>7557.7282499999992</v>
      </c>
      <c r="GP19" s="40">
        <f t="shared" si="120"/>
        <v>7557.7282499999992</v>
      </c>
      <c r="GQ19" s="40">
        <f t="shared" si="120"/>
        <v>7557.7282499999992</v>
      </c>
      <c r="GR19" s="40">
        <f t="shared" ref="GR19:IN19" si="121">$C$16</f>
        <v>7557.7282499999992</v>
      </c>
      <c r="GS19" s="40">
        <f t="shared" si="121"/>
        <v>7557.7282499999992</v>
      </c>
      <c r="GT19" s="40">
        <f t="shared" si="121"/>
        <v>7557.7282499999992</v>
      </c>
      <c r="GU19" s="40">
        <f t="shared" si="121"/>
        <v>7557.7282499999992</v>
      </c>
      <c r="GV19" s="40">
        <f t="shared" si="121"/>
        <v>7557.7282499999992</v>
      </c>
      <c r="GW19" s="40">
        <f t="shared" si="121"/>
        <v>7557.7282499999992</v>
      </c>
      <c r="GX19" s="40">
        <f t="shared" si="121"/>
        <v>7557.7282499999992</v>
      </c>
      <c r="GY19" s="40">
        <f t="shared" si="121"/>
        <v>7557.7282499999992</v>
      </c>
      <c r="GZ19" s="40">
        <f t="shared" si="121"/>
        <v>7557.7282499999992</v>
      </c>
      <c r="HA19" s="40">
        <f t="shared" si="121"/>
        <v>7557.7282499999992</v>
      </c>
      <c r="HB19" s="40">
        <f t="shared" si="121"/>
        <v>7557.7282499999992</v>
      </c>
      <c r="HC19" s="40">
        <f t="shared" si="121"/>
        <v>7557.7282499999992</v>
      </c>
      <c r="HD19" s="40">
        <f t="shared" si="121"/>
        <v>7557.7282499999992</v>
      </c>
      <c r="HE19" s="40">
        <f t="shared" si="121"/>
        <v>7557.7282499999992</v>
      </c>
      <c r="HF19" s="40">
        <f t="shared" si="121"/>
        <v>7557.7282499999992</v>
      </c>
      <c r="HG19" s="40">
        <f t="shared" si="121"/>
        <v>7557.7282499999992</v>
      </c>
      <c r="HH19" s="40">
        <f t="shared" si="121"/>
        <v>7557.7282499999992</v>
      </c>
      <c r="HI19" s="40">
        <f t="shared" si="121"/>
        <v>7557.7282499999992</v>
      </c>
      <c r="HJ19" s="40">
        <f t="shared" si="121"/>
        <v>7557.7282499999992</v>
      </c>
      <c r="HK19" s="40">
        <f t="shared" si="121"/>
        <v>7557.7282499999992</v>
      </c>
      <c r="HL19" s="40">
        <f t="shared" si="121"/>
        <v>7557.7282499999992</v>
      </c>
      <c r="HM19" s="40">
        <f t="shared" si="121"/>
        <v>7557.7282499999992</v>
      </c>
      <c r="HN19" s="40">
        <f t="shared" si="121"/>
        <v>7557.7282499999992</v>
      </c>
      <c r="HO19" s="40">
        <f t="shared" si="121"/>
        <v>7557.7282499999992</v>
      </c>
      <c r="HP19" s="40">
        <f t="shared" si="121"/>
        <v>7557.7282499999992</v>
      </c>
      <c r="HQ19" s="40">
        <f t="shared" si="121"/>
        <v>7557.7282499999992</v>
      </c>
      <c r="HR19" s="40">
        <f t="shared" si="121"/>
        <v>7557.7282499999992</v>
      </c>
      <c r="HS19" s="40">
        <f t="shared" si="121"/>
        <v>7557.7282499999992</v>
      </c>
      <c r="HT19" s="40">
        <f t="shared" si="121"/>
        <v>7557.7282499999992</v>
      </c>
      <c r="HU19" s="40">
        <f t="shared" si="121"/>
        <v>7557.7282499999992</v>
      </c>
      <c r="HV19" s="40">
        <f t="shared" si="121"/>
        <v>7557.7282499999992</v>
      </c>
      <c r="HW19" s="40">
        <f t="shared" si="121"/>
        <v>7557.7282499999992</v>
      </c>
      <c r="HX19" s="40">
        <f t="shared" si="121"/>
        <v>7557.7282499999992</v>
      </c>
      <c r="HY19" s="40">
        <f t="shared" si="121"/>
        <v>7557.7282499999992</v>
      </c>
      <c r="HZ19" s="40">
        <f t="shared" si="121"/>
        <v>7557.7282499999992</v>
      </c>
      <c r="IA19" s="40">
        <f t="shared" si="121"/>
        <v>7557.7282499999992</v>
      </c>
      <c r="IB19" s="40">
        <f t="shared" si="121"/>
        <v>7557.7282499999992</v>
      </c>
      <c r="IC19" s="40">
        <f t="shared" si="121"/>
        <v>7557.7282499999992</v>
      </c>
      <c r="ID19" s="40">
        <f t="shared" si="121"/>
        <v>7557.7282499999992</v>
      </c>
      <c r="IE19" s="40">
        <f t="shared" si="121"/>
        <v>7557.7282499999992</v>
      </c>
      <c r="IF19" s="40">
        <f t="shared" si="121"/>
        <v>7557.7282499999992</v>
      </c>
      <c r="IG19" s="40">
        <f t="shared" si="121"/>
        <v>7557.7282499999992</v>
      </c>
      <c r="IH19" s="40">
        <f t="shared" si="121"/>
        <v>7557.7282499999992</v>
      </c>
      <c r="II19" s="40">
        <f t="shared" si="121"/>
        <v>7557.7282499999992</v>
      </c>
      <c r="IJ19" s="40">
        <f t="shared" si="121"/>
        <v>7557.7282499999992</v>
      </c>
      <c r="IK19" s="40">
        <f t="shared" si="121"/>
        <v>7557.7282499999992</v>
      </c>
      <c r="IL19" s="40">
        <f t="shared" si="121"/>
        <v>7557.7282499999992</v>
      </c>
      <c r="IM19" s="40">
        <f t="shared" si="121"/>
        <v>7557.7282499999992</v>
      </c>
      <c r="IN19" s="40">
        <f t="shared" si="121"/>
        <v>7557.7282499999992</v>
      </c>
    </row>
    <row r="20" spans="2:248" x14ac:dyDescent="0.3">
      <c r="B20" s="19" t="s">
        <v>488</v>
      </c>
      <c r="C20" s="42">
        <v>0.4</v>
      </c>
      <c r="F20" s="19" t="s">
        <v>544</v>
      </c>
      <c r="G20" s="40">
        <f>G9*$C$15</f>
        <v>51.890210701073521</v>
      </c>
      <c r="H20" s="40">
        <f t="shared" ref="H20:BS20" ca="1" si="122">H9*$C$15</f>
        <v>55.23796623017504</v>
      </c>
      <c r="I20" s="40">
        <f t="shared" ca="1" si="122"/>
        <v>81.852622686532101</v>
      </c>
      <c r="J20" s="40">
        <f t="shared" ca="1" si="122"/>
        <v>133.6870374621206</v>
      </c>
      <c r="K20" s="40">
        <f t="shared" ca="1" si="122"/>
        <v>203.96200561050995</v>
      </c>
      <c r="L20" s="40">
        <f t="shared" ca="1" si="122"/>
        <v>283.22011776198838</v>
      </c>
      <c r="M20" s="40">
        <f t="shared" ca="1" si="122"/>
        <v>362.61771972717941</v>
      </c>
      <c r="N20" s="40">
        <f t="shared" ca="1" si="122"/>
        <v>551.66228611694294</v>
      </c>
      <c r="O20" s="40">
        <f t="shared" ca="1" si="122"/>
        <v>661.0561761652084</v>
      </c>
      <c r="P20" s="40">
        <f t="shared" ca="1" si="122"/>
        <v>808.74334126361327</v>
      </c>
      <c r="Q20" s="40">
        <f t="shared" ca="1" si="122"/>
        <v>996.45943323706672</v>
      </c>
      <c r="R20" s="40">
        <f t="shared" ca="1" si="122"/>
        <v>1240.6477649438489</v>
      </c>
      <c r="S20" s="40">
        <f t="shared" ca="1" si="122"/>
        <v>1387.9794423654891</v>
      </c>
      <c r="T20" s="40">
        <f t="shared" ca="1" si="122"/>
        <v>1755.897775013746</v>
      </c>
      <c r="U20" s="40">
        <f t="shared" ca="1" si="122"/>
        <v>2155.6197851884672</v>
      </c>
      <c r="V20" s="40">
        <f t="shared" ca="1" si="122"/>
        <v>2636.0227036145352</v>
      </c>
      <c r="W20" s="40">
        <f t="shared" ca="1" si="122"/>
        <v>2819.4797066092983</v>
      </c>
      <c r="X20" s="40">
        <f t="shared" ca="1" si="122"/>
        <v>3449.5272971862037</v>
      </c>
      <c r="Y20" s="40">
        <f t="shared" ca="1" si="122"/>
        <v>3975.7944663609624</v>
      </c>
      <c r="Z20" s="40">
        <f t="shared" ca="1" si="122"/>
        <v>4715.6484382923982</v>
      </c>
      <c r="AA20" s="40">
        <f t="shared" ca="1" si="122"/>
        <v>5642.3071687476977</v>
      </c>
      <c r="AB20" s="40">
        <f t="shared" ca="1" si="122"/>
        <v>6493.6413997982136</v>
      </c>
      <c r="AC20" s="40">
        <f t="shared" ca="1" si="122"/>
        <v>7158.8404234306854</v>
      </c>
      <c r="AD20" s="40">
        <f t="shared" ca="1" si="122"/>
        <v>7979.3753036134676</v>
      </c>
      <c r="AE20" s="40">
        <f t="shared" ca="1" si="122"/>
        <v>8661.9826559972662</v>
      </c>
      <c r="AF20" s="40">
        <f t="shared" ca="1" si="122"/>
        <v>9796.2022292568618</v>
      </c>
      <c r="AG20" s="40">
        <f t="shared" ca="1" si="122"/>
        <v>10906.987513812745</v>
      </c>
      <c r="AH20" s="40">
        <f t="shared" ca="1" si="122"/>
        <v>12864.085396125492</v>
      </c>
      <c r="AI20" s="40">
        <f t="shared" ca="1" si="122"/>
        <v>13360.892316644156</v>
      </c>
      <c r="AJ20" s="40">
        <f t="shared" ca="1" si="122"/>
        <v>13823.217355213077</v>
      </c>
      <c r="AK20" s="40">
        <f t="shared" ca="1" si="122"/>
        <v>14617.974517821776</v>
      </c>
      <c r="AL20" s="40">
        <f t="shared" ca="1" si="122"/>
        <v>14678.234117345604</v>
      </c>
      <c r="AM20" s="40">
        <f t="shared" ca="1" si="122"/>
        <v>15471.317402189754</v>
      </c>
      <c r="AN20" s="40">
        <f t="shared" ca="1" si="122"/>
        <v>16289.508853502164</v>
      </c>
      <c r="AO20" s="40">
        <f t="shared" ca="1" si="122"/>
        <v>16827.493167028777</v>
      </c>
      <c r="AP20" s="40">
        <f t="shared" ca="1" si="122"/>
        <v>16887.083215446786</v>
      </c>
      <c r="AQ20" s="40">
        <f t="shared" ca="1" si="122"/>
        <v>15943.016156240157</v>
      </c>
      <c r="AR20" s="40">
        <f t="shared" ca="1" si="122"/>
        <v>15070.256289803392</v>
      </c>
      <c r="AS20" s="40">
        <f t="shared" ca="1" si="122"/>
        <v>14362.540770951331</v>
      </c>
      <c r="AT20" s="40">
        <f t="shared" ca="1" si="122"/>
        <v>14313.663540226449</v>
      </c>
      <c r="AU20" s="40">
        <f t="shared" ca="1" si="122"/>
        <v>14431.504534850823</v>
      </c>
      <c r="AV20" s="40">
        <f t="shared" ca="1" si="122"/>
        <v>14197.161647813717</v>
      </c>
      <c r="AW20" s="40">
        <f t="shared" ca="1" si="122"/>
        <v>13943.736554260731</v>
      </c>
      <c r="AX20" s="40">
        <f t="shared" ca="1" si="122"/>
        <v>12774.70032349848</v>
      </c>
      <c r="AY20" s="40">
        <f t="shared" ca="1" si="122"/>
        <v>12087.071337821029</v>
      </c>
      <c r="AZ20" s="40">
        <f t="shared" ca="1" si="122"/>
        <v>11455.684645032483</v>
      </c>
      <c r="BA20" s="40">
        <f t="shared" ca="1" si="122"/>
        <v>11374.334185675316</v>
      </c>
      <c r="BB20" s="40">
        <f t="shared" ca="1" si="122"/>
        <v>11831.637590950584</v>
      </c>
      <c r="BC20" s="40">
        <f t="shared" ca="1" si="122"/>
        <v>12126.574853064427</v>
      </c>
      <c r="BD20" s="40">
        <f t="shared" ca="1" si="122"/>
        <v>11713.79659632621</v>
      </c>
      <c r="BE20" s="40">
        <f t="shared" ca="1" si="122"/>
        <v>11320.770097209692</v>
      </c>
      <c r="BF20" s="40">
        <f t="shared" ca="1" si="122"/>
        <v>10865.475345251885</v>
      </c>
      <c r="BG20" s="40">
        <f t="shared" ca="1" si="122"/>
        <v>10082.10055144213</v>
      </c>
      <c r="BH20" s="40">
        <f t="shared" ca="1" si="122"/>
        <v>10016.149767518831</v>
      </c>
      <c r="BI20" s="40">
        <f t="shared" ca="1" si="122"/>
        <v>10278.27902544748</v>
      </c>
      <c r="BJ20" s="40">
        <f t="shared" ca="1" si="122"/>
        <v>10647.201684754467</v>
      </c>
      <c r="BK20" s="40">
        <f t="shared" ca="1" si="122"/>
        <v>10131.982108825743</v>
      </c>
      <c r="BL20" s="40">
        <f t="shared" ca="1" si="122"/>
        <v>9431.6316521377048</v>
      </c>
      <c r="BM20" s="40">
        <f t="shared" ca="1" si="122"/>
        <v>9105.8950391561284</v>
      </c>
      <c r="BN20" s="40">
        <f t="shared" ca="1" si="122"/>
        <v>8491.247124013089</v>
      </c>
      <c r="BO20" s="40">
        <f t="shared" ca="1" si="122"/>
        <v>8294.2392029182593</v>
      </c>
      <c r="BP20" s="40">
        <f t="shared" ca="1" si="122"/>
        <v>8101.8021205244204</v>
      </c>
      <c r="BQ20" s="40">
        <f t="shared" ca="1" si="122"/>
        <v>7913.8298274589652</v>
      </c>
      <c r="BR20" s="40">
        <f t="shared" ca="1" si="122"/>
        <v>7730.2187348319621</v>
      </c>
      <c r="BS20" s="40">
        <f t="shared" ca="1" si="122"/>
        <v>7550.8676571497726</v>
      </c>
      <c r="BT20" s="40">
        <f t="shared" ref="BT20:EE20" ca="1" si="123">BT9*$C$15</f>
        <v>7375.6777565531438</v>
      </c>
      <c r="BU20" s="40">
        <f t="shared" ca="1" si="123"/>
        <v>7204.5524883490589</v>
      </c>
      <c r="BV20" s="40">
        <f t="shared" ca="1" si="123"/>
        <v>7037.3975478063066</v>
      </c>
      <c r="BW20" s="40">
        <f t="shared" ca="1" si="123"/>
        <v>6874.1208181854727</v>
      </c>
      <c r="BX20" s="40">
        <f t="shared" ca="1" si="123"/>
        <v>6714.6323199746976</v>
      </c>
      <c r="BY20" s="40">
        <f t="shared" ca="1" si="123"/>
        <v>6558.8441613032346</v>
      </c>
      <c r="BZ20" s="40">
        <f t="shared" ca="1" si="123"/>
        <v>6406.6704895054672</v>
      </c>
      <c r="CA20" s="40">
        <f t="shared" ca="1" si="123"/>
        <v>6258.027443808719</v>
      </c>
      <c r="CB20" s="40">
        <f t="shared" ca="1" si="123"/>
        <v>6112.8331091187565</v>
      </c>
      <c r="CC20" s="40">
        <f t="shared" ca="1" si="123"/>
        <v>5971.007470877531</v>
      </c>
      <c r="CD20" s="40">
        <f t="shared" ca="1" si="123"/>
        <v>5832.4723709682821</v>
      </c>
      <c r="CE20" s="40">
        <f t="shared" ca="1" si="123"/>
        <v>5697.1514646436963</v>
      </c>
      <c r="CF20" s="40">
        <f t="shared" ca="1" si="123"/>
        <v>5564.9701784533863</v>
      </c>
      <c r="CG20" s="40">
        <f t="shared" ca="1" si="123"/>
        <v>5435.8556691475178</v>
      </c>
      <c r="CH20" s="40">
        <f t="shared" ca="1" si="123"/>
        <v>5309.7367835339091</v>
      </c>
      <c r="CI20" s="40">
        <f t="shared" ca="1" si="123"/>
        <v>5186.5440192665119</v>
      </c>
      <c r="CJ20" s="40">
        <f t="shared" ca="1" si="123"/>
        <v>5066.2094865436438</v>
      </c>
      <c r="CK20" s="40">
        <f t="shared" ca="1" si="123"/>
        <v>4948.6668706948712</v>
      </c>
      <c r="CL20" s="40">
        <f t="shared" ca="1" si="123"/>
        <v>4833.8513956359275</v>
      </c>
      <c r="CM20" s="40">
        <f t="shared" ca="1" si="123"/>
        <v>4721.6997881715233</v>
      </c>
      <c r="CN20" s="40">
        <f t="shared" ca="1" si="123"/>
        <v>4612.1502431263734</v>
      </c>
      <c r="CO20" s="40">
        <f t="shared" ca="1" si="123"/>
        <v>4505.1423892852399</v>
      </c>
      <c r="CP20" s="40">
        <f t="shared" ca="1" si="123"/>
        <v>4400.6172561231979</v>
      </c>
      <c r="CQ20" s="40">
        <f t="shared" ca="1" si="123"/>
        <v>4298.5172413078099</v>
      </c>
      <c r="CR20" s="40">
        <f t="shared" ca="1" si="123"/>
        <v>4198.7860789552878</v>
      </c>
      <c r="CS20" s="40">
        <f t="shared" ca="1" si="123"/>
        <v>4101.3688086231596</v>
      </c>
      <c r="CT20" s="40">
        <f t="shared" ca="1" si="123"/>
        <v>4006.2117450223363</v>
      </c>
      <c r="CU20" s="40">
        <f t="shared" ca="1" si="123"/>
        <v>3913.2624484319053</v>
      </c>
      <c r="CV20" s="40">
        <f t="shared" ca="1" si="123"/>
        <v>3822.4696958003383</v>
      </c>
      <c r="CW20" s="40">
        <f t="shared" ca="1" si="123"/>
        <v>3733.7834525171843</v>
      </c>
      <c r="CX20" s="40">
        <f t="shared" ca="1" si="123"/>
        <v>3647.1548448397016</v>
      </c>
      <c r="CY20" s="40">
        <f t="shared" ca="1" si="123"/>
        <v>3562.5361329592233</v>
      </c>
      <c r="CZ20" s="40">
        <f t="shared" ca="1" si="123"/>
        <v>3479.8806846924199</v>
      </c>
      <c r="DA20" s="40">
        <f t="shared" ca="1" si="123"/>
        <v>3399.1429497829581</v>
      </c>
      <c r="DB20" s="40">
        <f t="shared" ca="1" si="123"/>
        <v>3320.2784347993929</v>
      </c>
      <c r="DC20" s="40">
        <f t="shared" ca="1" si="123"/>
        <v>3243.2436786154658</v>
      </c>
      <c r="DD20" s="40">
        <f t="shared" ca="1" si="123"/>
        <v>3167.9962284592866</v>
      </c>
      <c r="DE20" s="40">
        <f t="shared" ca="1" si="123"/>
        <v>3094.4946165182064</v>
      </c>
      <c r="DF20" s="40">
        <f t="shared" ca="1" si="123"/>
        <v>3022.6983370864909</v>
      </c>
      <c r="DG20" s="40">
        <f t="shared" ca="1" si="123"/>
        <v>2952.5678242431945</v>
      </c>
      <c r="DH20" s="40">
        <f t="shared" ca="1" si="123"/>
        <v>2884.0644300479353</v>
      </c>
      <c r="DI20" s="40">
        <f t="shared" ca="1" si="123"/>
        <v>2817.1504032425587</v>
      </c>
      <c r="DJ20" s="40">
        <f t="shared" ca="1" si="123"/>
        <v>2751.7888684469517</v>
      </c>
      <c r="DK20" s="40">
        <f t="shared" ca="1" si="123"/>
        <v>2687.9438058375372</v>
      </c>
      <c r="DL20" s="40">
        <f t="shared" ca="1" si="123"/>
        <v>2625.5800312972547</v>
      </c>
      <c r="DM20" s="40">
        <f t="shared" ca="1" si="123"/>
        <v>2564.6631770260879</v>
      </c>
      <c r="DN20" s="40">
        <f t="shared" ca="1" si="123"/>
        <v>2505.1596726014545</v>
      </c>
      <c r="DO20" s="40">
        <f t="shared" ca="1" si="123"/>
        <v>2447.0367264780161</v>
      </c>
      <c r="DP20" s="40">
        <f t="shared" ca="1" si="123"/>
        <v>2390.2623079167192</v>
      </c>
      <c r="DQ20" s="40">
        <f t="shared" ca="1" si="123"/>
        <v>2334.8051293331041</v>
      </c>
      <c r="DR20" s="40">
        <f t="shared" ca="1" si="123"/>
        <v>2280.6346290551583</v>
      </c>
      <c r="DS20" s="40">
        <f t="shared" ca="1" si="123"/>
        <v>2227.7209544812063</v>
      </c>
      <c r="DT20" s="40">
        <f t="shared" ca="1" si="123"/>
        <v>2176.0349456285621</v>
      </c>
      <c r="DU20" s="40">
        <f t="shared" ca="1" si="123"/>
        <v>2125.5481190638711</v>
      </c>
      <c r="DV20" s="40">
        <f t="shared" ca="1" si="123"/>
        <v>2076.2326522062904</v>
      </c>
      <c r="DW20" s="40">
        <f t="shared" ca="1" si="123"/>
        <v>2028.0613679948551</v>
      </c>
      <c r="DX20" s="40">
        <f t="shared" ca="1" si="123"/>
        <v>1981.0077199115838</v>
      </c>
      <c r="DY20" s="40">
        <f t="shared" ca="1" si="123"/>
        <v>1935.0457773520627</v>
      </c>
      <c r="DZ20" s="40">
        <f t="shared" ca="1" si="123"/>
        <v>1890.1502113354554</v>
      </c>
      <c r="EA20" s="40">
        <f t="shared" ca="1" si="123"/>
        <v>1846.2962805460568</v>
      </c>
      <c r="EB20" s="40">
        <f t="shared" ca="1" si="123"/>
        <v>1803.4598176987022</v>
      </c>
      <c r="EC20" s="40">
        <f t="shared" ca="1" si="123"/>
        <v>1761.6172162205153</v>
      </c>
      <c r="ED20" s="40">
        <f t="shared" ca="1" si="123"/>
        <v>1720.7454172416578</v>
      </c>
      <c r="EE20" s="40">
        <f t="shared" ca="1" si="123"/>
        <v>1680.8218968879107</v>
      </c>
      <c r="EF20" s="40">
        <f t="shared" ref="EF20:GQ20" ca="1" si="124">EF9*$C$15</f>
        <v>1641.8246538680828</v>
      </c>
      <c r="EG20" s="40">
        <f t="shared" ca="1" si="124"/>
        <v>1603.7321973494086</v>
      </c>
      <c r="EH20" s="40">
        <f t="shared" ca="1" si="124"/>
        <v>1566.5235351142517</v>
      </c>
      <c r="EI20" s="40">
        <f t="shared" ca="1" si="124"/>
        <v>1530.1781619915903</v>
      </c>
      <c r="EJ20" s="40">
        <f t="shared" ca="1" si="124"/>
        <v>1494.6760485569037</v>
      </c>
      <c r="EK20" s="40">
        <f t="shared" ca="1" si="124"/>
        <v>1459.9976300942383</v>
      </c>
      <c r="EL20" s="40">
        <f t="shared" ca="1" si="124"/>
        <v>1426.1237958143681</v>
      </c>
      <c r="EM20" s="40">
        <f t="shared" ca="1" si="124"/>
        <v>1393.0358783231068</v>
      </c>
      <c r="EN20" s="40">
        <f t="shared" ca="1" si="124"/>
        <v>1360.715643333969</v>
      </c>
      <c r="EO20" s="40">
        <f t="shared" ca="1" si="124"/>
        <v>1329.145279619511</v>
      </c>
      <c r="EP20" s="40">
        <f t="shared" ca="1" si="124"/>
        <v>1298.3073891958143</v>
      </c>
      <c r="EQ20" s="40">
        <f t="shared" ca="1" si="124"/>
        <v>1268.1849777347004</v>
      </c>
      <c r="ER20" s="40">
        <f t="shared" ca="1" si="124"/>
        <v>1238.7614451983954</v>
      </c>
      <c r="ES20" s="40">
        <f t="shared" ca="1" si="124"/>
        <v>1210.0205766914828</v>
      </c>
      <c r="ET20" s="40">
        <f t="shared" ca="1" si="124"/>
        <v>1181.9465335251014</v>
      </c>
      <c r="EU20" s="40">
        <f t="shared" ca="1" si="124"/>
        <v>1154.5238444884678</v>
      </c>
      <c r="EV20" s="40">
        <f t="shared" ca="1" si="124"/>
        <v>1127.7373973229087</v>
      </c>
      <c r="EW20" s="40">
        <f t="shared" ca="1" si="124"/>
        <v>1101.5724303937072</v>
      </c>
      <c r="EX20" s="40">
        <f t="shared" ca="1" si="124"/>
        <v>1076.0145245551741</v>
      </c>
      <c r="EY20" s="40">
        <f t="shared" ca="1" si="124"/>
        <v>1051.0495952044582</v>
      </c>
      <c r="EZ20" s="40">
        <f t="shared" ca="1" si="124"/>
        <v>1026.6638845197208</v>
      </c>
      <c r="FA20" s="40">
        <f t="shared" ca="1" si="124"/>
        <v>1002.8439538783924</v>
      </c>
      <c r="FB20" s="40">
        <f t="shared" ca="1" si="124"/>
        <v>979.57667645133677</v>
      </c>
      <c r="FC20" s="40">
        <f t="shared" ca="1" si="124"/>
        <v>956.84922996884029</v>
      </c>
      <c r="FD20" s="40">
        <f t="shared" ca="1" si="124"/>
        <v>934.64908965443863</v>
      </c>
      <c r="FE20" s="40">
        <f t="shared" ca="1" si="124"/>
        <v>912.96402132268918</v>
      </c>
      <c r="FF20" s="40">
        <f t="shared" ca="1" si="124"/>
        <v>891.78207463708236</v>
      </c>
      <c r="FG20" s="40">
        <f t="shared" ca="1" si="124"/>
        <v>871.09157652437955</v>
      </c>
      <c r="FH20" s="40">
        <f t="shared" ca="1" si="124"/>
        <v>850.88112474174693</v>
      </c>
      <c r="FI20" s="40">
        <f t="shared" ca="1" si="124"/>
        <v>831.13958159313847</v>
      </c>
      <c r="FJ20" s="40">
        <f t="shared" ca="1" si="124"/>
        <v>811.8560677914694</v>
      </c>
      <c r="FK20" s="40">
        <f t="shared" ca="1" si="124"/>
        <v>793.01995646319267</v>
      </c>
      <c r="FL20" s="40">
        <f t="shared" ca="1" si="124"/>
        <v>774.62086729197927</v>
      </c>
      <c r="FM20" s="40">
        <f t="shared" ca="1" si="124"/>
        <v>756.64866079827141</v>
      </c>
      <c r="FN20" s="40">
        <f t="shared" ca="1" si="124"/>
        <v>739.09343275155732</v>
      </c>
      <c r="FO20" s="40">
        <f t="shared" ca="1" si="124"/>
        <v>721.94550871228978</v>
      </c>
      <c r="FP20" s="40">
        <f t="shared" ca="1" si="124"/>
        <v>705.19543870043765</v>
      </c>
      <c r="FQ20" s="40">
        <f t="shared" ca="1" si="124"/>
        <v>688.83399198773509</v>
      </c>
      <c r="FR20" s="40">
        <f t="shared" ca="1" si="124"/>
        <v>672.85215201075664</v>
      </c>
      <c r="FS20" s="40">
        <f t="shared" ca="1" si="124"/>
        <v>657.24111140201603</v>
      </c>
      <c r="FT20" s="40">
        <f t="shared" ca="1" si="124"/>
        <v>641.99226713634926</v>
      </c>
      <c r="FU20" s="40">
        <f t="shared" ca="1" si="124"/>
        <v>627.097215789909</v>
      </c>
      <c r="FV20" s="40">
        <f t="shared" ca="1" si="124"/>
        <v>612.54774890915508</v>
      </c>
      <c r="FW20" s="40">
        <f t="shared" ca="1" si="124"/>
        <v>598.3358484872914</v>
      </c>
      <c r="FX20" s="40">
        <f t="shared" ca="1" si="124"/>
        <v>584.45368254565517</v>
      </c>
      <c r="FY20" s="40">
        <f t="shared" ca="1" si="124"/>
        <v>570.89360081762288</v>
      </c>
      <c r="FZ20" s="40">
        <f t="shared" ca="1" si="124"/>
        <v>557.64813053265652</v>
      </c>
      <c r="GA20" s="40">
        <f t="shared" ca="1" si="124"/>
        <v>544.70997229816453</v>
      </c>
      <c r="GB20" s="40">
        <f t="shared" ca="1" si="124"/>
        <v>532.07199607690893</v>
      </c>
      <c r="GC20" s="40">
        <f t="shared" ca="1" si="124"/>
        <v>519.72723725774188</v>
      </c>
      <c r="GD20" s="40">
        <f t="shared" ca="1" si="124"/>
        <v>507.66889281750656</v>
      </c>
      <c r="GE20" s="40">
        <f t="shared" ca="1" si="124"/>
        <v>495.89031757198694</v>
      </c>
      <c r="GF20" s="40">
        <f t="shared" ca="1" si="124"/>
        <v>484.38502051383932</v>
      </c>
      <c r="GG20" s="40">
        <f t="shared" ca="1" si="124"/>
        <v>473.14666123549023</v>
      </c>
      <c r="GH20" s="40">
        <f t="shared" ca="1" si="124"/>
        <v>462.16904643502625</v>
      </c>
      <c r="GI20" s="40">
        <f t="shared" ca="1" si="124"/>
        <v>451.44612650315264</v>
      </c>
      <c r="GJ20" s="40">
        <f t="shared" ca="1" si="124"/>
        <v>440.97199218933872</v>
      </c>
      <c r="GK20" s="40">
        <f t="shared" ca="1" si="124"/>
        <v>430.7408713453126</v>
      </c>
      <c r="GL20" s="40">
        <f t="shared" ca="1" si="124"/>
        <v>420.74712574411177</v>
      </c>
      <c r="GM20" s="40">
        <f t="shared" ca="1" si="124"/>
        <v>410.98524797293504</v>
      </c>
      <c r="GN20" s="40">
        <f t="shared" ca="1" si="124"/>
        <v>401.44985839808487</v>
      </c>
      <c r="GO20" s="40">
        <f t="shared" ca="1" si="124"/>
        <v>392.13570220032699</v>
      </c>
      <c r="GP20" s="40">
        <f t="shared" ca="1" si="124"/>
        <v>383.03764647903313</v>
      </c>
      <c r="GQ20" s="40">
        <f t="shared" ca="1" si="124"/>
        <v>374.15067742351164</v>
      </c>
      <c r="GR20" s="40">
        <f t="shared" ref="GR20:IN20" ca="1" si="125">GR9*$C$15</f>
        <v>365.46989754996684</v>
      </c>
      <c r="GS20" s="40">
        <f t="shared" ca="1" si="125"/>
        <v>356.9905230025646</v>
      </c>
      <c r="GT20" s="40">
        <f t="shared" ca="1" si="125"/>
        <v>348.70788091711648</v>
      </c>
      <c r="GU20" s="40">
        <f t="shared" ca="1" si="125"/>
        <v>340.61740684593008</v>
      </c>
      <c r="GV20" s="40">
        <f t="shared" ca="1" si="125"/>
        <v>332.71464224240572</v>
      </c>
      <c r="GW20" s="40">
        <f t="shared" ca="1" si="125"/>
        <v>324.9952320039946</v>
      </c>
      <c r="GX20" s="40">
        <f t="shared" ca="1" si="125"/>
        <v>317.45492207216228</v>
      </c>
      <c r="GY20" s="40">
        <f t="shared" ca="1" si="125"/>
        <v>310.08955708803734</v>
      </c>
      <c r="GZ20" s="40">
        <f t="shared" ca="1" si="125"/>
        <v>302.89507810245124</v>
      </c>
      <c r="HA20" s="40">
        <f t="shared" ca="1" si="125"/>
        <v>295.86752033910852</v>
      </c>
      <c r="HB20" s="40">
        <f t="shared" ca="1" si="125"/>
        <v>289.00301100965424</v>
      </c>
      <c r="HC20" s="40">
        <f t="shared" ca="1" si="125"/>
        <v>282.29776717943469</v>
      </c>
      <c r="HD20" s="40">
        <f t="shared" ca="1" si="125"/>
        <v>275.7480936827755</v>
      </c>
      <c r="HE20" s="40">
        <f t="shared" ca="1" si="125"/>
        <v>269.35038108662729</v>
      </c>
      <c r="HF20" s="40">
        <f t="shared" ca="1" si="125"/>
        <v>263.10110370145833</v>
      </c>
      <c r="HG20" s="40">
        <f t="shared" ca="1" si="125"/>
        <v>256.99681763829614</v>
      </c>
      <c r="HH20" s="40">
        <f t="shared" ca="1" si="125"/>
        <v>251.03415891084893</v>
      </c>
      <c r="HI20" s="40">
        <f t="shared" ca="1" si="125"/>
        <v>245.20984158165999</v>
      </c>
      <c r="HJ20" s="40">
        <f t="shared" ca="1" si="125"/>
        <v>239.52065595127357</v>
      </c>
      <c r="HK20" s="40">
        <f t="shared" ca="1" si="125"/>
        <v>233.96346678941478</v>
      </c>
      <c r="HL20" s="40">
        <f t="shared" ca="1" si="125"/>
        <v>228.53521160720808</v>
      </c>
      <c r="HM20" s="40">
        <f t="shared" ca="1" si="125"/>
        <v>223.23289896948285</v>
      </c>
      <c r="HN20" s="40">
        <f t="shared" ca="1" si="125"/>
        <v>218.05360684623523</v>
      </c>
      <c r="HO20" s="40">
        <f t="shared" ca="1" si="125"/>
        <v>212.9944810023388</v>
      </c>
      <c r="HP20" s="40">
        <f t="shared" ca="1" si="125"/>
        <v>208.05273342461538</v>
      </c>
      <c r="HQ20" s="40">
        <f t="shared" ca="1" si="125"/>
        <v>203.22564078540023</v>
      </c>
      <c r="HR20" s="40">
        <f t="shared" ca="1" si="125"/>
        <v>198.51054294175464</v>
      </c>
      <c r="HS20" s="40">
        <f t="shared" ca="1" si="125"/>
        <v>193.90484146949814</v>
      </c>
      <c r="HT20" s="40">
        <f t="shared" ca="1" si="125"/>
        <v>189.40599823125379</v>
      </c>
      <c r="HU20" s="40">
        <f t="shared" ca="1" si="125"/>
        <v>185.01153397771611</v>
      </c>
      <c r="HV20" s="40">
        <f t="shared" ca="1" si="125"/>
        <v>180.71902698137177</v>
      </c>
      <c r="HW20" s="40">
        <f t="shared" ca="1" si="125"/>
        <v>176.5261117019194</v>
      </c>
      <c r="HX20" s="40">
        <f t="shared" ca="1" si="125"/>
        <v>172.43047748265377</v>
      </c>
      <c r="HY20" s="40">
        <f t="shared" ca="1" si="125"/>
        <v>168.42986727709524</v>
      </c>
      <c r="HZ20" s="40">
        <f t="shared" ca="1" si="125"/>
        <v>164.52207640516309</v>
      </c>
      <c r="IA20" s="40">
        <f t="shared" ca="1" si="125"/>
        <v>160.70495133820739</v>
      </c>
      <c r="IB20" s="40">
        <f t="shared" ca="1" si="125"/>
        <v>156.97638851222962</v>
      </c>
      <c r="IC20" s="40">
        <f t="shared" ca="1" si="125"/>
        <v>153.33433316863804</v>
      </c>
      <c r="ID20" s="40">
        <f t="shared" ca="1" si="125"/>
        <v>149.77677822189915</v>
      </c>
      <c r="IE20" s="40">
        <f t="shared" ca="1" si="125"/>
        <v>146.301763153461</v>
      </c>
      <c r="IF20" s="40">
        <f t="shared" ca="1" si="125"/>
        <v>142.90737293133901</v>
      </c>
      <c r="IG20" s="40">
        <f t="shared" ca="1" si="125"/>
        <v>139.59173695476875</v>
      </c>
      <c r="IH20" s="40">
        <f t="shared" ca="1" si="125"/>
        <v>136.35302802334411</v>
      </c>
      <c r="II20" s="40">
        <f t="shared" ca="1" si="125"/>
        <v>133.18946133007273</v>
      </c>
      <c r="IJ20" s="40">
        <f t="shared" ca="1" si="125"/>
        <v>130.09929347779422</v>
      </c>
      <c r="IK20" s="40">
        <f t="shared" ca="1" si="125"/>
        <v>127.08082151841813</v>
      </c>
      <c r="IL20" s="40">
        <f t="shared" ca="1" si="125"/>
        <v>124.13238201445347</v>
      </c>
      <c r="IM20" s="40">
        <f t="shared" ca="1" si="125"/>
        <v>121.25235012231148</v>
      </c>
      <c r="IN20" s="40">
        <f t="shared" ca="1" si="125"/>
        <v>118.43913869687729</v>
      </c>
    </row>
    <row r="21" spans="2:248" x14ac:dyDescent="0.3">
      <c r="B21" s="19" t="s">
        <v>489</v>
      </c>
      <c r="C21" s="40">
        <f>C20*C19</f>
        <v>24184730.400000002</v>
      </c>
      <c r="F21" s="19" t="str">
        <f>F10</f>
        <v>5% daily increase</v>
      </c>
      <c r="G21" s="40">
        <f>G10*$C$15</f>
        <v>51.890210701073521</v>
      </c>
      <c r="H21" s="40">
        <f t="shared" ref="H21:BS22" ca="1" si="126">H10*$C$15</f>
        <v>55.23796623017504</v>
      </c>
      <c r="I21" s="40">
        <f t="shared" ca="1" si="126"/>
        <v>81.852622686532101</v>
      </c>
      <c r="J21" s="40">
        <f t="shared" ca="1" si="126"/>
        <v>133.6870374621206</v>
      </c>
      <c r="K21" s="40">
        <f t="shared" ca="1" si="126"/>
        <v>203.96200561050995</v>
      </c>
      <c r="L21" s="40">
        <f t="shared" ca="1" si="126"/>
        <v>283.22011776198838</v>
      </c>
      <c r="M21" s="40">
        <f t="shared" ca="1" si="126"/>
        <v>362.61771972717941</v>
      </c>
      <c r="N21" s="40">
        <f t="shared" ca="1" si="126"/>
        <v>551.66228611694294</v>
      </c>
      <c r="O21" s="40">
        <f t="shared" ca="1" si="126"/>
        <v>661.0561761652084</v>
      </c>
      <c r="P21" s="40">
        <f t="shared" ca="1" si="126"/>
        <v>808.74334126361327</v>
      </c>
      <c r="Q21" s="40">
        <f t="shared" ca="1" si="126"/>
        <v>996.45943323706672</v>
      </c>
      <c r="R21" s="40">
        <f t="shared" ca="1" si="126"/>
        <v>1240.6477649438489</v>
      </c>
      <c r="S21" s="40">
        <f t="shared" ca="1" si="126"/>
        <v>1387.9794423654891</v>
      </c>
      <c r="T21" s="40">
        <f t="shared" ca="1" si="126"/>
        <v>1755.897775013746</v>
      </c>
      <c r="U21" s="40">
        <f t="shared" ca="1" si="126"/>
        <v>2155.6197851884672</v>
      </c>
      <c r="V21" s="40">
        <f t="shared" ca="1" si="126"/>
        <v>2636.0227036145352</v>
      </c>
      <c r="W21" s="40">
        <f t="shared" ca="1" si="126"/>
        <v>2819.4797066092983</v>
      </c>
      <c r="X21" s="40">
        <f t="shared" ca="1" si="126"/>
        <v>3449.5272971862037</v>
      </c>
      <c r="Y21" s="40">
        <f t="shared" ca="1" si="126"/>
        <v>3975.7944663609624</v>
      </c>
      <c r="Z21" s="40">
        <f t="shared" ca="1" si="126"/>
        <v>4715.6484382923982</v>
      </c>
      <c r="AA21" s="40">
        <f t="shared" ca="1" si="126"/>
        <v>5642.3071687476977</v>
      </c>
      <c r="AB21" s="40">
        <f t="shared" ca="1" si="126"/>
        <v>6493.6413997982136</v>
      </c>
      <c r="AC21" s="40">
        <f t="shared" ca="1" si="126"/>
        <v>7158.8404234306854</v>
      </c>
      <c r="AD21" s="40">
        <f t="shared" ca="1" si="126"/>
        <v>7979.3753036134676</v>
      </c>
      <c r="AE21" s="40">
        <f t="shared" ca="1" si="126"/>
        <v>8661.9826559972662</v>
      </c>
      <c r="AF21" s="40">
        <f t="shared" ca="1" si="126"/>
        <v>9796.2022292568618</v>
      </c>
      <c r="AG21" s="40">
        <f t="shared" ca="1" si="126"/>
        <v>10906.987513812745</v>
      </c>
      <c r="AH21" s="40">
        <f t="shared" ca="1" si="126"/>
        <v>12864.085396125492</v>
      </c>
      <c r="AI21" s="40">
        <f t="shared" ca="1" si="126"/>
        <v>13360.892316644156</v>
      </c>
      <c r="AJ21" s="40">
        <f t="shared" ca="1" si="126"/>
        <v>13823.217355213077</v>
      </c>
      <c r="AK21" s="40">
        <f t="shared" ca="1" si="126"/>
        <v>14617.974517821776</v>
      </c>
      <c r="AL21" s="40">
        <f t="shared" ca="1" si="126"/>
        <v>14678.234117345604</v>
      </c>
      <c r="AM21" s="40">
        <f t="shared" ca="1" si="126"/>
        <v>15471.317402189754</v>
      </c>
      <c r="AN21" s="40">
        <f t="shared" ca="1" si="126"/>
        <v>16289.508853502164</v>
      </c>
      <c r="AO21" s="40">
        <f t="shared" ca="1" si="126"/>
        <v>16827.493167028777</v>
      </c>
      <c r="AP21" s="40">
        <f t="shared" ca="1" si="126"/>
        <v>16887.083215446786</v>
      </c>
      <c r="AQ21" s="40">
        <f t="shared" ca="1" si="126"/>
        <v>15943.016156240157</v>
      </c>
      <c r="AR21" s="40">
        <f t="shared" ca="1" si="126"/>
        <v>15070.256289803392</v>
      </c>
      <c r="AS21" s="40">
        <f t="shared" ca="1" si="126"/>
        <v>14362.540770951331</v>
      </c>
      <c r="AT21" s="40">
        <f t="shared" ca="1" si="126"/>
        <v>14313.663540226449</v>
      </c>
      <c r="AU21" s="40">
        <f t="shared" ca="1" si="126"/>
        <v>14431.504534850823</v>
      </c>
      <c r="AV21" s="40">
        <f t="shared" ca="1" si="126"/>
        <v>14197.161647813717</v>
      </c>
      <c r="AW21" s="40">
        <f t="shared" ca="1" si="126"/>
        <v>13943.736554260731</v>
      </c>
      <c r="AX21" s="40">
        <f t="shared" ca="1" si="126"/>
        <v>12774.70032349848</v>
      </c>
      <c r="AY21" s="40">
        <f t="shared" ca="1" si="126"/>
        <v>12087.071337821029</v>
      </c>
      <c r="AZ21" s="40">
        <f t="shared" ca="1" si="126"/>
        <v>11455.684645032483</v>
      </c>
      <c r="BA21" s="40">
        <f t="shared" ca="1" si="126"/>
        <v>11374.334185675316</v>
      </c>
      <c r="BB21" s="40">
        <f t="shared" ca="1" si="126"/>
        <v>11831.637590950584</v>
      </c>
      <c r="BC21" s="40">
        <f t="shared" ca="1" si="126"/>
        <v>12126.574853064427</v>
      </c>
      <c r="BD21" s="40">
        <f t="shared" ca="1" si="126"/>
        <v>11713.79659632621</v>
      </c>
      <c r="BE21" s="40">
        <f t="shared" ca="1" si="126"/>
        <v>11320.770097209692</v>
      </c>
      <c r="BF21" s="40">
        <f t="shared" ca="1" si="126"/>
        <v>10865.475345251885</v>
      </c>
      <c r="BG21" s="40">
        <f t="shared" ca="1" si="126"/>
        <v>10082.10055144213</v>
      </c>
      <c r="BH21" s="40">
        <f t="shared" ca="1" si="126"/>
        <v>10016.149767518831</v>
      </c>
      <c r="BI21" s="40">
        <f t="shared" ca="1" si="126"/>
        <v>10278.27902544748</v>
      </c>
      <c r="BJ21" s="40">
        <f t="shared" ca="1" si="126"/>
        <v>10647.201684754467</v>
      </c>
      <c r="BK21" s="40">
        <f t="shared" ca="1" si="126"/>
        <v>10131.982108825743</v>
      </c>
      <c r="BL21" s="40">
        <f t="shared" ca="1" si="126"/>
        <v>9431.6316521377048</v>
      </c>
      <c r="BM21" s="40">
        <f t="shared" ca="1" si="126"/>
        <v>9105.8950391561284</v>
      </c>
      <c r="BN21" s="40">
        <f t="shared" ca="1" si="126"/>
        <v>8491.247124013089</v>
      </c>
      <c r="BO21" s="40">
        <f t="shared" ca="1" si="126"/>
        <v>8915.8094802137439</v>
      </c>
      <c r="BP21" s="40">
        <f t="shared" ca="1" si="126"/>
        <v>9361.5999542244317</v>
      </c>
      <c r="BQ21" s="40">
        <f t="shared" ca="1" si="126"/>
        <v>9829.6799519356537</v>
      </c>
      <c r="BR21" s="40">
        <f t="shared" ca="1" si="126"/>
        <v>10321.163949532436</v>
      </c>
      <c r="BS21" s="40">
        <f t="shared" ca="1" si="126"/>
        <v>10837.222147009057</v>
      </c>
      <c r="BT21" s="40">
        <f t="shared" ref="BT21:EE23" ca="1" si="127">BT10*$C$15</f>
        <v>11379.08325435951</v>
      </c>
      <c r="BU21" s="40">
        <f t="shared" ca="1" si="127"/>
        <v>11948.037417077487</v>
      </c>
      <c r="BV21" s="40">
        <f t="shared" ca="1" si="127"/>
        <v>12545.43928793136</v>
      </c>
      <c r="BW21" s="40">
        <f t="shared" ca="1" si="127"/>
        <v>13172.71125232793</v>
      </c>
      <c r="BX21" s="40">
        <f t="shared" ca="1" si="127"/>
        <v>13831.346814944325</v>
      </c>
      <c r="BY21" s="40">
        <f t="shared" ca="1" si="127"/>
        <v>14522.914155691542</v>
      </c>
      <c r="BZ21" s="40">
        <f t="shared" ca="1" si="127"/>
        <v>15249.059863476121</v>
      </c>
      <c r="CA21" s="40">
        <f t="shared" ca="1" si="127"/>
        <v>16011.512856649928</v>
      </c>
      <c r="CB21" s="40">
        <f t="shared" ca="1" si="127"/>
        <v>16812.088499482426</v>
      </c>
      <c r="CC21" s="40">
        <f t="shared" ca="1" si="127"/>
        <v>17652.692924456547</v>
      </c>
      <c r="CD21" s="40">
        <f t="shared" ca="1" si="127"/>
        <v>18535.327570679376</v>
      </c>
      <c r="CE21" s="40">
        <f t="shared" ca="1" si="127"/>
        <v>19462.093949213344</v>
      </c>
      <c r="CF21" s="40">
        <f t="shared" ca="1" si="127"/>
        <v>20435.198646674013</v>
      </c>
      <c r="CG21" s="40">
        <f t="shared" ca="1" si="127"/>
        <v>21456.958579007718</v>
      </c>
      <c r="CH21" s="40">
        <f t="shared" ca="1" si="127"/>
        <v>22529.806507958103</v>
      </c>
      <c r="CI21" s="40">
        <f t="shared" ca="1" si="127"/>
        <v>23656.296833356009</v>
      </c>
      <c r="CJ21" s="40">
        <f t="shared" ca="1" si="127"/>
        <v>24839.111675023807</v>
      </c>
      <c r="CK21" s="40">
        <f t="shared" ca="1" si="127"/>
        <v>26081.067258775001</v>
      </c>
      <c r="CL21" s="40">
        <f t="shared" ca="1" si="127"/>
        <v>27385.120621713751</v>
      </c>
      <c r="CM21" s="40">
        <f t="shared" ca="1" si="127"/>
        <v>28754.376652799438</v>
      </c>
      <c r="CN21" s="40">
        <f t="shared" ca="1" si="127"/>
        <v>30192.095485439411</v>
      </c>
      <c r="CO21" s="40">
        <f t="shared" ca="1" si="127"/>
        <v>31701.700259711382</v>
      </c>
      <c r="CP21" s="40">
        <f t="shared" ca="1" si="127"/>
        <v>33286.78527269695</v>
      </c>
      <c r="CQ21" s="40">
        <f t="shared" ca="1" si="127"/>
        <v>34951.124536331801</v>
      </c>
      <c r="CR21" s="40">
        <f t="shared" ca="1" si="127"/>
        <v>36698.68076314839</v>
      </c>
      <c r="CS21" s="40">
        <f t="shared" ca="1" si="127"/>
        <v>38533.614801305812</v>
      </c>
      <c r="CT21" s="40">
        <f t="shared" ca="1" si="127"/>
        <v>40460.295541371102</v>
      </c>
      <c r="CU21" s="40">
        <f t="shared" ca="1" si="127"/>
        <v>42483.31031843966</v>
      </c>
      <c r="CV21" s="40">
        <f t="shared" ca="1" si="127"/>
        <v>44607.475834361641</v>
      </c>
      <c r="CW21" s="40">
        <f t="shared" ca="1" si="127"/>
        <v>46837.849626079726</v>
      </c>
      <c r="CX21" s="40">
        <f t="shared" ca="1" si="127"/>
        <v>49179.742107383718</v>
      </c>
      <c r="CY21" s="40">
        <f t="shared" ca="1" si="127"/>
        <v>51638.7292127529</v>
      </c>
      <c r="CZ21" s="40">
        <f t="shared" ca="1" si="127"/>
        <v>54220.665673390547</v>
      </c>
      <c r="DA21" s="40">
        <f t="shared" ca="1" si="127"/>
        <v>56931.698957060078</v>
      </c>
      <c r="DB21" s="40">
        <f t="shared" ca="1" si="127"/>
        <v>59778.283904913093</v>
      </c>
      <c r="DC21" s="40">
        <f t="shared" ca="1" si="127"/>
        <v>62767.198100158741</v>
      </c>
      <c r="DD21" s="40">
        <f t="shared" ca="1" si="127"/>
        <v>65905.558005166677</v>
      </c>
      <c r="DE21" s="40">
        <f t="shared" ca="1" si="127"/>
        <v>69200.835905425018</v>
      </c>
      <c r="DF21" s="40">
        <f t="shared" ca="1" si="127"/>
        <v>72660.877700696277</v>
      </c>
      <c r="DG21" s="40">
        <f t="shared" ca="1" si="127"/>
        <v>76293.921585731092</v>
      </c>
      <c r="DH21" s="40">
        <f t="shared" ca="1" si="127"/>
        <v>80108.617665017649</v>
      </c>
      <c r="DI21" s="40">
        <f t="shared" ca="1" si="127"/>
        <v>84114.048548268533</v>
      </c>
      <c r="DJ21" s="40">
        <f t="shared" ca="1" si="127"/>
        <v>88319.750975681978</v>
      </c>
      <c r="DK21" s="40">
        <f t="shared" ca="1" si="127"/>
        <v>92735.738524466084</v>
      </c>
      <c r="DL21" s="40">
        <f t="shared" ca="1" si="127"/>
        <v>97372.525450689398</v>
      </c>
      <c r="DM21" s="40">
        <f t="shared" ca="1" si="127"/>
        <v>102241.15172322387</v>
      </c>
      <c r="DN21" s="40">
        <f t="shared" ca="1" si="127"/>
        <v>107353.20930938507</v>
      </c>
      <c r="DO21" s="40">
        <f t="shared" ca="1" si="127"/>
        <v>112720.86977485433</v>
      </c>
      <c r="DP21" s="40">
        <f t="shared" ca="1" si="127"/>
        <v>118356.91326359705</v>
      </c>
      <c r="DQ21" s="40">
        <f t="shared" ca="1" si="127"/>
        <v>124274.75892677691</v>
      </c>
      <c r="DR21" s="40">
        <f t="shared" ca="1" si="127"/>
        <v>130488.49687311577</v>
      </c>
      <c r="DS21" s="40">
        <f t="shared" ca="1" si="127"/>
        <v>137012.92171677155</v>
      </c>
      <c r="DT21" s="40">
        <f t="shared" ca="1" si="127"/>
        <v>143863.56780261017</v>
      </c>
      <c r="DU21" s="40">
        <f t="shared" ca="1" si="127"/>
        <v>151056.74619274068</v>
      </c>
      <c r="DV21" s="40">
        <f t="shared" ca="1" si="127"/>
        <v>158609.5835023777</v>
      </c>
      <c r="DW21" s="40">
        <f t="shared" ca="1" si="127"/>
        <v>166540.06267749661</v>
      </c>
      <c r="DX21" s="40">
        <f t="shared" ca="1" si="127"/>
        <v>174867.06581137143</v>
      </c>
      <c r="DY21" s="40">
        <f t="shared" ca="1" si="127"/>
        <v>183610.41910194</v>
      </c>
      <c r="DZ21" s="40">
        <f t="shared" ca="1" si="127"/>
        <v>192790.94005703702</v>
      </c>
      <c r="EA21" s="40">
        <f t="shared" ca="1" si="127"/>
        <v>202430.48705988887</v>
      </c>
      <c r="EB21" s="40">
        <f t="shared" ca="1" si="127"/>
        <v>212552.01141288332</v>
      </c>
      <c r="EC21" s="40">
        <f t="shared" ca="1" si="127"/>
        <v>223179.61198352749</v>
      </c>
      <c r="ED21" s="40">
        <f t="shared" ca="1" si="127"/>
        <v>234338.59258270389</v>
      </c>
      <c r="EE21" s="40">
        <f t="shared" ca="1" si="127"/>
        <v>246055.5222118391</v>
      </c>
      <c r="EF21" s="40">
        <f t="shared" ref="EF21:GQ23" ca="1" si="128">EF10*$C$15</f>
        <v>258358.29832243104</v>
      </c>
      <c r="EG21" s="40">
        <f t="shared" ca="1" si="128"/>
        <v>271276.21323855262</v>
      </c>
      <c r="EH21" s="40">
        <f t="shared" ca="1" si="128"/>
        <v>284840.0239004803</v>
      </c>
      <c r="EI21" s="40">
        <f t="shared" ca="1" si="128"/>
        <v>299082.0250955043</v>
      </c>
      <c r="EJ21" s="40">
        <f t="shared" ca="1" si="128"/>
        <v>314036.12635027955</v>
      </c>
      <c r="EK21" s="40">
        <f t="shared" ca="1" si="128"/>
        <v>329737.93266779353</v>
      </c>
      <c r="EL21" s="40">
        <f t="shared" ca="1" si="128"/>
        <v>346224.82930118323</v>
      </c>
      <c r="EM21" s="40">
        <f t="shared" ca="1" si="128"/>
        <v>363536.0707662424</v>
      </c>
      <c r="EN21" s="40">
        <f t="shared" ca="1" si="128"/>
        <v>381712.8743045546</v>
      </c>
      <c r="EO21" s="40">
        <f t="shared" ca="1" si="128"/>
        <v>400798.51801978232</v>
      </c>
      <c r="EP21" s="40">
        <f t="shared" ca="1" si="128"/>
        <v>420838.44392077142</v>
      </c>
      <c r="EQ21" s="40">
        <f t="shared" ca="1" si="128"/>
        <v>441880.36611681007</v>
      </c>
      <c r="ER21" s="40">
        <f t="shared" ca="1" si="128"/>
        <v>463974.38442265056</v>
      </c>
      <c r="ES21" s="40">
        <f t="shared" ca="1" si="128"/>
        <v>487173.10364378308</v>
      </c>
      <c r="ET21" s="40">
        <f t="shared" ca="1" si="128"/>
        <v>511531.75882597227</v>
      </c>
      <c r="EU21" s="40">
        <f t="shared" ca="1" si="128"/>
        <v>537108.34676727082</v>
      </c>
      <c r="EV21" s="40">
        <f t="shared" ca="1" si="128"/>
        <v>563963.76410563441</v>
      </c>
      <c r="EW21" s="40">
        <f t="shared" ca="1" si="128"/>
        <v>592161.95231091604</v>
      </c>
      <c r="EX21" s="40">
        <f t="shared" ca="1" si="128"/>
        <v>621770.04992646188</v>
      </c>
      <c r="EY21" s="40">
        <f t="shared" ca="1" si="128"/>
        <v>652858.55242278497</v>
      </c>
      <c r="EZ21" s="40">
        <f t="shared" ca="1" si="128"/>
        <v>685501.4800439243</v>
      </c>
      <c r="FA21" s="40">
        <f t="shared" ca="1" si="128"/>
        <v>719776.55404612049</v>
      </c>
      <c r="FB21" s="40">
        <f t="shared" ca="1" si="128"/>
        <v>755765.38174842647</v>
      </c>
      <c r="FC21" s="40">
        <f t="shared" ca="1" si="128"/>
        <v>793553.65083584795</v>
      </c>
      <c r="FD21" s="40">
        <f t="shared" ca="1" si="128"/>
        <v>833231.33337764035</v>
      </c>
      <c r="FE21" s="40">
        <f t="shared" ca="1" si="128"/>
        <v>874892.90004652238</v>
      </c>
      <c r="FF21" s="40">
        <f t="shared" ca="1" si="128"/>
        <v>918637.54504884849</v>
      </c>
      <c r="FG21" s="40">
        <f t="shared" ca="1" si="128"/>
        <v>964569.42230129102</v>
      </c>
      <c r="FH21" s="40">
        <f t="shared" ca="1" si="128"/>
        <v>1012797.8934163557</v>
      </c>
      <c r="FI21" s="40">
        <f t="shared" ca="1" si="128"/>
        <v>1063437.7880871734</v>
      </c>
      <c r="FJ21" s="40">
        <f t="shared" ca="1" si="128"/>
        <v>1116609.6774915322</v>
      </c>
      <c r="FK21" s="40">
        <f t="shared" ca="1" si="128"/>
        <v>1172440.1613661088</v>
      </c>
      <c r="FL21" s="40">
        <f t="shared" ca="1" si="128"/>
        <v>1231062.1694344142</v>
      </c>
      <c r="FM21" s="40">
        <f t="shared" ca="1" si="128"/>
        <v>1292615.277906135</v>
      </c>
      <c r="FN21" s="40">
        <f t="shared" ca="1" si="128"/>
        <v>1357246.0418014417</v>
      </c>
      <c r="FO21" s="40">
        <f t="shared" ca="1" si="128"/>
        <v>1425108.3438915138</v>
      </c>
      <c r="FP21" s="40">
        <f t="shared" ca="1" si="128"/>
        <v>1496363.7610860895</v>
      </c>
      <c r="FQ21" s="40">
        <f t="shared" ca="1" si="128"/>
        <v>1571181.9491403939</v>
      </c>
      <c r="FR21" s="40">
        <f t="shared" ca="1" si="128"/>
        <v>1649741.0465974137</v>
      </c>
      <c r="FS21" s="40">
        <f t="shared" ca="1" si="128"/>
        <v>1732228.0989272844</v>
      </c>
      <c r="FT21" s="40">
        <f t="shared" ca="1" si="128"/>
        <v>1818839.5038736486</v>
      </c>
      <c r="FU21" s="40">
        <f t="shared" ca="1" si="128"/>
        <v>1909781.4790673312</v>
      </c>
      <c r="FV21" s="40">
        <f t="shared" ca="1" si="128"/>
        <v>2005270.5530206978</v>
      </c>
      <c r="FW21" s="40">
        <f t="shared" ca="1" si="128"/>
        <v>2105534.0806717328</v>
      </c>
      <c r="FX21" s="40">
        <f t="shared" ca="1" si="128"/>
        <v>2210810.7847053199</v>
      </c>
      <c r="FY21" s="40">
        <f t="shared" ca="1" si="128"/>
        <v>2321351.3239405858</v>
      </c>
      <c r="FZ21" s="40">
        <f t="shared" ca="1" si="128"/>
        <v>2437418.8901376151</v>
      </c>
      <c r="GA21" s="40">
        <f t="shared" ca="1" si="128"/>
        <v>2559289.834644496</v>
      </c>
      <c r="GB21" s="40">
        <f t="shared" ca="1" si="128"/>
        <v>2687254.3263767208</v>
      </c>
      <c r="GC21" s="40">
        <f t="shared" ca="1" si="128"/>
        <v>2821617.0426955572</v>
      </c>
      <c r="GD21" s="40">
        <f t="shared" ca="1" si="128"/>
        <v>2962697.8948303354</v>
      </c>
      <c r="GE21" s="40">
        <f t="shared" ca="1" si="128"/>
        <v>3110832.7895718524</v>
      </c>
      <c r="GF21" s="40">
        <f t="shared" ca="1" si="128"/>
        <v>3266374.4290504456</v>
      </c>
      <c r="GG21" s="40">
        <f t="shared" ca="1" si="128"/>
        <v>3429693.1505029681</v>
      </c>
      <c r="GH21" s="40">
        <f t="shared" ca="1" si="128"/>
        <v>3601177.8080281164</v>
      </c>
      <c r="GI21" s="40">
        <f t="shared" ca="1" si="128"/>
        <v>3781236.6984295221</v>
      </c>
      <c r="GJ21" s="40">
        <f t="shared" ca="1" si="128"/>
        <v>3970298.5333509981</v>
      </c>
      <c r="GK21" s="40">
        <f t="shared" ca="1" si="128"/>
        <v>4168813.4600185482</v>
      </c>
      <c r="GL21" s="40">
        <f t="shared" ca="1" si="128"/>
        <v>4377254.1330194762</v>
      </c>
      <c r="GM21" s="40">
        <f t="shared" ca="1" si="128"/>
        <v>4596116.8396704504</v>
      </c>
      <c r="GN21" s="40">
        <f t="shared" ca="1" si="128"/>
        <v>4825922.6816539736</v>
      </c>
      <c r="GO21" s="40">
        <f t="shared" ca="1" si="128"/>
        <v>5067218.8157366719</v>
      </c>
      <c r="GP21" s="40">
        <f t="shared" ca="1" si="128"/>
        <v>5320579.7565235058</v>
      </c>
      <c r="GQ21" s="40">
        <f t="shared" ca="1" si="128"/>
        <v>5586608.7443496818</v>
      </c>
      <c r="GR21" s="40">
        <f t="shared" ref="GR21:IN23" ca="1" si="129">GR10*$C$15</f>
        <v>5865939.181567166</v>
      </c>
      <c r="GS21" s="40">
        <f t="shared" ca="1" si="129"/>
        <v>6159236.1406455254</v>
      </c>
      <c r="GT21" s="40">
        <f t="shared" ca="1" si="129"/>
        <v>6467197.9476778014</v>
      </c>
      <c r="GU21" s="40">
        <f t="shared" ca="1" si="129"/>
        <v>6790557.8450616915</v>
      </c>
      <c r="GV21" s="40">
        <f t="shared" ca="1" si="129"/>
        <v>7130085.7373147765</v>
      </c>
      <c r="GW21" s="40">
        <f t="shared" ca="1" si="129"/>
        <v>7486590.0241805157</v>
      </c>
      <c r="GX21" s="40">
        <f t="shared" ca="1" si="129"/>
        <v>7860919.5253895419</v>
      </c>
      <c r="GY21" s="40">
        <f t="shared" ca="1" si="129"/>
        <v>8096456.4916429566</v>
      </c>
      <c r="GZ21" s="40">
        <f t="shared" ca="1" si="129"/>
        <v>8096456.4916429566</v>
      </c>
      <c r="HA21" s="40">
        <f t="shared" ca="1" si="129"/>
        <v>8096456.4916429566</v>
      </c>
      <c r="HB21" s="40">
        <f t="shared" ca="1" si="129"/>
        <v>8096456.4916429566</v>
      </c>
      <c r="HC21" s="40">
        <f t="shared" ca="1" si="129"/>
        <v>8096456.4916429566</v>
      </c>
      <c r="HD21" s="40">
        <f t="shared" ca="1" si="129"/>
        <v>8096456.4916429566</v>
      </c>
      <c r="HE21" s="40">
        <f t="shared" ca="1" si="129"/>
        <v>8096456.4916429566</v>
      </c>
      <c r="HF21" s="40">
        <f t="shared" ca="1" si="129"/>
        <v>8096456.4916429566</v>
      </c>
      <c r="HG21" s="40">
        <f t="shared" ca="1" si="129"/>
        <v>8096456.4916429566</v>
      </c>
      <c r="HH21" s="40">
        <f t="shared" ca="1" si="129"/>
        <v>8096456.4916429566</v>
      </c>
      <c r="HI21" s="40">
        <f t="shared" ca="1" si="129"/>
        <v>8096456.4916429566</v>
      </c>
      <c r="HJ21" s="40">
        <f t="shared" ca="1" si="129"/>
        <v>8096456.4916429566</v>
      </c>
      <c r="HK21" s="40">
        <f t="shared" ca="1" si="129"/>
        <v>8096456.4916429566</v>
      </c>
      <c r="HL21" s="40">
        <f t="shared" ca="1" si="129"/>
        <v>8096456.4916429566</v>
      </c>
      <c r="HM21" s="40">
        <f t="shared" ca="1" si="129"/>
        <v>8096456.4916429566</v>
      </c>
      <c r="HN21" s="40">
        <f t="shared" ca="1" si="129"/>
        <v>8096456.4916429566</v>
      </c>
      <c r="HO21" s="40">
        <f t="shared" ca="1" si="129"/>
        <v>8096456.4916429566</v>
      </c>
      <c r="HP21" s="40">
        <f t="shared" ca="1" si="129"/>
        <v>8096456.4916429566</v>
      </c>
      <c r="HQ21" s="40">
        <f t="shared" ca="1" si="129"/>
        <v>8096456.4916429566</v>
      </c>
      <c r="HR21" s="40">
        <f t="shared" ca="1" si="129"/>
        <v>8096456.4916429566</v>
      </c>
      <c r="HS21" s="40">
        <f t="shared" ca="1" si="129"/>
        <v>8096456.4916429566</v>
      </c>
      <c r="HT21" s="40">
        <f t="shared" ca="1" si="129"/>
        <v>8096456.4916429566</v>
      </c>
      <c r="HU21" s="40">
        <f t="shared" ca="1" si="129"/>
        <v>8096456.4916429566</v>
      </c>
      <c r="HV21" s="40">
        <f t="shared" ca="1" si="129"/>
        <v>8096456.4916429566</v>
      </c>
      <c r="HW21" s="40">
        <f t="shared" ca="1" si="129"/>
        <v>8096456.4916429566</v>
      </c>
      <c r="HX21" s="40">
        <f t="shared" ca="1" si="129"/>
        <v>8096456.4916429566</v>
      </c>
      <c r="HY21" s="40">
        <f t="shared" ca="1" si="129"/>
        <v>8096456.4916429566</v>
      </c>
      <c r="HZ21" s="40">
        <f t="shared" ca="1" si="129"/>
        <v>8096456.4916429566</v>
      </c>
      <c r="IA21" s="40">
        <f t="shared" ca="1" si="129"/>
        <v>8096456.4916429566</v>
      </c>
      <c r="IB21" s="40">
        <f t="shared" ca="1" si="129"/>
        <v>8096456.4916429566</v>
      </c>
      <c r="IC21" s="40">
        <f t="shared" ca="1" si="129"/>
        <v>8096456.4916429566</v>
      </c>
      <c r="ID21" s="40">
        <f t="shared" ca="1" si="129"/>
        <v>8096456.4916429566</v>
      </c>
      <c r="IE21" s="40">
        <f t="shared" ca="1" si="129"/>
        <v>8096456.4916429566</v>
      </c>
      <c r="IF21" s="40">
        <f t="shared" ca="1" si="129"/>
        <v>8096456.4916429566</v>
      </c>
      <c r="IG21" s="40">
        <f t="shared" ca="1" si="129"/>
        <v>8096456.4916429566</v>
      </c>
      <c r="IH21" s="40">
        <f t="shared" ca="1" si="129"/>
        <v>8096456.4916429566</v>
      </c>
      <c r="II21" s="40">
        <f t="shared" ca="1" si="129"/>
        <v>8096456.4916429566</v>
      </c>
      <c r="IJ21" s="40">
        <f t="shared" ca="1" si="129"/>
        <v>8096456.4916429566</v>
      </c>
      <c r="IK21" s="40">
        <f t="shared" ca="1" si="129"/>
        <v>8096456.4916429566</v>
      </c>
      <c r="IL21" s="40">
        <f t="shared" ca="1" si="129"/>
        <v>8096456.4916429566</v>
      </c>
      <c r="IM21" s="40">
        <f t="shared" ca="1" si="129"/>
        <v>8096456.4916429566</v>
      </c>
      <c r="IN21" s="40">
        <f t="shared" ca="1" si="129"/>
        <v>8096456.4916429566</v>
      </c>
    </row>
    <row r="22" spans="2:248" x14ac:dyDescent="0.3">
      <c r="C22" s="40"/>
      <c r="F22" s="19" t="str">
        <f t="shared" ref="F22:F23" si="130">F11</f>
        <v>10% daily increase</v>
      </c>
      <c r="G22" s="40">
        <f t="shared" ref="G22:V23" si="131">G11*$C$15</f>
        <v>51.890210701073521</v>
      </c>
      <c r="H22" s="40">
        <f t="shared" ca="1" si="131"/>
        <v>55.23796623017504</v>
      </c>
      <c r="I22" s="40">
        <f t="shared" ca="1" si="131"/>
        <v>81.852622686532101</v>
      </c>
      <c r="J22" s="40">
        <f t="shared" ca="1" si="131"/>
        <v>133.6870374621206</v>
      </c>
      <c r="K22" s="40">
        <f t="shared" ca="1" si="131"/>
        <v>203.96200561050995</v>
      </c>
      <c r="L22" s="40">
        <f t="shared" ca="1" si="131"/>
        <v>283.22011776198838</v>
      </c>
      <c r="M22" s="40">
        <f t="shared" ca="1" si="131"/>
        <v>362.61771972717941</v>
      </c>
      <c r="N22" s="40">
        <f t="shared" ca="1" si="131"/>
        <v>551.66228611694294</v>
      </c>
      <c r="O22" s="40">
        <f t="shared" ca="1" si="131"/>
        <v>661.0561761652084</v>
      </c>
      <c r="P22" s="40">
        <f t="shared" ca="1" si="131"/>
        <v>808.74334126361327</v>
      </c>
      <c r="Q22" s="40">
        <f t="shared" ca="1" si="131"/>
        <v>996.45943323706672</v>
      </c>
      <c r="R22" s="40">
        <f t="shared" ca="1" si="131"/>
        <v>1240.6477649438489</v>
      </c>
      <c r="S22" s="40">
        <f t="shared" ca="1" si="131"/>
        <v>1387.9794423654891</v>
      </c>
      <c r="T22" s="40">
        <f t="shared" ca="1" si="131"/>
        <v>1755.897775013746</v>
      </c>
      <c r="U22" s="40">
        <f t="shared" ca="1" si="131"/>
        <v>2155.6197851884672</v>
      </c>
      <c r="V22" s="40">
        <f t="shared" ca="1" si="131"/>
        <v>2636.0227036145352</v>
      </c>
      <c r="W22" s="40">
        <f t="shared" ca="1" si="126"/>
        <v>2819.4797066092983</v>
      </c>
      <c r="X22" s="40">
        <f t="shared" ca="1" si="126"/>
        <v>3449.5272971862037</v>
      </c>
      <c r="Y22" s="40">
        <f t="shared" ca="1" si="126"/>
        <v>3975.7944663609624</v>
      </c>
      <c r="Z22" s="40">
        <f t="shared" ca="1" si="126"/>
        <v>4715.6484382923982</v>
      </c>
      <c r="AA22" s="40">
        <f t="shared" ca="1" si="126"/>
        <v>5642.3071687476977</v>
      </c>
      <c r="AB22" s="40">
        <f t="shared" ca="1" si="126"/>
        <v>6493.6413997982136</v>
      </c>
      <c r="AC22" s="40">
        <f t="shared" ca="1" si="126"/>
        <v>7158.8404234306854</v>
      </c>
      <c r="AD22" s="40">
        <f t="shared" ca="1" si="126"/>
        <v>7979.3753036134676</v>
      </c>
      <c r="AE22" s="40">
        <f t="shared" ca="1" si="126"/>
        <v>8661.9826559972662</v>
      </c>
      <c r="AF22" s="40">
        <f t="shared" ca="1" si="126"/>
        <v>9796.2022292568618</v>
      </c>
      <c r="AG22" s="40">
        <f t="shared" ca="1" si="126"/>
        <v>10906.987513812745</v>
      </c>
      <c r="AH22" s="40">
        <f t="shared" ca="1" si="126"/>
        <v>12864.085396125492</v>
      </c>
      <c r="AI22" s="40">
        <f t="shared" ca="1" si="126"/>
        <v>13360.892316644156</v>
      </c>
      <c r="AJ22" s="40">
        <f t="shared" ca="1" si="126"/>
        <v>13823.217355213077</v>
      </c>
      <c r="AK22" s="40">
        <f t="shared" ca="1" si="126"/>
        <v>14617.974517821776</v>
      </c>
      <c r="AL22" s="40">
        <f t="shared" ca="1" si="126"/>
        <v>14678.234117345604</v>
      </c>
      <c r="AM22" s="40">
        <f t="shared" ca="1" si="126"/>
        <v>15471.317402189754</v>
      </c>
      <c r="AN22" s="40">
        <f t="shared" ca="1" si="126"/>
        <v>16289.508853502164</v>
      </c>
      <c r="AO22" s="40">
        <f t="shared" ca="1" si="126"/>
        <v>16827.493167028777</v>
      </c>
      <c r="AP22" s="40">
        <f t="shared" ca="1" si="126"/>
        <v>16887.083215446786</v>
      </c>
      <c r="AQ22" s="40">
        <f t="shared" ca="1" si="126"/>
        <v>15943.016156240157</v>
      </c>
      <c r="AR22" s="40">
        <f t="shared" ca="1" si="126"/>
        <v>15070.256289803392</v>
      </c>
      <c r="AS22" s="40">
        <f t="shared" ca="1" si="126"/>
        <v>14362.540770951331</v>
      </c>
      <c r="AT22" s="40">
        <f t="shared" ca="1" si="126"/>
        <v>14313.663540226449</v>
      </c>
      <c r="AU22" s="40">
        <f t="shared" ca="1" si="126"/>
        <v>14431.504534850823</v>
      </c>
      <c r="AV22" s="40">
        <f t="shared" ca="1" si="126"/>
        <v>14197.161647813717</v>
      </c>
      <c r="AW22" s="40">
        <f t="shared" ca="1" si="126"/>
        <v>13943.736554260731</v>
      </c>
      <c r="AX22" s="40">
        <f t="shared" ca="1" si="126"/>
        <v>12774.70032349848</v>
      </c>
      <c r="AY22" s="40">
        <f t="shared" ca="1" si="126"/>
        <v>12087.071337821029</v>
      </c>
      <c r="AZ22" s="40">
        <f t="shared" ca="1" si="126"/>
        <v>11455.684645032483</v>
      </c>
      <c r="BA22" s="40">
        <f t="shared" ca="1" si="126"/>
        <v>11374.334185675316</v>
      </c>
      <c r="BB22" s="40">
        <f t="shared" ca="1" si="126"/>
        <v>11831.637590950584</v>
      </c>
      <c r="BC22" s="40">
        <f t="shared" ca="1" si="126"/>
        <v>12126.574853064427</v>
      </c>
      <c r="BD22" s="40">
        <f t="shared" ca="1" si="126"/>
        <v>11713.79659632621</v>
      </c>
      <c r="BE22" s="40">
        <f t="shared" ca="1" si="126"/>
        <v>11320.770097209692</v>
      </c>
      <c r="BF22" s="40">
        <f t="shared" ca="1" si="126"/>
        <v>10865.475345251885</v>
      </c>
      <c r="BG22" s="40">
        <f t="shared" ca="1" si="126"/>
        <v>10082.10055144213</v>
      </c>
      <c r="BH22" s="40">
        <f t="shared" ca="1" si="126"/>
        <v>10016.149767518831</v>
      </c>
      <c r="BI22" s="40">
        <f t="shared" ca="1" si="126"/>
        <v>10278.27902544748</v>
      </c>
      <c r="BJ22" s="40">
        <f t="shared" ca="1" si="126"/>
        <v>10647.201684754467</v>
      </c>
      <c r="BK22" s="40">
        <f t="shared" ca="1" si="126"/>
        <v>10131.982108825743</v>
      </c>
      <c r="BL22" s="40">
        <f t="shared" ca="1" si="126"/>
        <v>9431.6316521377048</v>
      </c>
      <c r="BM22" s="40">
        <f t="shared" ca="1" si="126"/>
        <v>9105.8950391561284</v>
      </c>
      <c r="BN22" s="40">
        <f t="shared" ca="1" si="126"/>
        <v>8491.247124013089</v>
      </c>
      <c r="BO22" s="40">
        <f t="shared" ca="1" si="126"/>
        <v>9340.3718364143988</v>
      </c>
      <c r="BP22" s="40">
        <f t="shared" ca="1" si="126"/>
        <v>10274.409020055838</v>
      </c>
      <c r="BQ22" s="40">
        <f t="shared" ca="1" si="126"/>
        <v>11301.849922061423</v>
      </c>
      <c r="BR22" s="40">
        <f t="shared" ca="1" si="126"/>
        <v>12432.034914267566</v>
      </c>
      <c r="BS22" s="40">
        <f t="shared" ca="1" si="126"/>
        <v>13675.238405694325</v>
      </c>
      <c r="BT22" s="40">
        <f t="shared" ca="1" si="127"/>
        <v>15042.762246263759</v>
      </c>
      <c r="BU22" s="40">
        <f t="shared" ca="1" si="127"/>
        <v>16547.038470890137</v>
      </c>
      <c r="BV22" s="40">
        <f t="shared" ca="1" si="127"/>
        <v>18201.742317979151</v>
      </c>
      <c r="BW22" s="40">
        <f t="shared" ca="1" si="127"/>
        <v>20021.916549777066</v>
      </c>
      <c r="BX22" s="40">
        <f t="shared" ca="1" si="127"/>
        <v>22024.108204754772</v>
      </c>
      <c r="BY22" s="40">
        <f t="shared" ca="1" si="127"/>
        <v>24226.519025230253</v>
      </c>
      <c r="BZ22" s="40">
        <f t="shared" ca="1" si="127"/>
        <v>26649.170927753279</v>
      </c>
      <c r="CA22" s="40">
        <f t="shared" ca="1" si="127"/>
        <v>29314.088020528612</v>
      </c>
      <c r="CB22" s="40">
        <f t="shared" ca="1" si="127"/>
        <v>32245.496822581477</v>
      </c>
      <c r="CC22" s="40">
        <f t="shared" ca="1" si="127"/>
        <v>35470.046504839622</v>
      </c>
      <c r="CD22" s="40">
        <f t="shared" ca="1" si="127"/>
        <v>39017.051155323592</v>
      </c>
      <c r="CE22" s="40">
        <f t="shared" ca="1" si="127"/>
        <v>42918.756270855956</v>
      </c>
      <c r="CF22" s="40">
        <f t="shared" ca="1" si="127"/>
        <v>47210.631897941545</v>
      </c>
      <c r="CG22" s="40">
        <f t="shared" ca="1" si="127"/>
        <v>51931.695087735709</v>
      </c>
      <c r="CH22" s="40">
        <f t="shared" ca="1" si="127"/>
        <v>57124.86459650928</v>
      </c>
      <c r="CI22" s="40">
        <f t="shared" ca="1" si="127"/>
        <v>62837.351056160223</v>
      </c>
      <c r="CJ22" s="40">
        <f t="shared" ca="1" si="127"/>
        <v>69121.086161776257</v>
      </c>
      <c r="CK22" s="40">
        <f t="shared" ca="1" si="127"/>
        <v>76033.19477795389</v>
      </c>
      <c r="CL22" s="40">
        <f t="shared" ca="1" si="127"/>
        <v>83636.51425574928</v>
      </c>
      <c r="CM22" s="40">
        <f t="shared" ca="1" si="127"/>
        <v>92000.165681324215</v>
      </c>
      <c r="CN22" s="40">
        <f t="shared" ca="1" si="127"/>
        <v>101200.18224945666</v>
      </c>
      <c r="CO22" s="40">
        <f t="shared" ca="1" si="127"/>
        <v>111320.20047440233</v>
      </c>
      <c r="CP22" s="40">
        <f t="shared" ca="1" si="127"/>
        <v>122452.22052184257</v>
      </c>
      <c r="CQ22" s="40">
        <f t="shared" ca="1" si="127"/>
        <v>134697.44257402682</v>
      </c>
      <c r="CR22" s="40">
        <f t="shared" ca="1" si="127"/>
        <v>148167.18683142951</v>
      </c>
      <c r="CS22" s="40">
        <f t="shared" ca="1" si="127"/>
        <v>162983.90551457249</v>
      </c>
      <c r="CT22" s="40">
        <f t="shared" ca="1" si="127"/>
        <v>179282.29606602975</v>
      </c>
      <c r="CU22" s="40">
        <f t="shared" ca="1" si="127"/>
        <v>197210.52567263274</v>
      </c>
      <c r="CV22" s="40">
        <f t="shared" ca="1" si="127"/>
        <v>216931.57823989604</v>
      </c>
      <c r="CW22" s="40">
        <f t="shared" ca="1" si="127"/>
        <v>238624.73606388568</v>
      </c>
      <c r="CX22" s="40">
        <f t="shared" ca="1" si="127"/>
        <v>262487.20967027429</v>
      </c>
      <c r="CY22" s="40">
        <f t="shared" ca="1" si="127"/>
        <v>288735.9306373017</v>
      </c>
      <c r="CZ22" s="40">
        <f t="shared" ca="1" si="127"/>
        <v>317609.52370103193</v>
      </c>
      <c r="DA22" s="40">
        <f t="shared" ca="1" si="127"/>
        <v>349370.47607113514</v>
      </c>
      <c r="DB22" s="40">
        <f t="shared" ca="1" si="127"/>
        <v>384307.52367824863</v>
      </c>
      <c r="DC22" s="40">
        <f t="shared" ca="1" si="127"/>
        <v>422738.27604607353</v>
      </c>
      <c r="DD22" s="40">
        <f t="shared" ca="1" si="127"/>
        <v>465012.10365068098</v>
      </c>
      <c r="DE22" s="40">
        <f t="shared" ca="1" si="127"/>
        <v>511513.31401574914</v>
      </c>
      <c r="DF22" s="40">
        <f t="shared" ca="1" si="127"/>
        <v>562664.64541732403</v>
      </c>
      <c r="DG22" s="40">
        <f t="shared" ca="1" si="127"/>
        <v>618931.1099590566</v>
      </c>
      <c r="DH22" s="40">
        <f t="shared" ca="1" si="127"/>
        <v>680824.22095496219</v>
      </c>
      <c r="DI22" s="40">
        <f t="shared" ca="1" si="127"/>
        <v>748906.6430504584</v>
      </c>
      <c r="DJ22" s="40">
        <f t="shared" ca="1" si="127"/>
        <v>823797.30735550437</v>
      </c>
      <c r="DK22" s="40">
        <f t="shared" ca="1" si="127"/>
        <v>906177.03809105488</v>
      </c>
      <c r="DL22" s="40">
        <f t="shared" ca="1" si="127"/>
        <v>996794.74190016044</v>
      </c>
      <c r="DM22" s="40">
        <f t="shared" ca="1" si="127"/>
        <v>1096474.2160901765</v>
      </c>
      <c r="DN22" s="40">
        <f t="shared" ca="1" si="127"/>
        <v>1206121.6376991943</v>
      </c>
      <c r="DO22" s="40">
        <f t="shared" ca="1" si="127"/>
        <v>1326733.8014691139</v>
      </c>
      <c r="DP22" s="40">
        <f t="shared" ca="1" si="127"/>
        <v>1459407.1816160253</v>
      </c>
      <c r="DQ22" s="40">
        <f t="shared" ca="1" si="127"/>
        <v>1605347.8997776278</v>
      </c>
      <c r="DR22" s="40">
        <f t="shared" ca="1" si="127"/>
        <v>1765882.6897553909</v>
      </c>
      <c r="DS22" s="40">
        <f t="shared" ca="1" si="127"/>
        <v>1942470.95873093</v>
      </c>
      <c r="DT22" s="40">
        <f t="shared" ca="1" si="127"/>
        <v>2136718.0546040232</v>
      </c>
      <c r="DU22" s="40">
        <f t="shared" ca="1" si="127"/>
        <v>2350389.860064426</v>
      </c>
      <c r="DV22" s="40">
        <f t="shared" ca="1" si="127"/>
        <v>2585428.8460708684</v>
      </c>
      <c r="DW22" s="40">
        <f t="shared" ca="1" si="127"/>
        <v>2843971.7306779558</v>
      </c>
      <c r="DX22" s="40">
        <f t="shared" ca="1" si="127"/>
        <v>3128368.9037457514</v>
      </c>
      <c r="DY22" s="40">
        <f t="shared" ca="1" si="127"/>
        <v>3441205.7941203262</v>
      </c>
      <c r="DZ22" s="40">
        <f t="shared" ca="1" si="127"/>
        <v>3785326.3735323595</v>
      </c>
      <c r="EA22" s="40">
        <f t="shared" ca="1" si="127"/>
        <v>4163859.0108855958</v>
      </c>
      <c r="EB22" s="40">
        <f t="shared" ca="1" si="127"/>
        <v>4580244.9119741553</v>
      </c>
      <c r="EC22" s="40">
        <f t="shared" ca="1" si="127"/>
        <v>5038269.4031715719</v>
      </c>
      <c r="ED22" s="40">
        <f t="shared" ca="1" si="127"/>
        <v>5542096.3434887296</v>
      </c>
      <c r="EE22" s="40">
        <f t="shared" ca="1" si="127"/>
        <v>6096305.9778376026</v>
      </c>
      <c r="EF22" s="40">
        <f t="shared" ca="1" si="128"/>
        <v>6705936.5756213628</v>
      </c>
      <c r="EG22" s="40">
        <f t="shared" ca="1" si="128"/>
        <v>7376530.2331834994</v>
      </c>
      <c r="EH22" s="40">
        <f t="shared" ca="1" si="128"/>
        <v>8096456.4916429566</v>
      </c>
      <c r="EI22" s="40">
        <f t="shared" ca="1" si="128"/>
        <v>8096456.4916429566</v>
      </c>
      <c r="EJ22" s="40">
        <f t="shared" ca="1" si="128"/>
        <v>8096456.4916429566</v>
      </c>
      <c r="EK22" s="40">
        <f t="shared" ca="1" si="128"/>
        <v>8096456.4916429566</v>
      </c>
      <c r="EL22" s="40">
        <f t="shared" ca="1" si="128"/>
        <v>8096456.4916429566</v>
      </c>
      <c r="EM22" s="40">
        <f t="shared" ca="1" si="128"/>
        <v>8096456.4916429566</v>
      </c>
      <c r="EN22" s="40">
        <f t="shared" ca="1" si="128"/>
        <v>8096456.4916429566</v>
      </c>
      <c r="EO22" s="40">
        <f t="shared" ca="1" si="128"/>
        <v>8096456.4916429566</v>
      </c>
      <c r="EP22" s="40">
        <f t="shared" ca="1" si="128"/>
        <v>8096456.4916429566</v>
      </c>
      <c r="EQ22" s="40">
        <f t="shared" ca="1" si="128"/>
        <v>8096456.4916429566</v>
      </c>
      <c r="ER22" s="40">
        <f t="shared" ca="1" si="128"/>
        <v>8096456.4916429566</v>
      </c>
      <c r="ES22" s="40">
        <f t="shared" ca="1" si="128"/>
        <v>8096456.4916429566</v>
      </c>
      <c r="ET22" s="40">
        <f t="shared" ca="1" si="128"/>
        <v>8096456.4916429566</v>
      </c>
      <c r="EU22" s="40">
        <f t="shared" ca="1" si="128"/>
        <v>8096456.4916429566</v>
      </c>
      <c r="EV22" s="40">
        <f t="shared" ca="1" si="128"/>
        <v>8096456.4916429566</v>
      </c>
      <c r="EW22" s="40">
        <f t="shared" ca="1" si="128"/>
        <v>8096456.4916429566</v>
      </c>
      <c r="EX22" s="40">
        <f t="shared" ca="1" si="128"/>
        <v>8096456.4916429566</v>
      </c>
      <c r="EY22" s="40">
        <f t="shared" ca="1" si="128"/>
        <v>8096456.4916429566</v>
      </c>
      <c r="EZ22" s="40">
        <f t="shared" ca="1" si="128"/>
        <v>8096456.4916429566</v>
      </c>
      <c r="FA22" s="40">
        <f t="shared" ca="1" si="128"/>
        <v>8096456.4916429566</v>
      </c>
      <c r="FB22" s="40">
        <f t="shared" ca="1" si="128"/>
        <v>8096456.4916429566</v>
      </c>
      <c r="FC22" s="40">
        <f t="shared" ca="1" si="128"/>
        <v>8096456.4916429566</v>
      </c>
      <c r="FD22" s="40">
        <f t="shared" ca="1" si="128"/>
        <v>8096456.4916429566</v>
      </c>
      <c r="FE22" s="40">
        <f t="shared" ca="1" si="128"/>
        <v>8096456.4916429566</v>
      </c>
      <c r="FF22" s="40">
        <f t="shared" ca="1" si="128"/>
        <v>8096456.4916429566</v>
      </c>
      <c r="FG22" s="40">
        <f t="shared" ca="1" si="128"/>
        <v>8096456.4916429566</v>
      </c>
      <c r="FH22" s="40">
        <f t="shared" ca="1" si="128"/>
        <v>8096456.4916429566</v>
      </c>
      <c r="FI22" s="40">
        <f t="shared" ca="1" si="128"/>
        <v>8096456.4916429566</v>
      </c>
      <c r="FJ22" s="40">
        <f t="shared" ca="1" si="128"/>
        <v>8096456.4916429566</v>
      </c>
      <c r="FK22" s="40">
        <f t="shared" ca="1" si="128"/>
        <v>8096456.4916429566</v>
      </c>
      <c r="FL22" s="40">
        <f t="shared" ca="1" si="128"/>
        <v>8096456.4916429566</v>
      </c>
      <c r="FM22" s="40">
        <f t="shared" ca="1" si="128"/>
        <v>8096456.4916429566</v>
      </c>
      <c r="FN22" s="40">
        <f t="shared" ca="1" si="128"/>
        <v>8096456.4916429566</v>
      </c>
      <c r="FO22" s="40">
        <f t="shared" ca="1" si="128"/>
        <v>8096456.4916429566</v>
      </c>
      <c r="FP22" s="40">
        <f t="shared" ca="1" si="128"/>
        <v>8096456.4916429566</v>
      </c>
      <c r="FQ22" s="40">
        <f t="shared" ca="1" si="128"/>
        <v>8096456.4916429566</v>
      </c>
      <c r="FR22" s="40">
        <f t="shared" ca="1" si="128"/>
        <v>8096456.4916429566</v>
      </c>
      <c r="FS22" s="40">
        <f t="shared" ca="1" si="128"/>
        <v>8096456.4916429566</v>
      </c>
      <c r="FT22" s="40">
        <f t="shared" ca="1" si="128"/>
        <v>8096456.4916429566</v>
      </c>
      <c r="FU22" s="40">
        <f t="shared" ca="1" si="128"/>
        <v>8096456.4916429566</v>
      </c>
      <c r="FV22" s="40">
        <f t="shared" ca="1" si="128"/>
        <v>8096456.4916429566</v>
      </c>
      <c r="FW22" s="40">
        <f t="shared" ca="1" si="128"/>
        <v>8096456.4916429566</v>
      </c>
      <c r="FX22" s="40">
        <f t="shared" ca="1" si="128"/>
        <v>8096456.4916429566</v>
      </c>
      <c r="FY22" s="40">
        <f t="shared" ca="1" si="128"/>
        <v>8096456.4916429566</v>
      </c>
      <c r="FZ22" s="40">
        <f t="shared" ca="1" si="128"/>
        <v>8096456.4916429566</v>
      </c>
      <c r="GA22" s="40">
        <f t="shared" ca="1" si="128"/>
        <v>8096456.4916429566</v>
      </c>
      <c r="GB22" s="40">
        <f t="shared" ca="1" si="128"/>
        <v>8096456.4916429566</v>
      </c>
      <c r="GC22" s="40">
        <f t="shared" ca="1" si="128"/>
        <v>8096456.4916429566</v>
      </c>
      <c r="GD22" s="40">
        <f t="shared" ca="1" si="128"/>
        <v>8096456.4916429566</v>
      </c>
      <c r="GE22" s="40">
        <f t="shared" ca="1" si="128"/>
        <v>8096456.4916429566</v>
      </c>
      <c r="GF22" s="40">
        <f t="shared" ca="1" si="128"/>
        <v>8096456.4916429566</v>
      </c>
      <c r="GG22" s="40">
        <f t="shared" ca="1" si="128"/>
        <v>8096456.4916429566</v>
      </c>
      <c r="GH22" s="40">
        <f t="shared" ca="1" si="128"/>
        <v>8096456.4916429566</v>
      </c>
      <c r="GI22" s="40">
        <f t="shared" ca="1" si="128"/>
        <v>8096456.4916429566</v>
      </c>
      <c r="GJ22" s="40">
        <f t="shared" ca="1" si="128"/>
        <v>8096456.4916429566</v>
      </c>
      <c r="GK22" s="40">
        <f t="shared" ca="1" si="128"/>
        <v>8096456.4916429566</v>
      </c>
      <c r="GL22" s="40">
        <f t="shared" ca="1" si="128"/>
        <v>8096456.4916429566</v>
      </c>
      <c r="GM22" s="40">
        <f t="shared" ca="1" si="128"/>
        <v>8096456.4916429566</v>
      </c>
      <c r="GN22" s="40">
        <f t="shared" ca="1" si="128"/>
        <v>8096456.4916429566</v>
      </c>
      <c r="GO22" s="40">
        <f t="shared" ca="1" si="128"/>
        <v>8096456.4916429566</v>
      </c>
      <c r="GP22" s="40">
        <f t="shared" ca="1" si="128"/>
        <v>8096456.4916429566</v>
      </c>
      <c r="GQ22" s="40">
        <f t="shared" ca="1" si="128"/>
        <v>8096456.4916429566</v>
      </c>
      <c r="GR22" s="40">
        <f t="shared" ca="1" si="129"/>
        <v>8096456.4916429566</v>
      </c>
      <c r="GS22" s="40">
        <f t="shared" ca="1" si="129"/>
        <v>8096456.4916429566</v>
      </c>
      <c r="GT22" s="40">
        <f t="shared" ca="1" si="129"/>
        <v>8096456.4916429566</v>
      </c>
      <c r="GU22" s="40">
        <f t="shared" ca="1" si="129"/>
        <v>8096456.4916429566</v>
      </c>
      <c r="GV22" s="40">
        <f t="shared" ca="1" si="129"/>
        <v>8096456.4916429566</v>
      </c>
      <c r="GW22" s="40">
        <f t="shared" ca="1" si="129"/>
        <v>8096456.4916429566</v>
      </c>
      <c r="GX22" s="40">
        <f t="shared" ca="1" si="129"/>
        <v>8096456.4916429566</v>
      </c>
      <c r="GY22" s="40">
        <f t="shared" ca="1" si="129"/>
        <v>8096456.4916429566</v>
      </c>
      <c r="GZ22" s="40">
        <f t="shared" ca="1" si="129"/>
        <v>8096456.4916429566</v>
      </c>
      <c r="HA22" s="40">
        <f t="shared" ca="1" si="129"/>
        <v>8096456.4916429566</v>
      </c>
      <c r="HB22" s="40">
        <f t="shared" ca="1" si="129"/>
        <v>8096456.4916429566</v>
      </c>
      <c r="HC22" s="40">
        <f t="shared" ca="1" si="129"/>
        <v>8096456.4916429566</v>
      </c>
      <c r="HD22" s="40">
        <f t="shared" ca="1" si="129"/>
        <v>8096456.4916429566</v>
      </c>
      <c r="HE22" s="40">
        <f t="shared" ca="1" si="129"/>
        <v>8096456.4916429566</v>
      </c>
      <c r="HF22" s="40">
        <f t="shared" ca="1" si="129"/>
        <v>8096456.4916429566</v>
      </c>
      <c r="HG22" s="40">
        <f t="shared" ca="1" si="129"/>
        <v>8096456.4916429566</v>
      </c>
      <c r="HH22" s="40">
        <f t="shared" ca="1" si="129"/>
        <v>8096456.4916429566</v>
      </c>
      <c r="HI22" s="40">
        <f t="shared" ca="1" si="129"/>
        <v>8096456.4916429566</v>
      </c>
      <c r="HJ22" s="40">
        <f t="shared" ca="1" si="129"/>
        <v>8096456.4916429566</v>
      </c>
      <c r="HK22" s="40">
        <f t="shared" ca="1" si="129"/>
        <v>8096456.4916429566</v>
      </c>
      <c r="HL22" s="40">
        <f t="shared" ca="1" si="129"/>
        <v>8096456.4916429566</v>
      </c>
      <c r="HM22" s="40">
        <f t="shared" ca="1" si="129"/>
        <v>8096456.4916429566</v>
      </c>
      <c r="HN22" s="40">
        <f t="shared" ca="1" si="129"/>
        <v>8096456.4916429566</v>
      </c>
      <c r="HO22" s="40">
        <f t="shared" ca="1" si="129"/>
        <v>8096456.4916429566</v>
      </c>
      <c r="HP22" s="40">
        <f t="shared" ca="1" si="129"/>
        <v>8096456.4916429566</v>
      </c>
      <c r="HQ22" s="40">
        <f t="shared" ca="1" si="129"/>
        <v>8096456.4916429566</v>
      </c>
      <c r="HR22" s="40">
        <f t="shared" ca="1" si="129"/>
        <v>8096456.4916429566</v>
      </c>
      <c r="HS22" s="40">
        <f t="shared" ca="1" si="129"/>
        <v>8096456.4916429566</v>
      </c>
      <c r="HT22" s="40">
        <f t="shared" ca="1" si="129"/>
        <v>8096456.4916429566</v>
      </c>
      <c r="HU22" s="40">
        <f t="shared" ca="1" si="129"/>
        <v>8096456.4916429566</v>
      </c>
      <c r="HV22" s="40">
        <f t="shared" ca="1" si="129"/>
        <v>8096456.4916429566</v>
      </c>
      <c r="HW22" s="40">
        <f t="shared" ca="1" si="129"/>
        <v>8096456.4916429566</v>
      </c>
      <c r="HX22" s="40">
        <f t="shared" ca="1" si="129"/>
        <v>8096456.4916429566</v>
      </c>
      <c r="HY22" s="40">
        <f t="shared" ca="1" si="129"/>
        <v>8096456.4916429566</v>
      </c>
      <c r="HZ22" s="40">
        <f t="shared" ca="1" si="129"/>
        <v>8096456.4916429566</v>
      </c>
      <c r="IA22" s="40">
        <f t="shared" ca="1" si="129"/>
        <v>8096456.4916429566</v>
      </c>
      <c r="IB22" s="40">
        <f t="shared" ca="1" si="129"/>
        <v>8096456.4916429566</v>
      </c>
      <c r="IC22" s="40">
        <f t="shared" ca="1" si="129"/>
        <v>8096456.4916429566</v>
      </c>
      <c r="ID22" s="40">
        <f t="shared" ca="1" si="129"/>
        <v>8096456.4916429566</v>
      </c>
      <c r="IE22" s="40">
        <f t="shared" ca="1" si="129"/>
        <v>8096456.4916429566</v>
      </c>
      <c r="IF22" s="40">
        <f t="shared" ca="1" si="129"/>
        <v>8096456.4916429566</v>
      </c>
      <c r="IG22" s="40">
        <f t="shared" ca="1" si="129"/>
        <v>8096456.4916429566</v>
      </c>
      <c r="IH22" s="40">
        <f t="shared" ca="1" si="129"/>
        <v>8096456.4916429566</v>
      </c>
      <c r="II22" s="40">
        <f t="shared" ca="1" si="129"/>
        <v>8096456.4916429566</v>
      </c>
      <c r="IJ22" s="40">
        <f t="shared" ca="1" si="129"/>
        <v>8096456.4916429566</v>
      </c>
      <c r="IK22" s="40">
        <f t="shared" ca="1" si="129"/>
        <v>8096456.4916429566</v>
      </c>
      <c r="IL22" s="40">
        <f t="shared" ca="1" si="129"/>
        <v>8096456.4916429566</v>
      </c>
      <c r="IM22" s="40">
        <f t="shared" ca="1" si="129"/>
        <v>8096456.4916429566</v>
      </c>
      <c r="IN22" s="40">
        <f t="shared" ca="1" si="129"/>
        <v>8096456.4916429566</v>
      </c>
    </row>
    <row r="23" spans="2:248" x14ac:dyDescent="0.3">
      <c r="B23" s="19" t="s">
        <v>493</v>
      </c>
      <c r="C23" s="54">
        <f>IF(VLOOKUP(B2,Country_Data!C:I,7,FALSE)="","Not initiated",VLOOKUP(B2,Country_Data!C:I,7,FALSE))</f>
        <v>43886</v>
      </c>
      <c r="F23" s="19" t="str">
        <f t="shared" si="130"/>
        <v>20% daily increase</v>
      </c>
      <c r="G23" s="40">
        <f t="shared" si="131"/>
        <v>51.890210701073521</v>
      </c>
      <c r="H23" s="40">
        <f t="shared" ref="H23:BS23" ca="1" si="132">H12*$C$15</f>
        <v>55.23796623017504</v>
      </c>
      <c r="I23" s="40">
        <f t="shared" ca="1" si="132"/>
        <v>81.852622686532101</v>
      </c>
      <c r="J23" s="40">
        <f t="shared" ca="1" si="132"/>
        <v>133.6870374621206</v>
      </c>
      <c r="K23" s="40">
        <f t="shared" ca="1" si="132"/>
        <v>203.96200561050995</v>
      </c>
      <c r="L23" s="40">
        <f t="shared" ca="1" si="132"/>
        <v>283.22011776198838</v>
      </c>
      <c r="M23" s="40">
        <f t="shared" ca="1" si="132"/>
        <v>362.61771972717941</v>
      </c>
      <c r="N23" s="40">
        <f t="shared" ca="1" si="132"/>
        <v>551.66228611694294</v>
      </c>
      <c r="O23" s="40">
        <f t="shared" ca="1" si="132"/>
        <v>661.0561761652084</v>
      </c>
      <c r="P23" s="40">
        <f t="shared" ca="1" si="132"/>
        <v>808.74334126361327</v>
      </c>
      <c r="Q23" s="40">
        <f t="shared" ca="1" si="132"/>
        <v>996.45943323706672</v>
      </c>
      <c r="R23" s="40">
        <f t="shared" ca="1" si="132"/>
        <v>1240.6477649438489</v>
      </c>
      <c r="S23" s="40">
        <f t="shared" ca="1" si="132"/>
        <v>1387.9794423654891</v>
      </c>
      <c r="T23" s="40">
        <f t="shared" ca="1" si="132"/>
        <v>1755.897775013746</v>
      </c>
      <c r="U23" s="40">
        <f t="shared" ca="1" si="132"/>
        <v>2155.6197851884672</v>
      </c>
      <c r="V23" s="40">
        <f t="shared" ca="1" si="132"/>
        <v>2636.0227036145352</v>
      </c>
      <c r="W23" s="40">
        <f t="shared" ca="1" si="132"/>
        <v>2819.4797066092983</v>
      </c>
      <c r="X23" s="40">
        <f t="shared" ca="1" si="132"/>
        <v>3449.5272971862037</v>
      </c>
      <c r="Y23" s="40">
        <f t="shared" ca="1" si="132"/>
        <v>3975.7944663609624</v>
      </c>
      <c r="Z23" s="40">
        <f t="shared" ca="1" si="132"/>
        <v>4715.6484382923982</v>
      </c>
      <c r="AA23" s="40">
        <f t="shared" ca="1" si="132"/>
        <v>5642.3071687476977</v>
      </c>
      <c r="AB23" s="40">
        <f t="shared" ca="1" si="132"/>
        <v>6493.6413997982136</v>
      </c>
      <c r="AC23" s="40">
        <f t="shared" ca="1" si="132"/>
        <v>7158.8404234306854</v>
      </c>
      <c r="AD23" s="40">
        <f t="shared" ca="1" si="132"/>
        <v>7979.3753036134676</v>
      </c>
      <c r="AE23" s="40">
        <f t="shared" ca="1" si="132"/>
        <v>8661.9826559972662</v>
      </c>
      <c r="AF23" s="40">
        <f t="shared" ca="1" si="132"/>
        <v>9796.2022292568618</v>
      </c>
      <c r="AG23" s="40">
        <f t="shared" ca="1" si="132"/>
        <v>10906.987513812745</v>
      </c>
      <c r="AH23" s="40">
        <f t="shared" ca="1" si="132"/>
        <v>12864.085396125492</v>
      </c>
      <c r="AI23" s="40">
        <f t="shared" ca="1" si="132"/>
        <v>13360.892316644156</v>
      </c>
      <c r="AJ23" s="40">
        <f t="shared" ca="1" si="132"/>
        <v>13823.217355213077</v>
      </c>
      <c r="AK23" s="40">
        <f t="shared" ca="1" si="132"/>
        <v>14617.974517821776</v>
      </c>
      <c r="AL23" s="40">
        <f t="shared" ca="1" si="132"/>
        <v>14678.234117345604</v>
      </c>
      <c r="AM23" s="40">
        <f t="shared" ca="1" si="132"/>
        <v>15471.317402189754</v>
      </c>
      <c r="AN23" s="40">
        <f t="shared" ca="1" si="132"/>
        <v>16289.508853502164</v>
      </c>
      <c r="AO23" s="40">
        <f t="shared" ca="1" si="132"/>
        <v>16827.493167028777</v>
      </c>
      <c r="AP23" s="40">
        <f t="shared" ca="1" si="132"/>
        <v>16887.083215446786</v>
      </c>
      <c r="AQ23" s="40">
        <f t="shared" ca="1" si="132"/>
        <v>15943.016156240157</v>
      </c>
      <c r="AR23" s="40">
        <f t="shared" ca="1" si="132"/>
        <v>15070.256289803392</v>
      </c>
      <c r="AS23" s="40">
        <f t="shared" ca="1" si="132"/>
        <v>14362.540770951331</v>
      </c>
      <c r="AT23" s="40">
        <f t="shared" ca="1" si="132"/>
        <v>14313.663540226449</v>
      </c>
      <c r="AU23" s="40">
        <f t="shared" ca="1" si="132"/>
        <v>14431.504534850823</v>
      </c>
      <c r="AV23" s="40">
        <f t="shared" ca="1" si="132"/>
        <v>14197.161647813717</v>
      </c>
      <c r="AW23" s="40">
        <f t="shared" ca="1" si="132"/>
        <v>13943.736554260731</v>
      </c>
      <c r="AX23" s="40">
        <f t="shared" ca="1" si="132"/>
        <v>12774.70032349848</v>
      </c>
      <c r="AY23" s="40">
        <f t="shared" ca="1" si="132"/>
        <v>12087.071337821029</v>
      </c>
      <c r="AZ23" s="40">
        <f t="shared" ca="1" si="132"/>
        <v>11455.684645032483</v>
      </c>
      <c r="BA23" s="40">
        <f t="shared" ca="1" si="132"/>
        <v>11374.334185675316</v>
      </c>
      <c r="BB23" s="40">
        <f t="shared" ca="1" si="132"/>
        <v>11831.637590950584</v>
      </c>
      <c r="BC23" s="40">
        <f t="shared" ca="1" si="132"/>
        <v>12126.574853064427</v>
      </c>
      <c r="BD23" s="40">
        <f t="shared" ca="1" si="132"/>
        <v>11713.79659632621</v>
      </c>
      <c r="BE23" s="40">
        <f t="shared" ca="1" si="132"/>
        <v>11320.770097209692</v>
      </c>
      <c r="BF23" s="40">
        <f t="shared" ca="1" si="132"/>
        <v>10865.475345251885</v>
      </c>
      <c r="BG23" s="40">
        <f t="shared" ca="1" si="132"/>
        <v>10082.10055144213</v>
      </c>
      <c r="BH23" s="40">
        <f t="shared" ca="1" si="132"/>
        <v>10016.149767518831</v>
      </c>
      <c r="BI23" s="40">
        <f t="shared" ca="1" si="132"/>
        <v>10278.27902544748</v>
      </c>
      <c r="BJ23" s="40">
        <f t="shared" ca="1" si="132"/>
        <v>10647.201684754467</v>
      </c>
      <c r="BK23" s="40">
        <f t="shared" ca="1" si="132"/>
        <v>10131.982108825743</v>
      </c>
      <c r="BL23" s="40">
        <f t="shared" ca="1" si="132"/>
        <v>9431.6316521377048</v>
      </c>
      <c r="BM23" s="40">
        <f t="shared" ca="1" si="132"/>
        <v>9105.8950391561284</v>
      </c>
      <c r="BN23" s="40">
        <f t="shared" ca="1" si="132"/>
        <v>8491.247124013089</v>
      </c>
      <c r="BO23" s="40">
        <f t="shared" ca="1" si="132"/>
        <v>10189.496548815707</v>
      </c>
      <c r="BP23" s="40">
        <f t="shared" ca="1" si="132"/>
        <v>12227.395858578848</v>
      </c>
      <c r="BQ23" s="40">
        <f t="shared" ca="1" si="132"/>
        <v>14672.875030294615</v>
      </c>
      <c r="BR23" s="40">
        <f t="shared" ca="1" si="132"/>
        <v>17607.450036353537</v>
      </c>
      <c r="BS23" s="40">
        <f t="shared" ca="1" si="132"/>
        <v>21128.940043624247</v>
      </c>
      <c r="BT23" s="40">
        <f t="shared" ca="1" si="127"/>
        <v>25354.728052349092</v>
      </c>
      <c r="BU23" s="40">
        <f t="shared" ca="1" si="127"/>
        <v>30425.67366281891</v>
      </c>
      <c r="BV23" s="40">
        <f t="shared" ca="1" si="127"/>
        <v>36510.808395382694</v>
      </c>
      <c r="BW23" s="40">
        <f t="shared" ca="1" si="127"/>
        <v>43812.970074459234</v>
      </c>
      <c r="BX23" s="40">
        <f t="shared" ca="1" si="127"/>
        <v>52575.564089351072</v>
      </c>
      <c r="BY23" s="40">
        <f t="shared" ca="1" si="127"/>
        <v>63090.676907221285</v>
      </c>
      <c r="BZ23" s="40">
        <f t="shared" ca="1" si="127"/>
        <v>75708.812288665547</v>
      </c>
      <c r="CA23" s="40">
        <f t="shared" ca="1" si="127"/>
        <v>90850.574746398634</v>
      </c>
      <c r="CB23" s="40">
        <f t="shared" ca="1" si="127"/>
        <v>109020.68969567835</v>
      </c>
      <c r="CC23" s="40">
        <f t="shared" ca="1" si="127"/>
        <v>130824.82763481402</v>
      </c>
      <c r="CD23" s="40">
        <f t="shared" ca="1" si="127"/>
        <v>156989.79316177682</v>
      </c>
      <c r="CE23" s="40">
        <f t="shared" ca="1" si="127"/>
        <v>188387.75179413217</v>
      </c>
      <c r="CF23" s="40">
        <f t="shared" ca="1" si="127"/>
        <v>226065.30215295858</v>
      </c>
      <c r="CG23" s="40">
        <f t="shared" ca="1" si="127"/>
        <v>271278.36258355033</v>
      </c>
      <c r="CH23" s="40">
        <f t="shared" ca="1" si="127"/>
        <v>325534.03510026034</v>
      </c>
      <c r="CI23" s="40">
        <f t="shared" ca="1" si="127"/>
        <v>390640.84212031239</v>
      </c>
      <c r="CJ23" s="40">
        <f t="shared" ca="1" si="127"/>
        <v>468769.01054437488</v>
      </c>
      <c r="CK23" s="40">
        <f t="shared" ca="1" si="127"/>
        <v>562522.81265324983</v>
      </c>
      <c r="CL23" s="40">
        <f t="shared" ca="1" si="127"/>
        <v>675027.37518389965</v>
      </c>
      <c r="CM23" s="40">
        <f t="shared" ca="1" si="127"/>
        <v>810032.85022067965</v>
      </c>
      <c r="CN23" s="40">
        <f t="shared" ca="1" si="127"/>
        <v>972039.42026481556</v>
      </c>
      <c r="CO23" s="40">
        <f t="shared" ca="1" si="127"/>
        <v>1166447.3043177787</v>
      </c>
      <c r="CP23" s="40">
        <f t="shared" ca="1" si="127"/>
        <v>1399736.7651813345</v>
      </c>
      <c r="CQ23" s="40">
        <f t="shared" ca="1" si="127"/>
        <v>1679684.1182176014</v>
      </c>
      <c r="CR23" s="40">
        <f t="shared" ca="1" si="127"/>
        <v>2015620.9418611214</v>
      </c>
      <c r="CS23" s="40">
        <f t="shared" ca="1" si="127"/>
        <v>2418745.1302333456</v>
      </c>
      <c r="CT23" s="40">
        <f t="shared" ca="1" si="127"/>
        <v>2902494.1562800147</v>
      </c>
      <c r="CU23" s="40">
        <f t="shared" ca="1" si="127"/>
        <v>3482992.9875360169</v>
      </c>
      <c r="CV23" s="40">
        <f t="shared" ca="1" si="127"/>
        <v>4179591.5850432203</v>
      </c>
      <c r="CW23" s="40">
        <f t="shared" ca="1" si="127"/>
        <v>5015509.9020518642</v>
      </c>
      <c r="CX23" s="40">
        <f t="shared" ca="1" si="127"/>
        <v>6018611.882462237</v>
      </c>
      <c r="CY23" s="40">
        <f t="shared" ca="1" si="127"/>
        <v>7222334.2589546843</v>
      </c>
      <c r="CZ23" s="40">
        <f t="shared" ca="1" si="127"/>
        <v>8096456.4916429566</v>
      </c>
      <c r="DA23" s="40">
        <f t="shared" ca="1" si="127"/>
        <v>8096456.4916429566</v>
      </c>
      <c r="DB23" s="40">
        <f t="shared" ca="1" si="127"/>
        <v>8096456.4916429566</v>
      </c>
      <c r="DC23" s="40">
        <f t="shared" ca="1" si="127"/>
        <v>8096456.4916429566</v>
      </c>
      <c r="DD23" s="40">
        <f t="shared" ca="1" si="127"/>
        <v>8096456.4916429566</v>
      </c>
      <c r="DE23" s="40">
        <f t="shared" ca="1" si="127"/>
        <v>8096456.4916429566</v>
      </c>
      <c r="DF23" s="40">
        <f t="shared" ca="1" si="127"/>
        <v>8096456.4916429566</v>
      </c>
      <c r="DG23" s="40">
        <f t="shared" ca="1" si="127"/>
        <v>8096456.4916429566</v>
      </c>
      <c r="DH23" s="40">
        <f t="shared" ca="1" si="127"/>
        <v>8096456.4916429566</v>
      </c>
      <c r="DI23" s="40">
        <f t="shared" ca="1" si="127"/>
        <v>8096456.4916429566</v>
      </c>
      <c r="DJ23" s="40">
        <f t="shared" ca="1" si="127"/>
        <v>8096456.4916429566</v>
      </c>
      <c r="DK23" s="40">
        <f t="shared" ca="1" si="127"/>
        <v>8096456.4916429566</v>
      </c>
      <c r="DL23" s="40">
        <f t="shared" ca="1" si="127"/>
        <v>8096456.4916429566</v>
      </c>
      <c r="DM23" s="40">
        <f t="shared" ca="1" si="127"/>
        <v>8096456.4916429566</v>
      </c>
      <c r="DN23" s="40">
        <f t="shared" ca="1" si="127"/>
        <v>8096456.4916429566</v>
      </c>
      <c r="DO23" s="40">
        <f t="shared" ca="1" si="127"/>
        <v>8096456.4916429566</v>
      </c>
      <c r="DP23" s="40">
        <f t="shared" ca="1" si="127"/>
        <v>8096456.4916429566</v>
      </c>
      <c r="DQ23" s="40">
        <f t="shared" ca="1" si="127"/>
        <v>8096456.4916429566</v>
      </c>
      <c r="DR23" s="40">
        <f t="shared" ca="1" si="127"/>
        <v>8096456.4916429566</v>
      </c>
      <c r="DS23" s="40">
        <f t="shared" ca="1" si="127"/>
        <v>8096456.4916429566</v>
      </c>
      <c r="DT23" s="40">
        <f t="shared" ca="1" si="127"/>
        <v>8096456.4916429566</v>
      </c>
      <c r="DU23" s="40">
        <f t="shared" ca="1" si="127"/>
        <v>8096456.4916429566</v>
      </c>
      <c r="DV23" s="40">
        <f t="shared" ca="1" si="127"/>
        <v>8096456.4916429566</v>
      </c>
      <c r="DW23" s="40">
        <f t="shared" ca="1" si="127"/>
        <v>8096456.4916429566</v>
      </c>
      <c r="DX23" s="40">
        <f t="shared" ca="1" si="127"/>
        <v>8096456.4916429566</v>
      </c>
      <c r="DY23" s="40">
        <f t="shared" ca="1" si="127"/>
        <v>8096456.4916429566</v>
      </c>
      <c r="DZ23" s="40">
        <f t="shared" ca="1" si="127"/>
        <v>8096456.4916429566</v>
      </c>
      <c r="EA23" s="40">
        <f t="shared" ca="1" si="127"/>
        <v>8096456.4916429566</v>
      </c>
      <c r="EB23" s="40">
        <f t="shared" ca="1" si="127"/>
        <v>8096456.4916429566</v>
      </c>
      <c r="EC23" s="40">
        <f t="shared" ca="1" si="127"/>
        <v>8096456.4916429566</v>
      </c>
      <c r="ED23" s="40">
        <f t="shared" ca="1" si="127"/>
        <v>8096456.4916429566</v>
      </c>
      <c r="EE23" s="40">
        <f t="shared" ca="1" si="127"/>
        <v>8096456.4916429566</v>
      </c>
      <c r="EF23" s="40">
        <f t="shared" ca="1" si="128"/>
        <v>8096456.4916429566</v>
      </c>
      <c r="EG23" s="40">
        <f t="shared" ca="1" si="128"/>
        <v>8096456.4916429566</v>
      </c>
      <c r="EH23" s="40">
        <f t="shared" ca="1" si="128"/>
        <v>8096456.4916429566</v>
      </c>
      <c r="EI23" s="40">
        <f t="shared" ca="1" si="128"/>
        <v>8096456.4916429566</v>
      </c>
      <c r="EJ23" s="40">
        <f t="shared" ca="1" si="128"/>
        <v>8096456.4916429566</v>
      </c>
      <c r="EK23" s="40">
        <f t="shared" ca="1" si="128"/>
        <v>8096456.4916429566</v>
      </c>
      <c r="EL23" s="40">
        <f t="shared" ca="1" si="128"/>
        <v>8096456.4916429566</v>
      </c>
      <c r="EM23" s="40">
        <f t="shared" ca="1" si="128"/>
        <v>8096456.4916429566</v>
      </c>
      <c r="EN23" s="40">
        <f t="shared" ca="1" si="128"/>
        <v>8096456.4916429566</v>
      </c>
      <c r="EO23" s="40">
        <f t="shared" ca="1" si="128"/>
        <v>8096456.4916429566</v>
      </c>
      <c r="EP23" s="40">
        <f t="shared" ca="1" si="128"/>
        <v>8096456.4916429566</v>
      </c>
      <c r="EQ23" s="40">
        <f t="shared" ca="1" si="128"/>
        <v>8096456.4916429566</v>
      </c>
      <c r="ER23" s="40">
        <f t="shared" ca="1" si="128"/>
        <v>8096456.4916429566</v>
      </c>
      <c r="ES23" s="40">
        <f t="shared" ca="1" si="128"/>
        <v>8096456.4916429566</v>
      </c>
      <c r="ET23" s="40">
        <f t="shared" ca="1" si="128"/>
        <v>8096456.4916429566</v>
      </c>
      <c r="EU23" s="40">
        <f t="shared" ca="1" si="128"/>
        <v>8096456.4916429566</v>
      </c>
      <c r="EV23" s="40">
        <f t="shared" ca="1" si="128"/>
        <v>8096456.4916429566</v>
      </c>
      <c r="EW23" s="40">
        <f t="shared" ca="1" si="128"/>
        <v>8096456.4916429566</v>
      </c>
      <c r="EX23" s="40">
        <f t="shared" ca="1" si="128"/>
        <v>8096456.4916429566</v>
      </c>
      <c r="EY23" s="40">
        <f t="shared" ca="1" si="128"/>
        <v>8096456.4916429566</v>
      </c>
      <c r="EZ23" s="40">
        <f t="shared" ca="1" si="128"/>
        <v>8096456.4916429566</v>
      </c>
      <c r="FA23" s="40">
        <f t="shared" ca="1" si="128"/>
        <v>8096456.4916429566</v>
      </c>
      <c r="FB23" s="40">
        <f t="shared" ca="1" si="128"/>
        <v>8096456.4916429566</v>
      </c>
      <c r="FC23" s="40">
        <f t="shared" ca="1" si="128"/>
        <v>8096456.4916429566</v>
      </c>
      <c r="FD23" s="40">
        <f t="shared" ca="1" si="128"/>
        <v>8096456.4916429566</v>
      </c>
      <c r="FE23" s="40">
        <f t="shared" ca="1" si="128"/>
        <v>8096456.4916429566</v>
      </c>
      <c r="FF23" s="40">
        <f t="shared" ca="1" si="128"/>
        <v>8096456.4916429566</v>
      </c>
      <c r="FG23" s="40">
        <f t="shared" ca="1" si="128"/>
        <v>8096456.4916429566</v>
      </c>
      <c r="FH23" s="40">
        <f t="shared" ca="1" si="128"/>
        <v>8096456.4916429566</v>
      </c>
      <c r="FI23" s="40">
        <f t="shared" ca="1" si="128"/>
        <v>8096456.4916429566</v>
      </c>
      <c r="FJ23" s="40">
        <f t="shared" ca="1" si="128"/>
        <v>8096456.4916429566</v>
      </c>
      <c r="FK23" s="40">
        <f t="shared" ca="1" si="128"/>
        <v>8096456.4916429566</v>
      </c>
      <c r="FL23" s="40">
        <f t="shared" ca="1" si="128"/>
        <v>8096456.4916429566</v>
      </c>
      <c r="FM23" s="40">
        <f t="shared" ca="1" si="128"/>
        <v>8096456.4916429566</v>
      </c>
      <c r="FN23" s="40">
        <f t="shared" ca="1" si="128"/>
        <v>8096456.4916429566</v>
      </c>
      <c r="FO23" s="40">
        <f t="shared" ca="1" si="128"/>
        <v>8096456.4916429566</v>
      </c>
      <c r="FP23" s="40">
        <f t="shared" ca="1" si="128"/>
        <v>8096456.4916429566</v>
      </c>
      <c r="FQ23" s="40">
        <f t="shared" ca="1" si="128"/>
        <v>8096456.4916429566</v>
      </c>
      <c r="FR23" s="40">
        <f t="shared" ca="1" si="128"/>
        <v>8096456.4916429566</v>
      </c>
      <c r="FS23" s="40">
        <f t="shared" ca="1" si="128"/>
        <v>8096456.4916429566</v>
      </c>
      <c r="FT23" s="40">
        <f t="shared" ca="1" si="128"/>
        <v>8096456.4916429566</v>
      </c>
      <c r="FU23" s="40">
        <f t="shared" ca="1" si="128"/>
        <v>8096456.4916429566</v>
      </c>
      <c r="FV23" s="40">
        <f t="shared" ca="1" si="128"/>
        <v>8096456.4916429566</v>
      </c>
      <c r="FW23" s="40">
        <f t="shared" ca="1" si="128"/>
        <v>8096456.4916429566</v>
      </c>
      <c r="FX23" s="40">
        <f t="shared" ca="1" si="128"/>
        <v>8096456.4916429566</v>
      </c>
      <c r="FY23" s="40">
        <f t="shared" ca="1" si="128"/>
        <v>8096456.4916429566</v>
      </c>
      <c r="FZ23" s="40">
        <f t="shared" ca="1" si="128"/>
        <v>8096456.4916429566</v>
      </c>
      <c r="GA23" s="40">
        <f t="shared" ca="1" si="128"/>
        <v>8096456.4916429566</v>
      </c>
      <c r="GB23" s="40">
        <f t="shared" ca="1" si="128"/>
        <v>8096456.4916429566</v>
      </c>
      <c r="GC23" s="40">
        <f t="shared" ca="1" si="128"/>
        <v>8096456.4916429566</v>
      </c>
      <c r="GD23" s="40">
        <f t="shared" ca="1" si="128"/>
        <v>8096456.4916429566</v>
      </c>
      <c r="GE23" s="40">
        <f t="shared" ca="1" si="128"/>
        <v>8096456.4916429566</v>
      </c>
      <c r="GF23" s="40">
        <f t="shared" ca="1" si="128"/>
        <v>8096456.4916429566</v>
      </c>
      <c r="GG23" s="40">
        <f t="shared" ca="1" si="128"/>
        <v>8096456.4916429566</v>
      </c>
      <c r="GH23" s="40">
        <f t="shared" ca="1" si="128"/>
        <v>8096456.4916429566</v>
      </c>
      <c r="GI23" s="40">
        <f t="shared" ca="1" si="128"/>
        <v>8096456.4916429566</v>
      </c>
      <c r="GJ23" s="40">
        <f t="shared" ca="1" si="128"/>
        <v>8096456.4916429566</v>
      </c>
      <c r="GK23" s="40">
        <f t="shared" ca="1" si="128"/>
        <v>8096456.4916429566</v>
      </c>
      <c r="GL23" s="40">
        <f t="shared" ca="1" si="128"/>
        <v>8096456.4916429566</v>
      </c>
      <c r="GM23" s="40">
        <f t="shared" ca="1" si="128"/>
        <v>8096456.4916429566</v>
      </c>
      <c r="GN23" s="40">
        <f t="shared" ca="1" si="128"/>
        <v>8096456.4916429566</v>
      </c>
      <c r="GO23" s="40">
        <f t="shared" ca="1" si="128"/>
        <v>8096456.4916429566</v>
      </c>
      <c r="GP23" s="40">
        <f t="shared" ca="1" si="128"/>
        <v>8096456.4916429566</v>
      </c>
      <c r="GQ23" s="40">
        <f t="shared" ca="1" si="128"/>
        <v>8096456.4916429566</v>
      </c>
      <c r="GR23" s="40">
        <f t="shared" ca="1" si="129"/>
        <v>8096456.4916429566</v>
      </c>
      <c r="GS23" s="40">
        <f t="shared" ca="1" si="129"/>
        <v>8096456.4916429566</v>
      </c>
      <c r="GT23" s="40">
        <f t="shared" ca="1" si="129"/>
        <v>8096456.4916429566</v>
      </c>
      <c r="GU23" s="40">
        <f t="shared" ca="1" si="129"/>
        <v>8096456.4916429566</v>
      </c>
      <c r="GV23" s="40">
        <f t="shared" ca="1" si="129"/>
        <v>8096456.4916429566</v>
      </c>
      <c r="GW23" s="40">
        <f t="shared" ca="1" si="129"/>
        <v>8096456.4916429566</v>
      </c>
      <c r="GX23" s="40">
        <f t="shared" ca="1" si="129"/>
        <v>8096456.4916429566</v>
      </c>
      <c r="GY23" s="40">
        <f t="shared" ca="1" si="129"/>
        <v>8096456.4916429566</v>
      </c>
      <c r="GZ23" s="40">
        <f t="shared" ca="1" si="129"/>
        <v>8096456.4916429566</v>
      </c>
      <c r="HA23" s="40">
        <f t="shared" ca="1" si="129"/>
        <v>8096456.4916429566</v>
      </c>
      <c r="HB23" s="40">
        <f t="shared" ca="1" si="129"/>
        <v>8096456.4916429566</v>
      </c>
      <c r="HC23" s="40">
        <f t="shared" ca="1" si="129"/>
        <v>8096456.4916429566</v>
      </c>
      <c r="HD23" s="40">
        <f t="shared" ca="1" si="129"/>
        <v>8096456.4916429566</v>
      </c>
      <c r="HE23" s="40">
        <f t="shared" ca="1" si="129"/>
        <v>8096456.4916429566</v>
      </c>
      <c r="HF23" s="40">
        <f t="shared" ca="1" si="129"/>
        <v>8096456.4916429566</v>
      </c>
      <c r="HG23" s="40">
        <f t="shared" ca="1" si="129"/>
        <v>8096456.4916429566</v>
      </c>
      <c r="HH23" s="40">
        <f t="shared" ca="1" si="129"/>
        <v>8096456.4916429566</v>
      </c>
      <c r="HI23" s="40">
        <f t="shared" ca="1" si="129"/>
        <v>8096456.4916429566</v>
      </c>
      <c r="HJ23" s="40">
        <f t="shared" ca="1" si="129"/>
        <v>8096456.4916429566</v>
      </c>
      <c r="HK23" s="40">
        <f t="shared" ca="1" si="129"/>
        <v>8096456.4916429566</v>
      </c>
      <c r="HL23" s="40">
        <f t="shared" ca="1" si="129"/>
        <v>8096456.4916429566</v>
      </c>
      <c r="HM23" s="40">
        <f t="shared" ca="1" si="129"/>
        <v>8096456.4916429566</v>
      </c>
      <c r="HN23" s="40">
        <f t="shared" ca="1" si="129"/>
        <v>8096456.4916429566</v>
      </c>
      <c r="HO23" s="40">
        <f t="shared" ca="1" si="129"/>
        <v>8096456.4916429566</v>
      </c>
      <c r="HP23" s="40">
        <f t="shared" ca="1" si="129"/>
        <v>8096456.4916429566</v>
      </c>
      <c r="HQ23" s="40">
        <f t="shared" ca="1" si="129"/>
        <v>8096456.4916429566</v>
      </c>
      <c r="HR23" s="40">
        <f t="shared" ca="1" si="129"/>
        <v>8096456.4916429566</v>
      </c>
      <c r="HS23" s="40">
        <f t="shared" ca="1" si="129"/>
        <v>8096456.4916429566</v>
      </c>
      <c r="HT23" s="40">
        <f t="shared" ca="1" si="129"/>
        <v>8096456.4916429566</v>
      </c>
      <c r="HU23" s="40">
        <f t="shared" ca="1" si="129"/>
        <v>8096456.4916429566</v>
      </c>
      <c r="HV23" s="40">
        <f t="shared" ca="1" si="129"/>
        <v>8096456.4916429566</v>
      </c>
      <c r="HW23" s="40">
        <f t="shared" ca="1" si="129"/>
        <v>8096456.4916429566</v>
      </c>
      <c r="HX23" s="40">
        <f t="shared" ca="1" si="129"/>
        <v>8096456.4916429566</v>
      </c>
      <c r="HY23" s="40">
        <f t="shared" ca="1" si="129"/>
        <v>8096456.4916429566</v>
      </c>
      <c r="HZ23" s="40">
        <f t="shared" ca="1" si="129"/>
        <v>8096456.4916429566</v>
      </c>
      <c r="IA23" s="40">
        <f t="shared" ca="1" si="129"/>
        <v>8096456.4916429566</v>
      </c>
      <c r="IB23" s="40">
        <f t="shared" ca="1" si="129"/>
        <v>8096456.4916429566</v>
      </c>
      <c r="IC23" s="40">
        <f t="shared" ca="1" si="129"/>
        <v>8096456.4916429566</v>
      </c>
      <c r="ID23" s="40">
        <f t="shared" ca="1" si="129"/>
        <v>8096456.4916429566</v>
      </c>
      <c r="IE23" s="40">
        <f t="shared" ca="1" si="129"/>
        <v>8096456.4916429566</v>
      </c>
      <c r="IF23" s="40">
        <f t="shared" ca="1" si="129"/>
        <v>8096456.4916429566</v>
      </c>
      <c r="IG23" s="40">
        <f t="shared" ca="1" si="129"/>
        <v>8096456.4916429566</v>
      </c>
      <c r="IH23" s="40">
        <f t="shared" ca="1" si="129"/>
        <v>8096456.4916429566</v>
      </c>
      <c r="II23" s="40">
        <f t="shared" ca="1" si="129"/>
        <v>8096456.4916429566</v>
      </c>
      <c r="IJ23" s="40">
        <f t="shared" ca="1" si="129"/>
        <v>8096456.4916429566</v>
      </c>
      <c r="IK23" s="40">
        <f t="shared" ca="1" si="129"/>
        <v>8096456.4916429566</v>
      </c>
      <c r="IL23" s="40">
        <f t="shared" ca="1" si="129"/>
        <v>8096456.4916429566</v>
      </c>
      <c r="IM23" s="40">
        <f t="shared" ca="1" si="129"/>
        <v>8096456.4916429566</v>
      </c>
      <c r="IN23" s="40">
        <f t="shared" ca="1" si="129"/>
        <v>8096456.4916429566</v>
      </c>
    </row>
    <row r="24" spans="2:248" x14ac:dyDescent="0.3">
      <c r="B24" s="19" t="s">
        <v>492</v>
      </c>
      <c r="C24" s="54">
        <f>IF(VLOOKUP(B2,Country_Data!C:H,6,FALSE)="","Not initiated",VLOOKUP(B2,Country_Data!C:H,6,FALSE))</f>
        <v>43899</v>
      </c>
    </row>
    <row r="25" spans="2:248" x14ac:dyDescent="0.3">
      <c r="F25" s="19" t="s">
        <v>472</v>
      </c>
      <c r="G25" s="27">
        <f t="shared" ref="G25:BR25" ca="1" si="133">IF(G3=TODAY(),1,-1000)</f>
        <v>-1000</v>
      </c>
      <c r="H25" s="27">
        <f t="shared" ca="1" si="133"/>
        <v>-1000</v>
      </c>
      <c r="I25" s="27">
        <f t="shared" ca="1" si="133"/>
        <v>-1000</v>
      </c>
      <c r="J25" s="27">
        <f t="shared" ca="1" si="133"/>
        <v>-1000</v>
      </c>
      <c r="K25" s="27">
        <f t="shared" ca="1" si="133"/>
        <v>-1000</v>
      </c>
      <c r="L25" s="27">
        <f t="shared" ca="1" si="133"/>
        <v>-1000</v>
      </c>
      <c r="M25" s="27">
        <f t="shared" ca="1" si="133"/>
        <v>-1000</v>
      </c>
      <c r="N25" s="27">
        <f t="shared" ca="1" si="133"/>
        <v>-1000</v>
      </c>
      <c r="O25" s="27">
        <f t="shared" ca="1" si="133"/>
        <v>-1000</v>
      </c>
      <c r="P25" s="27">
        <f t="shared" ca="1" si="133"/>
        <v>-1000</v>
      </c>
      <c r="Q25" s="27">
        <f t="shared" ca="1" si="133"/>
        <v>-1000</v>
      </c>
      <c r="R25" s="27">
        <f t="shared" ca="1" si="133"/>
        <v>-1000</v>
      </c>
      <c r="S25" s="27">
        <f t="shared" ca="1" si="133"/>
        <v>-1000</v>
      </c>
      <c r="T25" s="27">
        <f t="shared" ca="1" si="133"/>
        <v>-1000</v>
      </c>
      <c r="U25" s="27">
        <f t="shared" ca="1" si="133"/>
        <v>-1000</v>
      </c>
      <c r="V25" s="27">
        <f t="shared" ca="1" si="133"/>
        <v>-1000</v>
      </c>
      <c r="W25" s="27">
        <f t="shared" ca="1" si="133"/>
        <v>-1000</v>
      </c>
      <c r="X25" s="27">
        <f t="shared" ca="1" si="133"/>
        <v>-1000</v>
      </c>
      <c r="Y25" s="27">
        <f t="shared" ca="1" si="133"/>
        <v>-1000</v>
      </c>
      <c r="Z25" s="27">
        <f t="shared" ca="1" si="133"/>
        <v>-1000</v>
      </c>
      <c r="AA25" s="27">
        <f t="shared" ca="1" si="133"/>
        <v>-1000</v>
      </c>
      <c r="AB25" s="27">
        <f t="shared" ca="1" si="133"/>
        <v>-1000</v>
      </c>
      <c r="AC25" s="27">
        <f t="shared" ca="1" si="133"/>
        <v>-1000</v>
      </c>
      <c r="AD25" s="27">
        <f t="shared" ca="1" si="133"/>
        <v>-1000</v>
      </c>
      <c r="AE25" s="27">
        <f t="shared" ca="1" si="133"/>
        <v>-1000</v>
      </c>
      <c r="AF25" s="27">
        <f t="shared" ca="1" si="133"/>
        <v>-1000</v>
      </c>
      <c r="AG25" s="27">
        <f t="shared" ca="1" si="133"/>
        <v>-1000</v>
      </c>
      <c r="AH25" s="27">
        <f t="shared" ca="1" si="133"/>
        <v>-1000</v>
      </c>
      <c r="AI25" s="27">
        <f t="shared" ca="1" si="133"/>
        <v>-1000</v>
      </c>
      <c r="AJ25" s="27">
        <f t="shared" ca="1" si="133"/>
        <v>-1000</v>
      </c>
      <c r="AK25" s="27">
        <f t="shared" ca="1" si="133"/>
        <v>-1000</v>
      </c>
      <c r="AL25" s="27">
        <f t="shared" ca="1" si="133"/>
        <v>-1000</v>
      </c>
      <c r="AM25" s="27">
        <f t="shared" ca="1" si="133"/>
        <v>-1000</v>
      </c>
      <c r="AN25" s="27">
        <f t="shared" ca="1" si="133"/>
        <v>-1000</v>
      </c>
      <c r="AO25" s="27">
        <f t="shared" ca="1" si="133"/>
        <v>-1000</v>
      </c>
      <c r="AP25" s="27">
        <f t="shared" ca="1" si="133"/>
        <v>-1000</v>
      </c>
      <c r="AQ25" s="27">
        <f t="shared" ca="1" si="133"/>
        <v>-1000</v>
      </c>
      <c r="AR25" s="27">
        <f t="shared" ca="1" si="133"/>
        <v>-1000</v>
      </c>
      <c r="AS25" s="27">
        <f t="shared" ca="1" si="133"/>
        <v>-1000</v>
      </c>
      <c r="AT25" s="27">
        <f t="shared" ca="1" si="133"/>
        <v>-1000</v>
      </c>
      <c r="AU25" s="27">
        <f t="shared" ca="1" si="133"/>
        <v>-1000</v>
      </c>
      <c r="AV25" s="27">
        <f t="shared" ca="1" si="133"/>
        <v>-1000</v>
      </c>
      <c r="AW25" s="27">
        <f t="shared" ca="1" si="133"/>
        <v>-1000</v>
      </c>
      <c r="AX25" s="27">
        <f t="shared" ca="1" si="133"/>
        <v>-1000</v>
      </c>
      <c r="AY25" s="27">
        <f t="shared" ca="1" si="133"/>
        <v>-1000</v>
      </c>
      <c r="AZ25" s="27">
        <f t="shared" ca="1" si="133"/>
        <v>-1000</v>
      </c>
      <c r="BA25" s="27">
        <f t="shared" ca="1" si="133"/>
        <v>-1000</v>
      </c>
      <c r="BB25" s="27">
        <f t="shared" ca="1" si="133"/>
        <v>-1000</v>
      </c>
      <c r="BC25" s="27">
        <f t="shared" ca="1" si="133"/>
        <v>-1000</v>
      </c>
      <c r="BD25" s="27">
        <f t="shared" ca="1" si="133"/>
        <v>-1000</v>
      </c>
      <c r="BE25" s="27">
        <f t="shared" ca="1" si="133"/>
        <v>-1000</v>
      </c>
      <c r="BF25" s="27">
        <f t="shared" ca="1" si="133"/>
        <v>-1000</v>
      </c>
      <c r="BG25" s="27">
        <f t="shared" ca="1" si="133"/>
        <v>-1000</v>
      </c>
      <c r="BH25" s="27">
        <f t="shared" ca="1" si="133"/>
        <v>-1000</v>
      </c>
      <c r="BI25" s="27">
        <f t="shared" ca="1" si="133"/>
        <v>-1000</v>
      </c>
      <c r="BJ25" s="27">
        <f t="shared" ca="1" si="133"/>
        <v>-1000</v>
      </c>
      <c r="BK25" s="27">
        <f t="shared" ca="1" si="133"/>
        <v>-1000</v>
      </c>
      <c r="BL25" s="27">
        <f t="shared" ca="1" si="133"/>
        <v>-1000</v>
      </c>
      <c r="BM25" s="27">
        <f t="shared" ca="1" si="133"/>
        <v>-1000</v>
      </c>
      <c r="BN25" s="27">
        <f t="shared" ca="1" si="133"/>
        <v>-1000</v>
      </c>
      <c r="BO25" s="27">
        <f t="shared" ca="1" si="133"/>
        <v>1</v>
      </c>
      <c r="BP25" s="27">
        <f t="shared" ca="1" si="133"/>
        <v>-1000</v>
      </c>
      <c r="BQ25" s="27">
        <f t="shared" ca="1" si="133"/>
        <v>-1000</v>
      </c>
      <c r="BR25" s="27">
        <f t="shared" ca="1" si="133"/>
        <v>-1000</v>
      </c>
      <c r="BS25" s="27">
        <f t="shared" ref="BS25:ED25" ca="1" si="134">IF(BS3=TODAY(),1,-1000)</f>
        <v>-1000</v>
      </c>
      <c r="BT25" s="27">
        <f t="shared" ca="1" si="134"/>
        <v>-1000</v>
      </c>
      <c r="BU25" s="27">
        <f t="shared" ca="1" si="134"/>
        <v>-1000</v>
      </c>
      <c r="BV25" s="27">
        <f t="shared" ca="1" si="134"/>
        <v>-1000</v>
      </c>
      <c r="BW25" s="27">
        <f t="shared" ca="1" si="134"/>
        <v>-1000</v>
      </c>
      <c r="BX25" s="27">
        <f t="shared" ca="1" si="134"/>
        <v>-1000</v>
      </c>
      <c r="BY25" s="27">
        <f t="shared" ca="1" si="134"/>
        <v>-1000</v>
      </c>
      <c r="BZ25" s="27">
        <f t="shared" ca="1" si="134"/>
        <v>-1000</v>
      </c>
      <c r="CA25" s="27">
        <f t="shared" ca="1" si="134"/>
        <v>-1000</v>
      </c>
      <c r="CB25" s="27">
        <f t="shared" ca="1" si="134"/>
        <v>-1000</v>
      </c>
      <c r="CC25" s="27">
        <f t="shared" ca="1" si="134"/>
        <v>-1000</v>
      </c>
      <c r="CD25" s="27">
        <f t="shared" ca="1" si="134"/>
        <v>-1000</v>
      </c>
      <c r="CE25" s="27">
        <f t="shared" ca="1" si="134"/>
        <v>-1000</v>
      </c>
      <c r="CF25" s="27">
        <f t="shared" ca="1" si="134"/>
        <v>-1000</v>
      </c>
      <c r="CG25" s="27">
        <f t="shared" ca="1" si="134"/>
        <v>-1000</v>
      </c>
      <c r="CH25" s="27">
        <f t="shared" ca="1" si="134"/>
        <v>-1000</v>
      </c>
      <c r="CI25" s="27">
        <f t="shared" ca="1" si="134"/>
        <v>-1000</v>
      </c>
      <c r="CJ25" s="27">
        <f t="shared" ca="1" si="134"/>
        <v>-1000</v>
      </c>
      <c r="CK25" s="27">
        <f t="shared" ca="1" si="134"/>
        <v>-1000</v>
      </c>
      <c r="CL25" s="27">
        <f t="shared" ca="1" si="134"/>
        <v>-1000</v>
      </c>
      <c r="CM25" s="27">
        <f t="shared" ca="1" si="134"/>
        <v>-1000</v>
      </c>
      <c r="CN25" s="27">
        <f t="shared" ca="1" si="134"/>
        <v>-1000</v>
      </c>
      <c r="CO25" s="27">
        <f t="shared" ca="1" si="134"/>
        <v>-1000</v>
      </c>
      <c r="CP25" s="27">
        <f t="shared" ca="1" si="134"/>
        <v>-1000</v>
      </c>
      <c r="CQ25" s="27">
        <f t="shared" ca="1" si="134"/>
        <v>-1000</v>
      </c>
      <c r="CR25" s="27">
        <f t="shared" ca="1" si="134"/>
        <v>-1000</v>
      </c>
      <c r="CS25" s="27">
        <f t="shared" ca="1" si="134"/>
        <v>-1000</v>
      </c>
      <c r="CT25" s="27">
        <f t="shared" ca="1" si="134"/>
        <v>-1000</v>
      </c>
      <c r="CU25" s="27">
        <f t="shared" ca="1" si="134"/>
        <v>-1000</v>
      </c>
      <c r="CV25" s="27">
        <f t="shared" ca="1" si="134"/>
        <v>-1000</v>
      </c>
      <c r="CW25" s="27">
        <f t="shared" ca="1" si="134"/>
        <v>-1000</v>
      </c>
      <c r="CX25" s="27">
        <f t="shared" ca="1" si="134"/>
        <v>-1000</v>
      </c>
      <c r="CY25" s="27">
        <f t="shared" ca="1" si="134"/>
        <v>-1000</v>
      </c>
      <c r="CZ25" s="27">
        <f t="shared" ca="1" si="134"/>
        <v>-1000</v>
      </c>
      <c r="DA25" s="27">
        <f t="shared" ca="1" si="134"/>
        <v>-1000</v>
      </c>
      <c r="DB25" s="27">
        <f t="shared" ca="1" si="134"/>
        <v>-1000</v>
      </c>
      <c r="DC25" s="27">
        <f t="shared" ca="1" si="134"/>
        <v>-1000</v>
      </c>
      <c r="DD25" s="27">
        <f t="shared" ca="1" si="134"/>
        <v>-1000</v>
      </c>
      <c r="DE25" s="27">
        <f t="shared" ca="1" si="134"/>
        <v>-1000</v>
      </c>
      <c r="DF25" s="27">
        <f t="shared" ca="1" si="134"/>
        <v>-1000</v>
      </c>
      <c r="DG25" s="27">
        <f t="shared" ca="1" si="134"/>
        <v>-1000</v>
      </c>
      <c r="DH25" s="27">
        <f t="shared" ca="1" si="134"/>
        <v>-1000</v>
      </c>
      <c r="DI25" s="27">
        <f t="shared" ca="1" si="134"/>
        <v>-1000</v>
      </c>
      <c r="DJ25" s="27">
        <f t="shared" ca="1" si="134"/>
        <v>-1000</v>
      </c>
      <c r="DK25" s="27">
        <f t="shared" ca="1" si="134"/>
        <v>-1000</v>
      </c>
      <c r="DL25" s="27">
        <f t="shared" ca="1" si="134"/>
        <v>-1000</v>
      </c>
      <c r="DM25" s="27">
        <f t="shared" ca="1" si="134"/>
        <v>-1000</v>
      </c>
      <c r="DN25" s="27">
        <f t="shared" ca="1" si="134"/>
        <v>-1000</v>
      </c>
      <c r="DO25" s="27">
        <f t="shared" ca="1" si="134"/>
        <v>-1000</v>
      </c>
      <c r="DP25" s="27">
        <f t="shared" ca="1" si="134"/>
        <v>-1000</v>
      </c>
      <c r="DQ25" s="27">
        <f t="shared" ca="1" si="134"/>
        <v>-1000</v>
      </c>
      <c r="DR25" s="27">
        <f t="shared" ca="1" si="134"/>
        <v>-1000</v>
      </c>
      <c r="DS25" s="27">
        <f t="shared" ca="1" si="134"/>
        <v>-1000</v>
      </c>
      <c r="DT25" s="27">
        <f t="shared" ca="1" si="134"/>
        <v>-1000</v>
      </c>
      <c r="DU25" s="27">
        <f t="shared" ca="1" si="134"/>
        <v>-1000</v>
      </c>
      <c r="DV25" s="27">
        <f t="shared" ca="1" si="134"/>
        <v>-1000</v>
      </c>
      <c r="DW25" s="27">
        <f t="shared" ca="1" si="134"/>
        <v>-1000</v>
      </c>
      <c r="DX25" s="27">
        <f t="shared" ca="1" si="134"/>
        <v>-1000</v>
      </c>
      <c r="DY25" s="27">
        <f t="shared" ca="1" si="134"/>
        <v>-1000</v>
      </c>
      <c r="DZ25" s="27">
        <f t="shared" ca="1" si="134"/>
        <v>-1000</v>
      </c>
      <c r="EA25" s="27">
        <f t="shared" ca="1" si="134"/>
        <v>-1000</v>
      </c>
      <c r="EB25" s="27">
        <f t="shared" ca="1" si="134"/>
        <v>-1000</v>
      </c>
      <c r="EC25" s="27">
        <f t="shared" ca="1" si="134"/>
        <v>-1000</v>
      </c>
      <c r="ED25" s="27">
        <f t="shared" ca="1" si="134"/>
        <v>-1000</v>
      </c>
      <c r="EE25" s="27">
        <f t="shared" ref="EE25:GP25" ca="1" si="135">IF(EE3=TODAY(),1,-1000)</f>
        <v>-1000</v>
      </c>
      <c r="EF25" s="27">
        <f t="shared" ca="1" si="135"/>
        <v>-1000</v>
      </c>
      <c r="EG25" s="27">
        <f t="shared" ca="1" si="135"/>
        <v>-1000</v>
      </c>
      <c r="EH25" s="27">
        <f t="shared" ca="1" si="135"/>
        <v>-1000</v>
      </c>
      <c r="EI25" s="27">
        <f t="shared" ca="1" si="135"/>
        <v>-1000</v>
      </c>
      <c r="EJ25" s="27">
        <f t="shared" ca="1" si="135"/>
        <v>-1000</v>
      </c>
      <c r="EK25" s="27">
        <f t="shared" ca="1" si="135"/>
        <v>-1000</v>
      </c>
      <c r="EL25" s="27">
        <f t="shared" ca="1" si="135"/>
        <v>-1000</v>
      </c>
      <c r="EM25" s="27">
        <f t="shared" ca="1" si="135"/>
        <v>-1000</v>
      </c>
      <c r="EN25" s="27">
        <f t="shared" ca="1" si="135"/>
        <v>-1000</v>
      </c>
      <c r="EO25" s="27">
        <f t="shared" ca="1" si="135"/>
        <v>-1000</v>
      </c>
      <c r="EP25" s="27">
        <f t="shared" ca="1" si="135"/>
        <v>-1000</v>
      </c>
      <c r="EQ25" s="27">
        <f t="shared" ca="1" si="135"/>
        <v>-1000</v>
      </c>
      <c r="ER25" s="27">
        <f t="shared" ca="1" si="135"/>
        <v>-1000</v>
      </c>
      <c r="ES25" s="27">
        <f t="shared" ca="1" si="135"/>
        <v>-1000</v>
      </c>
      <c r="ET25" s="27">
        <f t="shared" ca="1" si="135"/>
        <v>-1000</v>
      </c>
      <c r="EU25" s="27">
        <f t="shared" ca="1" si="135"/>
        <v>-1000</v>
      </c>
      <c r="EV25" s="27">
        <f t="shared" ca="1" si="135"/>
        <v>-1000</v>
      </c>
      <c r="EW25" s="27">
        <f t="shared" ca="1" si="135"/>
        <v>-1000</v>
      </c>
      <c r="EX25" s="27">
        <f t="shared" ca="1" si="135"/>
        <v>-1000</v>
      </c>
      <c r="EY25" s="27">
        <f t="shared" ca="1" si="135"/>
        <v>-1000</v>
      </c>
      <c r="EZ25" s="27">
        <f t="shared" ca="1" si="135"/>
        <v>-1000</v>
      </c>
      <c r="FA25" s="27">
        <f t="shared" ca="1" si="135"/>
        <v>-1000</v>
      </c>
      <c r="FB25" s="27">
        <f t="shared" ca="1" si="135"/>
        <v>-1000</v>
      </c>
      <c r="FC25" s="27">
        <f t="shared" ca="1" si="135"/>
        <v>-1000</v>
      </c>
      <c r="FD25" s="27">
        <f t="shared" ca="1" si="135"/>
        <v>-1000</v>
      </c>
      <c r="FE25" s="27">
        <f t="shared" ca="1" si="135"/>
        <v>-1000</v>
      </c>
      <c r="FF25" s="27">
        <f t="shared" ca="1" si="135"/>
        <v>-1000</v>
      </c>
      <c r="FG25" s="27">
        <f t="shared" ca="1" si="135"/>
        <v>-1000</v>
      </c>
      <c r="FH25" s="27">
        <f t="shared" ca="1" si="135"/>
        <v>-1000</v>
      </c>
      <c r="FI25" s="27">
        <f t="shared" ca="1" si="135"/>
        <v>-1000</v>
      </c>
      <c r="FJ25" s="27">
        <f t="shared" ca="1" si="135"/>
        <v>-1000</v>
      </c>
      <c r="FK25" s="27">
        <f t="shared" ca="1" si="135"/>
        <v>-1000</v>
      </c>
      <c r="FL25" s="27">
        <f t="shared" ca="1" si="135"/>
        <v>-1000</v>
      </c>
      <c r="FM25" s="27">
        <f t="shared" ca="1" si="135"/>
        <v>-1000</v>
      </c>
      <c r="FN25" s="27">
        <f t="shared" ca="1" si="135"/>
        <v>-1000</v>
      </c>
      <c r="FO25" s="27">
        <f t="shared" ca="1" si="135"/>
        <v>-1000</v>
      </c>
      <c r="FP25" s="27">
        <f t="shared" ca="1" si="135"/>
        <v>-1000</v>
      </c>
      <c r="FQ25" s="27">
        <f t="shared" ca="1" si="135"/>
        <v>-1000</v>
      </c>
      <c r="FR25" s="27">
        <f t="shared" ca="1" si="135"/>
        <v>-1000</v>
      </c>
      <c r="FS25" s="27">
        <f t="shared" ca="1" si="135"/>
        <v>-1000</v>
      </c>
      <c r="FT25" s="27">
        <f t="shared" ca="1" si="135"/>
        <v>-1000</v>
      </c>
      <c r="FU25" s="27">
        <f t="shared" ca="1" si="135"/>
        <v>-1000</v>
      </c>
      <c r="FV25" s="27">
        <f t="shared" ca="1" si="135"/>
        <v>-1000</v>
      </c>
      <c r="FW25" s="27">
        <f t="shared" ca="1" si="135"/>
        <v>-1000</v>
      </c>
      <c r="FX25" s="27">
        <f t="shared" ca="1" si="135"/>
        <v>-1000</v>
      </c>
      <c r="FY25" s="27">
        <f t="shared" ca="1" si="135"/>
        <v>-1000</v>
      </c>
      <c r="FZ25" s="27">
        <f t="shared" ca="1" si="135"/>
        <v>-1000</v>
      </c>
      <c r="GA25" s="27">
        <f t="shared" ca="1" si="135"/>
        <v>-1000</v>
      </c>
      <c r="GB25" s="27">
        <f t="shared" ca="1" si="135"/>
        <v>-1000</v>
      </c>
      <c r="GC25" s="27">
        <f t="shared" ca="1" si="135"/>
        <v>-1000</v>
      </c>
      <c r="GD25" s="27">
        <f t="shared" ca="1" si="135"/>
        <v>-1000</v>
      </c>
      <c r="GE25" s="27">
        <f t="shared" ca="1" si="135"/>
        <v>-1000</v>
      </c>
      <c r="GF25" s="27">
        <f t="shared" ca="1" si="135"/>
        <v>-1000</v>
      </c>
      <c r="GG25" s="27">
        <f t="shared" ca="1" si="135"/>
        <v>-1000</v>
      </c>
      <c r="GH25" s="27">
        <f t="shared" ca="1" si="135"/>
        <v>-1000</v>
      </c>
      <c r="GI25" s="27">
        <f t="shared" ca="1" si="135"/>
        <v>-1000</v>
      </c>
      <c r="GJ25" s="27">
        <f t="shared" ca="1" si="135"/>
        <v>-1000</v>
      </c>
      <c r="GK25" s="27">
        <f t="shared" ca="1" si="135"/>
        <v>-1000</v>
      </c>
      <c r="GL25" s="27">
        <f t="shared" ca="1" si="135"/>
        <v>-1000</v>
      </c>
      <c r="GM25" s="27">
        <f t="shared" ca="1" si="135"/>
        <v>-1000</v>
      </c>
      <c r="GN25" s="27">
        <f t="shared" ca="1" si="135"/>
        <v>-1000</v>
      </c>
      <c r="GO25" s="27">
        <f t="shared" ca="1" si="135"/>
        <v>-1000</v>
      </c>
      <c r="GP25" s="27">
        <f t="shared" ca="1" si="135"/>
        <v>-1000</v>
      </c>
      <c r="GQ25" s="27">
        <f t="shared" ref="GQ25:IN25" ca="1" si="136">IF(GQ3=TODAY(),1,-1000)</f>
        <v>-1000</v>
      </c>
      <c r="GR25" s="27">
        <f t="shared" ca="1" si="136"/>
        <v>-1000</v>
      </c>
      <c r="GS25" s="27">
        <f t="shared" ca="1" si="136"/>
        <v>-1000</v>
      </c>
      <c r="GT25" s="27">
        <f t="shared" ca="1" si="136"/>
        <v>-1000</v>
      </c>
      <c r="GU25" s="27">
        <f t="shared" ca="1" si="136"/>
        <v>-1000</v>
      </c>
      <c r="GV25" s="27">
        <f t="shared" ca="1" si="136"/>
        <v>-1000</v>
      </c>
      <c r="GW25" s="27">
        <f t="shared" ca="1" si="136"/>
        <v>-1000</v>
      </c>
      <c r="GX25" s="27">
        <f t="shared" ca="1" si="136"/>
        <v>-1000</v>
      </c>
      <c r="GY25" s="27">
        <f t="shared" ca="1" si="136"/>
        <v>-1000</v>
      </c>
      <c r="GZ25" s="27">
        <f t="shared" ca="1" si="136"/>
        <v>-1000</v>
      </c>
      <c r="HA25" s="27">
        <f t="shared" ca="1" si="136"/>
        <v>-1000</v>
      </c>
      <c r="HB25" s="27">
        <f t="shared" ca="1" si="136"/>
        <v>-1000</v>
      </c>
      <c r="HC25" s="27">
        <f t="shared" ca="1" si="136"/>
        <v>-1000</v>
      </c>
      <c r="HD25" s="27">
        <f t="shared" ca="1" si="136"/>
        <v>-1000</v>
      </c>
      <c r="HE25" s="27">
        <f t="shared" ca="1" si="136"/>
        <v>-1000</v>
      </c>
      <c r="HF25" s="27">
        <f t="shared" ca="1" si="136"/>
        <v>-1000</v>
      </c>
      <c r="HG25" s="27">
        <f t="shared" ca="1" si="136"/>
        <v>-1000</v>
      </c>
      <c r="HH25" s="27">
        <f t="shared" ca="1" si="136"/>
        <v>-1000</v>
      </c>
      <c r="HI25" s="27">
        <f t="shared" ca="1" si="136"/>
        <v>-1000</v>
      </c>
      <c r="HJ25" s="27">
        <f t="shared" ca="1" si="136"/>
        <v>-1000</v>
      </c>
      <c r="HK25" s="27">
        <f t="shared" ca="1" si="136"/>
        <v>-1000</v>
      </c>
      <c r="HL25" s="27">
        <f t="shared" ca="1" si="136"/>
        <v>-1000</v>
      </c>
      <c r="HM25" s="27">
        <f t="shared" ca="1" si="136"/>
        <v>-1000</v>
      </c>
      <c r="HN25" s="27">
        <f t="shared" ca="1" si="136"/>
        <v>-1000</v>
      </c>
      <c r="HO25" s="27">
        <f t="shared" ca="1" si="136"/>
        <v>-1000</v>
      </c>
      <c r="HP25" s="27">
        <f t="shared" ca="1" si="136"/>
        <v>-1000</v>
      </c>
      <c r="HQ25" s="27">
        <f t="shared" ca="1" si="136"/>
        <v>-1000</v>
      </c>
      <c r="HR25" s="27">
        <f t="shared" ca="1" si="136"/>
        <v>-1000</v>
      </c>
      <c r="HS25" s="27">
        <f t="shared" ca="1" si="136"/>
        <v>-1000</v>
      </c>
      <c r="HT25" s="27">
        <f t="shared" ca="1" si="136"/>
        <v>-1000</v>
      </c>
      <c r="HU25" s="27">
        <f t="shared" ca="1" si="136"/>
        <v>-1000</v>
      </c>
      <c r="HV25" s="27">
        <f t="shared" ca="1" si="136"/>
        <v>-1000</v>
      </c>
      <c r="HW25" s="27">
        <f t="shared" ca="1" si="136"/>
        <v>-1000</v>
      </c>
      <c r="HX25" s="27">
        <f t="shared" ca="1" si="136"/>
        <v>-1000</v>
      </c>
      <c r="HY25" s="27">
        <f t="shared" ca="1" si="136"/>
        <v>-1000</v>
      </c>
      <c r="HZ25" s="27">
        <f t="shared" ca="1" si="136"/>
        <v>-1000</v>
      </c>
      <c r="IA25" s="27">
        <f t="shared" ca="1" si="136"/>
        <v>-1000</v>
      </c>
      <c r="IB25" s="27">
        <f t="shared" ca="1" si="136"/>
        <v>-1000</v>
      </c>
      <c r="IC25" s="27">
        <f t="shared" ca="1" si="136"/>
        <v>-1000</v>
      </c>
      <c r="ID25" s="27">
        <f t="shared" ca="1" si="136"/>
        <v>-1000</v>
      </c>
      <c r="IE25" s="27">
        <f t="shared" ca="1" si="136"/>
        <v>-1000</v>
      </c>
      <c r="IF25" s="27">
        <f t="shared" ca="1" si="136"/>
        <v>-1000</v>
      </c>
      <c r="IG25" s="27">
        <f t="shared" ca="1" si="136"/>
        <v>-1000</v>
      </c>
      <c r="IH25" s="27">
        <f t="shared" ca="1" si="136"/>
        <v>-1000</v>
      </c>
      <c r="II25" s="27">
        <f t="shared" ca="1" si="136"/>
        <v>-1000</v>
      </c>
      <c r="IJ25" s="27">
        <f t="shared" ca="1" si="136"/>
        <v>-1000</v>
      </c>
      <c r="IK25" s="27">
        <f t="shared" ca="1" si="136"/>
        <v>-1000</v>
      </c>
      <c r="IL25" s="27">
        <f t="shared" ca="1" si="136"/>
        <v>-1000</v>
      </c>
      <c r="IM25" s="27">
        <f t="shared" ca="1" si="136"/>
        <v>-1000</v>
      </c>
      <c r="IN25" s="27">
        <f t="shared" ca="1" si="136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473</v>
      </c>
      <c r="G26" s="26">
        <f>IF(AND(G20&gt;G19,F20&lt;F19),1,0)</f>
        <v>0</v>
      </c>
      <c r="H26" s="26">
        <f t="shared" ref="H26:BS26" ca="1" si="137">IF(AND(H20&gt;H19,G20&lt;G19),1,0)</f>
        <v>0</v>
      </c>
      <c r="I26" s="26">
        <f t="shared" ca="1" si="137"/>
        <v>0</v>
      </c>
      <c r="J26" s="26">
        <f t="shared" ca="1" si="137"/>
        <v>0</v>
      </c>
      <c r="K26" s="26">
        <f t="shared" ca="1" si="137"/>
        <v>0</v>
      </c>
      <c r="L26" s="26">
        <f t="shared" ca="1" si="137"/>
        <v>0</v>
      </c>
      <c r="M26" s="26">
        <f t="shared" ca="1" si="137"/>
        <v>0</v>
      </c>
      <c r="N26" s="26">
        <f t="shared" ca="1" si="137"/>
        <v>0</v>
      </c>
      <c r="O26" s="26">
        <f t="shared" ca="1" si="137"/>
        <v>0</v>
      </c>
      <c r="P26" s="26">
        <f t="shared" ca="1" si="137"/>
        <v>0</v>
      </c>
      <c r="Q26" s="26">
        <f t="shared" ca="1" si="137"/>
        <v>0</v>
      </c>
      <c r="R26" s="26">
        <f t="shared" ca="1" si="137"/>
        <v>0</v>
      </c>
      <c r="S26" s="26">
        <f t="shared" ca="1" si="137"/>
        <v>0</v>
      </c>
      <c r="T26" s="26">
        <f t="shared" ca="1" si="137"/>
        <v>0</v>
      </c>
      <c r="U26" s="26">
        <f t="shared" ca="1" si="137"/>
        <v>0</v>
      </c>
      <c r="V26" s="26">
        <f t="shared" ca="1" si="137"/>
        <v>0</v>
      </c>
      <c r="W26" s="26">
        <f t="shared" ca="1" si="137"/>
        <v>0</v>
      </c>
      <c r="X26" s="26">
        <f t="shared" ca="1" si="137"/>
        <v>0</v>
      </c>
      <c r="Y26" s="26">
        <f t="shared" ca="1" si="137"/>
        <v>0</v>
      </c>
      <c r="Z26" s="26">
        <f t="shared" ca="1" si="137"/>
        <v>0</v>
      </c>
      <c r="AA26" s="26">
        <f t="shared" ca="1" si="137"/>
        <v>0</v>
      </c>
      <c r="AB26" s="26">
        <f t="shared" ca="1" si="137"/>
        <v>0</v>
      </c>
      <c r="AC26" s="26">
        <f t="shared" ca="1" si="137"/>
        <v>0</v>
      </c>
      <c r="AD26" s="26">
        <f t="shared" ca="1" si="137"/>
        <v>1</v>
      </c>
      <c r="AE26" s="26">
        <f t="shared" ca="1" si="137"/>
        <v>0</v>
      </c>
      <c r="AF26" s="26">
        <f t="shared" ca="1" si="137"/>
        <v>0</v>
      </c>
      <c r="AG26" s="26">
        <f t="shared" ca="1" si="137"/>
        <v>0</v>
      </c>
      <c r="AH26" s="26">
        <f t="shared" ca="1" si="137"/>
        <v>0</v>
      </c>
      <c r="AI26" s="26">
        <f t="shared" ca="1" si="137"/>
        <v>0</v>
      </c>
      <c r="AJ26" s="26">
        <f t="shared" ca="1" si="137"/>
        <v>0</v>
      </c>
      <c r="AK26" s="26">
        <f t="shared" ca="1" si="137"/>
        <v>0</v>
      </c>
      <c r="AL26" s="26">
        <f t="shared" ca="1" si="137"/>
        <v>0</v>
      </c>
      <c r="AM26" s="26">
        <f t="shared" ca="1" si="137"/>
        <v>0</v>
      </c>
      <c r="AN26" s="26">
        <f t="shared" ca="1" si="137"/>
        <v>0</v>
      </c>
      <c r="AO26" s="26">
        <f t="shared" ca="1" si="137"/>
        <v>0</v>
      </c>
      <c r="AP26" s="26">
        <f t="shared" ca="1" si="137"/>
        <v>0</v>
      </c>
      <c r="AQ26" s="26">
        <f t="shared" ca="1" si="137"/>
        <v>0</v>
      </c>
      <c r="AR26" s="26">
        <f t="shared" ca="1" si="137"/>
        <v>0</v>
      </c>
      <c r="AS26" s="26">
        <f t="shared" ca="1" si="137"/>
        <v>0</v>
      </c>
      <c r="AT26" s="26">
        <f t="shared" ca="1" si="137"/>
        <v>0</v>
      </c>
      <c r="AU26" s="26">
        <f t="shared" ca="1" si="137"/>
        <v>0</v>
      </c>
      <c r="AV26" s="26">
        <f t="shared" ca="1" si="137"/>
        <v>0</v>
      </c>
      <c r="AW26" s="26">
        <f t="shared" ca="1" si="137"/>
        <v>0</v>
      </c>
      <c r="AX26" s="26">
        <f t="shared" ca="1" si="137"/>
        <v>0</v>
      </c>
      <c r="AY26" s="26">
        <f t="shared" ca="1" si="137"/>
        <v>0</v>
      </c>
      <c r="AZ26" s="26">
        <f t="shared" ca="1" si="137"/>
        <v>0</v>
      </c>
      <c r="BA26" s="26">
        <f t="shared" ca="1" si="137"/>
        <v>0</v>
      </c>
      <c r="BB26" s="26">
        <f t="shared" ca="1" si="137"/>
        <v>0</v>
      </c>
      <c r="BC26" s="26">
        <f t="shared" ca="1" si="137"/>
        <v>0</v>
      </c>
      <c r="BD26" s="26">
        <f t="shared" ca="1" si="137"/>
        <v>0</v>
      </c>
      <c r="BE26" s="26">
        <f t="shared" ca="1" si="137"/>
        <v>0</v>
      </c>
      <c r="BF26" s="26">
        <f t="shared" ca="1" si="137"/>
        <v>0</v>
      </c>
      <c r="BG26" s="26">
        <f t="shared" ca="1" si="137"/>
        <v>0</v>
      </c>
      <c r="BH26" s="26">
        <f t="shared" ca="1" si="137"/>
        <v>0</v>
      </c>
      <c r="BI26" s="26">
        <f t="shared" ca="1" si="137"/>
        <v>0</v>
      </c>
      <c r="BJ26" s="26">
        <f t="shared" ca="1" si="137"/>
        <v>0</v>
      </c>
      <c r="BK26" s="26">
        <f t="shared" ca="1" si="137"/>
        <v>0</v>
      </c>
      <c r="BL26" s="26">
        <f t="shared" ca="1" si="137"/>
        <v>0</v>
      </c>
      <c r="BM26" s="26">
        <f t="shared" ca="1" si="137"/>
        <v>0</v>
      </c>
      <c r="BN26" s="26">
        <f t="shared" ca="1" si="137"/>
        <v>0</v>
      </c>
      <c r="BO26" s="26">
        <f t="shared" ca="1" si="137"/>
        <v>0</v>
      </c>
      <c r="BP26" s="26">
        <f t="shared" ca="1" si="137"/>
        <v>0</v>
      </c>
      <c r="BQ26" s="26">
        <f t="shared" ca="1" si="137"/>
        <v>0</v>
      </c>
      <c r="BR26" s="26">
        <f t="shared" ca="1" si="137"/>
        <v>0</v>
      </c>
      <c r="BS26" s="26">
        <f t="shared" ca="1" si="137"/>
        <v>0</v>
      </c>
      <c r="BT26" s="26">
        <f t="shared" ref="BT26:EE26" ca="1" si="138">IF(AND(BT20&gt;BT19,BS20&lt;BS19),1,0)</f>
        <v>0</v>
      </c>
      <c r="BU26" s="26">
        <f t="shared" ca="1" si="138"/>
        <v>0</v>
      </c>
      <c r="BV26" s="26">
        <f t="shared" ca="1" si="138"/>
        <v>0</v>
      </c>
      <c r="BW26" s="26">
        <f t="shared" ca="1" si="138"/>
        <v>0</v>
      </c>
      <c r="BX26" s="26">
        <f t="shared" ca="1" si="138"/>
        <v>0</v>
      </c>
      <c r="BY26" s="26">
        <f t="shared" ca="1" si="138"/>
        <v>0</v>
      </c>
      <c r="BZ26" s="26">
        <f t="shared" ca="1" si="138"/>
        <v>0</v>
      </c>
      <c r="CA26" s="26">
        <f t="shared" ca="1" si="138"/>
        <v>0</v>
      </c>
      <c r="CB26" s="26">
        <f t="shared" ca="1" si="138"/>
        <v>0</v>
      </c>
      <c r="CC26" s="26">
        <f t="shared" ca="1" si="138"/>
        <v>0</v>
      </c>
      <c r="CD26" s="26">
        <f t="shared" ca="1" si="138"/>
        <v>0</v>
      </c>
      <c r="CE26" s="26">
        <f t="shared" ca="1" si="138"/>
        <v>0</v>
      </c>
      <c r="CF26" s="26">
        <f t="shared" ca="1" si="138"/>
        <v>0</v>
      </c>
      <c r="CG26" s="26">
        <f t="shared" ca="1" si="138"/>
        <v>0</v>
      </c>
      <c r="CH26" s="26">
        <f t="shared" ca="1" si="138"/>
        <v>0</v>
      </c>
      <c r="CI26" s="26">
        <f t="shared" ca="1" si="138"/>
        <v>0</v>
      </c>
      <c r="CJ26" s="26">
        <f t="shared" ca="1" si="138"/>
        <v>0</v>
      </c>
      <c r="CK26" s="26">
        <f t="shared" ca="1" si="138"/>
        <v>0</v>
      </c>
      <c r="CL26" s="26">
        <f t="shared" ca="1" si="138"/>
        <v>0</v>
      </c>
      <c r="CM26" s="26">
        <f t="shared" ca="1" si="138"/>
        <v>0</v>
      </c>
      <c r="CN26" s="26">
        <f t="shared" ca="1" si="138"/>
        <v>0</v>
      </c>
      <c r="CO26" s="26">
        <f t="shared" ca="1" si="138"/>
        <v>0</v>
      </c>
      <c r="CP26" s="26">
        <f t="shared" ca="1" si="138"/>
        <v>0</v>
      </c>
      <c r="CQ26" s="26">
        <f t="shared" ca="1" si="138"/>
        <v>0</v>
      </c>
      <c r="CR26" s="26">
        <f t="shared" ca="1" si="138"/>
        <v>0</v>
      </c>
      <c r="CS26" s="26">
        <f t="shared" ca="1" si="138"/>
        <v>0</v>
      </c>
      <c r="CT26" s="26">
        <f t="shared" ca="1" si="138"/>
        <v>0</v>
      </c>
      <c r="CU26" s="26">
        <f t="shared" ca="1" si="138"/>
        <v>0</v>
      </c>
      <c r="CV26" s="26">
        <f t="shared" ca="1" si="138"/>
        <v>0</v>
      </c>
      <c r="CW26" s="26">
        <f t="shared" ca="1" si="138"/>
        <v>0</v>
      </c>
      <c r="CX26" s="26">
        <f t="shared" ca="1" si="138"/>
        <v>0</v>
      </c>
      <c r="CY26" s="26">
        <f t="shared" ca="1" si="138"/>
        <v>0</v>
      </c>
      <c r="CZ26" s="26">
        <f t="shared" ca="1" si="138"/>
        <v>0</v>
      </c>
      <c r="DA26" s="26">
        <f t="shared" ca="1" si="138"/>
        <v>0</v>
      </c>
      <c r="DB26" s="26">
        <f t="shared" ca="1" si="138"/>
        <v>0</v>
      </c>
      <c r="DC26" s="26">
        <f t="shared" ca="1" si="138"/>
        <v>0</v>
      </c>
      <c r="DD26" s="26">
        <f t="shared" ca="1" si="138"/>
        <v>0</v>
      </c>
      <c r="DE26" s="26">
        <f t="shared" ca="1" si="138"/>
        <v>0</v>
      </c>
      <c r="DF26" s="26">
        <f t="shared" ca="1" si="138"/>
        <v>0</v>
      </c>
      <c r="DG26" s="26">
        <f t="shared" ca="1" si="138"/>
        <v>0</v>
      </c>
      <c r="DH26" s="26">
        <f t="shared" ca="1" si="138"/>
        <v>0</v>
      </c>
      <c r="DI26" s="26">
        <f t="shared" ca="1" si="138"/>
        <v>0</v>
      </c>
      <c r="DJ26" s="26">
        <f t="shared" ca="1" si="138"/>
        <v>0</v>
      </c>
      <c r="DK26" s="26">
        <f t="shared" ca="1" si="138"/>
        <v>0</v>
      </c>
      <c r="DL26" s="26">
        <f t="shared" ca="1" si="138"/>
        <v>0</v>
      </c>
      <c r="DM26" s="26">
        <f t="shared" ca="1" si="138"/>
        <v>0</v>
      </c>
      <c r="DN26" s="26">
        <f t="shared" ca="1" si="138"/>
        <v>0</v>
      </c>
      <c r="DO26" s="26">
        <f t="shared" ca="1" si="138"/>
        <v>0</v>
      </c>
      <c r="DP26" s="26">
        <f t="shared" ca="1" si="138"/>
        <v>0</v>
      </c>
      <c r="DQ26" s="26">
        <f t="shared" ca="1" si="138"/>
        <v>0</v>
      </c>
      <c r="DR26" s="26">
        <f t="shared" ca="1" si="138"/>
        <v>0</v>
      </c>
      <c r="DS26" s="26">
        <f t="shared" ca="1" si="138"/>
        <v>0</v>
      </c>
      <c r="DT26" s="26">
        <f t="shared" ca="1" si="138"/>
        <v>0</v>
      </c>
      <c r="DU26" s="26">
        <f t="shared" ca="1" si="138"/>
        <v>0</v>
      </c>
      <c r="DV26" s="26">
        <f t="shared" ca="1" si="138"/>
        <v>0</v>
      </c>
      <c r="DW26" s="26">
        <f t="shared" ca="1" si="138"/>
        <v>0</v>
      </c>
      <c r="DX26" s="26">
        <f t="shared" ca="1" si="138"/>
        <v>0</v>
      </c>
      <c r="DY26" s="26">
        <f t="shared" ca="1" si="138"/>
        <v>0</v>
      </c>
      <c r="DZ26" s="26">
        <f t="shared" ca="1" si="138"/>
        <v>0</v>
      </c>
      <c r="EA26" s="26">
        <f t="shared" ca="1" si="138"/>
        <v>0</v>
      </c>
      <c r="EB26" s="26">
        <f t="shared" ca="1" si="138"/>
        <v>0</v>
      </c>
      <c r="EC26" s="26">
        <f t="shared" ca="1" si="138"/>
        <v>0</v>
      </c>
      <c r="ED26" s="26">
        <f t="shared" ca="1" si="138"/>
        <v>0</v>
      </c>
      <c r="EE26" s="26">
        <f t="shared" ca="1" si="138"/>
        <v>0</v>
      </c>
      <c r="EF26" s="26">
        <f t="shared" ref="EF26:GQ26" ca="1" si="139">IF(AND(EF20&gt;EF19,EE20&lt;EE19),1,0)</f>
        <v>0</v>
      </c>
      <c r="EG26" s="26">
        <f t="shared" ca="1" si="139"/>
        <v>0</v>
      </c>
      <c r="EH26" s="26">
        <f t="shared" ca="1" si="139"/>
        <v>0</v>
      </c>
      <c r="EI26" s="26">
        <f t="shared" ca="1" si="139"/>
        <v>0</v>
      </c>
      <c r="EJ26" s="26">
        <f t="shared" ca="1" si="139"/>
        <v>0</v>
      </c>
      <c r="EK26" s="26">
        <f t="shared" ca="1" si="139"/>
        <v>0</v>
      </c>
      <c r="EL26" s="26">
        <f t="shared" ca="1" si="139"/>
        <v>0</v>
      </c>
      <c r="EM26" s="26">
        <f t="shared" ca="1" si="139"/>
        <v>0</v>
      </c>
      <c r="EN26" s="26">
        <f t="shared" ca="1" si="139"/>
        <v>0</v>
      </c>
      <c r="EO26" s="26">
        <f t="shared" ca="1" si="139"/>
        <v>0</v>
      </c>
      <c r="EP26" s="26">
        <f t="shared" ca="1" si="139"/>
        <v>0</v>
      </c>
      <c r="EQ26" s="26">
        <f t="shared" ca="1" si="139"/>
        <v>0</v>
      </c>
      <c r="ER26" s="26">
        <f t="shared" ca="1" si="139"/>
        <v>0</v>
      </c>
      <c r="ES26" s="26">
        <f t="shared" ca="1" si="139"/>
        <v>0</v>
      </c>
      <c r="ET26" s="26">
        <f t="shared" ca="1" si="139"/>
        <v>0</v>
      </c>
      <c r="EU26" s="26">
        <f t="shared" ca="1" si="139"/>
        <v>0</v>
      </c>
      <c r="EV26" s="26">
        <f t="shared" ca="1" si="139"/>
        <v>0</v>
      </c>
      <c r="EW26" s="26">
        <f t="shared" ca="1" si="139"/>
        <v>0</v>
      </c>
      <c r="EX26" s="26">
        <f t="shared" ca="1" si="139"/>
        <v>0</v>
      </c>
      <c r="EY26" s="26">
        <f t="shared" ca="1" si="139"/>
        <v>0</v>
      </c>
      <c r="EZ26" s="26">
        <f t="shared" ca="1" si="139"/>
        <v>0</v>
      </c>
      <c r="FA26" s="26">
        <f t="shared" ca="1" si="139"/>
        <v>0</v>
      </c>
      <c r="FB26" s="26">
        <f t="shared" ca="1" si="139"/>
        <v>0</v>
      </c>
      <c r="FC26" s="26">
        <f t="shared" ca="1" si="139"/>
        <v>0</v>
      </c>
      <c r="FD26" s="26">
        <f t="shared" ca="1" si="139"/>
        <v>0</v>
      </c>
      <c r="FE26" s="26">
        <f t="shared" ca="1" si="139"/>
        <v>0</v>
      </c>
      <c r="FF26" s="26">
        <f t="shared" ca="1" si="139"/>
        <v>0</v>
      </c>
      <c r="FG26" s="26">
        <f t="shared" ca="1" si="139"/>
        <v>0</v>
      </c>
      <c r="FH26" s="26">
        <f t="shared" ca="1" si="139"/>
        <v>0</v>
      </c>
      <c r="FI26" s="26">
        <f t="shared" ca="1" si="139"/>
        <v>0</v>
      </c>
      <c r="FJ26" s="26">
        <f t="shared" ca="1" si="139"/>
        <v>0</v>
      </c>
      <c r="FK26" s="26">
        <f t="shared" ca="1" si="139"/>
        <v>0</v>
      </c>
      <c r="FL26" s="26">
        <f t="shared" ca="1" si="139"/>
        <v>0</v>
      </c>
      <c r="FM26" s="26">
        <f t="shared" ca="1" si="139"/>
        <v>0</v>
      </c>
      <c r="FN26" s="26">
        <f t="shared" ca="1" si="139"/>
        <v>0</v>
      </c>
      <c r="FO26" s="26">
        <f t="shared" ca="1" si="139"/>
        <v>0</v>
      </c>
      <c r="FP26" s="26">
        <f t="shared" ca="1" si="139"/>
        <v>0</v>
      </c>
      <c r="FQ26" s="26">
        <f t="shared" ca="1" si="139"/>
        <v>0</v>
      </c>
      <c r="FR26" s="26">
        <f t="shared" ca="1" si="139"/>
        <v>0</v>
      </c>
      <c r="FS26" s="26">
        <f t="shared" ca="1" si="139"/>
        <v>0</v>
      </c>
      <c r="FT26" s="26">
        <f t="shared" ca="1" si="139"/>
        <v>0</v>
      </c>
      <c r="FU26" s="26">
        <f t="shared" ca="1" si="139"/>
        <v>0</v>
      </c>
      <c r="FV26" s="26">
        <f t="shared" ca="1" si="139"/>
        <v>0</v>
      </c>
      <c r="FW26" s="26">
        <f t="shared" ca="1" si="139"/>
        <v>0</v>
      </c>
      <c r="FX26" s="26">
        <f t="shared" ca="1" si="139"/>
        <v>0</v>
      </c>
      <c r="FY26" s="26">
        <f t="shared" ca="1" si="139"/>
        <v>0</v>
      </c>
      <c r="FZ26" s="26">
        <f t="shared" ca="1" si="139"/>
        <v>0</v>
      </c>
      <c r="GA26" s="26">
        <f t="shared" ca="1" si="139"/>
        <v>0</v>
      </c>
      <c r="GB26" s="26">
        <f t="shared" ca="1" si="139"/>
        <v>0</v>
      </c>
      <c r="GC26" s="26">
        <f t="shared" ca="1" si="139"/>
        <v>0</v>
      </c>
      <c r="GD26" s="26">
        <f t="shared" ca="1" si="139"/>
        <v>0</v>
      </c>
      <c r="GE26" s="26">
        <f t="shared" ca="1" si="139"/>
        <v>0</v>
      </c>
      <c r="GF26" s="26">
        <f t="shared" ca="1" si="139"/>
        <v>0</v>
      </c>
      <c r="GG26" s="26">
        <f t="shared" ca="1" si="139"/>
        <v>0</v>
      </c>
      <c r="GH26" s="26">
        <f t="shared" ca="1" si="139"/>
        <v>0</v>
      </c>
      <c r="GI26" s="26">
        <f t="shared" ca="1" si="139"/>
        <v>0</v>
      </c>
      <c r="GJ26" s="26">
        <f t="shared" ca="1" si="139"/>
        <v>0</v>
      </c>
      <c r="GK26" s="26">
        <f t="shared" ca="1" si="139"/>
        <v>0</v>
      </c>
      <c r="GL26" s="26">
        <f t="shared" ca="1" si="139"/>
        <v>0</v>
      </c>
      <c r="GM26" s="26">
        <f t="shared" ca="1" si="139"/>
        <v>0</v>
      </c>
      <c r="GN26" s="26">
        <f t="shared" ca="1" si="139"/>
        <v>0</v>
      </c>
      <c r="GO26" s="26">
        <f t="shared" ca="1" si="139"/>
        <v>0</v>
      </c>
      <c r="GP26" s="26">
        <f t="shared" ca="1" si="139"/>
        <v>0</v>
      </c>
      <c r="GQ26" s="26">
        <f t="shared" ca="1" si="139"/>
        <v>0</v>
      </c>
      <c r="GR26" s="26">
        <f t="shared" ref="GR26:IN26" ca="1" si="140">IF(AND(GR20&gt;GR19,GQ20&lt;GQ19),1,0)</f>
        <v>0</v>
      </c>
      <c r="GS26" s="26">
        <f t="shared" ca="1" si="140"/>
        <v>0</v>
      </c>
      <c r="GT26" s="26">
        <f t="shared" ca="1" si="140"/>
        <v>0</v>
      </c>
      <c r="GU26" s="26">
        <f t="shared" ca="1" si="140"/>
        <v>0</v>
      </c>
      <c r="GV26" s="26">
        <f t="shared" ca="1" si="140"/>
        <v>0</v>
      </c>
      <c r="GW26" s="26">
        <f t="shared" ca="1" si="140"/>
        <v>0</v>
      </c>
      <c r="GX26" s="26">
        <f t="shared" ca="1" si="140"/>
        <v>0</v>
      </c>
      <c r="GY26" s="26">
        <f t="shared" ca="1" si="140"/>
        <v>0</v>
      </c>
      <c r="GZ26" s="26">
        <f t="shared" ca="1" si="140"/>
        <v>0</v>
      </c>
      <c r="HA26" s="26">
        <f t="shared" ca="1" si="140"/>
        <v>0</v>
      </c>
      <c r="HB26" s="26">
        <f t="shared" ca="1" si="140"/>
        <v>0</v>
      </c>
      <c r="HC26" s="26">
        <f t="shared" ca="1" si="140"/>
        <v>0</v>
      </c>
      <c r="HD26" s="26">
        <f t="shared" ca="1" si="140"/>
        <v>0</v>
      </c>
      <c r="HE26" s="26">
        <f t="shared" ca="1" si="140"/>
        <v>0</v>
      </c>
      <c r="HF26" s="26">
        <f t="shared" ca="1" si="140"/>
        <v>0</v>
      </c>
      <c r="HG26" s="26">
        <f t="shared" ca="1" si="140"/>
        <v>0</v>
      </c>
      <c r="HH26" s="26">
        <f t="shared" ca="1" si="140"/>
        <v>0</v>
      </c>
      <c r="HI26" s="26">
        <f t="shared" ca="1" si="140"/>
        <v>0</v>
      </c>
      <c r="HJ26" s="26">
        <f t="shared" ca="1" si="140"/>
        <v>0</v>
      </c>
      <c r="HK26" s="26">
        <f t="shared" ca="1" si="140"/>
        <v>0</v>
      </c>
      <c r="HL26" s="26">
        <f t="shared" ca="1" si="140"/>
        <v>0</v>
      </c>
      <c r="HM26" s="26">
        <f t="shared" ca="1" si="140"/>
        <v>0</v>
      </c>
      <c r="HN26" s="26">
        <f t="shared" ca="1" si="140"/>
        <v>0</v>
      </c>
      <c r="HO26" s="26">
        <f t="shared" ca="1" si="140"/>
        <v>0</v>
      </c>
      <c r="HP26" s="26">
        <f t="shared" ca="1" si="140"/>
        <v>0</v>
      </c>
      <c r="HQ26" s="26">
        <f t="shared" ca="1" si="140"/>
        <v>0</v>
      </c>
      <c r="HR26" s="26">
        <f t="shared" ca="1" si="140"/>
        <v>0</v>
      </c>
      <c r="HS26" s="26">
        <f t="shared" ca="1" si="140"/>
        <v>0</v>
      </c>
      <c r="HT26" s="26">
        <f t="shared" ca="1" si="140"/>
        <v>0</v>
      </c>
      <c r="HU26" s="26">
        <f t="shared" ca="1" si="140"/>
        <v>0</v>
      </c>
      <c r="HV26" s="26">
        <f t="shared" ca="1" si="140"/>
        <v>0</v>
      </c>
      <c r="HW26" s="26">
        <f t="shared" ca="1" si="140"/>
        <v>0</v>
      </c>
      <c r="HX26" s="26">
        <f t="shared" ca="1" si="140"/>
        <v>0</v>
      </c>
      <c r="HY26" s="26">
        <f t="shared" ca="1" si="140"/>
        <v>0</v>
      </c>
      <c r="HZ26" s="26">
        <f t="shared" ca="1" si="140"/>
        <v>0</v>
      </c>
      <c r="IA26" s="26">
        <f t="shared" ca="1" si="140"/>
        <v>0</v>
      </c>
      <c r="IB26" s="26">
        <f t="shared" ca="1" si="140"/>
        <v>0</v>
      </c>
      <c r="IC26" s="26">
        <f t="shared" ca="1" si="140"/>
        <v>0</v>
      </c>
      <c r="ID26" s="26">
        <f t="shared" ca="1" si="140"/>
        <v>0</v>
      </c>
      <c r="IE26" s="26">
        <f t="shared" ca="1" si="140"/>
        <v>0</v>
      </c>
      <c r="IF26" s="26">
        <f t="shared" ca="1" si="140"/>
        <v>0</v>
      </c>
      <c r="IG26" s="26">
        <f t="shared" ca="1" si="140"/>
        <v>0</v>
      </c>
      <c r="IH26" s="26">
        <f t="shared" ca="1" si="140"/>
        <v>0</v>
      </c>
      <c r="II26" s="26">
        <f t="shared" ca="1" si="140"/>
        <v>0</v>
      </c>
      <c r="IJ26" s="26">
        <f t="shared" ca="1" si="140"/>
        <v>0</v>
      </c>
      <c r="IK26" s="26">
        <f t="shared" ca="1" si="140"/>
        <v>0</v>
      </c>
      <c r="IL26" s="26">
        <f t="shared" ca="1" si="140"/>
        <v>0</v>
      </c>
      <c r="IM26" s="26">
        <f t="shared" ca="1" si="140"/>
        <v>0</v>
      </c>
      <c r="IN26" s="26">
        <f t="shared" ca="1" si="140"/>
        <v>0</v>
      </c>
    </row>
    <row r="27" spans="2:248" x14ac:dyDescent="0.3">
      <c r="B27" s="19" t="s">
        <v>427</v>
      </c>
      <c r="C27" s="21">
        <f ca="1">IF(C11&lt;0,MAX(G9:IN9)*1.1,_xlfn.MAXIFS(G8:IN8,G8:IN8,"&gt;"&amp;0)*1.3)</f>
        <v>55487.3</v>
      </c>
      <c r="D27" s="24">
        <f ca="1">IF(D31&lt;TODAY(),_xlfn.MAXIFS(G20:IN20,G4:IN4,"&lt;"&amp;C5+5),IF(D31="N/A",C16*1.5,_xlfn.MAXIFS(G20:IN20,G3:IN3,"&lt;"&amp;$D$31)*1.5))</f>
        <v>16887.083215446786</v>
      </c>
      <c r="F27" s="22" t="s">
        <v>497</v>
      </c>
      <c r="G27" s="27">
        <f t="shared" ref="G27:BR27" ca="1" si="141">IF(G3=$C$24,1,-1000)</f>
        <v>-1000</v>
      </c>
      <c r="H27" s="27">
        <f t="shared" ca="1" si="141"/>
        <v>-1000</v>
      </c>
      <c r="I27" s="27">
        <f t="shared" ca="1" si="141"/>
        <v>-1000</v>
      </c>
      <c r="J27" s="27">
        <f t="shared" ca="1" si="141"/>
        <v>-1000</v>
      </c>
      <c r="K27" s="27">
        <f t="shared" ca="1" si="141"/>
        <v>-1000</v>
      </c>
      <c r="L27" s="27">
        <f t="shared" ca="1" si="141"/>
        <v>-1000</v>
      </c>
      <c r="M27" s="27">
        <f t="shared" ca="1" si="141"/>
        <v>-1000</v>
      </c>
      <c r="N27" s="27">
        <f t="shared" ca="1" si="141"/>
        <v>-1000</v>
      </c>
      <c r="O27" s="27">
        <f t="shared" ca="1" si="141"/>
        <v>-1000</v>
      </c>
      <c r="P27" s="27">
        <f t="shared" ca="1" si="141"/>
        <v>-1000</v>
      </c>
      <c r="Q27" s="27">
        <f t="shared" ca="1" si="141"/>
        <v>-1000</v>
      </c>
      <c r="R27" s="27">
        <f t="shared" ca="1" si="141"/>
        <v>-1000</v>
      </c>
      <c r="S27" s="27">
        <f t="shared" ca="1" si="141"/>
        <v>-1000</v>
      </c>
      <c r="T27" s="27">
        <f t="shared" ca="1" si="141"/>
        <v>-1000</v>
      </c>
      <c r="U27" s="27">
        <f t="shared" ca="1" si="141"/>
        <v>-1000</v>
      </c>
      <c r="V27" s="27">
        <f t="shared" ca="1" si="141"/>
        <v>1</v>
      </c>
      <c r="W27" s="27">
        <f t="shared" ca="1" si="141"/>
        <v>-1000</v>
      </c>
      <c r="X27" s="27">
        <f t="shared" ca="1" si="141"/>
        <v>-1000</v>
      </c>
      <c r="Y27" s="27">
        <f t="shared" ca="1" si="141"/>
        <v>-1000</v>
      </c>
      <c r="Z27" s="27">
        <f t="shared" ca="1" si="141"/>
        <v>-1000</v>
      </c>
      <c r="AA27" s="27">
        <f t="shared" ca="1" si="141"/>
        <v>-1000</v>
      </c>
      <c r="AB27" s="27">
        <f t="shared" ca="1" si="141"/>
        <v>-1000</v>
      </c>
      <c r="AC27" s="27">
        <f t="shared" ca="1" si="141"/>
        <v>-1000</v>
      </c>
      <c r="AD27" s="27">
        <f t="shared" ca="1" si="141"/>
        <v>-1000</v>
      </c>
      <c r="AE27" s="27">
        <f t="shared" ca="1" si="141"/>
        <v>-1000</v>
      </c>
      <c r="AF27" s="27">
        <f t="shared" ca="1" si="141"/>
        <v>-1000</v>
      </c>
      <c r="AG27" s="27">
        <f t="shared" ca="1" si="141"/>
        <v>-1000</v>
      </c>
      <c r="AH27" s="27">
        <f t="shared" ca="1" si="141"/>
        <v>-1000</v>
      </c>
      <c r="AI27" s="27">
        <f t="shared" ca="1" si="141"/>
        <v>-1000</v>
      </c>
      <c r="AJ27" s="27">
        <f t="shared" ca="1" si="141"/>
        <v>-1000</v>
      </c>
      <c r="AK27" s="27">
        <f t="shared" ca="1" si="141"/>
        <v>-1000</v>
      </c>
      <c r="AL27" s="27">
        <f t="shared" ca="1" si="141"/>
        <v>-1000</v>
      </c>
      <c r="AM27" s="27">
        <f t="shared" ca="1" si="141"/>
        <v>-1000</v>
      </c>
      <c r="AN27" s="27">
        <f t="shared" ca="1" si="141"/>
        <v>-1000</v>
      </c>
      <c r="AO27" s="27">
        <f t="shared" ca="1" si="141"/>
        <v>-1000</v>
      </c>
      <c r="AP27" s="27">
        <f t="shared" ca="1" si="141"/>
        <v>-1000</v>
      </c>
      <c r="AQ27" s="27">
        <f t="shared" ca="1" si="141"/>
        <v>-1000</v>
      </c>
      <c r="AR27" s="27">
        <f t="shared" ca="1" si="141"/>
        <v>-1000</v>
      </c>
      <c r="AS27" s="27">
        <f t="shared" ca="1" si="141"/>
        <v>-1000</v>
      </c>
      <c r="AT27" s="27">
        <f t="shared" ca="1" si="141"/>
        <v>-1000</v>
      </c>
      <c r="AU27" s="27">
        <f t="shared" ca="1" si="141"/>
        <v>-1000</v>
      </c>
      <c r="AV27" s="27">
        <f t="shared" ca="1" si="141"/>
        <v>-1000</v>
      </c>
      <c r="AW27" s="27">
        <f t="shared" ca="1" si="141"/>
        <v>-1000</v>
      </c>
      <c r="AX27" s="27">
        <f t="shared" ca="1" si="141"/>
        <v>-1000</v>
      </c>
      <c r="AY27" s="27">
        <f t="shared" ca="1" si="141"/>
        <v>-1000</v>
      </c>
      <c r="AZ27" s="27">
        <f t="shared" ca="1" si="141"/>
        <v>-1000</v>
      </c>
      <c r="BA27" s="27">
        <f t="shared" ca="1" si="141"/>
        <v>-1000</v>
      </c>
      <c r="BB27" s="27">
        <f t="shared" ca="1" si="141"/>
        <v>-1000</v>
      </c>
      <c r="BC27" s="27">
        <f t="shared" ca="1" si="141"/>
        <v>-1000</v>
      </c>
      <c r="BD27" s="27">
        <f t="shared" ca="1" si="141"/>
        <v>-1000</v>
      </c>
      <c r="BE27" s="27">
        <f t="shared" ca="1" si="141"/>
        <v>-1000</v>
      </c>
      <c r="BF27" s="27">
        <f t="shared" ca="1" si="141"/>
        <v>-1000</v>
      </c>
      <c r="BG27" s="27">
        <f t="shared" ca="1" si="141"/>
        <v>-1000</v>
      </c>
      <c r="BH27" s="27">
        <f t="shared" ca="1" si="141"/>
        <v>-1000</v>
      </c>
      <c r="BI27" s="27">
        <f t="shared" ca="1" si="141"/>
        <v>-1000</v>
      </c>
      <c r="BJ27" s="27">
        <f t="shared" ca="1" si="141"/>
        <v>-1000</v>
      </c>
      <c r="BK27" s="27">
        <f t="shared" ca="1" si="141"/>
        <v>-1000</v>
      </c>
      <c r="BL27" s="27">
        <f t="shared" ca="1" si="141"/>
        <v>-1000</v>
      </c>
      <c r="BM27" s="27">
        <f t="shared" ca="1" si="141"/>
        <v>-1000</v>
      </c>
      <c r="BN27" s="27">
        <f t="shared" ca="1" si="141"/>
        <v>-1000</v>
      </c>
      <c r="BO27" s="27">
        <f t="shared" ca="1" si="141"/>
        <v>-1000</v>
      </c>
      <c r="BP27" s="27">
        <f t="shared" ca="1" si="141"/>
        <v>-1000</v>
      </c>
      <c r="BQ27" s="27">
        <f t="shared" ca="1" si="141"/>
        <v>-1000</v>
      </c>
      <c r="BR27" s="27">
        <f t="shared" ca="1" si="141"/>
        <v>-1000</v>
      </c>
      <c r="BS27" s="27">
        <f t="shared" ref="BS27:ED27" ca="1" si="142">IF(BS3=$C$24,1,-1000)</f>
        <v>-1000</v>
      </c>
      <c r="BT27" s="27">
        <f t="shared" ca="1" si="142"/>
        <v>-1000</v>
      </c>
      <c r="BU27" s="27">
        <f t="shared" ca="1" si="142"/>
        <v>-1000</v>
      </c>
      <c r="BV27" s="27">
        <f t="shared" ca="1" si="142"/>
        <v>-1000</v>
      </c>
      <c r="BW27" s="27">
        <f t="shared" ca="1" si="142"/>
        <v>-1000</v>
      </c>
      <c r="BX27" s="27">
        <f t="shared" ca="1" si="142"/>
        <v>-1000</v>
      </c>
      <c r="BY27" s="27">
        <f t="shared" ca="1" si="142"/>
        <v>-1000</v>
      </c>
      <c r="BZ27" s="27">
        <f t="shared" ca="1" si="142"/>
        <v>-1000</v>
      </c>
      <c r="CA27" s="27">
        <f t="shared" ca="1" si="142"/>
        <v>-1000</v>
      </c>
      <c r="CB27" s="27">
        <f t="shared" ca="1" si="142"/>
        <v>-1000</v>
      </c>
      <c r="CC27" s="27">
        <f t="shared" ca="1" si="142"/>
        <v>-1000</v>
      </c>
      <c r="CD27" s="27">
        <f t="shared" ca="1" si="142"/>
        <v>-1000</v>
      </c>
      <c r="CE27" s="27">
        <f t="shared" ca="1" si="142"/>
        <v>-1000</v>
      </c>
      <c r="CF27" s="27">
        <f t="shared" ca="1" si="142"/>
        <v>-1000</v>
      </c>
      <c r="CG27" s="27">
        <f t="shared" ca="1" si="142"/>
        <v>-1000</v>
      </c>
      <c r="CH27" s="27">
        <f t="shared" ca="1" si="142"/>
        <v>-1000</v>
      </c>
      <c r="CI27" s="27">
        <f t="shared" ca="1" si="142"/>
        <v>-1000</v>
      </c>
      <c r="CJ27" s="27">
        <f t="shared" ca="1" si="142"/>
        <v>-1000</v>
      </c>
      <c r="CK27" s="27">
        <f t="shared" ca="1" si="142"/>
        <v>-1000</v>
      </c>
      <c r="CL27" s="27">
        <f t="shared" ca="1" si="142"/>
        <v>-1000</v>
      </c>
      <c r="CM27" s="27">
        <f t="shared" ca="1" si="142"/>
        <v>-1000</v>
      </c>
      <c r="CN27" s="27">
        <f t="shared" ca="1" si="142"/>
        <v>-1000</v>
      </c>
      <c r="CO27" s="27">
        <f t="shared" ca="1" si="142"/>
        <v>-1000</v>
      </c>
      <c r="CP27" s="27">
        <f t="shared" ca="1" si="142"/>
        <v>-1000</v>
      </c>
      <c r="CQ27" s="27">
        <f t="shared" ca="1" si="142"/>
        <v>-1000</v>
      </c>
      <c r="CR27" s="27">
        <f t="shared" ca="1" si="142"/>
        <v>-1000</v>
      </c>
      <c r="CS27" s="27">
        <f t="shared" ca="1" si="142"/>
        <v>-1000</v>
      </c>
      <c r="CT27" s="27">
        <f t="shared" ca="1" si="142"/>
        <v>-1000</v>
      </c>
      <c r="CU27" s="27">
        <f t="shared" ca="1" si="142"/>
        <v>-1000</v>
      </c>
      <c r="CV27" s="27">
        <f t="shared" ca="1" si="142"/>
        <v>-1000</v>
      </c>
      <c r="CW27" s="27">
        <f t="shared" ca="1" si="142"/>
        <v>-1000</v>
      </c>
      <c r="CX27" s="27">
        <f t="shared" ca="1" si="142"/>
        <v>-1000</v>
      </c>
      <c r="CY27" s="27">
        <f t="shared" ca="1" si="142"/>
        <v>-1000</v>
      </c>
      <c r="CZ27" s="27">
        <f t="shared" ca="1" si="142"/>
        <v>-1000</v>
      </c>
      <c r="DA27" s="27">
        <f t="shared" ca="1" si="142"/>
        <v>-1000</v>
      </c>
      <c r="DB27" s="27">
        <f t="shared" ca="1" si="142"/>
        <v>-1000</v>
      </c>
      <c r="DC27" s="27">
        <f t="shared" ca="1" si="142"/>
        <v>-1000</v>
      </c>
      <c r="DD27" s="27">
        <f t="shared" ca="1" si="142"/>
        <v>-1000</v>
      </c>
      <c r="DE27" s="27">
        <f t="shared" ca="1" si="142"/>
        <v>-1000</v>
      </c>
      <c r="DF27" s="27">
        <f t="shared" ca="1" si="142"/>
        <v>-1000</v>
      </c>
      <c r="DG27" s="27">
        <f t="shared" ca="1" si="142"/>
        <v>-1000</v>
      </c>
      <c r="DH27" s="27">
        <f t="shared" ca="1" si="142"/>
        <v>-1000</v>
      </c>
      <c r="DI27" s="27">
        <f t="shared" ca="1" si="142"/>
        <v>-1000</v>
      </c>
      <c r="DJ27" s="27">
        <f t="shared" ca="1" si="142"/>
        <v>-1000</v>
      </c>
      <c r="DK27" s="27">
        <f t="shared" ca="1" si="142"/>
        <v>-1000</v>
      </c>
      <c r="DL27" s="27">
        <f t="shared" ca="1" si="142"/>
        <v>-1000</v>
      </c>
      <c r="DM27" s="27">
        <f t="shared" ca="1" si="142"/>
        <v>-1000</v>
      </c>
      <c r="DN27" s="27">
        <f t="shared" ca="1" si="142"/>
        <v>-1000</v>
      </c>
      <c r="DO27" s="27">
        <f t="shared" ca="1" si="142"/>
        <v>-1000</v>
      </c>
      <c r="DP27" s="27">
        <f t="shared" ca="1" si="142"/>
        <v>-1000</v>
      </c>
      <c r="DQ27" s="27">
        <f t="shared" ca="1" si="142"/>
        <v>-1000</v>
      </c>
      <c r="DR27" s="27">
        <f t="shared" ca="1" si="142"/>
        <v>-1000</v>
      </c>
      <c r="DS27" s="27">
        <f t="shared" ca="1" si="142"/>
        <v>-1000</v>
      </c>
      <c r="DT27" s="27">
        <f t="shared" ca="1" si="142"/>
        <v>-1000</v>
      </c>
      <c r="DU27" s="27">
        <f t="shared" ca="1" si="142"/>
        <v>-1000</v>
      </c>
      <c r="DV27" s="27">
        <f t="shared" ca="1" si="142"/>
        <v>-1000</v>
      </c>
      <c r="DW27" s="27">
        <f t="shared" ca="1" si="142"/>
        <v>-1000</v>
      </c>
      <c r="DX27" s="27">
        <f t="shared" ca="1" si="142"/>
        <v>-1000</v>
      </c>
      <c r="DY27" s="27">
        <f t="shared" ca="1" si="142"/>
        <v>-1000</v>
      </c>
      <c r="DZ27" s="27">
        <f t="shared" ca="1" si="142"/>
        <v>-1000</v>
      </c>
      <c r="EA27" s="27">
        <f t="shared" ca="1" si="142"/>
        <v>-1000</v>
      </c>
      <c r="EB27" s="27">
        <f t="shared" ca="1" si="142"/>
        <v>-1000</v>
      </c>
      <c r="EC27" s="27">
        <f t="shared" ca="1" si="142"/>
        <v>-1000</v>
      </c>
      <c r="ED27" s="27">
        <f t="shared" ca="1" si="142"/>
        <v>-1000</v>
      </c>
      <c r="EE27" s="27">
        <f t="shared" ref="EE27:GP27" ca="1" si="143">IF(EE3=$C$24,1,-1000)</f>
        <v>-1000</v>
      </c>
      <c r="EF27" s="27">
        <f t="shared" ca="1" si="143"/>
        <v>-1000</v>
      </c>
      <c r="EG27" s="27">
        <f t="shared" ca="1" si="143"/>
        <v>-1000</v>
      </c>
      <c r="EH27" s="27">
        <f t="shared" ca="1" si="143"/>
        <v>-1000</v>
      </c>
      <c r="EI27" s="27">
        <f t="shared" ca="1" si="143"/>
        <v>-1000</v>
      </c>
      <c r="EJ27" s="27">
        <f t="shared" ca="1" si="143"/>
        <v>-1000</v>
      </c>
      <c r="EK27" s="27">
        <f t="shared" ca="1" si="143"/>
        <v>-1000</v>
      </c>
      <c r="EL27" s="27">
        <f t="shared" ca="1" si="143"/>
        <v>-1000</v>
      </c>
      <c r="EM27" s="27">
        <f t="shared" ca="1" si="143"/>
        <v>-1000</v>
      </c>
      <c r="EN27" s="27">
        <f t="shared" ca="1" si="143"/>
        <v>-1000</v>
      </c>
      <c r="EO27" s="27">
        <f t="shared" ca="1" si="143"/>
        <v>-1000</v>
      </c>
      <c r="EP27" s="27">
        <f t="shared" ca="1" si="143"/>
        <v>-1000</v>
      </c>
      <c r="EQ27" s="27">
        <f t="shared" ca="1" si="143"/>
        <v>-1000</v>
      </c>
      <c r="ER27" s="27">
        <f t="shared" ca="1" si="143"/>
        <v>-1000</v>
      </c>
      <c r="ES27" s="27">
        <f t="shared" ca="1" si="143"/>
        <v>-1000</v>
      </c>
      <c r="ET27" s="27">
        <f t="shared" ca="1" si="143"/>
        <v>-1000</v>
      </c>
      <c r="EU27" s="27">
        <f t="shared" ca="1" si="143"/>
        <v>-1000</v>
      </c>
      <c r="EV27" s="27">
        <f t="shared" ca="1" si="143"/>
        <v>-1000</v>
      </c>
      <c r="EW27" s="27">
        <f t="shared" ca="1" si="143"/>
        <v>-1000</v>
      </c>
      <c r="EX27" s="27">
        <f t="shared" ca="1" si="143"/>
        <v>-1000</v>
      </c>
      <c r="EY27" s="27">
        <f t="shared" ca="1" si="143"/>
        <v>-1000</v>
      </c>
      <c r="EZ27" s="27">
        <f t="shared" ca="1" si="143"/>
        <v>-1000</v>
      </c>
      <c r="FA27" s="27">
        <f t="shared" ca="1" si="143"/>
        <v>-1000</v>
      </c>
      <c r="FB27" s="27">
        <f t="shared" ca="1" si="143"/>
        <v>-1000</v>
      </c>
      <c r="FC27" s="27">
        <f t="shared" ca="1" si="143"/>
        <v>-1000</v>
      </c>
      <c r="FD27" s="27">
        <f t="shared" ca="1" si="143"/>
        <v>-1000</v>
      </c>
      <c r="FE27" s="27">
        <f t="shared" ca="1" si="143"/>
        <v>-1000</v>
      </c>
      <c r="FF27" s="27">
        <f t="shared" ca="1" si="143"/>
        <v>-1000</v>
      </c>
      <c r="FG27" s="27">
        <f t="shared" ca="1" si="143"/>
        <v>-1000</v>
      </c>
      <c r="FH27" s="27">
        <f t="shared" ca="1" si="143"/>
        <v>-1000</v>
      </c>
      <c r="FI27" s="27">
        <f t="shared" ca="1" si="143"/>
        <v>-1000</v>
      </c>
      <c r="FJ27" s="27">
        <f t="shared" ca="1" si="143"/>
        <v>-1000</v>
      </c>
      <c r="FK27" s="27">
        <f t="shared" ca="1" si="143"/>
        <v>-1000</v>
      </c>
      <c r="FL27" s="27">
        <f t="shared" ca="1" si="143"/>
        <v>-1000</v>
      </c>
      <c r="FM27" s="27">
        <f t="shared" ca="1" si="143"/>
        <v>-1000</v>
      </c>
      <c r="FN27" s="27">
        <f t="shared" ca="1" si="143"/>
        <v>-1000</v>
      </c>
      <c r="FO27" s="27">
        <f t="shared" ca="1" si="143"/>
        <v>-1000</v>
      </c>
      <c r="FP27" s="27">
        <f t="shared" ca="1" si="143"/>
        <v>-1000</v>
      </c>
      <c r="FQ27" s="27">
        <f t="shared" ca="1" si="143"/>
        <v>-1000</v>
      </c>
      <c r="FR27" s="27">
        <f t="shared" ca="1" si="143"/>
        <v>-1000</v>
      </c>
      <c r="FS27" s="27">
        <f t="shared" ca="1" si="143"/>
        <v>-1000</v>
      </c>
      <c r="FT27" s="27">
        <f t="shared" ca="1" si="143"/>
        <v>-1000</v>
      </c>
      <c r="FU27" s="27">
        <f t="shared" ca="1" si="143"/>
        <v>-1000</v>
      </c>
      <c r="FV27" s="27">
        <f t="shared" ca="1" si="143"/>
        <v>-1000</v>
      </c>
      <c r="FW27" s="27">
        <f t="shared" ca="1" si="143"/>
        <v>-1000</v>
      </c>
      <c r="FX27" s="27">
        <f t="shared" ca="1" si="143"/>
        <v>-1000</v>
      </c>
      <c r="FY27" s="27">
        <f t="shared" ca="1" si="143"/>
        <v>-1000</v>
      </c>
      <c r="FZ27" s="27">
        <f t="shared" ca="1" si="143"/>
        <v>-1000</v>
      </c>
      <c r="GA27" s="27">
        <f t="shared" ca="1" si="143"/>
        <v>-1000</v>
      </c>
      <c r="GB27" s="27">
        <f t="shared" ca="1" si="143"/>
        <v>-1000</v>
      </c>
      <c r="GC27" s="27">
        <f t="shared" ca="1" si="143"/>
        <v>-1000</v>
      </c>
      <c r="GD27" s="27">
        <f t="shared" ca="1" si="143"/>
        <v>-1000</v>
      </c>
      <c r="GE27" s="27">
        <f t="shared" ca="1" si="143"/>
        <v>-1000</v>
      </c>
      <c r="GF27" s="27">
        <f t="shared" ca="1" si="143"/>
        <v>-1000</v>
      </c>
      <c r="GG27" s="27">
        <f t="shared" ca="1" si="143"/>
        <v>-1000</v>
      </c>
      <c r="GH27" s="27">
        <f t="shared" ca="1" si="143"/>
        <v>-1000</v>
      </c>
      <c r="GI27" s="27">
        <f t="shared" ca="1" si="143"/>
        <v>-1000</v>
      </c>
      <c r="GJ27" s="27">
        <f t="shared" ca="1" si="143"/>
        <v>-1000</v>
      </c>
      <c r="GK27" s="27">
        <f t="shared" ca="1" si="143"/>
        <v>-1000</v>
      </c>
      <c r="GL27" s="27">
        <f t="shared" ca="1" si="143"/>
        <v>-1000</v>
      </c>
      <c r="GM27" s="27">
        <f t="shared" ca="1" si="143"/>
        <v>-1000</v>
      </c>
      <c r="GN27" s="27">
        <f t="shared" ca="1" si="143"/>
        <v>-1000</v>
      </c>
      <c r="GO27" s="27">
        <f t="shared" ca="1" si="143"/>
        <v>-1000</v>
      </c>
      <c r="GP27" s="27">
        <f t="shared" ca="1" si="143"/>
        <v>-1000</v>
      </c>
      <c r="GQ27" s="27">
        <f t="shared" ref="GQ27:IN27" ca="1" si="144">IF(GQ3=$C$24,1,-1000)</f>
        <v>-1000</v>
      </c>
      <c r="GR27" s="27">
        <f t="shared" ca="1" si="144"/>
        <v>-1000</v>
      </c>
      <c r="GS27" s="27">
        <f t="shared" ca="1" si="144"/>
        <v>-1000</v>
      </c>
      <c r="GT27" s="27">
        <f t="shared" ca="1" si="144"/>
        <v>-1000</v>
      </c>
      <c r="GU27" s="27">
        <f t="shared" ca="1" si="144"/>
        <v>-1000</v>
      </c>
      <c r="GV27" s="27">
        <f t="shared" ca="1" si="144"/>
        <v>-1000</v>
      </c>
      <c r="GW27" s="27">
        <f t="shared" ca="1" si="144"/>
        <v>-1000</v>
      </c>
      <c r="GX27" s="27">
        <f t="shared" ca="1" si="144"/>
        <v>-1000</v>
      </c>
      <c r="GY27" s="27">
        <f t="shared" ca="1" si="144"/>
        <v>-1000</v>
      </c>
      <c r="GZ27" s="27">
        <f t="shared" ca="1" si="144"/>
        <v>-1000</v>
      </c>
      <c r="HA27" s="27">
        <f t="shared" ca="1" si="144"/>
        <v>-1000</v>
      </c>
      <c r="HB27" s="27">
        <f t="shared" ca="1" si="144"/>
        <v>-1000</v>
      </c>
      <c r="HC27" s="27">
        <f t="shared" ca="1" si="144"/>
        <v>-1000</v>
      </c>
      <c r="HD27" s="27">
        <f t="shared" ca="1" si="144"/>
        <v>-1000</v>
      </c>
      <c r="HE27" s="27">
        <f t="shared" ca="1" si="144"/>
        <v>-1000</v>
      </c>
      <c r="HF27" s="27">
        <f t="shared" ca="1" si="144"/>
        <v>-1000</v>
      </c>
      <c r="HG27" s="27">
        <f t="shared" ca="1" si="144"/>
        <v>-1000</v>
      </c>
      <c r="HH27" s="27">
        <f t="shared" ca="1" si="144"/>
        <v>-1000</v>
      </c>
      <c r="HI27" s="27">
        <f t="shared" ca="1" si="144"/>
        <v>-1000</v>
      </c>
      <c r="HJ27" s="27">
        <f t="shared" ca="1" si="144"/>
        <v>-1000</v>
      </c>
      <c r="HK27" s="27">
        <f t="shared" ca="1" si="144"/>
        <v>-1000</v>
      </c>
      <c r="HL27" s="27">
        <f t="shared" ca="1" si="144"/>
        <v>-1000</v>
      </c>
      <c r="HM27" s="27">
        <f t="shared" ca="1" si="144"/>
        <v>-1000</v>
      </c>
      <c r="HN27" s="27">
        <f t="shared" ca="1" si="144"/>
        <v>-1000</v>
      </c>
      <c r="HO27" s="27">
        <f t="shared" ca="1" si="144"/>
        <v>-1000</v>
      </c>
      <c r="HP27" s="27">
        <f t="shared" ca="1" si="144"/>
        <v>-1000</v>
      </c>
      <c r="HQ27" s="27">
        <f t="shared" ca="1" si="144"/>
        <v>-1000</v>
      </c>
      <c r="HR27" s="27">
        <f t="shared" ca="1" si="144"/>
        <v>-1000</v>
      </c>
      <c r="HS27" s="27">
        <f t="shared" ca="1" si="144"/>
        <v>-1000</v>
      </c>
      <c r="HT27" s="27">
        <f t="shared" ca="1" si="144"/>
        <v>-1000</v>
      </c>
      <c r="HU27" s="27">
        <f t="shared" ca="1" si="144"/>
        <v>-1000</v>
      </c>
      <c r="HV27" s="27">
        <f t="shared" ca="1" si="144"/>
        <v>-1000</v>
      </c>
      <c r="HW27" s="27">
        <f t="shared" ca="1" si="144"/>
        <v>-1000</v>
      </c>
      <c r="HX27" s="27">
        <f t="shared" ca="1" si="144"/>
        <v>-1000</v>
      </c>
      <c r="HY27" s="27">
        <f t="shared" ca="1" si="144"/>
        <v>-1000</v>
      </c>
      <c r="HZ27" s="27">
        <f t="shared" ca="1" si="144"/>
        <v>-1000</v>
      </c>
      <c r="IA27" s="27">
        <f t="shared" ca="1" si="144"/>
        <v>-1000</v>
      </c>
      <c r="IB27" s="27">
        <f t="shared" ca="1" si="144"/>
        <v>-1000</v>
      </c>
      <c r="IC27" s="27">
        <f t="shared" ca="1" si="144"/>
        <v>-1000</v>
      </c>
      <c r="ID27" s="27">
        <f t="shared" ca="1" si="144"/>
        <v>-1000</v>
      </c>
      <c r="IE27" s="27">
        <f t="shared" ca="1" si="144"/>
        <v>-1000</v>
      </c>
      <c r="IF27" s="27">
        <f t="shared" ca="1" si="144"/>
        <v>-1000</v>
      </c>
      <c r="IG27" s="27">
        <f t="shared" ca="1" si="144"/>
        <v>-1000</v>
      </c>
      <c r="IH27" s="27">
        <f t="shared" ca="1" si="144"/>
        <v>-1000</v>
      </c>
      <c r="II27" s="27">
        <f t="shared" ca="1" si="144"/>
        <v>-1000</v>
      </c>
      <c r="IJ27" s="27">
        <f t="shared" ca="1" si="144"/>
        <v>-1000</v>
      </c>
      <c r="IK27" s="27">
        <f t="shared" ca="1" si="144"/>
        <v>-1000</v>
      </c>
      <c r="IL27" s="27">
        <f t="shared" ca="1" si="144"/>
        <v>-1000</v>
      </c>
      <c r="IM27" s="27">
        <f t="shared" ca="1" si="144"/>
        <v>-1000</v>
      </c>
      <c r="IN27" s="27">
        <f t="shared" ca="1" si="144"/>
        <v>-1000</v>
      </c>
    </row>
    <row r="28" spans="2:248" ht="15" thickBot="1" x14ac:dyDescent="0.35">
      <c r="F28" s="22" t="s">
        <v>495</v>
      </c>
      <c r="G28" s="27">
        <f t="shared" ref="G28:BR28" ca="1" si="145">IF(G27=1,-1000,IF(G3=$C$23,1,-1000))</f>
        <v>-1000</v>
      </c>
      <c r="H28" s="27">
        <f t="shared" ca="1" si="145"/>
        <v>-1000</v>
      </c>
      <c r="I28" s="27">
        <f t="shared" ca="1" si="145"/>
        <v>1</v>
      </c>
      <c r="J28" s="27">
        <f t="shared" ca="1" si="145"/>
        <v>-1000</v>
      </c>
      <c r="K28" s="27">
        <f t="shared" ca="1" si="145"/>
        <v>-1000</v>
      </c>
      <c r="L28" s="27">
        <f t="shared" ca="1" si="145"/>
        <v>-1000</v>
      </c>
      <c r="M28" s="27">
        <f t="shared" ca="1" si="145"/>
        <v>-1000</v>
      </c>
      <c r="N28" s="27">
        <f t="shared" ca="1" si="145"/>
        <v>-1000</v>
      </c>
      <c r="O28" s="27">
        <f t="shared" ca="1" si="145"/>
        <v>-1000</v>
      </c>
      <c r="P28" s="27">
        <f t="shared" ca="1" si="145"/>
        <v>-1000</v>
      </c>
      <c r="Q28" s="27">
        <f t="shared" ca="1" si="145"/>
        <v>-1000</v>
      </c>
      <c r="R28" s="27">
        <f t="shared" ca="1" si="145"/>
        <v>-1000</v>
      </c>
      <c r="S28" s="27">
        <f t="shared" ca="1" si="145"/>
        <v>-1000</v>
      </c>
      <c r="T28" s="27">
        <f t="shared" ca="1" si="145"/>
        <v>-1000</v>
      </c>
      <c r="U28" s="27">
        <f t="shared" ca="1" si="145"/>
        <v>-1000</v>
      </c>
      <c r="V28" s="27">
        <f t="shared" ca="1" si="145"/>
        <v>-1000</v>
      </c>
      <c r="W28" s="27">
        <f t="shared" ca="1" si="145"/>
        <v>-1000</v>
      </c>
      <c r="X28" s="27">
        <f t="shared" ca="1" si="145"/>
        <v>-1000</v>
      </c>
      <c r="Y28" s="27">
        <f t="shared" ca="1" si="145"/>
        <v>-1000</v>
      </c>
      <c r="Z28" s="27">
        <f t="shared" ca="1" si="145"/>
        <v>-1000</v>
      </c>
      <c r="AA28" s="27">
        <f t="shared" ca="1" si="145"/>
        <v>-1000</v>
      </c>
      <c r="AB28" s="27">
        <f t="shared" ca="1" si="145"/>
        <v>-1000</v>
      </c>
      <c r="AC28" s="27">
        <f t="shared" ca="1" si="145"/>
        <v>-1000</v>
      </c>
      <c r="AD28" s="27">
        <f t="shared" ca="1" si="145"/>
        <v>-1000</v>
      </c>
      <c r="AE28" s="27">
        <f t="shared" ca="1" si="145"/>
        <v>-1000</v>
      </c>
      <c r="AF28" s="27">
        <f t="shared" ca="1" si="145"/>
        <v>-1000</v>
      </c>
      <c r="AG28" s="27">
        <f t="shared" ca="1" si="145"/>
        <v>-1000</v>
      </c>
      <c r="AH28" s="27">
        <f t="shared" ca="1" si="145"/>
        <v>-1000</v>
      </c>
      <c r="AI28" s="27">
        <f t="shared" ca="1" si="145"/>
        <v>-1000</v>
      </c>
      <c r="AJ28" s="27">
        <f t="shared" ca="1" si="145"/>
        <v>-1000</v>
      </c>
      <c r="AK28" s="27">
        <f t="shared" ca="1" si="145"/>
        <v>-1000</v>
      </c>
      <c r="AL28" s="27">
        <f t="shared" ca="1" si="145"/>
        <v>-1000</v>
      </c>
      <c r="AM28" s="27">
        <f t="shared" ca="1" si="145"/>
        <v>-1000</v>
      </c>
      <c r="AN28" s="27">
        <f t="shared" ca="1" si="145"/>
        <v>-1000</v>
      </c>
      <c r="AO28" s="27">
        <f t="shared" ca="1" si="145"/>
        <v>-1000</v>
      </c>
      <c r="AP28" s="27">
        <f t="shared" ca="1" si="145"/>
        <v>-1000</v>
      </c>
      <c r="AQ28" s="27">
        <f t="shared" ca="1" si="145"/>
        <v>-1000</v>
      </c>
      <c r="AR28" s="27">
        <f t="shared" ca="1" si="145"/>
        <v>-1000</v>
      </c>
      <c r="AS28" s="27">
        <f t="shared" ca="1" si="145"/>
        <v>-1000</v>
      </c>
      <c r="AT28" s="27">
        <f t="shared" ca="1" si="145"/>
        <v>-1000</v>
      </c>
      <c r="AU28" s="27">
        <f t="shared" ca="1" si="145"/>
        <v>-1000</v>
      </c>
      <c r="AV28" s="27">
        <f t="shared" ca="1" si="145"/>
        <v>-1000</v>
      </c>
      <c r="AW28" s="27">
        <f t="shared" ca="1" si="145"/>
        <v>-1000</v>
      </c>
      <c r="AX28" s="27">
        <f t="shared" ca="1" si="145"/>
        <v>-1000</v>
      </c>
      <c r="AY28" s="27">
        <f t="shared" ca="1" si="145"/>
        <v>-1000</v>
      </c>
      <c r="AZ28" s="27">
        <f t="shared" ca="1" si="145"/>
        <v>-1000</v>
      </c>
      <c r="BA28" s="27">
        <f t="shared" ca="1" si="145"/>
        <v>-1000</v>
      </c>
      <c r="BB28" s="27">
        <f t="shared" ca="1" si="145"/>
        <v>-1000</v>
      </c>
      <c r="BC28" s="27">
        <f t="shared" ca="1" si="145"/>
        <v>-1000</v>
      </c>
      <c r="BD28" s="27">
        <f t="shared" ca="1" si="145"/>
        <v>-1000</v>
      </c>
      <c r="BE28" s="27">
        <f t="shared" ca="1" si="145"/>
        <v>-1000</v>
      </c>
      <c r="BF28" s="27">
        <f t="shared" ca="1" si="145"/>
        <v>-1000</v>
      </c>
      <c r="BG28" s="27">
        <f t="shared" ca="1" si="145"/>
        <v>-1000</v>
      </c>
      <c r="BH28" s="27">
        <f t="shared" ca="1" si="145"/>
        <v>-1000</v>
      </c>
      <c r="BI28" s="27">
        <f t="shared" ca="1" si="145"/>
        <v>-1000</v>
      </c>
      <c r="BJ28" s="27">
        <f t="shared" ca="1" si="145"/>
        <v>-1000</v>
      </c>
      <c r="BK28" s="27">
        <f t="shared" ca="1" si="145"/>
        <v>-1000</v>
      </c>
      <c r="BL28" s="27">
        <f t="shared" ca="1" si="145"/>
        <v>-1000</v>
      </c>
      <c r="BM28" s="27">
        <f t="shared" ca="1" si="145"/>
        <v>-1000</v>
      </c>
      <c r="BN28" s="27">
        <f t="shared" ca="1" si="145"/>
        <v>-1000</v>
      </c>
      <c r="BO28" s="27">
        <f t="shared" ca="1" si="145"/>
        <v>-1000</v>
      </c>
      <c r="BP28" s="27">
        <f t="shared" ca="1" si="145"/>
        <v>-1000</v>
      </c>
      <c r="BQ28" s="27">
        <f t="shared" ca="1" si="145"/>
        <v>-1000</v>
      </c>
      <c r="BR28" s="27">
        <f t="shared" ca="1" si="145"/>
        <v>-1000</v>
      </c>
      <c r="BS28" s="27">
        <f t="shared" ref="BS28:ED28" ca="1" si="146">IF(BS27=1,-1000,IF(BS3=$C$23,1,-1000))</f>
        <v>-1000</v>
      </c>
      <c r="BT28" s="27">
        <f t="shared" ca="1" si="146"/>
        <v>-1000</v>
      </c>
      <c r="BU28" s="27">
        <f t="shared" ca="1" si="146"/>
        <v>-1000</v>
      </c>
      <c r="BV28" s="27">
        <f t="shared" ca="1" si="146"/>
        <v>-1000</v>
      </c>
      <c r="BW28" s="27">
        <f t="shared" ca="1" si="146"/>
        <v>-1000</v>
      </c>
      <c r="BX28" s="27">
        <f t="shared" ca="1" si="146"/>
        <v>-1000</v>
      </c>
      <c r="BY28" s="27">
        <f t="shared" ca="1" si="146"/>
        <v>-1000</v>
      </c>
      <c r="BZ28" s="27">
        <f t="shared" ca="1" si="146"/>
        <v>-1000</v>
      </c>
      <c r="CA28" s="27">
        <f t="shared" ca="1" si="146"/>
        <v>-1000</v>
      </c>
      <c r="CB28" s="27">
        <f t="shared" ca="1" si="146"/>
        <v>-1000</v>
      </c>
      <c r="CC28" s="27">
        <f t="shared" ca="1" si="146"/>
        <v>-1000</v>
      </c>
      <c r="CD28" s="27">
        <f t="shared" ca="1" si="146"/>
        <v>-1000</v>
      </c>
      <c r="CE28" s="27">
        <f t="shared" ca="1" si="146"/>
        <v>-1000</v>
      </c>
      <c r="CF28" s="27">
        <f t="shared" ca="1" si="146"/>
        <v>-1000</v>
      </c>
      <c r="CG28" s="27">
        <f t="shared" ca="1" si="146"/>
        <v>-1000</v>
      </c>
      <c r="CH28" s="27">
        <f t="shared" ca="1" si="146"/>
        <v>-1000</v>
      </c>
      <c r="CI28" s="27">
        <f t="shared" ca="1" si="146"/>
        <v>-1000</v>
      </c>
      <c r="CJ28" s="27">
        <f t="shared" ca="1" si="146"/>
        <v>-1000</v>
      </c>
      <c r="CK28" s="27">
        <f t="shared" ca="1" si="146"/>
        <v>-1000</v>
      </c>
      <c r="CL28" s="27">
        <f t="shared" ca="1" si="146"/>
        <v>-1000</v>
      </c>
      <c r="CM28" s="27">
        <f t="shared" ca="1" si="146"/>
        <v>-1000</v>
      </c>
      <c r="CN28" s="27">
        <f t="shared" ca="1" si="146"/>
        <v>-1000</v>
      </c>
      <c r="CO28" s="27">
        <f t="shared" ca="1" si="146"/>
        <v>-1000</v>
      </c>
      <c r="CP28" s="27">
        <f t="shared" ca="1" si="146"/>
        <v>-1000</v>
      </c>
      <c r="CQ28" s="27">
        <f t="shared" ca="1" si="146"/>
        <v>-1000</v>
      </c>
      <c r="CR28" s="27">
        <f t="shared" ca="1" si="146"/>
        <v>-1000</v>
      </c>
      <c r="CS28" s="27">
        <f t="shared" ca="1" si="146"/>
        <v>-1000</v>
      </c>
      <c r="CT28" s="27">
        <f t="shared" ca="1" si="146"/>
        <v>-1000</v>
      </c>
      <c r="CU28" s="27">
        <f t="shared" ca="1" si="146"/>
        <v>-1000</v>
      </c>
      <c r="CV28" s="27">
        <f t="shared" ca="1" si="146"/>
        <v>-1000</v>
      </c>
      <c r="CW28" s="27">
        <f t="shared" ca="1" si="146"/>
        <v>-1000</v>
      </c>
      <c r="CX28" s="27">
        <f t="shared" ca="1" si="146"/>
        <v>-1000</v>
      </c>
      <c r="CY28" s="27">
        <f t="shared" ca="1" si="146"/>
        <v>-1000</v>
      </c>
      <c r="CZ28" s="27">
        <f t="shared" ca="1" si="146"/>
        <v>-1000</v>
      </c>
      <c r="DA28" s="27">
        <f t="shared" ca="1" si="146"/>
        <v>-1000</v>
      </c>
      <c r="DB28" s="27">
        <f t="shared" ca="1" si="146"/>
        <v>-1000</v>
      </c>
      <c r="DC28" s="27">
        <f t="shared" ca="1" si="146"/>
        <v>-1000</v>
      </c>
      <c r="DD28" s="27">
        <f t="shared" ca="1" si="146"/>
        <v>-1000</v>
      </c>
      <c r="DE28" s="27">
        <f t="shared" ca="1" si="146"/>
        <v>-1000</v>
      </c>
      <c r="DF28" s="27">
        <f t="shared" ca="1" si="146"/>
        <v>-1000</v>
      </c>
      <c r="DG28" s="27">
        <f t="shared" ca="1" si="146"/>
        <v>-1000</v>
      </c>
      <c r="DH28" s="27">
        <f t="shared" ca="1" si="146"/>
        <v>-1000</v>
      </c>
      <c r="DI28" s="27">
        <f t="shared" ca="1" si="146"/>
        <v>-1000</v>
      </c>
      <c r="DJ28" s="27">
        <f t="shared" ca="1" si="146"/>
        <v>-1000</v>
      </c>
      <c r="DK28" s="27">
        <f t="shared" ca="1" si="146"/>
        <v>-1000</v>
      </c>
      <c r="DL28" s="27">
        <f t="shared" ca="1" si="146"/>
        <v>-1000</v>
      </c>
      <c r="DM28" s="27">
        <f t="shared" ca="1" si="146"/>
        <v>-1000</v>
      </c>
      <c r="DN28" s="27">
        <f t="shared" ca="1" si="146"/>
        <v>-1000</v>
      </c>
      <c r="DO28" s="27">
        <f t="shared" ca="1" si="146"/>
        <v>-1000</v>
      </c>
      <c r="DP28" s="27">
        <f t="shared" ca="1" si="146"/>
        <v>-1000</v>
      </c>
      <c r="DQ28" s="27">
        <f t="shared" ca="1" si="146"/>
        <v>-1000</v>
      </c>
      <c r="DR28" s="27">
        <f t="shared" ca="1" si="146"/>
        <v>-1000</v>
      </c>
      <c r="DS28" s="27">
        <f t="shared" ca="1" si="146"/>
        <v>-1000</v>
      </c>
      <c r="DT28" s="27">
        <f t="shared" ca="1" si="146"/>
        <v>-1000</v>
      </c>
      <c r="DU28" s="27">
        <f t="shared" ca="1" si="146"/>
        <v>-1000</v>
      </c>
      <c r="DV28" s="27">
        <f t="shared" ca="1" si="146"/>
        <v>-1000</v>
      </c>
      <c r="DW28" s="27">
        <f t="shared" ca="1" si="146"/>
        <v>-1000</v>
      </c>
      <c r="DX28" s="27">
        <f t="shared" ca="1" si="146"/>
        <v>-1000</v>
      </c>
      <c r="DY28" s="27">
        <f t="shared" ca="1" si="146"/>
        <v>-1000</v>
      </c>
      <c r="DZ28" s="27">
        <f t="shared" ca="1" si="146"/>
        <v>-1000</v>
      </c>
      <c r="EA28" s="27">
        <f t="shared" ca="1" si="146"/>
        <v>-1000</v>
      </c>
      <c r="EB28" s="27">
        <f t="shared" ca="1" si="146"/>
        <v>-1000</v>
      </c>
      <c r="EC28" s="27">
        <f t="shared" ca="1" si="146"/>
        <v>-1000</v>
      </c>
      <c r="ED28" s="27">
        <f t="shared" ca="1" si="146"/>
        <v>-1000</v>
      </c>
      <c r="EE28" s="27">
        <f t="shared" ref="EE28:GP28" ca="1" si="147">IF(EE27=1,-1000,IF(EE3=$C$23,1,-1000))</f>
        <v>-1000</v>
      </c>
      <c r="EF28" s="27">
        <f t="shared" ca="1" si="147"/>
        <v>-1000</v>
      </c>
      <c r="EG28" s="27">
        <f t="shared" ca="1" si="147"/>
        <v>-1000</v>
      </c>
      <c r="EH28" s="27">
        <f t="shared" ca="1" si="147"/>
        <v>-1000</v>
      </c>
      <c r="EI28" s="27">
        <f t="shared" ca="1" si="147"/>
        <v>-1000</v>
      </c>
      <c r="EJ28" s="27">
        <f t="shared" ca="1" si="147"/>
        <v>-1000</v>
      </c>
      <c r="EK28" s="27">
        <f t="shared" ca="1" si="147"/>
        <v>-1000</v>
      </c>
      <c r="EL28" s="27">
        <f t="shared" ca="1" si="147"/>
        <v>-1000</v>
      </c>
      <c r="EM28" s="27">
        <f t="shared" ca="1" si="147"/>
        <v>-1000</v>
      </c>
      <c r="EN28" s="27">
        <f t="shared" ca="1" si="147"/>
        <v>-1000</v>
      </c>
      <c r="EO28" s="27">
        <f t="shared" ca="1" si="147"/>
        <v>-1000</v>
      </c>
      <c r="EP28" s="27">
        <f t="shared" ca="1" si="147"/>
        <v>-1000</v>
      </c>
      <c r="EQ28" s="27">
        <f t="shared" ca="1" si="147"/>
        <v>-1000</v>
      </c>
      <c r="ER28" s="27">
        <f t="shared" ca="1" si="147"/>
        <v>-1000</v>
      </c>
      <c r="ES28" s="27">
        <f t="shared" ca="1" si="147"/>
        <v>-1000</v>
      </c>
      <c r="ET28" s="27">
        <f t="shared" ca="1" si="147"/>
        <v>-1000</v>
      </c>
      <c r="EU28" s="27">
        <f t="shared" ca="1" si="147"/>
        <v>-1000</v>
      </c>
      <c r="EV28" s="27">
        <f t="shared" ca="1" si="147"/>
        <v>-1000</v>
      </c>
      <c r="EW28" s="27">
        <f t="shared" ca="1" si="147"/>
        <v>-1000</v>
      </c>
      <c r="EX28" s="27">
        <f t="shared" ca="1" si="147"/>
        <v>-1000</v>
      </c>
      <c r="EY28" s="27">
        <f t="shared" ca="1" si="147"/>
        <v>-1000</v>
      </c>
      <c r="EZ28" s="27">
        <f t="shared" ca="1" si="147"/>
        <v>-1000</v>
      </c>
      <c r="FA28" s="27">
        <f t="shared" ca="1" si="147"/>
        <v>-1000</v>
      </c>
      <c r="FB28" s="27">
        <f t="shared" ca="1" si="147"/>
        <v>-1000</v>
      </c>
      <c r="FC28" s="27">
        <f t="shared" ca="1" si="147"/>
        <v>-1000</v>
      </c>
      <c r="FD28" s="27">
        <f t="shared" ca="1" si="147"/>
        <v>-1000</v>
      </c>
      <c r="FE28" s="27">
        <f t="shared" ca="1" si="147"/>
        <v>-1000</v>
      </c>
      <c r="FF28" s="27">
        <f t="shared" ca="1" si="147"/>
        <v>-1000</v>
      </c>
      <c r="FG28" s="27">
        <f t="shared" ca="1" si="147"/>
        <v>-1000</v>
      </c>
      <c r="FH28" s="27">
        <f t="shared" ca="1" si="147"/>
        <v>-1000</v>
      </c>
      <c r="FI28" s="27">
        <f t="shared" ca="1" si="147"/>
        <v>-1000</v>
      </c>
      <c r="FJ28" s="27">
        <f t="shared" ca="1" si="147"/>
        <v>-1000</v>
      </c>
      <c r="FK28" s="27">
        <f t="shared" ca="1" si="147"/>
        <v>-1000</v>
      </c>
      <c r="FL28" s="27">
        <f t="shared" ca="1" si="147"/>
        <v>-1000</v>
      </c>
      <c r="FM28" s="27">
        <f t="shared" ca="1" si="147"/>
        <v>-1000</v>
      </c>
      <c r="FN28" s="27">
        <f t="shared" ca="1" si="147"/>
        <v>-1000</v>
      </c>
      <c r="FO28" s="27">
        <f t="shared" ca="1" si="147"/>
        <v>-1000</v>
      </c>
      <c r="FP28" s="27">
        <f t="shared" ca="1" si="147"/>
        <v>-1000</v>
      </c>
      <c r="FQ28" s="27">
        <f t="shared" ca="1" si="147"/>
        <v>-1000</v>
      </c>
      <c r="FR28" s="27">
        <f t="shared" ca="1" si="147"/>
        <v>-1000</v>
      </c>
      <c r="FS28" s="27">
        <f t="shared" ca="1" si="147"/>
        <v>-1000</v>
      </c>
      <c r="FT28" s="27">
        <f t="shared" ca="1" si="147"/>
        <v>-1000</v>
      </c>
      <c r="FU28" s="27">
        <f t="shared" ca="1" si="147"/>
        <v>-1000</v>
      </c>
      <c r="FV28" s="27">
        <f t="shared" ca="1" si="147"/>
        <v>-1000</v>
      </c>
      <c r="FW28" s="27">
        <f t="shared" ca="1" si="147"/>
        <v>-1000</v>
      </c>
      <c r="FX28" s="27">
        <f t="shared" ca="1" si="147"/>
        <v>-1000</v>
      </c>
      <c r="FY28" s="27">
        <f t="shared" ca="1" si="147"/>
        <v>-1000</v>
      </c>
      <c r="FZ28" s="27">
        <f t="shared" ca="1" si="147"/>
        <v>-1000</v>
      </c>
      <c r="GA28" s="27">
        <f t="shared" ca="1" si="147"/>
        <v>-1000</v>
      </c>
      <c r="GB28" s="27">
        <f t="shared" ca="1" si="147"/>
        <v>-1000</v>
      </c>
      <c r="GC28" s="27">
        <f t="shared" ca="1" si="147"/>
        <v>-1000</v>
      </c>
      <c r="GD28" s="27">
        <f t="shared" ca="1" si="147"/>
        <v>-1000</v>
      </c>
      <c r="GE28" s="27">
        <f t="shared" ca="1" si="147"/>
        <v>-1000</v>
      </c>
      <c r="GF28" s="27">
        <f t="shared" ca="1" si="147"/>
        <v>-1000</v>
      </c>
      <c r="GG28" s="27">
        <f t="shared" ca="1" si="147"/>
        <v>-1000</v>
      </c>
      <c r="GH28" s="27">
        <f t="shared" ca="1" si="147"/>
        <v>-1000</v>
      </c>
      <c r="GI28" s="27">
        <f t="shared" ca="1" si="147"/>
        <v>-1000</v>
      </c>
      <c r="GJ28" s="27">
        <f t="shared" ca="1" si="147"/>
        <v>-1000</v>
      </c>
      <c r="GK28" s="27">
        <f t="shared" ca="1" si="147"/>
        <v>-1000</v>
      </c>
      <c r="GL28" s="27">
        <f t="shared" ca="1" si="147"/>
        <v>-1000</v>
      </c>
      <c r="GM28" s="27">
        <f t="shared" ca="1" si="147"/>
        <v>-1000</v>
      </c>
      <c r="GN28" s="27">
        <f t="shared" ca="1" si="147"/>
        <v>-1000</v>
      </c>
      <c r="GO28" s="27">
        <f t="shared" ca="1" si="147"/>
        <v>-1000</v>
      </c>
      <c r="GP28" s="27">
        <f t="shared" ca="1" si="147"/>
        <v>-1000</v>
      </c>
      <c r="GQ28" s="27">
        <f t="shared" ref="GQ28:IN28" ca="1" si="148">IF(GQ27=1,-1000,IF(GQ3=$C$23,1,-1000))</f>
        <v>-1000</v>
      </c>
      <c r="GR28" s="27">
        <f t="shared" ca="1" si="148"/>
        <v>-1000</v>
      </c>
      <c r="GS28" s="27">
        <f t="shared" ca="1" si="148"/>
        <v>-1000</v>
      </c>
      <c r="GT28" s="27">
        <f t="shared" ca="1" si="148"/>
        <v>-1000</v>
      </c>
      <c r="GU28" s="27">
        <f t="shared" ca="1" si="148"/>
        <v>-1000</v>
      </c>
      <c r="GV28" s="27">
        <f t="shared" ca="1" si="148"/>
        <v>-1000</v>
      </c>
      <c r="GW28" s="27">
        <f t="shared" ca="1" si="148"/>
        <v>-1000</v>
      </c>
      <c r="GX28" s="27">
        <f t="shared" ca="1" si="148"/>
        <v>-1000</v>
      </c>
      <c r="GY28" s="27">
        <f t="shared" ca="1" si="148"/>
        <v>-1000</v>
      </c>
      <c r="GZ28" s="27">
        <f t="shared" ca="1" si="148"/>
        <v>-1000</v>
      </c>
      <c r="HA28" s="27">
        <f t="shared" ca="1" si="148"/>
        <v>-1000</v>
      </c>
      <c r="HB28" s="27">
        <f t="shared" ca="1" si="148"/>
        <v>-1000</v>
      </c>
      <c r="HC28" s="27">
        <f t="shared" ca="1" si="148"/>
        <v>-1000</v>
      </c>
      <c r="HD28" s="27">
        <f t="shared" ca="1" si="148"/>
        <v>-1000</v>
      </c>
      <c r="HE28" s="27">
        <f t="shared" ca="1" si="148"/>
        <v>-1000</v>
      </c>
      <c r="HF28" s="27">
        <f t="shared" ca="1" si="148"/>
        <v>-1000</v>
      </c>
      <c r="HG28" s="27">
        <f t="shared" ca="1" si="148"/>
        <v>-1000</v>
      </c>
      <c r="HH28" s="27">
        <f t="shared" ca="1" si="148"/>
        <v>-1000</v>
      </c>
      <c r="HI28" s="27">
        <f t="shared" ca="1" si="148"/>
        <v>-1000</v>
      </c>
      <c r="HJ28" s="27">
        <f t="shared" ca="1" si="148"/>
        <v>-1000</v>
      </c>
      <c r="HK28" s="27">
        <f t="shared" ca="1" si="148"/>
        <v>-1000</v>
      </c>
      <c r="HL28" s="27">
        <f t="shared" ca="1" si="148"/>
        <v>-1000</v>
      </c>
      <c r="HM28" s="27">
        <f t="shared" ca="1" si="148"/>
        <v>-1000</v>
      </c>
      <c r="HN28" s="27">
        <f t="shared" ca="1" si="148"/>
        <v>-1000</v>
      </c>
      <c r="HO28" s="27">
        <f t="shared" ca="1" si="148"/>
        <v>-1000</v>
      </c>
      <c r="HP28" s="27">
        <f t="shared" ca="1" si="148"/>
        <v>-1000</v>
      </c>
      <c r="HQ28" s="27">
        <f t="shared" ca="1" si="148"/>
        <v>-1000</v>
      </c>
      <c r="HR28" s="27">
        <f t="shared" ca="1" si="148"/>
        <v>-1000</v>
      </c>
      <c r="HS28" s="27">
        <f t="shared" ca="1" si="148"/>
        <v>-1000</v>
      </c>
      <c r="HT28" s="27">
        <f t="shared" ca="1" si="148"/>
        <v>-1000</v>
      </c>
      <c r="HU28" s="27">
        <f t="shared" ca="1" si="148"/>
        <v>-1000</v>
      </c>
      <c r="HV28" s="27">
        <f t="shared" ca="1" si="148"/>
        <v>-1000</v>
      </c>
      <c r="HW28" s="27">
        <f t="shared" ca="1" si="148"/>
        <v>-1000</v>
      </c>
      <c r="HX28" s="27">
        <f t="shared" ca="1" si="148"/>
        <v>-1000</v>
      </c>
      <c r="HY28" s="27">
        <f t="shared" ca="1" si="148"/>
        <v>-1000</v>
      </c>
      <c r="HZ28" s="27">
        <f t="shared" ca="1" si="148"/>
        <v>-1000</v>
      </c>
      <c r="IA28" s="27">
        <f t="shared" ca="1" si="148"/>
        <v>-1000</v>
      </c>
      <c r="IB28" s="27">
        <f t="shared" ca="1" si="148"/>
        <v>-1000</v>
      </c>
      <c r="IC28" s="27">
        <f t="shared" ca="1" si="148"/>
        <v>-1000</v>
      </c>
      <c r="ID28" s="27">
        <f t="shared" ca="1" si="148"/>
        <v>-1000</v>
      </c>
      <c r="IE28" s="27">
        <f t="shared" ca="1" si="148"/>
        <v>-1000</v>
      </c>
      <c r="IF28" s="27">
        <f t="shared" ca="1" si="148"/>
        <v>-1000</v>
      </c>
      <c r="IG28" s="27">
        <f t="shared" ca="1" si="148"/>
        <v>-1000</v>
      </c>
      <c r="IH28" s="27">
        <f t="shared" ca="1" si="148"/>
        <v>-1000</v>
      </c>
      <c r="II28" s="27">
        <f t="shared" ca="1" si="148"/>
        <v>-1000</v>
      </c>
      <c r="IJ28" s="27">
        <f t="shared" ca="1" si="148"/>
        <v>-1000</v>
      </c>
      <c r="IK28" s="27">
        <f t="shared" ca="1" si="148"/>
        <v>-1000</v>
      </c>
      <c r="IL28" s="27">
        <f t="shared" ca="1" si="148"/>
        <v>-1000</v>
      </c>
      <c r="IM28" s="27">
        <f t="shared" ca="1" si="148"/>
        <v>-1000</v>
      </c>
      <c r="IN28" s="27">
        <f t="shared" ca="1" si="148"/>
        <v>-1000</v>
      </c>
    </row>
    <row r="29" spans="2:248" x14ac:dyDescent="0.3">
      <c r="B29" s="19" t="s">
        <v>428</v>
      </c>
      <c r="C29" s="20">
        <f ca="1">G3</f>
        <v>43884</v>
      </c>
      <c r="D29" s="20">
        <f ca="1">G3</f>
        <v>43884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453</v>
      </c>
      <c r="C30" s="20">
        <f ca="1">MIN(IF(Projections!$Z$8="",xMin2+C5+5,xMin2+Projections!$Z$8+C5),MAX(3:3))</f>
        <v>43949</v>
      </c>
      <c r="D30" s="20">
        <f ca="1">IF(D31&lt;TODAY(),TODAY()+3+Projections!Z45,IFERROR(OFFSET(G26,-23,MATCH(1,G26:IN26,0))+3+Projections!Z45,xMax2+3+Projections!Z45))</f>
        <v>43947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43907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531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Italy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Italy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FQ1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>
        <f>IF(VLOOKUP($A2,Days_Since_100!$H:$KU,AG$1+2,FALSE)=0,NA(),VLOOKUP($A2,Days_Since_100!$H:$KU,AG$1+2,FALSE))</f>
        <v>47436</v>
      </c>
      <c r="AH2">
        <f>IF(VLOOKUP($A2,Days_Since_100!$H:$KU,AH$1+2,FALSE)=0,NA(),VLOOKUP($A2,Days_Since_100!$H:$KU,AH$1+2,FALSE))</f>
        <v>52279</v>
      </c>
      <c r="AI2">
        <f>IF(VLOOKUP($A2,Days_Since_100!$H:$KU,AI$1+2,FALSE)=0,NA(),VLOOKUP($A2,Days_Since_100!$H:$KU,AI$1+2,FALSE))</f>
        <v>55949</v>
      </c>
      <c r="AJ2">
        <f>IF(VLOOKUP($A2,Days_Since_100!$H:$KU,AJ$1+2,FALSE)=0,NA(),VLOOKUP($A2,Days_Since_100!$H:$KU,AJ$1+2,FALSE))</f>
        <v>61474</v>
      </c>
      <c r="AK2">
        <f>IF(VLOOKUP($A2,Days_Since_100!$H:$KU,AK$1+2,FALSE)=0,NA(),VLOOKUP($A2,Days_Since_100!$H:$KU,AK$1+2,FALSE))</f>
        <v>66872</v>
      </c>
      <c r="AL2">
        <f>IF(VLOOKUP($A2,Days_Since_100!$H:$KU,AL$1+2,FALSE)=0,NA(),VLOOKUP($A2,Days_Since_100!$H:$KU,AL$1+2,FALSE))</f>
        <v>73605</v>
      </c>
      <c r="AM2">
        <f>IF(VLOOKUP($A2,Days_Since_100!$H:$KU,AM$1+2,FALSE)=0,NA(),VLOOKUP($A2,Days_Since_100!$H:$KU,AM$1+2,FALSE))</f>
        <v>79874</v>
      </c>
      <c r="AN2">
        <f>IF(VLOOKUP($A2,Days_Since_100!$H:$KU,AN$1+2,FALSE)=0,NA(),VLOOKUP($A2,Days_Since_100!$H:$KU,AN$1+2,FALSE))</f>
        <v>85206</v>
      </c>
      <c r="AO2">
        <f>IF(VLOOKUP($A2,Days_Since_100!$H:$KU,AO$1+2,FALSE)=0,NA(),VLOOKUP($A2,Days_Since_100!$H:$KU,AO$1+2,FALSE))</f>
        <v>89570</v>
      </c>
      <c r="AP2">
        <f>IF(VLOOKUP($A2,Days_Since_100!$H:$KU,AP$1+2,FALSE)=0,NA(),VLOOKUP($A2,Days_Since_100!$H:$KU,AP$1+2,FALSE))</f>
        <v>94845</v>
      </c>
      <c r="AQ2">
        <f>IF(VLOOKUP($A2,Days_Since_100!$H:$KU,AQ$1+2,FALSE)=0,NA(),VLOOKUP($A2,Days_Since_100!$H:$KU,AQ$1+2,FALSE))</f>
        <v>99483</v>
      </c>
      <c r="AR2">
        <f>IF(VLOOKUP($A2,Days_Since_100!$H:$KU,AR$1+2,FALSE)=0,NA(),VLOOKUP($A2,Days_Since_100!$H:$KU,AR$1+2,FALSE))</f>
        <v>104145</v>
      </c>
      <c r="AS2">
        <f>IF(VLOOKUP($A2,Days_Since_100!$H:$KU,AS$1+2,FALSE)=0,NA(),VLOOKUP($A2,Days_Since_100!$H:$KU,AS$1+2,FALSE))</f>
        <v>109769</v>
      </c>
      <c r="AT2">
        <f>IF(VLOOKUP($A2,Days_Since_100!$H:$KU,AT$1+2,FALSE)=0,NA(),VLOOKUP($A2,Days_Since_100!$H:$KU,AT$1+2,FALSE))</f>
        <v>115314</v>
      </c>
      <c r="AU2">
        <f>IF(VLOOKUP($A2,Days_Since_100!$H:$KU,AU$1+2,FALSE)=0,NA(),VLOOKUP($A2,Days_Since_100!$H:$KU,AU$1+2,FALSE))</f>
        <v>121172</v>
      </c>
      <c r="AV2">
        <f>IF(VLOOKUP($A2,Days_Since_100!$H:$KU,AV$1+2,FALSE)=0,NA(),VLOOKUP($A2,Days_Since_100!$H:$KU,AV$1+2,FALSE))</f>
        <v>125856</v>
      </c>
      <c r="AW2">
        <f>IF(VLOOKUP($A2,Days_Since_100!$H:$KU,AW$1+2,FALSE)=0,NA(),VLOOKUP($A2,Days_Since_100!$H:$KU,AW$1+2,FALSE))</f>
        <v>130172</v>
      </c>
      <c r="AX2">
        <f>IF(VLOOKUP($A2,Days_Since_100!$H:$KU,AX$1+2,FALSE)=0,NA(),VLOOKUP($A2,Days_Since_100!$H:$KU,AX$1+2,FALSE))</f>
        <v>134638</v>
      </c>
      <c r="AY2" t="e">
        <f>IF(VLOOKUP($A2,Days_Since_100!$H:$KU,AY$1+2,FALSE)=0,NA(),VLOOKUP($A2,Days_Since_100!$H:$KU,AY$1+2,FALSE))</f>
        <v>#N/A</v>
      </c>
      <c r="AZ2" t="e">
        <f>IF(VLOOKUP($A2,Days_Since_100!$H:$KU,AZ$1+2,FALSE)=0,NA(),VLOOKUP($A2,Days_Since_100!$H:$KU,AZ$1+2,FALSE))</f>
        <v>#N/A</v>
      </c>
      <c r="BA2" t="e">
        <f>IF(VLOOKUP($A2,Days_Since_100!$H:$KU,BA$1+2,FALSE)=0,NA(),VLOOKUP($A2,Days_Since_100!$H:$KU,BA$1+2,FALSE))</f>
        <v>#N/A</v>
      </c>
      <c r="BB2" t="e">
        <f>IF(VLOOKUP($A2,Days_Since_100!$H:$KU,BB$1+2,FALSE)=0,NA(),VLOOKUP($A2,Days_Since_100!$H:$KU,BB$1+2,FALSE))</f>
        <v>#N/A</v>
      </c>
      <c r="BC2" t="e">
        <f>IF(VLOOKUP($A2,Days_Since_100!$H:$KU,BC$1+2,FALSE)=0,NA(),VLOOKUP($A2,Days_Since_100!$H:$KU,BC$1+2,FALSE))</f>
        <v>#N/A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13747</v>
      </c>
      <c r="S3">
        <f>IF(VLOOKUP($A3,Days_Since_100!$H:$KU,S$1+2,FALSE)=0,NA(),VLOOKUP($A3,Days_Since_100!$H:$KU,S$1+2,FALSE))</f>
        <v>19273</v>
      </c>
      <c r="T3">
        <f>IF(VLOOKUP($A3,Days_Since_100!$H:$KU,T$1+2,FALSE)=0,NA(),VLOOKUP($A3,Days_Since_100!$H:$KU,T$1+2,FALSE))</f>
        <v>25600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43843</v>
      </c>
      <c r="W3">
        <f>IF(VLOOKUP($A3,Days_Since_100!$H:$KU,W$1+2,FALSE)=0,NA(),VLOOKUP($A3,Days_Since_100!$H:$KU,W$1+2,FALSE))</f>
        <v>53736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121465</v>
      </c>
      <c r="AB3">
        <f>IF(VLOOKUP($A3,Days_Since_100!$H:$KU,AB$1+2,FALSE)=0,NA(),VLOOKUP($A3,Days_Since_100!$H:$KU,AB$1+2,FALSE))</f>
        <v>140909</v>
      </c>
      <c r="AC3">
        <f>IF(VLOOKUP($A3,Days_Since_100!$H:$KU,AC$1+2,FALSE)=0,NA(),VLOOKUP($A3,Days_Since_100!$H:$KU,AC$1+2,FALSE))</f>
        <v>161831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213242</v>
      </c>
      <c r="AF3">
        <f>IF(VLOOKUP($A3,Days_Since_100!$H:$KU,AF$1+2,FALSE)=0,NA(),VLOOKUP($A3,Days_Since_100!$H:$KU,AF$1+2,FALSE))</f>
        <v>243622</v>
      </c>
      <c r="AG3">
        <f>IF(VLOOKUP($A3,Days_Since_100!$H:$KU,AG$1+2,FALSE)=0,NA(),VLOOKUP($A3,Days_Since_100!$H:$KU,AG$1+2,FALSE))</f>
        <v>275367</v>
      </c>
      <c r="AH3">
        <f>IF(VLOOKUP($A3,Days_Since_100!$H:$KU,AH$1+2,FALSE)=0,NA(),VLOOKUP($A3,Days_Since_100!$H:$KU,AH$1+2,FALSE))</f>
        <v>308650</v>
      </c>
      <c r="AI3">
        <f>IF(VLOOKUP($A3,Days_Since_100!$H:$KU,AI$1+2,FALSE)=0,NA(),VLOOKUP($A3,Days_Since_100!$H:$KU,AI$1+2,FALSE))</f>
        <v>336802</v>
      </c>
      <c r="AJ3">
        <f>IF(VLOOKUP($A3,Days_Since_100!$H:$KU,AJ$1+2,FALSE)=0,NA(),VLOOKUP($A3,Days_Since_100!$H:$KU,AJ$1+2,FALSE))</f>
        <v>366317</v>
      </c>
      <c r="AK3">
        <f>IF(VLOOKUP($A3,Days_Since_100!$H:$KU,AK$1+2,FALSE)=0,NA(),VLOOKUP($A3,Days_Since_100!$H:$KU,AK$1+2,FALSE))</f>
        <v>397121</v>
      </c>
      <c r="AL3">
        <f>IF(VLOOKUP($A3,Days_Since_100!$H:$KU,AL$1+2,FALSE)=0,NA(),VLOOKUP($A3,Days_Since_100!$H:$KU,AL$1+2,FALSE))</f>
        <v>428654</v>
      </c>
      <c r="AM3">
        <f>IF(VLOOKUP($A3,Days_Since_100!$H:$KU,AM$1+2,FALSE)=0,NA(),VLOOKUP($A3,Days_Since_100!$H:$KU,AM$1+2,FALSE))</f>
        <v>462780</v>
      </c>
      <c r="AN3">
        <f>IF(VLOOKUP($A3,Days_Since_100!$H:$KU,AN$1+2,FALSE)=0,NA(),VLOOKUP($A3,Days_Since_100!$H:$KU,AN$1+2,FALSE))</f>
        <v>496535</v>
      </c>
      <c r="AO3">
        <f>IF(VLOOKUP($A3,Days_Since_100!$H:$KU,AO$1+2,FALSE)=0,NA(),VLOOKUP($A3,Days_Since_100!$H:$KU,AO$1+2,FALSE))</f>
        <v>526396</v>
      </c>
      <c r="AP3">
        <f>IF(VLOOKUP($A3,Days_Since_100!$H:$KU,AP$1+2,FALSE)=0,NA(),VLOOKUP($A3,Days_Since_100!$H:$KU,AP$1+2,FALSE))</f>
        <v>555313</v>
      </c>
      <c r="AQ3">
        <f>IF(VLOOKUP($A3,Days_Since_100!$H:$KU,AQ$1+2,FALSE)=0,NA(),VLOOKUP($A3,Days_Since_100!$H:$KU,AQ$1+2,FALSE))</f>
        <v>580619</v>
      </c>
      <c r="AR3">
        <f>IF(VLOOKUP($A3,Days_Since_100!$H:$KU,AR$1+2,FALSE)=0,NA(),VLOOKUP($A3,Days_Since_100!$H:$KU,AR$1+2,FALSE))</f>
        <v>607670</v>
      </c>
      <c r="AS3">
        <f>IF(VLOOKUP($A3,Days_Since_100!$H:$KU,AS$1+2,FALSE)=0,NA(),VLOOKUP($A3,Days_Since_100!$H:$KU,AS$1+2,FALSE))</f>
        <v>636350</v>
      </c>
      <c r="AT3">
        <f>IF(VLOOKUP($A3,Days_Since_100!$H:$KU,AT$1+2,FALSE)=0,NA(),VLOOKUP($A3,Days_Since_100!$H:$KU,AT$1+2,FALSE))</f>
        <v>667592</v>
      </c>
      <c r="AU3">
        <f>IF(VLOOKUP($A3,Days_Since_100!$H:$KU,AU$1+2,FALSE)=0,NA(),VLOOKUP($A3,Days_Since_100!$H:$KU,AU$1+2,FALSE))</f>
        <v>699706</v>
      </c>
      <c r="AV3">
        <f>IF(VLOOKUP($A3,Days_Since_100!$H:$KU,AV$1+2,FALSE)=0,NA(),VLOOKUP($A3,Days_Since_100!$H:$KU,AV$1+2,FALSE))</f>
        <v>732197</v>
      </c>
      <c r="AW3">
        <f>IF(VLOOKUP($A3,Days_Since_100!$H:$KU,AW$1+2,FALSE)=0,NA(),VLOOKUP($A3,Days_Since_100!$H:$KU,AW$1+2,FALSE))</f>
        <v>758809</v>
      </c>
      <c r="AX3">
        <f>IF(VLOOKUP($A3,Days_Since_100!$H:$KU,AX$1+2,FALSE)=0,NA(),VLOOKUP($A3,Days_Since_100!$H:$KU,AX$1+2,FALSE))</f>
        <v>784326</v>
      </c>
      <c r="AY3">
        <f>IF(VLOOKUP($A3,Days_Since_100!$H:$KU,AY$1+2,FALSE)=0,NA(),VLOOKUP($A3,Days_Since_100!$H:$KU,AY$1+2,FALSE))</f>
        <v>812036</v>
      </c>
      <c r="AZ3">
        <f>IF(VLOOKUP($A3,Days_Since_100!$H:$KU,AZ$1+2,FALSE)=0,NA(),VLOOKUP($A3,Days_Since_100!$H:$KU,AZ$1+2,FALSE))</f>
        <v>839675</v>
      </c>
      <c r="BA3" t="e">
        <f>IF(VLOOKUP($A3,Days_Since_100!$H:$KU,BA$1+2,FALSE)=0,NA(),VLOOKUP($A3,Days_Since_100!$H:$KU,BA$1+2,FALSE))</f>
        <v>#N/A</v>
      </c>
      <c r="BB3" t="e">
        <f>IF(VLOOKUP($A3,Days_Since_100!$H:$KU,BB$1+2,FALSE)=0,NA(),VLOOKUP($A3,Days_Since_100!$H:$KU,BB$1+2,FALSE))</f>
        <v>#N/A</v>
      </c>
      <c r="BC3" t="e">
        <f>IF(VLOOKUP($A3,Days_Since_100!$H:$KU,BC$1+2,FALSE)=0,NA(),VLOOKUP($A3,Days_Since_100!$H:$KU,BC$1+2,FALSE))</f>
        <v>#N/A</v>
      </c>
      <c r="BD3" t="e">
        <f>IF(VLOOKUP($A3,Days_Since_100!$H:$KU,BD$1+2,FALSE)=0,NA(),VLOOKUP($A3,Days_Since_100!$H:$KU,BD$1+2,FALSE))</f>
        <v>#N/A</v>
      </c>
      <c r="BE3" t="e">
        <f>IF(VLOOKUP($A3,Days_Since_100!$H:$KU,BE$1+2,FALSE)=0,NA(),VLOOKUP($A3,Days_Since_100!$H:$KU,BE$1+2,FALSE))</f>
        <v>#N/A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>
        <f>IF(VLOOKUP($A4,Days_Since_100!$H:$KU,AR$1+2,FALSE)=0,NA(),VLOOKUP($A4,Days_Since_100!$H:$KU,AR$1+2,FALSE))</f>
        <v>128948</v>
      </c>
      <c r="AS4">
        <f>IF(VLOOKUP($A4,Days_Since_100!$H:$KU,AS$1+2,FALSE)=0,NA(),VLOOKUP($A4,Days_Since_100!$H:$KU,AS$1+2,FALSE))</f>
        <v>132547</v>
      </c>
      <c r="AT4">
        <f>IF(VLOOKUP($A4,Days_Since_100!$H:$KU,AT$1+2,FALSE)=0,NA(),VLOOKUP($A4,Days_Since_100!$H:$KU,AT$1+2,FALSE))</f>
        <v>135586</v>
      </c>
      <c r="AU4">
        <f>IF(VLOOKUP($A4,Days_Since_100!$H:$KU,AU$1+2,FALSE)=0,NA(),VLOOKUP($A4,Days_Since_100!$H:$KU,AU$1+2,FALSE))</f>
        <v>139422</v>
      </c>
      <c r="AV4">
        <f>IF(VLOOKUP($A4,Days_Since_100!$H:$KU,AV$1+2,FALSE)=0,NA(),VLOOKUP($A4,Days_Since_100!$H:$KU,AV$1+2,FALSE))</f>
        <v>143626</v>
      </c>
      <c r="AW4">
        <f>IF(VLOOKUP($A4,Days_Since_100!$H:$KU,AW$1+2,FALSE)=0,NA(),VLOOKUP($A4,Days_Since_100!$H:$KU,AW$1+2,FALSE))</f>
        <v>147577</v>
      </c>
      <c r="AX4">
        <f>IF(VLOOKUP($A4,Days_Since_100!$H:$KU,AX$1+2,FALSE)=0,NA(),VLOOKUP($A4,Days_Since_100!$H:$KU,AX$1+2,FALSE))</f>
        <v>152271</v>
      </c>
      <c r="AY4">
        <f>IF(VLOOKUP($A4,Days_Since_100!$H:$KU,AY$1+2,FALSE)=0,NA(),VLOOKUP($A4,Days_Since_100!$H:$KU,AY$1+2,FALSE))</f>
        <v>156363</v>
      </c>
      <c r="AZ4">
        <f>IF(VLOOKUP($A4,Days_Since_100!$H:$KU,AZ$1+2,FALSE)=0,NA(),VLOOKUP($A4,Days_Since_100!$H:$KU,AZ$1+2,FALSE))</f>
        <v>159516</v>
      </c>
      <c r="BA4">
        <f>IF(VLOOKUP($A4,Days_Since_100!$H:$KU,BA$1+2,FALSE)=0,NA(),VLOOKUP($A4,Days_Since_100!$H:$KU,BA$1+2,FALSE))</f>
        <v>162488</v>
      </c>
      <c r="BB4">
        <f>IF(VLOOKUP($A4,Days_Since_100!$H:$KU,BB$1+2,FALSE)=0,NA(),VLOOKUP($A4,Days_Since_100!$H:$KU,BB$1+2,FALSE))</f>
        <v>165155</v>
      </c>
      <c r="BC4">
        <f>IF(VLOOKUP($A4,Days_Since_100!$H:$KU,BC$1+2,FALSE)=0,NA(),VLOOKUP($A4,Days_Since_100!$H:$KU,BC$1+2,FALSE))</f>
        <v>168941</v>
      </c>
      <c r="BD4">
        <f>IF(VLOOKUP($A4,Days_Since_100!$H:$KU,BD$1+2,FALSE)=0,NA(),VLOOKUP($A4,Days_Since_100!$H:$KU,BD$1+2,FALSE))</f>
        <v>172434</v>
      </c>
      <c r="BE4">
        <f>IF(VLOOKUP($A4,Days_Since_100!$H:$KU,BE$1+2,FALSE)=0,NA(),VLOOKUP($A4,Days_Since_100!$H:$KU,BE$1+2,FALSE))</f>
        <v>175925</v>
      </c>
      <c r="BF4">
        <f>IF(VLOOKUP($A4,Days_Since_100!$H:$KU,BF$1+2,FALSE)=0,NA(),VLOOKUP($A4,Days_Since_100!$H:$KU,BF$1+2,FALSE))</f>
        <v>178972</v>
      </c>
      <c r="BG4">
        <f>IF(VLOOKUP($A4,Days_Since_100!$H:$KU,BG$1+2,FALSE)=0,NA(),VLOOKUP($A4,Days_Since_100!$H:$KU,BG$1+2,FALSE))</f>
        <v>181228</v>
      </c>
      <c r="BH4">
        <f>IF(VLOOKUP($A4,Days_Since_100!$H:$KU,BH$1+2,FALSE)=0,NA(),VLOOKUP($A4,Days_Since_100!$H:$KU,BH$1+2,FALSE))</f>
        <v>183957</v>
      </c>
      <c r="BI4">
        <f>IF(VLOOKUP($A4,Days_Since_100!$H:$KU,BI$1+2,FALSE)=0,NA(),VLOOKUP($A4,Days_Since_100!$H:$KU,BI$1+2,FALSE))</f>
        <v>187327</v>
      </c>
      <c r="BJ4" t="e">
        <f>IF(VLOOKUP($A4,Days_Since_100!$H:$KU,BJ$1+2,FALSE)=0,NA(),VLOOKUP($A4,Days_Since_100!$H:$KU,BJ$1+2,FALSE))</f>
        <v>#N/A</v>
      </c>
      <c r="BK4" t="e">
        <f>IF(VLOOKUP($A4,Days_Since_100!$H:$KU,BK$1+2,FALSE)=0,NA(),VLOOKUP($A4,Days_Since_100!$H:$KU,BK$1+2,FALSE))</f>
        <v>#N/A</v>
      </c>
      <c r="BL4" t="e">
        <f>IF(VLOOKUP($A4,Days_Since_100!$H:$KU,BL$1+2,FALSE)=0,NA(),VLOOKUP($A4,Days_Since_100!$H:$KU,BL$1+2,FALSE))</f>
        <v>#N/A</v>
      </c>
      <c r="BM4" t="e">
        <f>IF(VLOOKUP($A4,Days_Since_100!$H:$KU,BM$1+2,FALSE)=0,NA(),VLOOKUP($A4,Days_Since_100!$H:$KU,BM$1+2,FALSE))</f>
        <v>#N/A</v>
      </c>
      <c r="BN4" t="e">
        <f>IF(VLOOKUP($A4,Days_Since_100!$H:$KU,BN$1+2,FALSE)=0,NA(),VLOOKUP($A4,Days_Since_100!$H:$KU,BN$1+2,FALSE))</f>
        <v>#N/A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>
        <f>IF(VLOOKUP($A5,Days_Since_100!$H:$KU,BX$1+2,FALSE)=0,NA(),VLOOKUP($A5,Days_Since_100!$H:$KU,BX$1+2,FALSE))</f>
        <v>82602</v>
      </c>
      <c r="BY5">
        <f>IF(VLOOKUP($A5,Days_Since_100!$H:$KU,BY$1+2,FALSE)=0,NA(),VLOOKUP($A5,Days_Since_100!$H:$KU,BY$1+2,FALSE))</f>
        <v>82665</v>
      </c>
      <c r="BZ5">
        <f>IF(VLOOKUP($A5,Days_Since_100!$H:$KU,BZ$1+2,FALSE)=0,NA(),VLOOKUP($A5,Days_Since_100!$H:$KU,BZ$1+2,FALSE))</f>
        <v>82718</v>
      </c>
      <c r="CA5">
        <f>IF(VLOOKUP($A5,Days_Since_100!$H:$KU,CA$1+2,FALSE)=0,NA(),VLOOKUP($A5,Days_Since_100!$H:$KU,CA$1+2,FALSE))</f>
        <v>82809</v>
      </c>
      <c r="CB5">
        <f>IF(VLOOKUP($A5,Days_Since_100!$H:$KU,CB$1+2,FALSE)=0,NA(),VLOOKUP($A5,Days_Since_100!$H:$KU,CB$1+2,FALSE))</f>
        <v>82883</v>
      </c>
      <c r="CC5">
        <f>IF(VLOOKUP($A5,Days_Since_100!$H:$KU,CC$1+2,FALSE)=0,NA(),VLOOKUP($A5,Days_Since_100!$H:$KU,CC$1+2,FALSE))</f>
        <v>82941</v>
      </c>
      <c r="CD5">
        <f>IF(VLOOKUP($A5,Days_Since_100!$H:$KU,CD$1+2,FALSE)=0,NA(),VLOOKUP($A5,Days_Since_100!$H:$KU,CD$1+2,FALSE))</f>
        <v>83014</v>
      </c>
      <c r="CE5">
        <f>IF(VLOOKUP($A5,Days_Since_100!$H:$KU,CE$1+2,FALSE)=0,NA(),VLOOKUP($A5,Days_Since_100!$H:$KU,CE$1+2,FALSE))</f>
        <v>83134</v>
      </c>
      <c r="CF5">
        <f>IF(VLOOKUP($A5,Days_Since_100!$H:$KU,CF$1+2,FALSE)=0,NA(),VLOOKUP($A5,Days_Since_100!$H:$KU,CF$1+2,FALSE))</f>
        <v>83213</v>
      </c>
      <c r="CG5">
        <f>IF(VLOOKUP($A5,Days_Since_100!$H:$KU,CG$1+2,FALSE)=0,NA(),VLOOKUP($A5,Days_Since_100!$H:$KU,CG$1+2,FALSE))</f>
        <v>83306</v>
      </c>
      <c r="CH5">
        <f>IF(VLOOKUP($A5,Days_Since_100!$H:$KU,CH$1+2,FALSE)=0,NA(),VLOOKUP($A5,Days_Since_100!$H:$KU,CH$1+2,FALSE))</f>
        <v>83356</v>
      </c>
      <c r="CI5">
        <f>IF(VLOOKUP($A5,Days_Since_100!$H:$KU,CI$1+2,FALSE)=0,NA(),VLOOKUP($A5,Days_Since_100!$H:$KU,CI$1+2,FALSE))</f>
        <v>83403</v>
      </c>
      <c r="CJ5">
        <f>IF(VLOOKUP($A5,Days_Since_100!$H:$KU,CJ$1+2,FALSE)=0,NA(),VLOOKUP($A5,Days_Since_100!$H:$KU,CJ$1+2,FALSE))</f>
        <v>83760</v>
      </c>
      <c r="CK5">
        <f>IF(VLOOKUP($A5,Days_Since_100!$H:$KU,CK$1+2,FALSE)=0,NA(),VLOOKUP($A5,Days_Since_100!$H:$KU,CK$1+2,FALSE))</f>
        <v>83787</v>
      </c>
      <c r="CL5">
        <f>IF(VLOOKUP($A5,Days_Since_100!$H:$KU,CL$1+2,FALSE)=0,NA(),VLOOKUP($A5,Days_Since_100!$H:$KU,CL$1+2,FALSE))</f>
        <v>83805</v>
      </c>
      <c r="CM5">
        <f>IF(VLOOKUP($A5,Days_Since_100!$H:$KU,CM$1+2,FALSE)=0,NA(),VLOOKUP($A5,Days_Since_100!$H:$KU,CM$1+2,FALSE))</f>
        <v>83817</v>
      </c>
      <c r="CN5">
        <f>IF(VLOOKUP($A5,Days_Since_100!$H:$KU,CN$1+2,FALSE)=0,NA(),VLOOKUP($A5,Days_Since_100!$H:$KU,CN$1+2,FALSE))</f>
        <v>83853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69500</v>
      </c>
      <c r="AL6">
        <f>IF(VLOOKUP($A6,Days_Since_100!$H:$KU,AL$1+2,FALSE)=0,NA(),VLOOKUP($A6,Days_Since_100!$H:$KU,AL$1+2,FALSE))</f>
        <v>71412</v>
      </c>
      <c r="AM6">
        <f>IF(VLOOKUP($A6,Days_Since_100!$H:$KU,AM$1+2,FALSE)=0,NA(),VLOOKUP($A6,Days_Since_100!$H:$KU,AM$1+2,FALSE))</f>
        <v>75343</v>
      </c>
      <c r="AN6">
        <f>IF(VLOOKUP($A6,Days_Since_100!$H:$KU,AN$1+2,FALSE)=0,NA(),VLOOKUP($A6,Days_Since_100!$H:$KU,AN$1+2,FALSE))</f>
        <v>79163</v>
      </c>
      <c r="AO6">
        <f>IF(VLOOKUP($A6,Days_Since_100!$H:$KU,AO$1+2,FALSE)=0,NA(),VLOOKUP($A6,Days_Since_100!$H:$KU,AO$1+2,FALSE))</f>
        <v>83057</v>
      </c>
      <c r="AP6">
        <f>IF(VLOOKUP($A6,Days_Since_100!$H:$KU,AP$1+2,FALSE)=0,NA(),VLOOKUP($A6,Days_Since_100!$H:$KU,AP$1+2,FALSE))</f>
        <v>87366</v>
      </c>
      <c r="AQ6">
        <f>IF(VLOOKUP($A6,Days_Since_100!$H:$KU,AQ$1+2,FALSE)=0,NA(),VLOOKUP($A6,Days_Since_100!$H:$KU,AQ$1+2,FALSE))</f>
        <v>91738</v>
      </c>
      <c r="AR6">
        <f>IF(VLOOKUP($A6,Days_Since_100!$H:$KU,AR$1+2,FALSE)=0,NA(),VLOOKUP($A6,Days_Since_100!$H:$KU,AR$1+2,FALSE))</f>
        <v>94863</v>
      </c>
      <c r="AS6">
        <f>IF(VLOOKUP($A6,Days_Since_100!$H:$KU,AS$1+2,FALSE)=0,NA(),VLOOKUP($A6,Days_Since_100!$H:$KU,AS$1+2,FALSE))</f>
        <v>121712</v>
      </c>
      <c r="AT6">
        <f>IF(VLOOKUP($A6,Days_Since_100!$H:$KU,AT$1+2,FALSE)=0,NA(),VLOOKUP($A6,Days_Since_100!$H:$KU,AT$1+2,FALSE))</f>
        <v>125394</v>
      </c>
      <c r="AU6">
        <f>IF(VLOOKUP($A6,Days_Since_100!$H:$KU,AU$1+2,FALSE)=0,NA(),VLOOKUP($A6,Days_Since_100!$H:$KU,AU$1+2,FALSE))</f>
        <v>131361</v>
      </c>
      <c r="AV6">
        <f>IF(VLOOKUP($A6,Days_Since_100!$H:$KU,AV$1+2,FALSE)=0,NA(),VLOOKUP($A6,Days_Since_100!$H:$KU,AV$1+2,FALSE))</f>
        <v>134582</v>
      </c>
      <c r="AW6">
        <f>IF(VLOOKUP($A6,Days_Since_100!$H:$KU,AW$1+2,FALSE)=0,NA(),VLOOKUP($A6,Days_Since_100!$H:$KU,AW$1+2,FALSE))</f>
        <v>147091</v>
      </c>
      <c r="AX6">
        <f>IF(VLOOKUP($A6,Days_Since_100!$H:$KU,AX$1+2,FALSE)=0,NA(),VLOOKUP($A6,Days_Since_100!$H:$KU,AX$1+2,FALSE))</f>
        <v>149130</v>
      </c>
      <c r="AY6">
        <f>IF(VLOOKUP($A6,Days_Since_100!$H:$KU,AY$1+2,FALSE)=0,NA(),VLOOKUP($A6,Days_Since_100!$H:$KU,AY$1+2,FALSE))</f>
        <v>149149</v>
      </c>
      <c r="AZ6">
        <f>IF(VLOOKUP($A6,Days_Since_100!$H:$KU,AZ$1+2,FALSE)=0,NA(),VLOOKUP($A6,Days_Since_100!$H:$KU,AZ$1+2,FALSE))</f>
        <v>154097</v>
      </c>
      <c r="BA6">
        <f>IF(VLOOKUP($A6,Days_Since_100!$H:$KU,BA$1+2,FALSE)=0,NA(),VLOOKUP($A6,Days_Since_100!$H:$KU,BA$1+2,FALSE))</f>
        <v>156480</v>
      </c>
      <c r="BB6">
        <f>IF(VLOOKUP($A6,Days_Since_100!$H:$KU,BB$1+2,FALSE)=0,NA(),VLOOKUP($A6,Days_Since_100!$H:$KU,BB$1+2,FALSE))</f>
        <v>159297</v>
      </c>
      <c r="BC6">
        <f>IF(VLOOKUP($A6,Days_Since_100!$H:$KU,BC$1+2,FALSE)=0,NA(),VLOOKUP($A6,Days_Since_100!$H:$KU,BC$1+2,FALSE))</f>
        <v>157125</v>
      </c>
      <c r="BD6" t="e">
        <f>IF(VLOOKUP($A6,Days_Since_100!$H:$KU,BD$1+2,FALSE)=0,NA(),VLOOKUP($A6,Days_Since_100!$H:$KU,BD$1+2,FALSE))</f>
        <v>#N/A</v>
      </c>
      <c r="BE6" t="e">
        <f>IF(VLOOKUP($A6,Days_Since_100!$H:$KU,BE$1+2,FALSE)=0,NA(),VLOOKUP($A6,Days_Since_100!$H:$KU,BE$1+2,FALSE))</f>
        <v>#N/A</v>
      </c>
      <c r="BF6" t="e">
        <f>IF(VLOOKUP($A6,Days_Since_100!$H:$KU,BF$1+2,FALSE)=0,NA(),VLOOKUP($A6,Days_Since_100!$H:$KU,BF$1+2,FALSE))</f>
        <v>#N/A</v>
      </c>
      <c r="BG6" t="e">
        <f>IF(VLOOKUP($A6,Days_Since_100!$H:$KU,BG$1+2,FALSE)=0,NA(),VLOOKUP($A6,Days_Since_100!$H:$KU,BG$1+2,FALSE))</f>
        <v>#N/A</v>
      </c>
      <c r="BH6" t="e">
        <f>IF(VLOOKUP($A6,Days_Since_100!$H:$KU,BH$1+2,FALSE)=0,NA(),VLOOKUP($A6,Days_Since_100!$H:$KU,BH$1+2,FALSE))</f>
        <v>#N/A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>
        <f>IF(VLOOKUP($A7,Days_Since_100!$H:$KU,AK$1+2,FALSE)=0,NA(),VLOOKUP($A7,Days_Since_100!$H:$KU,AK$1+2,FALSE))</f>
        <v>100123</v>
      </c>
      <c r="AL7">
        <f>IF(VLOOKUP($A7,Days_Since_100!$H:$KU,AL$1+2,FALSE)=0,NA(),VLOOKUP($A7,Days_Since_100!$H:$KU,AL$1+2,FALSE))</f>
        <v>103374</v>
      </c>
      <c r="AM7">
        <f>IF(VLOOKUP($A7,Days_Since_100!$H:$KU,AM$1+2,FALSE)=0,NA(),VLOOKUP($A7,Days_Since_100!$H:$KU,AM$1+2,FALSE))</f>
        <v>107663</v>
      </c>
      <c r="AN7">
        <f>IF(VLOOKUP($A7,Days_Since_100!$H:$KU,AN$1+2,FALSE)=0,NA(),VLOOKUP($A7,Days_Since_100!$H:$KU,AN$1+2,FALSE))</f>
        <v>113296</v>
      </c>
      <c r="AO7">
        <f>IF(VLOOKUP($A7,Days_Since_100!$H:$KU,AO$1+2,FALSE)=0,NA(),VLOOKUP($A7,Days_Since_100!$H:$KU,AO$1+2,FALSE))</f>
        <v>118181</v>
      </c>
      <c r="AP7">
        <f>IF(VLOOKUP($A7,Days_Since_100!$H:$KU,AP$1+2,FALSE)=0,NA(),VLOOKUP($A7,Days_Since_100!$H:$KU,AP$1+2,FALSE))</f>
        <v>122171</v>
      </c>
      <c r="AQ7">
        <f>IF(VLOOKUP($A7,Days_Since_100!$H:$KU,AQ$1+2,FALSE)=0,NA(),VLOOKUP($A7,Days_Since_100!$H:$KU,AQ$1+2,FALSE))</f>
        <v>124908</v>
      </c>
      <c r="AR7">
        <f>IF(VLOOKUP($A7,Days_Since_100!$H:$KU,AR$1+2,FALSE)=0,NA(),VLOOKUP($A7,Days_Since_100!$H:$KU,AR$1+2,FALSE))</f>
        <v>127854</v>
      </c>
      <c r="AS7">
        <f>IF(VLOOKUP($A7,Days_Since_100!$H:$KU,AS$1+2,FALSE)=0,NA(),VLOOKUP($A7,Days_Since_100!$H:$KU,AS$1+2,FALSE))</f>
        <v>130072</v>
      </c>
      <c r="AT7">
        <f>IF(VLOOKUP($A7,Days_Since_100!$H:$KU,AT$1+2,FALSE)=0,NA(),VLOOKUP($A7,Days_Since_100!$H:$KU,AT$1+2,FALSE))</f>
        <v>131359</v>
      </c>
      <c r="AU7">
        <f>IF(VLOOKUP($A7,Days_Since_100!$H:$KU,AU$1+2,FALSE)=0,NA(),VLOOKUP($A7,Days_Since_100!$H:$KU,AU$1+2,FALSE))</f>
        <v>134753</v>
      </c>
      <c r="AV7">
        <f>IF(VLOOKUP($A7,Days_Since_100!$H:$KU,AV$1+2,FALSE)=0,NA(),VLOOKUP($A7,Days_Since_100!$H:$KU,AV$1+2,FALSE))</f>
        <v>137698</v>
      </c>
      <c r="AW7">
        <f>IF(VLOOKUP($A7,Days_Since_100!$H:$KU,AW$1+2,FALSE)=0,NA(),VLOOKUP($A7,Days_Since_100!$H:$KU,AW$1+2,FALSE))</f>
        <v>141397</v>
      </c>
      <c r="AX7">
        <f>IF(VLOOKUP($A7,Days_Since_100!$H:$KU,AX$1+2,FALSE)=0,NA(),VLOOKUP($A7,Days_Since_100!$H:$KU,AX$1+2,FALSE))</f>
        <v>143342</v>
      </c>
      <c r="AY7">
        <f>IF(VLOOKUP($A7,Days_Since_100!$H:$KU,AY$1+2,FALSE)=0,NA(),VLOOKUP($A7,Days_Since_100!$H:$KU,AY$1+2,FALSE))</f>
        <v>145184</v>
      </c>
      <c r="AZ7">
        <f>IF(VLOOKUP($A7,Days_Since_100!$H:$KU,AZ$1+2,FALSE)=0,NA(),VLOOKUP($A7,Days_Since_100!$H:$KU,AZ$1+2,FALSE))</f>
        <v>147065</v>
      </c>
      <c r="BA7">
        <f>IF(VLOOKUP($A7,Days_Since_100!$H:$KU,BA$1+2,FALSE)=0,NA(),VLOOKUP($A7,Days_Since_100!$H:$KU,BA$1+2,FALSE))</f>
        <v>148291</v>
      </c>
      <c r="BB7">
        <f>IF(VLOOKUP($A7,Days_Since_100!$H:$KU,BB$1+2,FALSE)=0,NA(),VLOOKUP($A7,Days_Since_100!$H:$KU,BB$1+2,FALSE))</f>
        <v>150648</v>
      </c>
      <c r="BC7" t="e">
        <f>IF(VLOOKUP($A7,Days_Since_100!$H:$KU,BC$1+2,FALSE)=0,NA(),VLOOKUP($A7,Days_Since_100!$H:$KU,BC$1+2,FALSE))</f>
        <v>#N/A</v>
      </c>
      <c r="BD7" t="e">
        <f>IF(VLOOKUP($A7,Days_Since_100!$H:$KU,BD$1+2,FALSE)=0,NA(),VLOOKUP($A7,Days_Since_100!$H:$KU,BD$1+2,FALSE))</f>
        <v>#N/A</v>
      </c>
      <c r="BE7" t="e">
        <f>IF(VLOOKUP($A7,Days_Since_100!$H:$KU,BE$1+2,FALSE)=0,NA(),VLOOKUP($A7,Days_Since_100!$H:$KU,BE$1+2,FALSE))</f>
        <v>#N/A</v>
      </c>
      <c r="BF7" t="e">
        <f>IF(VLOOKUP($A7,Days_Since_100!$H:$KU,BF$1+2,FALSE)=0,NA(),VLOOKUP($A7,Days_Since_100!$H:$KU,BF$1+2,FALSE))</f>
        <v>#N/A</v>
      </c>
      <c r="BG7" t="e">
        <f>IF(VLOOKUP($A7,Days_Since_100!$H:$KU,BG$1+2,FALSE)=0,NA(),VLOOKUP($A7,Days_Since_100!$H:$KU,BG$1+2,FALSE))</f>
        <v>#N/A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>
        <f>IF(VLOOKUP($A8,Days_Since_100!$H:$KU,AJ$1+2,FALSE)=0,NA(),VLOOKUP($A8,Days_Since_100!$H:$KU,AJ$1+2,FALSE))</f>
        <v>131646</v>
      </c>
      <c r="AK8">
        <f>IF(VLOOKUP($A8,Days_Since_100!$H:$KU,AK$1+2,FALSE)=0,NA(),VLOOKUP($A8,Days_Since_100!$H:$KU,AK$1+2,FALSE))</f>
        <v>136675</v>
      </c>
      <c r="AL8">
        <f>IF(VLOOKUP($A8,Days_Since_100!$H:$KU,AL$1+2,FALSE)=0,NA(),VLOOKUP($A8,Days_Since_100!$H:$KU,AL$1+2,FALSE))</f>
        <v>141942</v>
      </c>
      <c r="AM8">
        <f>IF(VLOOKUP($A8,Days_Since_100!$H:$KU,AM$1+2,FALSE)=0,NA(),VLOOKUP($A8,Days_Since_100!$H:$KU,AM$1+2,FALSE))</f>
        <v>148220</v>
      </c>
      <c r="AN8">
        <f>IF(VLOOKUP($A8,Days_Since_100!$H:$KU,AN$1+2,FALSE)=0,NA(),VLOOKUP($A8,Days_Since_100!$H:$KU,AN$1+2,FALSE))</f>
        <v>153222</v>
      </c>
      <c r="AO8">
        <f>IF(VLOOKUP($A8,Days_Since_100!$H:$KU,AO$1+2,FALSE)=0,NA(),VLOOKUP($A8,Days_Since_100!$H:$KU,AO$1+2,FALSE))</f>
        <v>158273</v>
      </c>
      <c r="AP8">
        <f>IF(VLOOKUP($A8,Days_Since_100!$H:$KU,AP$1+2,FALSE)=0,NA(),VLOOKUP($A8,Days_Since_100!$H:$KU,AP$1+2,FALSE))</f>
        <v>163027</v>
      </c>
      <c r="AQ8">
        <f>IF(VLOOKUP($A8,Days_Since_100!$H:$KU,AQ$1+2,FALSE)=0,NA(),VLOOKUP($A8,Days_Since_100!$H:$KU,AQ$1+2,FALSE))</f>
        <v>166831</v>
      </c>
      <c r="AR8">
        <f>IF(VLOOKUP($A8,Days_Since_100!$H:$KU,AR$1+2,FALSE)=0,NA(),VLOOKUP($A8,Days_Since_100!$H:$KU,AR$1+2,FALSE))</f>
        <v>170099</v>
      </c>
      <c r="AS8">
        <f>IF(VLOOKUP($A8,Days_Since_100!$H:$KU,AS$1+2,FALSE)=0,NA(),VLOOKUP($A8,Days_Since_100!$H:$KU,AS$1+2,FALSE))</f>
        <v>172541</v>
      </c>
      <c r="AT8">
        <f>IF(VLOOKUP($A8,Days_Since_100!$H:$KU,AT$1+2,FALSE)=0,NA(),VLOOKUP($A8,Days_Since_100!$H:$KU,AT$1+2,FALSE))</f>
        <v>177644</v>
      </c>
      <c r="AU8">
        <f>IF(VLOOKUP($A8,Days_Since_100!$H:$KU,AU$1+2,FALSE)=0,NA(),VLOOKUP($A8,Days_Since_100!$H:$KU,AU$1+2,FALSE))</f>
        <v>184948</v>
      </c>
      <c r="AV8">
        <f>IF(VLOOKUP($A8,Days_Since_100!$H:$KU,AV$1+2,FALSE)=0,NA(),VLOOKUP($A8,Days_Since_100!$H:$KU,AV$1+2,FALSE))</f>
        <v>190839</v>
      </c>
      <c r="AW8">
        <f>IF(VLOOKUP($A8,Days_Since_100!$H:$KU,AW$1+2,FALSE)=0,NA(),VLOOKUP($A8,Days_Since_100!$H:$KU,AW$1+2,FALSE))</f>
        <v>191726</v>
      </c>
      <c r="AX8">
        <f>IF(VLOOKUP($A8,Days_Since_100!$H:$KU,AX$1+2,FALSE)=0,NA(),VLOOKUP($A8,Days_Since_100!$H:$KU,AX$1+2,FALSE))</f>
        <v>198674</v>
      </c>
      <c r="AY8">
        <f>IF(VLOOKUP($A8,Days_Since_100!$H:$KU,AY$1+2,FALSE)=0,NA(),VLOOKUP($A8,Days_Since_100!$H:$KU,AY$1+2,FALSE))</f>
        <v>200210</v>
      </c>
      <c r="AZ8">
        <f>IF(VLOOKUP($A8,Days_Since_100!$H:$KU,AZ$1+2,FALSE)=0,NA(),VLOOKUP($A8,Days_Since_100!$H:$KU,AZ$1+2,FALSE))</f>
        <v>204178</v>
      </c>
      <c r="BA8">
        <f>IF(VLOOKUP($A8,Days_Since_100!$H:$KU,BA$1+2,FALSE)=0,NA(),VLOOKUP($A8,Days_Since_100!$H:$KU,BA$1+2,FALSE))</f>
        <v>208389</v>
      </c>
      <c r="BB8" t="e">
        <f>IF(VLOOKUP($A8,Days_Since_100!$H:$KU,BB$1+2,FALSE)=0,NA(),VLOOKUP($A8,Days_Since_100!$H:$KU,BB$1+2,FALSE))</f>
        <v>#N/A</v>
      </c>
      <c r="BC8" t="e">
        <f>IF(VLOOKUP($A8,Days_Since_100!$H:$KU,BC$1+2,FALSE)=0,NA(),VLOOKUP($A8,Days_Since_100!$H:$KU,BC$1+2,FALSE))</f>
        <v>#N/A</v>
      </c>
      <c r="BD8" t="e">
        <f>IF(VLOOKUP($A8,Days_Since_100!$H:$KU,BD$1+2,FALSE)=0,NA(),VLOOKUP($A8,Days_Since_100!$H:$KU,BD$1+2,FALSE))</f>
        <v>#N/A</v>
      </c>
      <c r="BE8" t="e">
        <f>IF(VLOOKUP($A8,Days_Since_100!$H:$KU,BE$1+2,FALSE)=0,NA(),VLOOKUP($A8,Days_Since_100!$H:$KU,BE$1+2,FALSE))</f>
        <v>#N/A</v>
      </c>
      <c r="BF8" t="e">
        <f>IF(VLOOKUP($A8,Days_Since_100!$H:$KU,BF$1+2,FALSE)=0,NA(),VLOOKUP($A8,Days_Since_100!$H:$KU,BF$1+2,FALSE))</f>
        <v>#N/A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6">
        <f>IF(G2=0,NA(),(G2/B2)^(1/5)-1)</f>
        <v>0.27049993459236288</v>
      </c>
      <c r="H14" s="96">
        <f t="shared" ref="H14:BS14" si="10">IF(H2=0,NA(),(H2/C2)^(1/5)-1)</f>
        <v>0.22855263432816053</v>
      </c>
      <c r="I14" s="96">
        <f t="shared" si="10"/>
        <v>0.23303763733800897</v>
      </c>
      <c r="J14" s="96">
        <f t="shared" si="10"/>
        <v>0.23960911526381667</v>
      </c>
      <c r="K14" s="96">
        <f t="shared" si="10"/>
        <v>0.28858784541083837</v>
      </c>
      <c r="L14" s="96">
        <f t="shared" si="10"/>
        <v>0.28683129505090266</v>
      </c>
      <c r="M14" s="96">
        <f t="shared" si="10"/>
        <v>0.27573309599233808</v>
      </c>
      <c r="N14" s="96">
        <f t="shared" si="10"/>
        <v>0.27139591569100419</v>
      </c>
      <c r="O14" s="96">
        <f t="shared" si="10"/>
        <v>0.26926320102738721</v>
      </c>
      <c r="P14" s="96">
        <f t="shared" si="10"/>
        <v>0.23366652136662935</v>
      </c>
      <c r="Q14" s="96">
        <f t="shared" si="10"/>
        <v>0.2425893143830935</v>
      </c>
      <c r="R14" s="96">
        <f t="shared" si="10"/>
        <v>0.26714939712946473</v>
      </c>
      <c r="S14" s="96">
        <f t="shared" si="10"/>
        <v>0.23995747864251982</v>
      </c>
      <c r="T14" s="96">
        <f t="shared" si="10"/>
        <v>0.20549332492930561</v>
      </c>
      <c r="U14" s="96">
        <f t="shared" si="10"/>
        <v>0.20087447845210238</v>
      </c>
      <c r="V14" s="96">
        <f t="shared" si="10"/>
        <v>0.19151614981125942</v>
      </c>
      <c r="W14" s="96">
        <f t="shared" si="10"/>
        <v>0.18444393048580521</v>
      </c>
      <c r="X14" s="96">
        <f t="shared" si="10"/>
        <v>0.20745498481491764</v>
      </c>
      <c r="Y14" s="96">
        <f t="shared" si="10"/>
        <v>0.20814226047075834</v>
      </c>
      <c r="Z14" s="96">
        <f t="shared" si="10"/>
        <v>0.19361607286565263</v>
      </c>
      <c r="AA14" s="96">
        <f t="shared" si="10"/>
        <v>0.18423929746453949</v>
      </c>
      <c r="AB14" s="96">
        <f t="shared" si="10"/>
        <v>0.16621495392637287</v>
      </c>
      <c r="AC14" s="96">
        <f t="shared" si="10"/>
        <v>0.15160501756382549</v>
      </c>
      <c r="AD14" s="96">
        <f t="shared" si="10"/>
        <v>0.14569013243420326</v>
      </c>
      <c r="AE14" s="96">
        <f t="shared" si="10"/>
        <v>0.14359498838566087</v>
      </c>
      <c r="AF14" s="96">
        <f t="shared" si="10"/>
        <v>0.13599361931632536</v>
      </c>
      <c r="AG14" s="96">
        <f t="shared" si="10"/>
        <v>0.13234383127811999</v>
      </c>
      <c r="AH14" s="96">
        <f t="shared" si="10"/>
        <v>0.11849217609191309</v>
      </c>
      <c r="AI14" s="96">
        <f t="shared" si="10"/>
        <v>0.10362579940295613</v>
      </c>
      <c r="AJ14" s="96">
        <f t="shared" si="10"/>
        <v>9.7035783148945898E-2</v>
      </c>
      <c r="AK14" s="96">
        <f t="shared" si="10"/>
        <v>9.5010024789194958E-2</v>
      </c>
      <c r="AL14" s="96">
        <f t="shared" si="10"/>
        <v>9.1842138240169069E-2</v>
      </c>
      <c r="AM14" s="96">
        <f t="shared" si="10"/>
        <v>8.8467916673143243E-2</v>
      </c>
      <c r="AN14" s="96">
        <f t="shared" si="10"/>
        <v>8.7766224847815044E-2</v>
      </c>
      <c r="AO14" s="96">
        <f t="shared" si="10"/>
        <v>7.8187320683015038E-2</v>
      </c>
      <c r="AP14" s="96">
        <f t="shared" si="10"/>
        <v>7.239313642249634E-2</v>
      </c>
      <c r="AQ14" s="96">
        <f t="shared" si="10"/>
        <v>6.2107098114314807E-2</v>
      </c>
      <c r="AR14" s="96">
        <f t="shared" si="10"/>
        <v>5.4500033982817886E-2</v>
      </c>
      <c r="AS14" s="96">
        <f t="shared" si="10"/>
        <v>5.196649059531766E-2</v>
      </c>
      <c r="AT14" s="96">
        <f t="shared" si="10"/>
        <v>5.182597745161921E-2</v>
      </c>
      <c r="AU14" s="96">
        <f t="shared" si="10"/>
        <v>5.0213428479947586E-2</v>
      </c>
      <c r="AV14" s="96">
        <f t="shared" si="10"/>
        <v>4.8153793013236523E-2</v>
      </c>
      <c r="AW14" s="96">
        <f t="shared" si="10"/>
        <v>4.5624692631371699E-2</v>
      </c>
      <c r="AX14" s="96">
        <f t="shared" si="10"/>
        <v>4.1687826265694783E-2</v>
      </c>
      <c r="AY14" s="96" t="e">
        <f t="shared" si="10"/>
        <v>#N/A</v>
      </c>
      <c r="AZ14" s="96" t="e">
        <f t="shared" si="10"/>
        <v>#N/A</v>
      </c>
      <c r="BA14" s="96" t="e">
        <f t="shared" si="10"/>
        <v>#N/A</v>
      </c>
      <c r="BB14" s="96" t="e">
        <f t="shared" si="10"/>
        <v>#N/A</v>
      </c>
      <c r="BC14" s="96" t="e">
        <f t="shared" si="10"/>
        <v>#N/A</v>
      </c>
      <c r="BD14" s="96" t="e">
        <f t="shared" si="10"/>
        <v>#N/A</v>
      </c>
      <c r="BE14" s="96" t="e">
        <f t="shared" si="10"/>
        <v>#N/A</v>
      </c>
      <c r="BF14" s="96" t="e">
        <f t="shared" si="10"/>
        <v>#N/A</v>
      </c>
      <c r="BG14" s="96" t="e">
        <f t="shared" si="10"/>
        <v>#N/A</v>
      </c>
      <c r="BH14" s="96" t="e">
        <f t="shared" si="10"/>
        <v>#N/A</v>
      </c>
      <c r="BI14" s="96" t="e">
        <f t="shared" si="10"/>
        <v>#N/A</v>
      </c>
      <c r="BJ14" s="96" t="e">
        <f t="shared" si="10"/>
        <v>#N/A</v>
      </c>
      <c r="BK14" s="96" t="e">
        <f t="shared" si="10"/>
        <v>#N/A</v>
      </c>
      <c r="BL14" s="96" t="e">
        <f t="shared" si="10"/>
        <v>#N/A</v>
      </c>
      <c r="BM14" s="96" t="e">
        <f t="shared" si="10"/>
        <v>#N/A</v>
      </c>
      <c r="BN14" s="96" t="e">
        <f t="shared" si="10"/>
        <v>#N/A</v>
      </c>
      <c r="BO14" s="96" t="e">
        <f t="shared" si="10"/>
        <v>#N/A</v>
      </c>
      <c r="BP14" s="96" t="e">
        <f t="shared" si="10"/>
        <v>#N/A</v>
      </c>
      <c r="BQ14" s="96" t="e">
        <f t="shared" si="10"/>
        <v>#N/A</v>
      </c>
      <c r="BR14" s="96" t="e">
        <f t="shared" si="10"/>
        <v>#N/A</v>
      </c>
      <c r="BS14" s="96" t="e">
        <f t="shared" si="10"/>
        <v>#N/A</v>
      </c>
      <c r="BT14" s="96" t="e">
        <f t="shared" ref="BT14:EE14" si="11">IF(BT2=0,NA(),(BT2/BO2)^(1/5)-1)</f>
        <v>#N/A</v>
      </c>
      <c r="BU14" s="96" t="e">
        <f t="shared" si="11"/>
        <v>#N/A</v>
      </c>
      <c r="BV14" s="96" t="e">
        <f t="shared" si="11"/>
        <v>#N/A</v>
      </c>
      <c r="BW14" s="96" t="e">
        <f t="shared" si="11"/>
        <v>#N/A</v>
      </c>
      <c r="BX14" s="96" t="e">
        <f t="shared" si="11"/>
        <v>#N/A</v>
      </c>
      <c r="BY14" s="96" t="e">
        <f t="shared" si="11"/>
        <v>#N/A</v>
      </c>
      <c r="BZ14" s="96" t="e">
        <f t="shared" si="11"/>
        <v>#N/A</v>
      </c>
      <c r="CA14" s="96" t="e">
        <f t="shared" si="11"/>
        <v>#N/A</v>
      </c>
      <c r="CB14" s="96" t="e">
        <f t="shared" si="11"/>
        <v>#N/A</v>
      </c>
      <c r="CC14" s="96" t="e">
        <f t="shared" si="11"/>
        <v>#N/A</v>
      </c>
      <c r="CD14" s="96" t="e">
        <f t="shared" si="11"/>
        <v>#N/A</v>
      </c>
      <c r="CE14" s="96" t="e">
        <f t="shared" si="11"/>
        <v>#N/A</v>
      </c>
      <c r="CF14" s="96" t="e">
        <f t="shared" si="11"/>
        <v>#N/A</v>
      </c>
      <c r="CG14" s="96" t="e">
        <f t="shared" si="11"/>
        <v>#N/A</v>
      </c>
      <c r="CH14" s="96" t="e">
        <f t="shared" si="11"/>
        <v>#N/A</v>
      </c>
      <c r="CI14" s="96" t="e">
        <f t="shared" si="11"/>
        <v>#N/A</v>
      </c>
      <c r="CJ14" s="96" t="e">
        <f t="shared" si="11"/>
        <v>#N/A</v>
      </c>
      <c r="CK14" s="96" t="e">
        <f t="shared" si="11"/>
        <v>#N/A</v>
      </c>
      <c r="CL14" s="96" t="e">
        <f t="shared" si="11"/>
        <v>#N/A</v>
      </c>
      <c r="CM14" s="96" t="e">
        <f t="shared" si="11"/>
        <v>#N/A</v>
      </c>
      <c r="CN14" s="96" t="e">
        <f t="shared" si="11"/>
        <v>#N/A</v>
      </c>
      <c r="CO14" s="96" t="e">
        <f t="shared" si="11"/>
        <v>#N/A</v>
      </c>
      <c r="CP14" s="96" t="e">
        <f t="shared" si="11"/>
        <v>#N/A</v>
      </c>
      <c r="CQ14" s="96" t="e">
        <f t="shared" si="11"/>
        <v>#N/A</v>
      </c>
      <c r="CR14" s="96" t="e">
        <f t="shared" si="11"/>
        <v>#N/A</v>
      </c>
      <c r="CS14" s="96" t="e">
        <f t="shared" si="11"/>
        <v>#N/A</v>
      </c>
      <c r="CT14" s="96" t="e">
        <f t="shared" si="11"/>
        <v>#N/A</v>
      </c>
      <c r="CU14" s="96" t="e">
        <f t="shared" si="11"/>
        <v>#N/A</v>
      </c>
      <c r="CV14" s="96" t="e">
        <f t="shared" si="11"/>
        <v>#N/A</v>
      </c>
      <c r="CW14" s="96" t="e">
        <f t="shared" si="11"/>
        <v>#N/A</v>
      </c>
      <c r="CX14" s="96" t="e">
        <f t="shared" si="11"/>
        <v>#N/A</v>
      </c>
      <c r="CY14" s="96" t="e">
        <f t="shared" si="11"/>
        <v>#N/A</v>
      </c>
      <c r="CZ14" s="96" t="e">
        <f t="shared" si="11"/>
        <v>#N/A</v>
      </c>
      <c r="DA14" s="96" t="e">
        <f t="shared" si="11"/>
        <v>#N/A</v>
      </c>
      <c r="DB14" s="96" t="e">
        <f t="shared" si="11"/>
        <v>#N/A</v>
      </c>
      <c r="DC14" s="96" t="e">
        <f t="shared" si="11"/>
        <v>#N/A</v>
      </c>
      <c r="DD14" s="96" t="e">
        <f t="shared" si="11"/>
        <v>#N/A</v>
      </c>
      <c r="DE14" s="96" t="e">
        <f t="shared" si="11"/>
        <v>#N/A</v>
      </c>
      <c r="DF14" s="96" t="e">
        <f t="shared" si="11"/>
        <v>#N/A</v>
      </c>
      <c r="DG14" s="96" t="e">
        <f t="shared" si="11"/>
        <v>#N/A</v>
      </c>
      <c r="DH14" s="96" t="e">
        <f t="shared" si="11"/>
        <v>#N/A</v>
      </c>
      <c r="DI14" s="96" t="e">
        <f t="shared" si="11"/>
        <v>#N/A</v>
      </c>
      <c r="DJ14" s="96" t="e">
        <f t="shared" si="11"/>
        <v>#N/A</v>
      </c>
      <c r="DK14" s="96" t="e">
        <f t="shared" si="11"/>
        <v>#N/A</v>
      </c>
      <c r="DL14" s="96" t="e">
        <f t="shared" si="11"/>
        <v>#N/A</v>
      </c>
      <c r="DM14" s="96" t="e">
        <f t="shared" si="11"/>
        <v>#N/A</v>
      </c>
      <c r="DN14" s="96" t="e">
        <f t="shared" si="11"/>
        <v>#N/A</v>
      </c>
      <c r="DO14" s="96" t="e">
        <f t="shared" si="11"/>
        <v>#N/A</v>
      </c>
      <c r="DP14" s="96" t="e">
        <f t="shared" si="11"/>
        <v>#N/A</v>
      </c>
      <c r="DQ14" s="96" t="e">
        <f t="shared" si="11"/>
        <v>#N/A</v>
      </c>
      <c r="DR14" s="96" t="e">
        <f t="shared" si="11"/>
        <v>#N/A</v>
      </c>
      <c r="DS14" s="96" t="e">
        <f t="shared" si="11"/>
        <v>#N/A</v>
      </c>
      <c r="DT14" s="96" t="e">
        <f t="shared" si="11"/>
        <v>#N/A</v>
      </c>
      <c r="DU14" s="96" t="e">
        <f t="shared" si="11"/>
        <v>#N/A</v>
      </c>
      <c r="DV14" s="96" t="e">
        <f t="shared" si="11"/>
        <v>#N/A</v>
      </c>
      <c r="DW14" s="96" t="e">
        <f t="shared" si="11"/>
        <v>#N/A</v>
      </c>
      <c r="DX14" s="96" t="e">
        <f t="shared" si="11"/>
        <v>#N/A</v>
      </c>
      <c r="DY14" s="96" t="e">
        <f t="shared" si="11"/>
        <v>#N/A</v>
      </c>
      <c r="DZ14" s="96" t="e">
        <f t="shared" si="11"/>
        <v>#N/A</v>
      </c>
      <c r="EA14" s="96" t="e">
        <f t="shared" si="11"/>
        <v>#N/A</v>
      </c>
      <c r="EB14" s="96" t="e">
        <f t="shared" si="11"/>
        <v>#N/A</v>
      </c>
      <c r="EC14" s="96" t="e">
        <f t="shared" si="11"/>
        <v>#N/A</v>
      </c>
      <c r="ED14" s="96" t="e">
        <f t="shared" si="11"/>
        <v>#N/A</v>
      </c>
      <c r="EE14" s="96" t="e">
        <f t="shared" si="11"/>
        <v>#N/A</v>
      </c>
      <c r="EF14" s="96" t="e">
        <f t="shared" ref="EF14:GQ14" si="12">IF(EF2=0,NA(),(EF2/EA2)^(1/5)-1)</f>
        <v>#N/A</v>
      </c>
      <c r="EG14" s="96" t="e">
        <f t="shared" si="12"/>
        <v>#N/A</v>
      </c>
      <c r="EH14" s="96" t="e">
        <f t="shared" si="12"/>
        <v>#N/A</v>
      </c>
      <c r="EI14" s="96" t="e">
        <f t="shared" si="12"/>
        <v>#N/A</v>
      </c>
      <c r="EJ14" s="96" t="e">
        <f t="shared" si="12"/>
        <v>#N/A</v>
      </c>
      <c r="EK14" s="96" t="e">
        <f t="shared" si="12"/>
        <v>#N/A</v>
      </c>
      <c r="EL14" s="96" t="e">
        <f t="shared" si="12"/>
        <v>#N/A</v>
      </c>
      <c r="EM14" s="96" t="e">
        <f t="shared" si="12"/>
        <v>#N/A</v>
      </c>
      <c r="EN14" s="96" t="e">
        <f t="shared" si="12"/>
        <v>#N/A</v>
      </c>
      <c r="EO14" s="96" t="e">
        <f t="shared" si="12"/>
        <v>#N/A</v>
      </c>
      <c r="EP14" s="96" t="e">
        <f t="shared" si="12"/>
        <v>#N/A</v>
      </c>
      <c r="EQ14" s="96" t="e">
        <f t="shared" si="12"/>
        <v>#N/A</v>
      </c>
      <c r="ER14" s="96" t="e">
        <f t="shared" si="12"/>
        <v>#N/A</v>
      </c>
      <c r="ES14" s="96" t="e">
        <f t="shared" si="12"/>
        <v>#N/A</v>
      </c>
      <c r="ET14" s="96" t="e">
        <f t="shared" si="12"/>
        <v>#N/A</v>
      </c>
      <c r="EU14" s="96" t="e">
        <f t="shared" si="12"/>
        <v>#N/A</v>
      </c>
      <c r="EV14" s="96" t="e">
        <f t="shared" si="12"/>
        <v>#N/A</v>
      </c>
      <c r="EW14" s="96" t="e">
        <f t="shared" si="12"/>
        <v>#N/A</v>
      </c>
      <c r="EX14" s="96" t="e">
        <f t="shared" si="12"/>
        <v>#N/A</v>
      </c>
      <c r="EY14" s="96" t="e">
        <f t="shared" si="12"/>
        <v>#N/A</v>
      </c>
      <c r="EZ14" s="96" t="e">
        <f t="shared" si="12"/>
        <v>#N/A</v>
      </c>
      <c r="FA14" s="96" t="e">
        <f t="shared" si="12"/>
        <v>#N/A</v>
      </c>
      <c r="FB14" s="96" t="e">
        <f t="shared" si="12"/>
        <v>#N/A</v>
      </c>
      <c r="FC14" s="96" t="e">
        <f t="shared" si="12"/>
        <v>#N/A</v>
      </c>
      <c r="FD14" s="96" t="e">
        <f t="shared" si="12"/>
        <v>#N/A</v>
      </c>
      <c r="FE14" s="96" t="e">
        <f t="shared" si="12"/>
        <v>#N/A</v>
      </c>
      <c r="FF14" s="96" t="e">
        <f t="shared" si="12"/>
        <v>#N/A</v>
      </c>
      <c r="FG14" s="96" t="e">
        <f t="shared" si="12"/>
        <v>#N/A</v>
      </c>
      <c r="FH14" s="96" t="e">
        <f t="shared" si="12"/>
        <v>#N/A</v>
      </c>
      <c r="FI14" s="96" t="e">
        <f t="shared" si="12"/>
        <v>#N/A</v>
      </c>
      <c r="FJ14" s="96" t="e">
        <f t="shared" si="12"/>
        <v>#N/A</v>
      </c>
      <c r="FK14" s="96" t="e">
        <f t="shared" si="12"/>
        <v>#N/A</v>
      </c>
      <c r="FL14" s="96" t="e">
        <f t="shared" si="12"/>
        <v>#N/A</v>
      </c>
      <c r="FM14" s="96" t="e">
        <f t="shared" si="12"/>
        <v>#N/A</v>
      </c>
      <c r="FN14" s="96" t="e">
        <f t="shared" si="12"/>
        <v>#N/A</v>
      </c>
      <c r="FO14" s="96" t="e">
        <f t="shared" si="12"/>
        <v>#N/A</v>
      </c>
      <c r="FP14" s="96" t="e">
        <f t="shared" si="12"/>
        <v>#N/A</v>
      </c>
      <c r="FQ14" s="96" t="e">
        <f t="shared" si="12"/>
        <v>#N/A</v>
      </c>
      <c r="FR14" s="96" t="e">
        <f t="shared" si="12"/>
        <v>#N/A</v>
      </c>
      <c r="FS14" s="96" t="e">
        <f t="shared" si="12"/>
        <v>#N/A</v>
      </c>
      <c r="FT14" s="96" t="e">
        <f t="shared" si="12"/>
        <v>#N/A</v>
      </c>
      <c r="FU14" s="96" t="e">
        <f t="shared" si="12"/>
        <v>#N/A</v>
      </c>
      <c r="FV14" s="96" t="e">
        <f t="shared" si="12"/>
        <v>#N/A</v>
      </c>
      <c r="FW14" s="96" t="e">
        <f t="shared" si="12"/>
        <v>#N/A</v>
      </c>
      <c r="FX14" s="96" t="e">
        <f t="shared" si="12"/>
        <v>#N/A</v>
      </c>
      <c r="FY14" s="96" t="e">
        <f t="shared" si="12"/>
        <v>#N/A</v>
      </c>
      <c r="FZ14" s="96" t="e">
        <f t="shared" si="12"/>
        <v>#N/A</v>
      </c>
      <c r="GA14" s="96" t="e">
        <f t="shared" si="12"/>
        <v>#N/A</v>
      </c>
      <c r="GB14" s="96" t="e">
        <f t="shared" si="12"/>
        <v>#N/A</v>
      </c>
      <c r="GC14" s="96" t="e">
        <f t="shared" si="12"/>
        <v>#N/A</v>
      </c>
      <c r="GD14" s="96" t="e">
        <f t="shared" si="12"/>
        <v>#N/A</v>
      </c>
      <c r="GE14" s="96" t="e">
        <f t="shared" si="12"/>
        <v>#N/A</v>
      </c>
      <c r="GF14" s="96" t="e">
        <f t="shared" si="12"/>
        <v>#N/A</v>
      </c>
      <c r="GG14" s="96" t="e">
        <f t="shared" si="12"/>
        <v>#N/A</v>
      </c>
      <c r="GH14" s="96" t="e">
        <f t="shared" si="12"/>
        <v>#N/A</v>
      </c>
      <c r="GI14" s="96" t="e">
        <f t="shared" si="12"/>
        <v>#N/A</v>
      </c>
      <c r="GJ14" s="96" t="e">
        <f t="shared" si="12"/>
        <v>#N/A</v>
      </c>
      <c r="GK14" s="96" t="e">
        <f t="shared" si="12"/>
        <v>#N/A</v>
      </c>
      <c r="GL14" s="96" t="e">
        <f t="shared" si="12"/>
        <v>#N/A</v>
      </c>
      <c r="GM14" s="96" t="e">
        <f t="shared" si="12"/>
        <v>#N/A</v>
      </c>
      <c r="GN14" s="96" t="e">
        <f t="shared" si="12"/>
        <v>#N/A</v>
      </c>
      <c r="GO14" s="96" t="e">
        <f t="shared" si="12"/>
        <v>#N/A</v>
      </c>
      <c r="GP14" s="96" t="e">
        <f t="shared" si="12"/>
        <v>#N/A</v>
      </c>
      <c r="GQ14" s="96" t="e">
        <f t="shared" si="12"/>
        <v>#N/A</v>
      </c>
      <c r="GR14" s="96" t="e">
        <f t="shared" ref="GR14:JC14" si="13">IF(GR2=0,NA(),(GR2/GM2)^(1/5)-1)</f>
        <v>#N/A</v>
      </c>
      <c r="GS14" s="96" t="e">
        <f t="shared" si="13"/>
        <v>#N/A</v>
      </c>
      <c r="GT14" s="96" t="e">
        <f t="shared" si="13"/>
        <v>#N/A</v>
      </c>
      <c r="GU14" s="96" t="e">
        <f t="shared" si="13"/>
        <v>#N/A</v>
      </c>
      <c r="GV14" s="96" t="e">
        <f t="shared" si="13"/>
        <v>#N/A</v>
      </c>
      <c r="GW14" s="96" t="e">
        <f t="shared" si="13"/>
        <v>#N/A</v>
      </c>
      <c r="GX14" s="96" t="e">
        <f t="shared" si="13"/>
        <v>#N/A</v>
      </c>
      <c r="GY14" s="96" t="e">
        <f t="shared" si="13"/>
        <v>#N/A</v>
      </c>
      <c r="GZ14" s="96" t="e">
        <f t="shared" si="13"/>
        <v>#N/A</v>
      </c>
      <c r="HA14" s="96" t="e">
        <f t="shared" si="13"/>
        <v>#N/A</v>
      </c>
      <c r="HB14" s="96" t="e">
        <f t="shared" si="13"/>
        <v>#N/A</v>
      </c>
      <c r="HC14" s="96" t="e">
        <f t="shared" si="13"/>
        <v>#N/A</v>
      </c>
      <c r="HD14" s="96" t="e">
        <f t="shared" si="13"/>
        <v>#N/A</v>
      </c>
      <c r="HE14" s="96" t="e">
        <f t="shared" si="13"/>
        <v>#N/A</v>
      </c>
      <c r="HF14" s="96" t="e">
        <f t="shared" si="13"/>
        <v>#N/A</v>
      </c>
      <c r="HG14" s="96" t="e">
        <f t="shared" si="13"/>
        <v>#N/A</v>
      </c>
      <c r="HH14" s="96" t="e">
        <f t="shared" si="13"/>
        <v>#N/A</v>
      </c>
      <c r="HI14" s="96" t="e">
        <f t="shared" si="13"/>
        <v>#N/A</v>
      </c>
      <c r="HJ14" s="96" t="e">
        <f t="shared" si="13"/>
        <v>#N/A</v>
      </c>
      <c r="HK14" s="96" t="e">
        <f t="shared" si="13"/>
        <v>#N/A</v>
      </c>
      <c r="HL14" s="96" t="e">
        <f t="shared" si="13"/>
        <v>#N/A</v>
      </c>
      <c r="HM14" s="96" t="e">
        <f t="shared" si="13"/>
        <v>#N/A</v>
      </c>
      <c r="HN14" s="96" t="e">
        <f t="shared" si="13"/>
        <v>#N/A</v>
      </c>
      <c r="HO14" s="96" t="e">
        <f t="shared" si="13"/>
        <v>#N/A</v>
      </c>
      <c r="HP14" s="96" t="e">
        <f t="shared" si="13"/>
        <v>#N/A</v>
      </c>
      <c r="HQ14" s="96" t="e">
        <f t="shared" si="13"/>
        <v>#N/A</v>
      </c>
      <c r="HR14" s="96" t="e">
        <f t="shared" si="13"/>
        <v>#N/A</v>
      </c>
      <c r="HS14" s="96" t="e">
        <f t="shared" si="13"/>
        <v>#N/A</v>
      </c>
      <c r="HT14" s="96" t="e">
        <f t="shared" si="13"/>
        <v>#N/A</v>
      </c>
      <c r="HU14" s="96" t="e">
        <f t="shared" si="13"/>
        <v>#N/A</v>
      </c>
      <c r="HV14" s="96" t="e">
        <f t="shared" si="13"/>
        <v>#N/A</v>
      </c>
      <c r="HW14" s="96" t="e">
        <f t="shared" si="13"/>
        <v>#N/A</v>
      </c>
      <c r="HX14" s="96" t="e">
        <f t="shared" si="13"/>
        <v>#N/A</v>
      </c>
      <c r="HY14" s="96" t="e">
        <f t="shared" si="13"/>
        <v>#N/A</v>
      </c>
      <c r="HZ14" s="96" t="e">
        <f t="shared" si="13"/>
        <v>#N/A</v>
      </c>
      <c r="IA14" s="96" t="e">
        <f t="shared" si="13"/>
        <v>#N/A</v>
      </c>
      <c r="IB14" s="96" t="e">
        <f t="shared" si="13"/>
        <v>#N/A</v>
      </c>
      <c r="IC14" s="96" t="e">
        <f t="shared" si="13"/>
        <v>#N/A</v>
      </c>
      <c r="ID14" s="96" t="e">
        <f t="shared" si="13"/>
        <v>#N/A</v>
      </c>
      <c r="IE14" s="96" t="e">
        <f t="shared" si="13"/>
        <v>#N/A</v>
      </c>
      <c r="IF14" s="96" t="e">
        <f t="shared" si="13"/>
        <v>#N/A</v>
      </c>
      <c r="IG14" s="96" t="e">
        <f t="shared" si="13"/>
        <v>#N/A</v>
      </c>
      <c r="IH14" s="96" t="e">
        <f t="shared" si="13"/>
        <v>#N/A</v>
      </c>
      <c r="II14" s="96" t="e">
        <f t="shared" si="13"/>
        <v>#N/A</v>
      </c>
      <c r="IJ14" s="96" t="e">
        <f t="shared" si="13"/>
        <v>#N/A</v>
      </c>
      <c r="IK14" s="96" t="e">
        <f t="shared" si="13"/>
        <v>#N/A</v>
      </c>
      <c r="IL14" s="96" t="e">
        <f t="shared" si="13"/>
        <v>#N/A</v>
      </c>
      <c r="IM14" s="96" t="e">
        <f t="shared" si="13"/>
        <v>#N/A</v>
      </c>
      <c r="IN14" s="96" t="e">
        <f t="shared" si="13"/>
        <v>#N/A</v>
      </c>
      <c r="IO14" s="96" t="e">
        <f t="shared" si="13"/>
        <v>#N/A</v>
      </c>
      <c r="IP14" s="96" t="e">
        <f t="shared" si="13"/>
        <v>#N/A</v>
      </c>
      <c r="IQ14" s="96" t="e">
        <f t="shared" si="13"/>
        <v>#N/A</v>
      </c>
      <c r="IR14" s="96" t="e">
        <f t="shared" si="13"/>
        <v>#N/A</v>
      </c>
      <c r="IS14" s="96" t="e">
        <f t="shared" si="13"/>
        <v>#N/A</v>
      </c>
      <c r="IT14" s="96" t="e">
        <f t="shared" si="13"/>
        <v>#N/A</v>
      </c>
      <c r="IU14" s="96" t="e">
        <f t="shared" si="13"/>
        <v>#N/A</v>
      </c>
      <c r="IV14" s="96" t="e">
        <f t="shared" si="13"/>
        <v>#N/A</v>
      </c>
      <c r="IW14" s="96" t="e">
        <f t="shared" si="13"/>
        <v>#N/A</v>
      </c>
      <c r="IX14" s="96" t="e">
        <f t="shared" si="13"/>
        <v>#N/A</v>
      </c>
      <c r="IY14" s="96" t="e">
        <f t="shared" si="13"/>
        <v>#N/A</v>
      </c>
      <c r="IZ14" s="96" t="e">
        <f t="shared" si="13"/>
        <v>#N/A</v>
      </c>
      <c r="JA14" s="96" t="e">
        <f t="shared" si="13"/>
        <v>#N/A</v>
      </c>
      <c r="JB14" s="96" t="e">
        <f t="shared" si="13"/>
        <v>#N/A</v>
      </c>
      <c r="JC14" s="96" t="e">
        <f t="shared" si="13"/>
        <v>#N/A</v>
      </c>
      <c r="JD14" s="96" t="e">
        <f t="shared" ref="JD14:KN14" si="14">IF(JD2=0,NA(),(JD2/IY2)^(1/5)-1)</f>
        <v>#N/A</v>
      </c>
      <c r="JE14" s="96" t="e">
        <f t="shared" si="14"/>
        <v>#N/A</v>
      </c>
      <c r="JF14" s="96" t="e">
        <f t="shared" si="14"/>
        <v>#N/A</v>
      </c>
      <c r="JG14" s="96" t="e">
        <f t="shared" si="14"/>
        <v>#N/A</v>
      </c>
      <c r="JH14" s="96" t="e">
        <f t="shared" si="14"/>
        <v>#N/A</v>
      </c>
      <c r="JI14" s="96" t="e">
        <f t="shared" si="14"/>
        <v>#N/A</v>
      </c>
      <c r="JJ14" s="96" t="e">
        <f t="shared" si="14"/>
        <v>#N/A</v>
      </c>
      <c r="JK14" s="96" t="e">
        <f t="shared" si="14"/>
        <v>#N/A</v>
      </c>
      <c r="JL14" s="96" t="e">
        <f t="shared" si="14"/>
        <v>#N/A</v>
      </c>
      <c r="JM14" s="96" t="e">
        <f t="shared" si="14"/>
        <v>#N/A</v>
      </c>
      <c r="JN14" s="96" t="e">
        <f t="shared" si="14"/>
        <v>#N/A</v>
      </c>
      <c r="JO14" s="96" t="e">
        <f t="shared" si="14"/>
        <v>#N/A</v>
      </c>
      <c r="JP14" s="96" t="e">
        <f t="shared" si="14"/>
        <v>#N/A</v>
      </c>
      <c r="JQ14" s="96" t="e">
        <f t="shared" si="14"/>
        <v>#N/A</v>
      </c>
      <c r="JR14" s="96" t="e">
        <f t="shared" si="14"/>
        <v>#N/A</v>
      </c>
      <c r="JS14" s="96" t="e">
        <f t="shared" si="14"/>
        <v>#N/A</v>
      </c>
      <c r="JT14" s="96" t="e">
        <f t="shared" si="14"/>
        <v>#N/A</v>
      </c>
      <c r="JU14" s="96" t="e">
        <f t="shared" si="14"/>
        <v>#N/A</v>
      </c>
      <c r="JV14" s="96" t="e">
        <f t="shared" si="14"/>
        <v>#N/A</v>
      </c>
      <c r="JW14" s="96" t="e">
        <f t="shared" si="14"/>
        <v>#N/A</v>
      </c>
      <c r="JX14" s="96" t="e">
        <f t="shared" si="14"/>
        <v>#N/A</v>
      </c>
      <c r="JY14" s="96" t="e">
        <f t="shared" si="14"/>
        <v>#N/A</v>
      </c>
      <c r="JZ14" s="96" t="e">
        <f t="shared" si="14"/>
        <v>#N/A</v>
      </c>
      <c r="KA14" s="96" t="e">
        <f t="shared" si="14"/>
        <v>#N/A</v>
      </c>
      <c r="KB14" s="96" t="e">
        <f t="shared" si="14"/>
        <v>#N/A</v>
      </c>
      <c r="KC14" s="96" t="e">
        <f t="shared" si="14"/>
        <v>#N/A</v>
      </c>
      <c r="KD14" s="96" t="e">
        <f t="shared" si="14"/>
        <v>#N/A</v>
      </c>
      <c r="KE14" s="96" t="e">
        <f t="shared" si="14"/>
        <v>#N/A</v>
      </c>
      <c r="KF14" s="96" t="e">
        <f t="shared" si="14"/>
        <v>#N/A</v>
      </c>
      <c r="KG14" s="96" t="e">
        <f t="shared" si="14"/>
        <v>#N/A</v>
      </c>
      <c r="KH14" s="96" t="e">
        <f t="shared" si="14"/>
        <v>#N/A</v>
      </c>
      <c r="KI14" s="96" t="e">
        <f t="shared" si="14"/>
        <v>#N/A</v>
      </c>
      <c r="KJ14" s="96" t="e">
        <f t="shared" si="14"/>
        <v>#N/A</v>
      </c>
      <c r="KK14" s="96" t="e">
        <f t="shared" si="14"/>
        <v>#N/A</v>
      </c>
      <c r="KL14" s="96" t="e">
        <f t="shared" si="14"/>
        <v>#N/A</v>
      </c>
      <c r="KM14" s="96" t="e">
        <f t="shared" si="14"/>
        <v>#N/A</v>
      </c>
      <c r="KN14" s="96" t="e">
        <f t="shared" si="14"/>
        <v>#N/A</v>
      </c>
    </row>
    <row r="15" spans="1:300" x14ac:dyDescent="0.3">
      <c r="A15" t="str">
        <f t="shared" ref="A15:A20" si="15">A3</f>
        <v>US</v>
      </c>
      <c r="G15" s="96">
        <f t="shared" ref="G15:G20" si="16">IF(G3=0,NA(),(G3/B3)^(1/5)-1)</f>
        <v>0.34427942172158232</v>
      </c>
      <c r="H15" s="96">
        <f t="shared" ref="H15:H20" si="17">IF(H3=0,NA(),(H3/C3)^(1/5)-1)</f>
        <v>0.31370077848266753</v>
      </c>
      <c r="I15" s="96">
        <f t="shared" ref="I15:I20" si="18">IF(I3=0,NA(),(I3/D3)^(1/5)-1)</f>
        <v>0.34608279910658291</v>
      </c>
      <c r="J15" s="96">
        <f t="shared" ref="J15:J20" si="19">IF(J3=0,NA(),(J3/E3)^(1/5)-1)</f>
        <v>0.37356611236813397</v>
      </c>
      <c r="K15" s="96">
        <f t="shared" ref="K15:K20" si="20">IF(K3=0,NA(),(K3/F3)^(1/5)-1)</f>
        <v>0.32841337385962488</v>
      </c>
      <c r="L15" s="96">
        <f t="shared" ref="L15:L20" si="21">IF(L3=0,NA(),(L3/G3)^(1/5)-1)</f>
        <v>0.33286294444115683</v>
      </c>
      <c r="M15" s="96">
        <f t="shared" ref="M15:M20" si="22">IF(M3=0,NA(),(M3/H3)^(1/5)-1)</f>
        <v>0.3614550796378877</v>
      </c>
      <c r="N15" s="96">
        <f t="shared" ref="N15:N20" si="23">IF(N3=0,NA(),(N3/I3)^(1/5)-1)</f>
        <v>0.29546315971254922</v>
      </c>
      <c r="O15" s="96">
        <f t="shared" ref="O15:O20" si="24">IF(O3=0,NA(),(O3/J3)^(1/5)-1)</f>
        <v>0.29313505273275764</v>
      </c>
      <c r="P15" s="96">
        <f t="shared" ref="P15:P20" si="25">IF(P3=0,NA(),(P3/K3)^(1/5)-1)</f>
        <v>0.31021354282727942</v>
      </c>
      <c r="Q15" s="96">
        <f t="shared" ref="Q15:Q20" si="26">IF(Q3=0,NA(),(Q3/L3)^(1/5)-1)</f>
        <v>0.28996509827004324</v>
      </c>
      <c r="R15" s="96">
        <f t="shared" ref="R15:R20" si="27">IF(R3=0,NA(),(R3/M3)^(1/5)-1)</f>
        <v>0.38198891305960103</v>
      </c>
      <c r="S15" s="96">
        <f t="shared" ref="S15:S20" si="28">IF(S3=0,NA(),(S3/N3)^(1/5)-1)</f>
        <v>0.40669866656826326</v>
      </c>
      <c r="T15" s="96">
        <f t="shared" ref="T15:T20" si="29">IF(T3=0,NA(),(T3/O3)^(1/5)-1)</f>
        <v>0.4076486978590157</v>
      </c>
      <c r="U15" s="96">
        <f t="shared" ref="U15:U20" si="30">IF(U3=0,NA(),(U3/P3)^(1/5)-1)</f>
        <v>0.38965082357225467</v>
      </c>
      <c r="V15" s="96">
        <f t="shared" ref="V15:V20" si="31">IF(V3=0,NA(),(V3/Q3)^(1/5)-1)</f>
        <v>0.41302760589981991</v>
      </c>
      <c r="W15" s="96">
        <f t="shared" ref="W15:W20" si="32">IF(W3=0,NA(),(W3/R3)^(1/5)-1)</f>
        <v>0.31344375680790715</v>
      </c>
      <c r="X15" s="96">
        <f t="shared" ref="X15:X20" si="33">IF(X3=0,NA(),(X3/S3)^(1/5)-1)</f>
        <v>0.27828080832165814</v>
      </c>
      <c r="Y15" s="96">
        <f t="shared" ref="Y15:Y20" si="34">IF(Y3=0,NA(),(Y3/T3)^(1/5)-1)</f>
        <v>0.26776312877552955</v>
      </c>
      <c r="Z15" s="96">
        <f t="shared" ref="Z15:Z20" si="35">IF(Z3=0,NA(),(Z3/U3)^(1/5)-1)</f>
        <v>0.25026258469113172</v>
      </c>
      <c r="AA15" s="96">
        <f t="shared" ref="AA15:AA20" si="36">IF(AA3=0,NA(),(AA3/V3)^(1/5)-1)</f>
        <v>0.2260556363853139</v>
      </c>
      <c r="AB15" s="96">
        <f t="shared" ref="AB15:AB20" si="37">IF(AB3=0,NA(),(AB3/W3)^(1/5)-1)</f>
        <v>0.21264778968022013</v>
      </c>
      <c r="AC15" s="96">
        <f t="shared" ref="AC15:AC20" si="38">IF(AC3=0,NA(),(AC3/X3)^(1/5)-1)</f>
        <v>0.19728133093637945</v>
      </c>
      <c r="AD15" s="96">
        <f t="shared" ref="AD15:AD20" si="39">IF(AD3=0,NA(),(AD3/Y3)^(1/5)-1)</f>
        <v>0.17550610878046213</v>
      </c>
      <c r="AE15" s="96">
        <f t="shared" ref="AE15:AE20" si="40">IF(AE3=0,NA(),(AE3/Z3)^(1/5)-1)</f>
        <v>0.15970383041652436</v>
      </c>
      <c r="AF15" s="96">
        <f t="shared" ref="AF15:AF20" si="41">IF(AF3=0,NA(),(AF3/AA3)^(1/5)-1)</f>
        <v>0.14935203719370138</v>
      </c>
      <c r="AG15" s="96">
        <f t="shared" ref="AG15:AG20" si="42">IF(AG3=0,NA(),(AG3/AB3)^(1/5)-1)</f>
        <v>0.1433906383855883</v>
      </c>
      <c r="AH15" s="96">
        <f t="shared" ref="AH15:AH20" si="43">IF(AH3=0,NA(),(AH3/AC3)^(1/5)-1)</f>
        <v>0.13783925508075545</v>
      </c>
      <c r="AI15" s="96">
        <f t="shared" ref="AI15:AI20" si="44">IF(AI3=0,NA(),(AI3/AD3)^(1/5)-1)</f>
        <v>0.1234763436509807</v>
      </c>
      <c r="AJ15" s="96">
        <f t="shared" ref="AJ15:AJ20" si="45">IF(AJ3=0,NA(),(AJ3/AE3)^(1/5)-1)</f>
        <v>0.11428649084042797</v>
      </c>
      <c r="AK15" s="96">
        <f t="shared" ref="AK15:AK20" si="46">IF(AK3=0,NA(),(AK3/AF3)^(1/5)-1)</f>
        <v>0.10265910988241145</v>
      </c>
      <c r="AL15" s="96">
        <f t="shared" ref="AL15:AL20" si="47">IF(AL3=0,NA(),(AL3/AG3)^(1/5)-1)</f>
        <v>9.2544153921146899E-2</v>
      </c>
      <c r="AM15" s="96">
        <f t="shared" ref="AM15:AM20" si="48">IF(AM3=0,NA(),(AM3/AH3)^(1/5)-1)</f>
        <v>8.4380402276152067E-2</v>
      </c>
      <c r="AN15" s="96">
        <f t="shared" ref="AN15:AN20" si="49">IF(AN3=0,NA(),(AN3/AI3)^(1/5)-1)</f>
        <v>8.0724609381265244E-2</v>
      </c>
      <c r="AO15" s="96">
        <f t="shared" ref="AO15:AO20" si="50">IF(AO3=0,NA(),(AO3/AJ3)^(1/5)-1)</f>
        <v>7.5204569289307077E-2</v>
      </c>
      <c r="AP15" s="96">
        <f t="shared" ref="AP15:AP20" si="51">IF(AP3=0,NA(),(AP3/AK3)^(1/5)-1)</f>
        <v>6.935769129563063E-2</v>
      </c>
      <c r="AQ15" s="96">
        <f t="shared" ref="AQ15:AQ20" si="52">IF(AQ3=0,NA(),(AQ3/AL3)^(1/5)-1)</f>
        <v>6.2568342205646443E-2</v>
      </c>
      <c r="AR15" s="96">
        <f t="shared" ref="AR15:AR20" si="53">IF(AR3=0,NA(),(AR3/AM3)^(1/5)-1)</f>
        <v>5.5987173028532178E-2</v>
      </c>
      <c r="AS15" s="96">
        <f t="shared" ref="AS15:AS20" si="54">IF(AS3=0,NA(),(AS3/AN3)^(1/5)-1)</f>
        <v>5.0870586253683125E-2</v>
      </c>
      <c r="AT15" s="96">
        <f t="shared" ref="AT15:AT20" si="55">IF(AT3=0,NA(),(AT3/AO3)^(1/5)-1)</f>
        <v>4.8672087753462767E-2</v>
      </c>
      <c r="AU15" s="96">
        <f t="shared" ref="AU15:AU20" si="56">IF(AU3=0,NA(),(AU3/AP3)^(1/5)-1)</f>
        <v>4.7310726311212692E-2</v>
      </c>
      <c r="AV15" s="96">
        <f t="shared" ref="AV15:AV20" si="57">IF(AV3=0,NA(),(AV3/AQ3)^(1/5)-1)</f>
        <v>4.7483860986630821E-2</v>
      </c>
      <c r="AW15" s="96">
        <f t="shared" ref="AW15:AW20" si="58">IF(AW3=0,NA(),(AW3/AR3)^(1/5)-1)</f>
        <v>4.5425129811427656E-2</v>
      </c>
      <c r="AX15" s="96">
        <f t="shared" ref="AX15:AX20" si="59">IF(AX3=0,NA(),(AX3/AS3)^(1/5)-1)</f>
        <v>4.2701774623561395E-2</v>
      </c>
      <c r="AY15" s="96">
        <f t="shared" ref="AY15:AY20" si="60">IF(AY3=0,NA(),(AY3/AT3)^(1/5)-1)</f>
        <v>3.995089233770166E-2</v>
      </c>
      <c r="AZ15" s="96">
        <f t="shared" ref="AZ15:AZ20" si="61">IF(AZ3=0,NA(),(AZ3/AU3)^(1/5)-1)</f>
        <v>3.7144156991254507E-2</v>
      </c>
      <c r="BA15" s="96" t="e">
        <f t="shared" ref="BA15:BA20" si="62">IF(BA3=0,NA(),(BA3/AV3)^(1/5)-1)</f>
        <v>#N/A</v>
      </c>
      <c r="BB15" s="96" t="e">
        <f t="shared" ref="BB15:BB20" si="63">IF(BB3=0,NA(),(BB3/AW3)^(1/5)-1)</f>
        <v>#N/A</v>
      </c>
      <c r="BC15" s="96" t="e">
        <f t="shared" ref="BC15:BC20" si="64">IF(BC3=0,NA(),(BC3/AX3)^(1/5)-1)</f>
        <v>#N/A</v>
      </c>
      <c r="BD15" s="96" t="e">
        <f t="shared" ref="BD15:BD20" si="65">IF(BD3=0,NA(),(BD3/AY3)^(1/5)-1)</f>
        <v>#N/A</v>
      </c>
      <c r="BE15" s="96" t="e">
        <f t="shared" ref="BE15:BE20" si="66">IF(BE3=0,NA(),(BE3/AZ3)^(1/5)-1)</f>
        <v>#N/A</v>
      </c>
      <c r="BF15" s="96" t="e">
        <f t="shared" ref="BF15:BF20" si="67">IF(BF3=0,NA(),(BF3/BA3)^(1/5)-1)</f>
        <v>#N/A</v>
      </c>
      <c r="BG15" s="96" t="e">
        <f t="shared" ref="BG15:BG20" si="68">IF(BG3=0,NA(),(BG3/BB3)^(1/5)-1)</f>
        <v>#N/A</v>
      </c>
      <c r="BH15" s="96" t="e">
        <f t="shared" ref="BH15:BH20" si="69">IF(BH3=0,NA(),(BH3/BC3)^(1/5)-1)</f>
        <v>#N/A</v>
      </c>
      <c r="BI15" s="96" t="e">
        <f t="shared" ref="BI15:BI20" si="70">IF(BI3=0,NA(),(BI3/BD3)^(1/5)-1)</f>
        <v>#N/A</v>
      </c>
      <c r="BJ15" s="96" t="e">
        <f t="shared" ref="BJ15:BJ20" si="71">IF(BJ3=0,NA(),(BJ3/BE3)^(1/5)-1)</f>
        <v>#N/A</v>
      </c>
      <c r="BK15" s="96" t="e">
        <f t="shared" ref="BK15:BK20" si="72">IF(BK3=0,NA(),(BK3/BF3)^(1/5)-1)</f>
        <v>#N/A</v>
      </c>
      <c r="BL15" s="96" t="e">
        <f t="shared" ref="BL15:BL20" si="73">IF(BL3=0,NA(),(BL3/BG3)^(1/5)-1)</f>
        <v>#N/A</v>
      </c>
      <c r="BM15" s="96" t="e">
        <f t="shared" ref="BM15:BM20" si="74">IF(BM3=0,NA(),(BM3/BH3)^(1/5)-1)</f>
        <v>#N/A</v>
      </c>
      <c r="BN15" s="96" t="e">
        <f t="shared" ref="BN15:BN20" si="75">IF(BN3=0,NA(),(BN3/BI3)^(1/5)-1)</f>
        <v>#N/A</v>
      </c>
      <c r="BO15" s="96" t="e">
        <f t="shared" ref="BO15:BO20" si="76">IF(BO3=0,NA(),(BO3/BJ3)^(1/5)-1)</f>
        <v>#N/A</v>
      </c>
      <c r="BP15" s="96" t="e">
        <f t="shared" ref="BP15:BP20" si="77">IF(BP3=0,NA(),(BP3/BK3)^(1/5)-1)</f>
        <v>#N/A</v>
      </c>
      <c r="BQ15" s="96" t="e">
        <f t="shared" ref="BQ15:BQ20" si="78">IF(BQ3=0,NA(),(BQ3/BL3)^(1/5)-1)</f>
        <v>#N/A</v>
      </c>
      <c r="BR15" s="96" t="e">
        <f t="shared" ref="BR15:BR20" si="79">IF(BR3=0,NA(),(BR3/BM3)^(1/5)-1)</f>
        <v>#N/A</v>
      </c>
      <c r="BS15" s="96" t="e">
        <f t="shared" ref="BS15:BS20" si="80">IF(BS3=0,NA(),(BS3/BN3)^(1/5)-1)</f>
        <v>#N/A</v>
      </c>
      <c r="BT15" s="96" t="e">
        <f t="shared" ref="BT15:BT20" si="81">IF(BT3=0,NA(),(BT3/BO3)^(1/5)-1)</f>
        <v>#N/A</v>
      </c>
      <c r="BU15" s="96" t="e">
        <f t="shared" ref="BU15:BU20" si="82">IF(BU3=0,NA(),(BU3/BP3)^(1/5)-1)</f>
        <v>#N/A</v>
      </c>
      <c r="BV15" s="96" t="e">
        <f t="shared" ref="BV15:BV20" si="83">IF(BV3=0,NA(),(BV3/BQ3)^(1/5)-1)</f>
        <v>#N/A</v>
      </c>
      <c r="BW15" s="96" t="e">
        <f t="shared" ref="BW15:BW20" si="84">IF(BW3=0,NA(),(BW3/BR3)^(1/5)-1)</f>
        <v>#N/A</v>
      </c>
      <c r="BX15" s="96" t="e">
        <f t="shared" ref="BX15:BX20" si="85">IF(BX3=0,NA(),(BX3/BS3)^(1/5)-1)</f>
        <v>#N/A</v>
      </c>
      <c r="BY15" s="96" t="e">
        <f t="shared" ref="BY15:BY20" si="86">IF(BY3=0,NA(),(BY3/BT3)^(1/5)-1)</f>
        <v>#N/A</v>
      </c>
      <c r="BZ15" s="96" t="e">
        <f t="shared" ref="BZ15:BZ20" si="87">IF(BZ3=0,NA(),(BZ3/BU3)^(1/5)-1)</f>
        <v>#N/A</v>
      </c>
      <c r="CA15" s="96" t="e">
        <f t="shared" ref="CA15:CA20" si="88">IF(CA3=0,NA(),(CA3/BV3)^(1/5)-1)</f>
        <v>#N/A</v>
      </c>
      <c r="CB15" s="96" t="e">
        <f t="shared" ref="CB15:CB20" si="89">IF(CB3=0,NA(),(CB3/BW3)^(1/5)-1)</f>
        <v>#N/A</v>
      </c>
      <c r="CC15" s="96" t="e">
        <f t="shared" ref="CC15:CC20" si="90">IF(CC3=0,NA(),(CC3/BX3)^(1/5)-1)</f>
        <v>#N/A</v>
      </c>
      <c r="CD15" s="96" t="e">
        <f t="shared" ref="CD15:CD20" si="91">IF(CD3=0,NA(),(CD3/BY3)^(1/5)-1)</f>
        <v>#N/A</v>
      </c>
      <c r="CE15" s="96" t="e">
        <f t="shared" ref="CE15:CE20" si="92">IF(CE3=0,NA(),(CE3/BZ3)^(1/5)-1)</f>
        <v>#N/A</v>
      </c>
      <c r="CF15" s="96" t="e">
        <f t="shared" ref="CF15:CF20" si="93">IF(CF3=0,NA(),(CF3/CA3)^(1/5)-1)</f>
        <v>#N/A</v>
      </c>
      <c r="CG15" s="96" t="e">
        <f t="shared" ref="CG15:CG20" si="94">IF(CG3=0,NA(),(CG3/CB3)^(1/5)-1)</f>
        <v>#N/A</v>
      </c>
      <c r="CH15" s="96" t="e">
        <f t="shared" ref="CH15:CH20" si="95">IF(CH3=0,NA(),(CH3/CC3)^(1/5)-1)</f>
        <v>#N/A</v>
      </c>
      <c r="CI15" s="96" t="e">
        <f t="shared" ref="CI15:CI20" si="96">IF(CI3=0,NA(),(CI3/CD3)^(1/5)-1)</f>
        <v>#N/A</v>
      </c>
      <c r="CJ15" s="96" t="e">
        <f t="shared" ref="CJ15:CJ20" si="97">IF(CJ3=0,NA(),(CJ3/CE3)^(1/5)-1)</f>
        <v>#N/A</v>
      </c>
      <c r="CK15" s="96" t="e">
        <f t="shared" ref="CK15:CK20" si="98">IF(CK3=0,NA(),(CK3/CF3)^(1/5)-1)</f>
        <v>#N/A</v>
      </c>
      <c r="CL15" s="96" t="e">
        <f t="shared" ref="CL15:CL20" si="99">IF(CL3=0,NA(),(CL3/CG3)^(1/5)-1)</f>
        <v>#N/A</v>
      </c>
      <c r="CM15" s="96" t="e">
        <f t="shared" ref="CM15:CM20" si="100">IF(CM3=0,NA(),(CM3/CH3)^(1/5)-1)</f>
        <v>#N/A</v>
      </c>
      <c r="CN15" s="96" t="e">
        <f t="shared" ref="CN15:CN20" si="101">IF(CN3=0,NA(),(CN3/CI3)^(1/5)-1)</f>
        <v>#N/A</v>
      </c>
      <c r="CO15" s="96" t="e">
        <f t="shared" ref="CO15:CO20" si="102">IF(CO3=0,NA(),(CO3/CJ3)^(1/5)-1)</f>
        <v>#N/A</v>
      </c>
      <c r="CP15" s="96" t="e">
        <f t="shared" ref="CP15:CP20" si="103">IF(CP3=0,NA(),(CP3/CK3)^(1/5)-1)</f>
        <v>#N/A</v>
      </c>
      <c r="CQ15" s="96" t="e">
        <f t="shared" ref="CQ15:CQ20" si="104">IF(CQ3=0,NA(),(CQ3/CL3)^(1/5)-1)</f>
        <v>#N/A</v>
      </c>
      <c r="CR15" s="96" t="e">
        <f t="shared" ref="CR15:CR20" si="105">IF(CR3=0,NA(),(CR3/CM3)^(1/5)-1)</f>
        <v>#N/A</v>
      </c>
      <c r="CS15" s="96" t="e">
        <f t="shared" ref="CS15:CS20" si="106">IF(CS3=0,NA(),(CS3/CN3)^(1/5)-1)</f>
        <v>#N/A</v>
      </c>
      <c r="CT15" s="96" t="e">
        <f t="shared" ref="CT15:CT20" si="107">IF(CT3=0,NA(),(CT3/CO3)^(1/5)-1)</f>
        <v>#N/A</v>
      </c>
      <c r="CU15" s="96" t="e">
        <f t="shared" ref="CU15:CU20" si="108">IF(CU3=0,NA(),(CU3/CP3)^(1/5)-1)</f>
        <v>#N/A</v>
      </c>
      <c r="CV15" s="96" t="e">
        <f t="shared" ref="CV15:CV20" si="109">IF(CV3=0,NA(),(CV3/CQ3)^(1/5)-1)</f>
        <v>#N/A</v>
      </c>
      <c r="CW15" s="96" t="e">
        <f t="shared" ref="CW15:CW20" si="110">IF(CW3=0,NA(),(CW3/CR3)^(1/5)-1)</f>
        <v>#N/A</v>
      </c>
      <c r="CX15" s="96" t="e">
        <f t="shared" ref="CX15:CX20" si="111">IF(CX3=0,NA(),(CX3/CS3)^(1/5)-1)</f>
        <v>#N/A</v>
      </c>
      <c r="CY15" s="96" t="e">
        <f t="shared" ref="CY15:CY20" si="112">IF(CY3=0,NA(),(CY3/CT3)^(1/5)-1)</f>
        <v>#N/A</v>
      </c>
      <c r="CZ15" s="96" t="e">
        <f t="shared" ref="CZ15:CZ20" si="113">IF(CZ3=0,NA(),(CZ3/CU3)^(1/5)-1)</f>
        <v>#N/A</v>
      </c>
      <c r="DA15" s="96" t="e">
        <f t="shared" ref="DA15:DA20" si="114">IF(DA3=0,NA(),(DA3/CV3)^(1/5)-1)</f>
        <v>#N/A</v>
      </c>
      <c r="DB15" s="96" t="e">
        <f t="shared" ref="DB15:DB20" si="115">IF(DB3=0,NA(),(DB3/CW3)^(1/5)-1)</f>
        <v>#N/A</v>
      </c>
      <c r="DC15" s="96" t="e">
        <f t="shared" ref="DC15:DC20" si="116">IF(DC3=0,NA(),(DC3/CX3)^(1/5)-1)</f>
        <v>#N/A</v>
      </c>
      <c r="DD15" s="96" t="e">
        <f t="shared" ref="DD15:DD20" si="117">IF(DD3=0,NA(),(DD3/CY3)^(1/5)-1)</f>
        <v>#N/A</v>
      </c>
      <c r="DE15" s="96" t="e">
        <f t="shared" ref="DE15:DE20" si="118">IF(DE3=0,NA(),(DE3/CZ3)^(1/5)-1)</f>
        <v>#N/A</v>
      </c>
      <c r="DF15" s="96" t="e">
        <f t="shared" ref="DF15:DF20" si="119">IF(DF3=0,NA(),(DF3/DA3)^(1/5)-1)</f>
        <v>#N/A</v>
      </c>
      <c r="DG15" s="96" t="e">
        <f t="shared" ref="DG15:DG20" si="120">IF(DG3=0,NA(),(DG3/DB3)^(1/5)-1)</f>
        <v>#N/A</v>
      </c>
      <c r="DH15" s="96" t="e">
        <f t="shared" ref="DH15:DH20" si="121">IF(DH3=0,NA(),(DH3/DC3)^(1/5)-1)</f>
        <v>#N/A</v>
      </c>
      <c r="DI15" s="96" t="e">
        <f t="shared" ref="DI15:DI20" si="122">IF(DI3=0,NA(),(DI3/DD3)^(1/5)-1)</f>
        <v>#N/A</v>
      </c>
      <c r="DJ15" s="96" t="e">
        <f t="shared" ref="DJ15:DJ20" si="123">IF(DJ3=0,NA(),(DJ3/DE3)^(1/5)-1)</f>
        <v>#N/A</v>
      </c>
      <c r="DK15" s="96" t="e">
        <f t="shared" ref="DK15:DK20" si="124">IF(DK3=0,NA(),(DK3/DF3)^(1/5)-1)</f>
        <v>#N/A</v>
      </c>
      <c r="DL15" s="96" t="e">
        <f t="shared" ref="DL15:DL20" si="125">IF(DL3=0,NA(),(DL3/DG3)^(1/5)-1)</f>
        <v>#N/A</v>
      </c>
      <c r="DM15" s="96" t="e">
        <f t="shared" ref="DM15:DM20" si="126">IF(DM3=0,NA(),(DM3/DH3)^(1/5)-1)</f>
        <v>#N/A</v>
      </c>
      <c r="DN15" s="96" t="e">
        <f t="shared" ref="DN15:DN20" si="127">IF(DN3=0,NA(),(DN3/DI3)^(1/5)-1)</f>
        <v>#N/A</v>
      </c>
      <c r="DO15" s="96" t="e">
        <f t="shared" ref="DO15:DO20" si="128">IF(DO3=0,NA(),(DO3/DJ3)^(1/5)-1)</f>
        <v>#N/A</v>
      </c>
      <c r="DP15" s="96" t="e">
        <f t="shared" ref="DP15:DP20" si="129">IF(DP3=0,NA(),(DP3/DK3)^(1/5)-1)</f>
        <v>#N/A</v>
      </c>
      <c r="DQ15" s="96" t="e">
        <f t="shared" ref="DQ15:DQ20" si="130">IF(DQ3=0,NA(),(DQ3/DL3)^(1/5)-1)</f>
        <v>#N/A</v>
      </c>
      <c r="DR15" s="96" t="e">
        <f t="shared" ref="DR15:DR20" si="131">IF(DR3=0,NA(),(DR3/DM3)^(1/5)-1)</f>
        <v>#N/A</v>
      </c>
      <c r="DS15" s="96" t="e">
        <f t="shared" ref="DS15:DS20" si="132">IF(DS3=0,NA(),(DS3/DN3)^(1/5)-1)</f>
        <v>#N/A</v>
      </c>
      <c r="DT15" s="96" t="e">
        <f t="shared" ref="DT15:DT20" si="133">IF(DT3=0,NA(),(DT3/DO3)^(1/5)-1)</f>
        <v>#N/A</v>
      </c>
      <c r="DU15" s="96" t="e">
        <f t="shared" ref="DU15:DU20" si="134">IF(DU3=0,NA(),(DU3/DP3)^(1/5)-1)</f>
        <v>#N/A</v>
      </c>
      <c r="DV15" s="96" t="e">
        <f t="shared" ref="DV15:DV20" si="135">IF(DV3=0,NA(),(DV3/DQ3)^(1/5)-1)</f>
        <v>#N/A</v>
      </c>
      <c r="DW15" s="96" t="e">
        <f t="shared" ref="DW15:DW20" si="136">IF(DW3=0,NA(),(DW3/DR3)^(1/5)-1)</f>
        <v>#N/A</v>
      </c>
      <c r="DX15" s="96" t="e">
        <f t="shared" ref="DX15:DX20" si="137">IF(DX3=0,NA(),(DX3/DS3)^(1/5)-1)</f>
        <v>#N/A</v>
      </c>
      <c r="DY15" s="96" t="e">
        <f t="shared" ref="DY15:DY20" si="138">IF(DY3=0,NA(),(DY3/DT3)^(1/5)-1)</f>
        <v>#N/A</v>
      </c>
      <c r="DZ15" s="96" t="e">
        <f t="shared" ref="DZ15:DZ20" si="139">IF(DZ3=0,NA(),(DZ3/DU3)^(1/5)-1)</f>
        <v>#N/A</v>
      </c>
      <c r="EA15" s="96" t="e">
        <f t="shared" ref="EA15:EA20" si="140">IF(EA3=0,NA(),(EA3/DV3)^(1/5)-1)</f>
        <v>#N/A</v>
      </c>
      <c r="EB15" s="96" t="e">
        <f t="shared" ref="EB15:EB20" si="141">IF(EB3=0,NA(),(EB3/DW3)^(1/5)-1)</f>
        <v>#N/A</v>
      </c>
      <c r="EC15" s="96" t="e">
        <f t="shared" ref="EC15:EC20" si="142">IF(EC3=0,NA(),(EC3/DX3)^(1/5)-1)</f>
        <v>#N/A</v>
      </c>
      <c r="ED15" s="96" t="e">
        <f t="shared" ref="ED15:ED20" si="143">IF(ED3=0,NA(),(ED3/DY3)^(1/5)-1)</f>
        <v>#N/A</v>
      </c>
      <c r="EE15" s="96" t="e">
        <f t="shared" ref="EE15:EE20" si="144">IF(EE3=0,NA(),(EE3/DZ3)^(1/5)-1)</f>
        <v>#N/A</v>
      </c>
      <c r="EF15" s="96" t="e">
        <f t="shared" ref="EF15:EF20" si="145">IF(EF3=0,NA(),(EF3/EA3)^(1/5)-1)</f>
        <v>#N/A</v>
      </c>
      <c r="EG15" s="96" t="e">
        <f t="shared" ref="EG15:EG20" si="146">IF(EG3=0,NA(),(EG3/EB3)^(1/5)-1)</f>
        <v>#N/A</v>
      </c>
      <c r="EH15" s="96" t="e">
        <f t="shared" ref="EH15:EH20" si="147">IF(EH3=0,NA(),(EH3/EC3)^(1/5)-1)</f>
        <v>#N/A</v>
      </c>
      <c r="EI15" s="96" t="e">
        <f t="shared" ref="EI15:EI20" si="148">IF(EI3=0,NA(),(EI3/ED3)^(1/5)-1)</f>
        <v>#N/A</v>
      </c>
      <c r="EJ15" s="96" t="e">
        <f t="shared" ref="EJ15:EJ20" si="149">IF(EJ3=0,NA(),(EJ3/EE3)^(1/5)-1)</f>
        <v>#N/A</v>
      </c>
      <c r="EK15" s="96" t="e">
        <f t="shared" ref="EK15:EK20" si="150">IF(EK3=0,NA(),(EK3/EF3)^(1/5)-1)</f>
        <v>#N/A</v>
      </c>
      <c r="EL15" s="96" t="e">
        <f t="shared" ref="EL15:EL20" si="151">IF(EL3=0,NA(),(EL3/EG3)^(1/5)-1)</f>
        <v>#N/A</v>
      </c>
      <c r="EM15" s="96" t="e">
        <f t="shared" ref="EM15:EM20" si="152">IF(EM3=0,NA(),(EM3/EH3)^(1/5)-1)</f>
        <v>#N/A</v>
      </c>
      <c r="EN15" s="96" t="e">
        <f t="shared" ref="EN15:EN20" si="153">IF(EN3=0,NA(),(EN3/EI3)^(1/5)-1)</f>
        <v>#N/A</v>
      </c>
      <c r="EO15" s="96" t="e">
        <f t="shared" ref="EO15:EO20" si="154">IF(EO3=0,NA(),(EO3/EJ3)^(1/5)-1)</f>
        <v>#N/A</v>
      </c>
      <c r="EP15" s="96" t="e">
        <f t="shared" ref="EP15:EP20" si="155">IF(EP3=0,NA(),(EP3/EK3)^(1/5)-1)</f>
        <v>#N/A</v>
      </c>
      <c r="EQ15" s="96" t="e">
        <f t="shared" ref="EQ15:EQ20" si="156">IF(EQ3=0,NA(),(EQ3/EL3)^(1/5)-1)</f>
        <v>#N/A</v>
      </c>
      <c r="ER15" s="96" t="e">
        <f t="shared" ref="ER15:ER20" si="157">IF(ER3=0,NA(),(ER3/EM3)^(1/5)-1)</f>
        <v>#N/A</v>
      </c>
      <c r="ES15" s="96" t="e">
        <f t="shared" ref="ES15:ES20" si="158">IF(ES3=0,NA(),(ES3/EN3)^(1/5)-1)</f>
        <v>#N/A</v>
      </c>
      <c r="ET15" s="96" t="e">
        <f t="shared" ref="ET15:ET20" si="159">IF(ET3=0,NA(),(ET3/EO3)^(1/5)-1)</f>
        <v>#N/A</v>
      </c>
      <c r="EU15" s="96" t="e">
        <f t="shared" ref="EU15:EU20" si="160">IF(EU3=0,NA(),(EU3/EP3)^(1/5)-1)</f>
        <v>#N/A</v>
      </c>
      <c r="EV15" s="96" t="e">
        <f t="shared" ref="EV15:EV20" si="161">IF(EV3=0,NA(),(EV3/EQ3)^(1/5)-1)</f>
        <v>#N/A</v>
      </c>
      <c r="EW15" s="96" t="e">
        <f t="shared" ref="EW15:EW20" si="162">IF(EW3=0,NA(),(EW3/ER3)^(1/5)-1)</f>
        <v>#N/A</v>
      </c>
      <c r="EX15" s="96" t="e">
        <f t="shared" ref="EX15:EX20" si="163">IF(EX3=0,NA(),(EX3/ES3)^(1/5)-1)</f>
        <v>#N/A</v>
      </c>
      <c r="EY15" s="96" t="e">
        <f t="shared" ref="EY15:EY20" si="164">IF(EY3=0,NA(),(EY3/ET3)^(1/5)-1)</f>
        <v>#N/A</v>
      </c>
      <c r="EZ15" s="96" t="e">
        <f t="shared" ref="EZ15:EZ20" si="165">IF(EZ3=0,NA(),(EZ3/EU3)^(1/5)-1)</f>
        <v>#N/A</v>
      </c>
      <c r="FA15" s="96" t="e">
        <f t="shared" ref="FA15:FA20" si="166">IF(FA3=0,NA(),(FA3/EV3)^(1/5)-1)</f>
        <v>#N/A</v>
      </c>
      <c r="FB15" s="96" t="e">
        <f t="shared" ref="FB15:FB20" si="167">IF(FB3=0,NA(),(FB3/EW3)^(1/5)-1)</f>
        <v>#N/A</v>
      </c>
      <c r="FC15" s="96" t="e">
        <f t="shared" ref="FC15:FC20" si="168">IF(FC3=0,NA(),(FC3/EX3)^(1/5)-1)</f>
        <v>#N/A</v>
      </c>
      <c r="FD15" s="96" t="e">
        <f t="shared" ref="FD15:FD20" si="169">IF(FD3=0,NA(),(FD3/EY3)^(1/5)-1)</f>
        <v>#N/A</v>
      </c>
      <c r="FE15" s="96" t="e">
        <f t="shared" ref="FE15:FE20" si="170">IF(FE3=0,NA(),(FE3/EZ3)^(1/5)-1)</f>
        <v>#N/A</v>
      </c>
      <c r="FF15" s="96" t="e">
        <f t="shared" ref="FF15:FF20" si="171">IF(FF3=0,NA(),(FF3/FA3)^(1/5)-1)</f>
        <v>#N/A</v>
      </c>
      <c r="FG15" s="96" t="e">
        <f t="shared" ref="FG15:FG20" si="172">IF(FG3=0,NA(),(FG3/FB3)^(1/5)-1)</f>
        <v>#N/A</v>
      </c>
      <c r="FH15" s="96" t="e">
        <f t="shared" ref="FH15:FH20" si="173">IF(FH3=0,NA(),(FH3/FC3)^(1/5)-1)</f>
        <v>#N/A</v>
      </c>
      <c r="FI15" s="96" t="e">
        <f t="shared" ref="FI15:FI20" si="174">IF(FI3=0,NA(),(FI3/FD3)^(1/5)-1)</f>
        <v>#N/A</v>
      </c>
      <c r="FJ15" s="96" t="e">
        <f t="shared" ref="FJ15:FJ20" si="175">IF(FJ3=0,NA(),(FJ3/FE3)^(1/5)-1)</f>
        <v>#N/A</v>
      </c>
      <c r="FK15" s="96" t="e">
        <f t="shared" ref="FK15:FK20" si="176">IF(FK3=0,NA(),(FK3/FF3)^(1/5)-1)</f>
        <v>#N/A</v>
      </c>
      <c r="FL15" s="96" t="e">
        <f t="shared" ref="FL15:FL20" si="177">IF(FL3=0,NA(),(FL3/FG3)^(1/5)-1)</f>
        <v>#N/A</v>
      </c>
      <c r="FM15" s="96" t="e">
        <f t="shared" ref="FM15:FM20" si="178">IF(FM3=0,NA(),(FM3/FH3)^(1/5)-1)</f>
        <v>#N/A</v>
      </c>
      <c r="FN15" s="96" t="e">
        <f t="shared" ref="FN15:FN20" si="179">IF(FN3=0,NA(),(FN3/FI3)^(1/5)-1)</f>
        <v>#N/A</v>
      </c>
      <c r="FO15" s="96" t="e">
        <f t="shared" ref="FO15:FO20" si="180">IF(FO3=0,NA(),(FO3/FJ3)^(1/5)-1)</f>
        <v>#N/A</v>
      </c>
      <c r="FP15" s="96" t="e">
        <f t="shared" ref="FP15:FP20" si="181">IF(FP3=0,NA(),(FP3/FK3)^(1/5)-1)</f>
        <v>#N/A</v>
      </c>
      <c r="FQ15" s="96" t="e">
        <f t="shared" ref="FQ15:FQ20" si="182">IF(FQ3=0,NA(),(FQ3/FL3)^(1/5)-1)</f>
        <v>#N/A</v>
      </c>
      <c r="FR15" s="96" t="e">
        <f t="shared" ref="FR15:FR20" si="183">IF(FR3=0,NA(),(FR3/FM3)^(1/5)-1)</f>
        <v>#N/A</v>
      </c>
      <c r="FS15" s="96" t="e">
        <f t="shared" ref="FS15:FS20" si="184">IF(FS3=0,NA(),(FS3/FN3)^(1/5)-1)</f>
        <v>#N/A</v>
      </c>
      <c r="FT15" s="96" t="e">
        <f t="shared" ref="FT15:FT20" si="185">IF(FT3=0,NA(),(FT3/FO3)^(1/5)-1)</f>
        <v>#N/A</v>
      </c>
      <c r="FU15" s="96" t="e">
        <f t="shared" ref="FU15:FU20" si="186">IF(FU3=0,NA(),(FU3/FP3)^(1/5)-1)</f>
        <v>#N/A</v>
      </c>
      <c r="FV15" s="96" t="e">
        <f t="shared" ref="FV15:FV20" si="187">IF(FV3=0,NA(),(FV3/FQ3)^(1/5)-1)</f>
        <v>#N/A</v>
      </c>
      <c r="FW15" s="96" t="e">
        <f t="shared" ref="FW15:FW20" si="188">IF(FW3=0,NA(),(FW3/FR3)^(1/5)-1)</f>
        <v>#N/A</v>
      </c>
      <c r="FX15" s="96" t="e">
        <f t="shared" ref="FX15:FX20" si="189">IF(FX3=0,NA(),(FX3/FS3)^(1/5)-1)</f>
        <v>#N/A</v>
      </c>
      <c r="FY15" s="96" t="e">
        <f t="shared" ref="FY15:FY20" si="190">IF(FY3=0,NA(),(FY3/FT3)^(1/5)-1)</f>
        <v>#N/A</v>
      </c>
      <c r="FZ15" s="96" t="e">
        <f t="shared" ref="FZ15:FZ20" si="191">IF(FZ3=0,NA(),(FZ3/FU3)^(1/5)-1)</f>
        <v>#N/A</v>
      </c>
      <c r="GA15" s="96" t="e">
        <f t="shared" ref="GA15:GA20" si="192">IF(GA3=0,NA(),(GA3/FV3)^(1/5)-1)</f>
        <v>#N/A</v>
      </c>
      <c r="GB15" s="96" t="e">
        <f t="shared" ref="GB15:GB20" si="193">IF(GB3=0,NA(),(GB3/FW3)^(1/5)-1)</f>
        <v>#N/A</v>
      </c>
      <c r="GC15" s="96" t="e">
        <f t="shared" ref="GC15:GC20" si="194">IF(GC3=0,NA(),(GC3/FX3)^(1/5)-1)</f>
        <v>#N/A</v>
      </c>
      <c r="GD15" s="96" t="e">
        <f t="shared" ref="GD15:GD20" si="195">IF(GD3=0,NA(),(GD3/FY3)^(1/5)-1)</f>
        <v>#N/A</v>
      </c>
      <c r="GE15" s="96" t="e">
        <f t="shared" ref="GE15:GE20" si="196">IF(GE3=0,NA(),(GE3/FZ3)^(1/5)-1)</f>
        <v>#N/A</v>
      </c>
      <c r="GF15" s="96" t="e">
        <f t="shared" ref="GF15:GF20" si="197">IF(GF3=0,NA(),(GF3/GA3)^(1/5)-1)</f>
        <v>#N/A</v>
      </c>
      <c r="GG15" s="96" t="e">
        <f t="shared" ref="GG15:GG20" si="198">IF(GG3=0,NA(),(GG3/GB3)^(1/5)-1)</f>
        <v>#N/A</v>
      </c>
      <c r="GH15" s="96" t="e">
        <f t="shared" ref="GH15:GH20" si="199">IF(GH3=0,NA(),(GH3/GC3)^(1/5)-1)</f>
        <v>#N/A</v>
      </c>
      <c r="GI15" s="96" t="e">
        <f t="shared" ref="GI15:GI20" si="200">IF(GI3=0,NA(),(GI3/GD3)^(1/5)-1)</f>
        <v>#N/A</v>
      </c>
      <c r="GJ15" s="96" t="e">
        <f t="shared" ref="GJ15:GJ20" si="201">IF(GJ3=0,NA(),(GJ3/GE3)^(1/5)-1)</f>
        <v>#N/A</v>
      </c>
      <c r="GK15" s="96" t="e">
        <f t="shared" ref="GK15:GK20" si="202">IF(GK3=0,NA(),(GK3/GF3)^(1/5)-1)</f>
        <v>#N/A</v>
      </c>
      <c r="GL15" s="96" t="e">
        <f t="shared" ref="GL15:GL20" si="203">IF(GL3=0,NA(),(GL3/GG3)^(1/5)-1)</f>
        <v>#N/A</v>
      </c>
      <c r="GM15" s="96" t="e">
        <f t="shared" ref="GM15:GM20" si="204">IF(GM3=0,NA(),(GM3/GH3)^(1/5)-1)</f>
        <v>#N/A</v>
      </c>
      <c r="GN15" s="96" t="e">
        <f t="shared" ref="GN15:GN20" si="205">IF(GN3=0,NA(),(GN3/GI3)^(1/5)-1)</f>
        <v>#N/A</v>
      </c>
      <c r="GO15" s="96" t="e">
        <f t="shared" ref="GO15:GO20" si="206">IF(GO3=0,NA(),(GO3/GJ3)^(1/5)-1)</f>
        <v>#N/A</v>
      </c>
      <c r="GP15" s="96" t="e">
        <f t="shared" ref="GP15:GP20" si="207">IF(GP3=0,NA(),(GP3/GK3)^(1/5)-1)</f>
        <v>#N/A</v>
      </c>
      <c r="GQ15" s="96" t="e">
        <f t="shared" ref="GQ15:GQ20" si="208">IF(GQ3=0,NA(),(GQ3/GL3)^(1/5)-1)</f>
        <v>#N/A</v>
      </c>
      <c r="GR15" s="96" t="e">
        <f t="shared" ref="GR15:GR20" si="209">IF(GR3=0,NA(),(GR3/GM3)^(1/5)-1)</f>
        <v>#N/A</v>
      </c>
      <c r="GS15" s="96" t="e">
        <f t="shared" ref="GS15:GS20" si="210">IF(GS3=0,NA(),(GS3/GN3)^(1/5)-1)</f>
        <v>#N/A</v>
      </c>
      <c r="GT15" s="96" t="e">
        <f t="shared" ref="GT15:GT20" si="211">IF(GT3=0,NA(),(GT3/GO3)^(1/5)-1)</f>
        <v>#N/A</v>
      </c>
      <c r="GU15" s="96" t="e">
        <f t="shared" ref="GU15:GU20" si="212">IF(GU3=0,NA(),(GU3/GP3)^(1/5)-1)</f>
        <v>#N/A</v>
      </c>
      <c r="GV15" s="96" t="e">
        <f t="shared" ref="GV15:GV20" si="213">IF(GV3=0,NA(),(GV3/GQ3)^(1/5)-1)</f>
        <v>#N/A</v>
      </c>
      <c r="GW15" s="96" t="e">
        <f t="shared" ref="GW15:GW20" si="214">IF(GW3=0,NA(),(GW3/GR3)^(1/5)-1)</f>
        <v>#N/A</v>
      </c>
      <c r="GX15" s="96" t="e">
        <f t="shared" ref="GX15:GX20" si="215">IF(GX3=0,NA(),(GX3/GS3)^(1/5)-1)</f>
        <v>#N/A</v>
      </c>
      <c r="GY15" s="96" t="e">
        <f t="shared" ref="GY15:GY20" si="216">IF(GY3=0,NA(),(GY3/GT3)^(1/5)-1)</f>
        <v>#N/A</v>
      </c>
      <c r="GZ15" s="96" t="e">
        <f t="shared" ref="GZ15:GZ20" si="217">IF(GZ3=0,NA(),(GZ3/GU3)^(1/5)-1)</f>
        <v>#N/A</v>
      </c>
      <c r="HA15" s="96" t="e">
        <f t="shared" ref="HA15:HA20" si="218">IF(HA3=0,NA(),(HA3/GV3)^(1/5)-1)</f>
        <v>#N/A</v>
      </c>
      <c r="HB15" s="96" t="e">
        <f t="shared" ref="HB15:HB20" si="219">IF(HB3=0,NA(),(HB3/GW3)^(1/5)-1)</f>
        <v>#N/A</v>
      </c>
      <c r="HC15" s="96" t="e">
        <f t="shared" ref="HC15:HC20" si="220">IF(HC3=0,NA(),(HC3/GX3)^(1/5)-1)</f>
        <v>#N/A</v>
      </c>
      <c r="HD15" s="96" t="e">
        <f t="shared" ref="HD15:HD20" si="221">IF(HD3=0,NA(),(HD3/GY3)^(1/5)-1)</f>
        <v>#N/A</v>
      </c>
      <c r="HE15" s="96" t="e">
        <f t="shared" ref="HE15:HE20" si="222">IF(HE3=0,NA(),(HE3/GZ3)^(1/5)-1)</f>
        <v>#N/A</v>
      </c>
      <c r="HF15" s="96" t="e">
        <f t="shared" ref="HF15:HF20" si="223">IF(HF3=0,NA(),(HF3/HA3)^(1/5)-1)</f>
        <v>#N/A</v>
      </c>
      <c r="HG15" s="96" t="e">
        <f t="shared" ref="HG15:HG20" si="224">IF(HG3=0,NA(),(HG3/HB3)^(1/5)-1)</f>
        <v>#N/A</v>
      </c>
      <c r="HH15" s="96" t="e">
        <f t="shared" ref="HH15:HH20" si="225">IF(HH3=0,NA(),(HH3/HC3)^(1/5)-1)</f>
        <v>#N/A</v>
      </c>
      <c r="HI15" s="96" t="e">
        <f t="shared" ref="HI15:HI20" si="226">IF(HI3=0,NA(),(HI3/HD3)^(1/5)-1)</f>
        <v>#N/A</v>
      </c>
      <c r="HJ15" s="96" t="e">
        <f t="shared" ref="HJ15:HJ20" si="227">IF(HJ3=0,NA(),(HJ3/HE3)^(1/5)-1)</f>
        <v>#N/A</v>
      </c>
      <c r="HK15" s="96" t="e">
        <f t="shared" ref="HK15:HK20" si="228">IF(HK3=0,NA(),(HK3/HF3)^(1/5)-1)</f>
        <v>#N/A</v>
      </c>
      <c r="HL15" s="96" t="e">
        <f t="shared" ref="HL15:HL20" si="229">IF(HL3=0,NA(),(HL3/HG3)^(1/5)-1)</f>
        <v>#N/A</v>
      </c>
      <c r="HM15" s="96" t="e">
        <f t="shared" ref="HM15:HM20" si="230">IF(HM3=0,NA(),(HM3/HH3)^(1/5)-1)</f>
        <v>#N/A</v>
      </c>
      <c r="HN15" s="96" t="e">
        <f t="shared" ref="HN15:HN20" si="231">IF(HN3=0,NA(),(HN3/HI3)^(1/5)-1)</f>
        <v>#N/A</v>
      </c>
      <c r="HO15" s="96" t="e">
        <f t="shared" ref="HO15:HO20" si="232">IF(HO3=0,NA(),(HO3/HJ3)^(1/5)-1)</f>
        <v>#N/A</v>
      </c>
      <c r="HP15" s="96" t="e">
        <f t="shared" ref="HP15:HP20" si="233">IF(HP3=0,NA(),(HP3/HK3)^(1/5)-1)</f>
        <v>#N/A</v>
      </c>
      <c r="HQ15" s="96" t="e">
        <f t="shared" ref="HQ15:HQ20" si="234">IF(HQ3=0,NA(),(HQ3/HL3)^(1/5)-1)</f>
        <v>#N/A</v>
      </c>
      <c r="HR15" s="96" t="e">
        <f t="shared" ref="HR15:HR20" si="235">IF(HR3=0,NA(),(HR3/HM3)^(1/5)-1)</f>
        <v>#N/A</v>
      </c>
      <c r="HS15" s="96" t="e">
        <f t="shared" ref="HS15:HS20" si="236">IF(HS3=0,NA(),(HS3/HN3)^(1/5)-1)</f>
        <v>#N/A</v>
      </c>
      <c r="HT15" s="96" t="e">
        <f t="shared" ref="HT15:HT20" si="237">IF(HT3=0,NA(),(HT3/HO3)^(1/5)-1)</f>
        <v>#N/A</v>
      </c>
      <c r="HU15" s="96" t="e">
        <f t="shared" ref="HU15:HU20" si="238">IF(HU3=0,NA(),(HU3/HP3)^(1/5)-1)</f>
        <v>#N/A</v>
      </c>
      <c r="HV15" s="96" t="e">
        <f t="shared" ref="HV15:HV20" si="239">IF(HV3=0,NA(),(HV3/HQ3)^(1/5)-1)</f>
        <v>#N/A</v>
      </c>
      <c r="HW15" s="96" t="e">
        <f t="shared" ref="HW15:HW20" si="240">IF(HW3=0,NA(),(HW3/HR3)^(1/5)-1)</f>
        <v>#N/A</v>
      </c>
      <c r="HX15" s="96" t="e">
        <f t="shared" ref="HX15:HX20" si="241">IF(HX3=0,NA(),(HX3/HS3)^(1/5)-1)</f>
        <v>#N/A</v>
      </c>
      <c r="HY15" s="96" t="e">
        <f t="shared" ref="HY15:HY20" si="242">IF(HY3=0,NA(),(HY3/HT3)^(1/5)-1)</f>
        <v>#N/A</v>
      </c>
      <c r="HZ15" s="96" t="e">
        <f t="shared" ref="HZ15:HZ20" si="243">IF(HZ3=0,NA(),(HZ3/HU3)^(1/5)-1)</f>
        <v>#N/A</v>
      </c>
      <c r="IA15" s="96" t="e">
        <f t="shared" ref="IA15:IA20" si="244">IF(IA3=0,NA(),(IA3/HV3)^(1/5)-1)</f>
        <v>#N/A</v>
      </c>
      <c r="IB15" s="96" t="e">
        <f t="shared" ref="IB15:IB20" si="245">IF(IB3=0,NA(),(IB3/HW3)^(1/5)-1)</f>
        <v>#N/A</v>
      </c>
      <c r="IC15" s="96" t="e">
        <f t="shared" ref="IC15:IC20" si="246">IF(IC3=0,NA(),(IC3/HX3)^(1/5)-1)</f>
        <v>#N/A</v>
      </c>
      <c r="ID15" s="96" t="e">
        <f t="shared" ref="ID15:ID20" si="247">IF(ID3=0,NA(),(ID3/HY3)^(1/5)-1)</f>
        <v>#N/A</v>
      </c>
      <c r="IE15" s="96" t="e">
        <f t="shared" ref="IE15:IE20" si="248">IF(IE3=0,NA(),(IE3/HZ3)^(1/5)-1)</f>
        <v>#N/A</v>
      </c>
      <c r="IF15" s="96" t="e">
        <f t="shared" ref="IF15:IF20" si="249">IF(IF3=0,NA(),(IF3/IA3)^(1/5)-1)</f>
        <v>#N/A</v>
      </c>
      <c r="IG15" s="96" t="e">
        <f t="shared" ref="IG15:IG20" si="250">IF(IG3=0,NA(),(IG3/IB3)^(1/5)-1)</f>
        <v>#N/A</v>
      </c>
      <c r="IH15" s="96" t="e">
        <f t="shared" ref="IH15:IH20" si="251">IF(IH3=0,NA(),(IH3/IC3)^(1/5)-1)</f>
        <v>#N/A</v>
      </c>
      <c r="II15" s="96" t="e">
        <f t="shared" ref="II15:II20" si="252">IF(II3=0,NA(),(II3/ID3)^(1/5)-1)</f>
        <v>#N/A</v>
      </c>
      <c r="IJ15" s="96" t="e">
        <f t="shared" ref="IJ15:IJ20" si="253">IF(IJ3=0,NA(),(IJ3/IE3)^(1/5)-1)</f>
        <v>#N/A</v>
      </c>
      <c r="IK15" s="96" t="e">
        <f t="shared" ref="IK15:IK20" si="254">IF(IK3=0,NA(),(IK3/IF3)^(1/5)-1)</f>
        <v>#N/A</v>
      </c>
      <c r="IL15" s="96" t="e">
        <f t="shared" ref="IL15:IL20" si="255">IF(IL3=0,NA(),(IL3/IG3)^(1/5)-1)</f>
        <v>#N/A</v>
      </c>
      <c r="IM15" s="96" t="e">
        <f t="shared" ref="IM15:IM20" si="256">IF(IM3=0,NA(),(IM3/IH3)^(1/5)-1)</f>
        <v>#N/A</v>
      </c>
      <c r="IN15" s="96" t="e">
        <f t="shared" ref="IN15:IN20" si="257">IF(IN3=0,NA(),(IN3/II3)^(1/5)-1)</f>
        <v>#N/A</v>
      </c>
      <c r="IO15" s="96" t="e">
        <f t="shared" ref="IO15:IO20" si="258">IF(IO3=0,NA(),(IO3/IJ3)^(1/5)-1)</f>
        <v>#N/A</v>
      </c>
      <c r="IP15" s="96" t="e">
        <f t="shared" ref="IP15:IP20" si="259">IF(IP3=0,NA(),(IP3/IK3)^(1/5)-1)</f>
        <v>#N/A</v>
      </c>
      <c r="IQ15" s="96" t="e">
        <f t="shared" ref="IQ15:IQ20" si="260">IF(IQ3=0,NA(),(IQ3/IL3)^(1/5)-1)</f>
        <v>#N/A</v>
      </c>
      <c r="IR15" s="96" t="e">
        <f t="shared" ref="IR15:IR20" si="261">IF(IR3=0,NA(),(IR3/IM3)^(1/5)-1)</f>
        <v>#N/A</v>
      </c>
      <c r="IS15" s="96" t="e">
        <f t="shared" ref="IS15:IS20" si="262">IF(IS3=0,NA(),(IS3/IN3)^(1/5)-1)</f>
        <v>#N/A</v>
      </c>
      <c r="IT15" s="96" t="e">
        <f t="shared" ref="IT15:IT20" si="263">IF(IT3=0,NA(),(IT3/IO3)^(1/5)-1)</f>
        <v>#N/A</v>
      </c>
      <c r="IU15" s="96" t="e">
        <f t="shared" ref="IU15:IU20" si="264">IF(IU3=0,NA(),(IU3/IP3)^(1/5)-1)</f>
        <v>#N/A</v>
      </c>
      <c r="IV15" s="96" t="e">
        <f t="shared" ref="IV15:IV20" si="265">IF(IV3=0,NA(),(IV3/IQ3)^(1/5)-1)</f>
        <v>#N/A</v>
      </c>
      <c r="IW15" s="96" t="e">
        <f t="shared" ref="IW15:IW20" si="266">IF(IW3=0,NA(),(IW3/IR3)^(1/5)-1)</f>
        <v>#N/A</v>
      </c>
      <c r="IX15" s="96" t="e">
        <f t="shared" ref="IX15:IX20" si="267">IF(IX3=0,NA(),(IX3/IS3)^(1/5)-1)</f>
        <v>#N/A</v>
      </c>
      <c r="IY15" s="96" t="e">
        <f t="shared" ref="IY15:IY20" si="268">IF(IY3=0,NA(),(IY3/IT3)^(1/5)-1)</f>
        <v>#N/A</v>
      </c>
      <c r="IZ15" s="96" t="e">
        <f t="shared" ref="IZ15:IZ20" si="269">IF(IZ3=0,NA(),(IZ3/IU3)^(1/5)-1)</f>
        <v>#N/A</v>
      </c>
      <c r="JA15" s="96" t="e">
        <f t="shared" ref="JA15:JA20" si="270">IF(JA3=0,NA(),(JA3/IV3)^(1/5)-1)</f>
        <v>#N/A</v>
      </c>
      <c r="JB15" s="96" t="e">
        <f t="shared" ref="JB15:JB20" si="271">IF(JB3=0,NA(),(JB3/IW3)^(1/5)-1)</f>
        <v>#N/A</v>
      </c>
      <c r="JC15" s="96" t="e">
        <f t="shared" ref="JC15:JC20" si="272">IF(JC3=0,NA(),(JC3/IX3)^(1/5)-1)</f>
        <v>#N/A</v>
      </c>
      <c r="JD15" s="96" t="e">
        <f t="shared" ref="JD15:JD20" si="273">IF(JD3=0,NA(),(JD3/IY3)^(1/5)-1)</f>
        <v>#N/A</v>
      </c>
      <c r="JE15" s="96" t="e">
        <f t="shared" ref="JE15:JE20" si="274">IF(JE3=0,NA(),(JE3/IZ3)^(1/5)-1)</f>
        <v>#N/A</v>
      </c>
      <c r="JF15" s="96" t="e">
        <f t="shared" ref="JF15:JF20" si="275">IF(JF3=0,NA(),(JF3/JA3)^(1/5)-1)</f>
        <v>#N/A</v>
      </c>
      <c r="JG15" s="96" t="e">
        <f t="shared" ref="JG15:JG20" si="276">IF(JG3=0,NA(),(JG3/JB3)^(1/5)-1)</f>
        <v>#N/A</v>
      </c>
      <c r="JH15" s="96" t="e">
        <f t="shared" ref="JH15:JH20" si="277">IF(JH3=0,NA(),(JH3/JC3)^(1/5)-1)</f>
        <v>#N/A</v>
      </c>
      <c r="JI15" s="96" t="e">
        <f t="shared" ref="JI15:JI20" si="278">IF(JI3=0,NA(),(JI3/JD3)^(1/5)-1)</f>
        <v>#N/A</v>
      </c>
      <c r="JJ15" s="96" t="e">
        <f t="shared" ref="JJ15:JJ20" si="279">IF(JJ3=0,NA(),(JJ3/JE3)^(1/5)-1)</f>
        <v>#N/A</v>
      </c>
      <c r="JK15" s="96" t="e">
        <f t="shared" ref="JK15:JK20" si="280">IF(JK3=0,NA(),(JK3/JF3)^(1/5)-1)</f>
        <v>#N/A</v>
      </c>
      <c r="JL15" s="96" t="e">
        <f t="shared" ref="JL15:JL20" si="281">IF(JL3=0,NA(),(JL3/JG3)^(1/5)-1)</f>
        <v>#N/A</v>
      </c>
      <c r="JM15" s="96" t="e">
        <f t="shared" ref="JM15:JM20" si="282">IF(JM3=0,NA(),(JM3/JH3)^(1/5)-1)</f>
        <v>#N/A</v>
      </c>
      <c r="JN15" s="96" t="e">
        <f t="shared" ref="JN15:JN20" si="283">IF(JN3=0,NA(),(JN3/JI3)^(1/5)-1)</f>
        <v>#N/A</v>
      </c>
      <c r="JO15" s="96" t="e">
        <f t="shared" ref="JO15:JO20" si="284">IF(JO3=0,NA(),(JO3/JJ3)^(1/5)-1)</f>
        <v>#N/A</v>
      </c>
      <c r="JP15" s="96" t="e">
        <f t="shared" ref="JP15:JP20" si="285">IF(JP3=0,NA(),(JP3/JK3)^(1/5)-1)</f>
        <v>#N/A</v>
      </c>
      <c r="JQ15" s="96" t="e">
        <f t="shared" ref="JQ15:JQ20" si="286">IF(JQ3=0,NA(),(JQ3/JL3)^(1/5)-1)</f>
        <v>#N/A</v>
      </c>
      <c r="JR15" s="96" t="e">
        <f t="shared" ref="JR15:JR20" si="287">IF(JR3=0,NA(),(JR3/JM3)^(1/5)-1)</f>
        <v>#N/A</v>
      </c>
      <c r="JS15" s="96" t="e">
        <f t="shared" ref="JS15:JS20" si="288">IF(JS3=0,NA(),(JS3/JN3)^(1/5)-1)</f>
        <v>#N/A</v>
      </c>
      <c r="JT15" s="96" t="e">
        <f t="shared" ref="JT15:JT20" si="289">IF(JT3=0,NA(),(JT3/JO3)^(1/5)-1)</f>
        <v>#N/A</v>
      </c>
      <c r="JU15" s="96" t="e">
        <f t="shared" ref="JU15:JU20" si="290">IF(JU3=0,NA(),(JU3/JP3)^(1/5)-1)</f>
        <v>#N/A</v>
      </c>
      <c r="JV15" s="96" t="e">
        <f t="shared" ref="JV15:JV20" si="291">IF(JV3=0,NA(),(JV3/JQ3)^(1/5)-1)</f>
        <v>#N/A</v>
      </c>
      <c r="JW15" s="96" t="e">
        <f t="shared" ref="JW15:JW20" si="292">IF(JW3=0,NA(),(JW3/JR3)^(1/5)-1)</f>
        <v>#N/A</v>
      </c>
      <c r="JX15" s="96" t="e">
        <f t="shared" ref="JX15:JX20" si="293">IF(JX3=0,NA(),(JX3/JS3)^(1/5)-1)</f>
        <v>#N/A</v>
      </c>
      <c r="JY15" s="96" t="e">
        <f t="shared" ref="JY15:JY20" si="294">IF(JY3=0,NA(),(JY3/JT3)^(1/5)-1)</f>
        <v>#N/A</v>
      </c>
      <c r="JZ15" s="96" t="e">
        <f t="shared" ref="JZ15:JZ20" si="295">IF(JZ3=0,NA(),(JZ3/JU3)^(1/5)-1)</f>
        <v>#N/A</v>
      </c>
      <c r="KA15" s="96" t="e">
        <f t="shared" ref="KA15:KA20" si="296">IF(KA3=0,NA(),(KA3/JV3)^(1/5)-1)</f>
        <v>#N/A</v>
      </c>
      <c r="KB15" s="96" t="e">
        <f t="shared" ref="KB15:KB20" si="297">IF(KB3=0,NA(),(KB3/JW3)^(1/5)-1)</f>
        <v>#N/A</v>
      </c>
      <c r="KC15" s="96" t="e">
        <f t="shared" ref="KC15:KC20" si="298">IF(KC3=0,NA(),(KC3/JX3)^(1/5)-1)</f>
        <v>#N/A</v>
      </c>
      <c r="KD15" s="96" t="e">
        <f t="shared" ref="KD15:KD20" si="299">IF(KD3=0,NA(),(KD3/JY3)^(1/5)-1)</f>
        <v>#N/A</v>
      </c>
      <c r="KE15" s="96" t="e">
        <f t="shared" ref="KE15:KE20" si="300">IF(KE3=0,NA(),(KE3/JZ3)^(1/5)-1)</f>
        <v>#N/A</v>
      </c>
      <c r="KF15" s="96" t="e">
        <f t="shared" ref="KF15:KF20" si="301">IF(KF3=0,NA(),(KF3/KA3)^(1/5)-1)</f>
        <v>#N/A</v>
      </c>
      <c r="KG15" s="96" t="e">
        <f t="shared" ref="KG15:KG20" si="302">IF(KG3=0,NA(),(KG3/KB3)^(1/5)-1)</f>
        <v>#N/A</v>
      </c>
      <c r="KH15" s="96" t="e">
        <f t="shared" ref="KH15:KH20" si="303">IF(KH3=0,NA(),(KH3/KC3)^(1/5)-1)</f>
        <v>#N/A</v>
      </c>
      <c r="KI15" s="96" t="e">
        <f t="shared" ref="KI15:KI20" si="304">IF(KI3=0,NA(),(KI3/KD3)^(1/5)-1)</f>
        <v>#N/A</v>
      </c>
      <c r="KJ15" s="96" t="e">
        <f t="shared" ref="KJ15:KJ20" si="305">IF(KJ3=0,NA(),(KJ3/KE3)^(1/5)-1)</f>
        <v>#N/A</v>
      </c>
      <c r="KK15" s="96" t="e">
        <f t="shared" ref="KK15:KK20" si="306">IF(KK3=0,NA(),(KK3/KF3)^(1/5)-1)</f>
        <v>#N/A</v>
      </c>
      <c r="KL15" s="96" t="e">
        <f t="shared" ref="KL15:KL20" si="307">IF(KL3=0,NA(),(KL3/KG3)^(1/5)-1)</f>
        <v>#N/A</v>
      </c>
      <c r="KM15" s="96" t="e">
        <f t="shared" ref="KM15:KM20" si="308">IF(KM3=0,NA(),(KM3/KH3)^(1/5)-1)</f>
        <v>#N/A</v>
      </c>
      <c r="KN15" s="96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6">
        <f t="shared" si="16"/>
        <v>0.41780418361610816</v>
      </c>
      <c r="H16" s="96">
        <f t="shared" si="17"/>
        <v>0.37560809697707565</v>
      </c>
      <c r="I16" s="96">
        <f t="shared" si="18"/>
        <v>0.39383545302397005</v>
      </c>
      <c r="J16" s="96">
        <f t="shared" si="19"/>
        <v>0.350628514544846</v>
      </c>
      <c r="K16" s="96">
        <f t="shared" si="20"/>
        <v>0.30740216882390192</v>
      </c>
      <c r="L16" s="96">
        <f t="shared" si="21"/>
        <v>0.28316051892393612</v>
      </c>
      <c r="M16" s="96">
        <f t="shared" si="22"/>
        <v>0.27882354813973476</v>
      </c>
      <c r="N16" s="96">
        <f t="shared" si="23"/>
        <v>0.22305504742252458</v>
      </c>
      <c r="O16" s="96">
        <f t="shared" si="24"/>
        <v>0.23641485687317498</v>
      </c>
      <c r="P16" s="96">
        <f t="shared" si="25"/>
        <v>0.24135198734888585</v>
      </c>
      <c r="Q16" s="96">
        <f t="shared" si="26"/>
        <v>0.24316629678345403</v>
      </c>
      <c r="R16" s="96">
        <f t="shared" si="27"/>
        <v>0.21342295321980154</v>
      </c>
      <c r="S16" s="96">
        <f t="shared" si="28"/>
        <v>0.21867769906843249</v>
      </c>
      <c r="T16" s="96">
        <f t="shared" si="29"/>
        <v>0.20767580837116784</v>
      </c>
      <c r="U16" s="96">
        <f t="shared" si="30"/>
        <v>0.1908189439097252</v>
      </c>
      <c r="V16" s="96">
        <f t="shared" si="31"/>
        <v>0.18194701451195328</v>
      </c>
      <c r="W16" s="96">
        <f t="shared" si="32"/>
        <v>0.19514296978664381</v>
      </c>
      <c r="X16" s="96">
        <f t="shared" si="33"/>
        <v>0.17557946886657216</v>
      </c>
      <c r="Y16" s="96">
        <f t="shared" si="34"/>
        <v>0.15826655770115994</v>
      </c>
      <c r="Z16" s="96">
        <f t="shared" si="35"/>
        <v>0.15124332968746268</v>
      </c>
      <c r="AA16" s="96">
        <f t="shared" si="36"/>
        <v>0.14166863623747172</v>
      </c>
      <c r="AB16" s="96">
        <f t="shared" si="37"/>
        <v>0.13698271023699182</v>
      </c>
      <c r="AC16" s="96">
        <f t="shared" si="38"/>
        <v>0.13874834172187622</v>
      </c>
      <c r="AD16" s="96">
        <f t="shared" si="39"/>
        <v>0.13421313613568997</v>
      </c>
      <c r="AE16" s="96">
        <f t="shared" si="40"/>
        <v>0.12349617470848573</v>
      </c>
      <c r="AF16" s="96">
        <f t="shared" si="41"/>
        <v>0.11009514083520799</v>
      </c>
      <c r="AG16" s="96">
        <f t="shared" si="42"/>
        <v>9.6073982283988224E-2</v>
      </c>
      <c r="AH16" s="96">
        <f t="shared" si="43"/>
        <v>8.5070243600696482E-2</v>
      </c>
      <c r="AI16" s="96">
        <f t="shared" si="44"/>
        <v>7.9016004949355345E-2</v>
      </c>
      <c r="AJ16" s="96">
        <f t="shared" si="45"/>
        <v>7.6626797535477076E-2</v>
      </c>
      <c r="AK16" s="96">
        <f t="shared" si="46"/>
        <v>7.1465134350410686E-2</v>
      </c>
      <c r="AL16" s="96">
        <f t="shared" si="47"/>
        <v>6.4631352824874089E-2</v>
      </c>
      <c r="AM16" s="96">
        <f t="shared" si="48"/>
        <v>5.5930688970435183E-2</v>
      </c>
      <c r="AN16" s="96">
        <f t="shared" si="49"/>
        <v>5.0338756692994924E-2</v>
      </c>
      <c r="AO16" s="96">
        <f t="shared" si="50"/>
        <v>4.5009183934016761E-2</v>
      </c>
      <c r="AP16" s="96">
        <f t="shared" si="51"/>
        <v>4.1697938003269597E-2</v>
      </c>
      <c r="AQ16" s="96">
        <f t="shared" si="52"/>
        <v>4.1426009520221019E-2</v>
      </c>
      <c r="AR16" s="96">
        <f t="shared" si="53"/>
        <v>4.0380866628816348E-2</v>
      </c>
      <c r="AS16" s="96">
        <f t="shared" si="54"/>
        <v>3.6915523861692945E-2</v>
      </c>
      <c r="AT16" s="96">
        <f t="shared" si="55"/>
        <v>3.3048740052544989E-2</v>
      </c>
      <c r="AU16" s="96">
        <f t="shared" si="56"/>
        <v>3.0754701500822268E-2</v>
      </c>
      <c r="AV16" s="96">
        <f t="shared" si="57"/>
        <v>2.8775706410343105E-2</v>
      </c>
      <c r="AW16" s="96">
        <f t="shared" si="58"/>
        <v>2.7355649309817043E-2</v>
      </c>
      <c r="AX16" s="96">
        <f t="shared" si="59"/>
        <v>2.8133380022898669E-2</v>
      </c>
      <c r="AY16" s="96">
        <f t="shared" si="60"/>
        <v>2.89252597838352E-2</v>
      </c>
      <c r="AZ16" s="96">
        <f t="shared" si="61"/>
        <v>2.7293614194332294E-2</v>
      </c>
      <c r="BA16" s="96">
        <f t="shared" si="62"/>
        <v>2.4985320304500735E-2</v>
      </c>
      <c r="BB16" s="96">
        <f t="shared" si="63"/>
        <v>2.2762061215180651E-2</v>
      </c>
      <c r="BC16" s="96">
        <f t="shared" si="64"/>
        <v>2.0994898589835831E-2</v>
      </c>
      <c r="BD16" s="96">
        <f t="shared" si="65"/>
        <v>1.975955127843676E-2</v>
      </c>
      <c r="BE16" s="96">
        <f t="shared" si="66"/>
        <v>1.9775706406655269E-2</v>
      </c>
      <c r="BF16" s="96">
        <f t="shared" si="67"/>
        <v>1.9512980555050463E-2</v>
      </c>
      <c r="BG16" s="96">
        <f t="shared" si="68"/>
        <v>1.8747871284791273E-2</v>
      </c>
      <c r="BH16" s="96">
        <f t="shared" si="69"/>
        <v>1.7176344327505699E-2</v>
      </c>
      <c r="BI16" s="96">
        <f t="shared" si="70"/>
        <v>1.6706254100365747E-2</v>
      </c>
      <c r="BJ16" s="96" t="e">
        <f t="shared" si="71"/>
        <v>#N/A</v>
      </c>
      <c r="BK16" s="96" t="e">
        <f t="shared" si="72"/>
        <v>#N/A</v>
      </c>
      <c r="BL16" s="96" t="e">
        <f t="shared" si="73"/>
        <v>#N/A</v>
      </c>
      <c r="BM16" s="96" t="e">
        <f t="shared" si="74"/>
        <v>#N/A</v>
      </c>
      <c r="BN16" s="96" t="e">
        <f t="shared" si="75"/>
        <v>#N/A</v>
      </c>
      <c r="BO16" s="96" t="e">
        <f t="shared" si="76"/>
        <v>#N/A</v>
      </c>
      <c r="BP16" s="96" t="e">
        <f t="shared" si="77"/>
        <v>#N/A</v>
      </c>
      <c r="BQ16" s="96" t="e">
        <f t="shared" si="78"/>
        <v>#N/A</v>
      </c>
      <c r="BR16" s="96" t="e">
        <f t="shared" si="79"/>
        <v>#N/A</v>
      </c>
      <c r="BS16" s="96" t="e">
        <f t="shared" si="80"/>
        <v>#N/A</v>
      </c>
      <c r="BT16" s="96" t="e">
        <f t="shared" si="81"/>
        <v>#N/A</v>
      </c>
      <c r="BU16" s="96" t="e">
        <f t="shared" si="82"/>
        <v>#N/A</v>
      </c>
      <c r="BV16" s="96" t="e">
        <f t="shared" si="83"/>
        <v>#N/A</v>
      </c>
      <c r="BW16" s="96" t="e">
        <f t="shared" si="84"/>
        <v>#N/A</v>
      </c>
      <c r="BX16" s="96" t="e">
        <f t="shared" si="85"/>
        <v>#N/A</v>
      </c>
      <c r="BY16" s="96" t="e">
        <f t="shared" si="86"/>
        <v>#N/A</v>
      </c>
      <c r="BZ16" s="96" t="e">
        <f t="shared" si="87"/>
        <v>#N/A</v>
      </c>
      <c r="CA16" s="96" t="e">
        <f t="shared" si="88"/>
        <v>#N/A</v>
      </c>
      <c r="CB16" s="96" t="e">
        <f t="shared" si="89"/>
        <v>#N/A</v>
      </c>
      <c r="CC16" s="96" t="e">
        <f t="shared" si="90"/>
        <v>#N/A</v>
      </c>
      <c r="CD16" s="96" t="e">
        <f t="shared" si="91"/>
        <v>#N/A</v>
      </c>
      <c r="CE16" s="96" t="e">
        <f t="shared" si="92"/>
        <v>#N/A</v>
      </c>
      <c r="CF16" s="96" t="e">
        <f t="shared" si="93"/>
        <v>#N/A</v>
      </c>
      <c r="CG16" s="96" t="e">
        <f t="shared" si="94"/>
        <v>#N/A</v>
      </c>
      <c r="CH16" s="96" t="e">
        <f t="shared" si="95"/>
        <v>#N/A</v>
      </c>
      <c r="CI16" s="96" t="e">
        <f t="shared" si="96"/>
        <v>#N/A</v>
      </c>
      <c r="CJ16" s="96" t="e">
        <f t="shared" si="97"/>
        <v>#N/A</v>
      </c>
      <c r="CK16" s="96" t="e">
        <f t="shared" si="98"/>
        <v>#N/A</v>
      </c>
      <c r="CL16" s="96" t="e">
        <f t="shared" si="99"/>
        <v>#N/A</v>
      </c>
      <c r="CM16" s="96" t="e">
        <f t="shared" si="100"/>
        <v>#N/A</v>
      </c>
      <c r="CN16" s="96" t="e">
        <f t="shared" si="101"/>
        <v>#N/A</v>
      </c>
      <c r="CO16" s="96" t="e">
        <f t="shared" si="102"/>
        <v>#N/A</v>
      </c>
      <c r="CP16" s="96" t="e">
        <f t="shared" si="103"/>
        <v>#N/A</v>
      </c>
      <c r="CQ16" s="96" t="e">
        <f t="shared" si="104"/>
        <v>#N/A</v>
      </c>
      <c r="CR16" s="96" t="e">
        <f t="shared" si="105"/>
        <v>#N/A</v>
      </c>
      <c r="CS16" s="96" t="e">
        <f t="shared" si="106"/>
        <v>#N/A</v>
      </c>
      <c r="CT16" s="96" t="e">
        <f t="shared" si="107"/>
        <v>#N/A</v>
      </c>
      <c r="CU16" s="96" t="e">
        <f t="shared" si="108"/>
        <v>#N/A</v>
      </c>
      <c r="CV16" s="96" t="e">
        <f t="shared" si="109"/>
        <v>#N/A</v>
      </c>
      <c r="CW16" s="96" t="e">
        <f t="shared" si="110"/>
        <v>#N/A</v>
      </c>
      <c r="CX16" s="96" t="e">
        <f t="shared" si="111"/>
        <v>#N/A</v>
      </c>
      <c r="CY16" s="96" t="e">
        <f t="shared" si="112"/>
        <v>#N/A</v>
      </c>
      <c r="CZ16" s="96" t="e">
        <f t="shared" si="113"/>
        <v>#N/A</v>
      </c>
      <c r="DA16" s="96" t="e">
        <f t="shared" si="114"/>
        <v>#N/A</v>
      </c>
      <c r="DB16" s="96" t="e">
        <f t="shared" si="115"/>
        <v>#N/A</v>
      </c>
      <c r="DC16" s="96" t="e">
        <f t="shared" si="116"/>
        <v>#N/A</v>
      </c>
      <c r="DD16" s="96" t="e">
        <f t="shared" si="117"/>
        <v>#N/A</v>
      </c>
      <c r="DE16" s="96" t="e">
        <f t="shared" si="118"/>
        <v>#N/A</v>
      </c>
      <c r="DF16" s="96" t="e">
        <f t="shared" si="119"/>
        <v>#N/A</v>
      </c>
      <c r="DG16" s="96" t="e">
        <f t="shared" si="120"/>
        <v>#N/A</v>
      </c>
      <c r="DH16" s="96" t="e">
        <f t="shared" si="121"/>
        <v>#N/A</v>
      </c>
      <c r="DI16" s="96" t="e">
        <f t="shared" si="122"/>
        <v>#N/A</v>
      </c>
      <c r="DJ16" s="96" t="e">
        <f t="shared" si="123"/>
        <v>#N/A</v>
      </c>
      <c r="DK16" s="96" t="e">
        <f t="shared" si="124"/>
        <v>#N/A</v>
      </c>
      <c r="DL16" s="96" t="e">
        <f t="shared" si="125"/>
        <v>#N/A</v>
      </c>
      <c r="DM16" s="96" t="e">
        <f t="shared" si="126"/>
        <v>#N/A</v>
      </c>
      <c r="DN16" s="96" t="e">
        <f t="shared" si="127"/>
        <v>#N/A</v>
      </c>
      <c r="DO16" s="96" t="e">
        <f t="shared" si="128"/>
        <v>#N/A</v>
      </c>
      <c r="DP16" s="96" t="e">
        <f t="shared" si="129"/>
        <v>#N/A</v>
      </c>
      <c r="DQ16" s="96" t="e">
        <f t="shared" si="130"/>
        <v>#N/A</v>
      </c>
      <c r="DR16" s="96" t="e">
        <f t="shared" si="131"/>
        <v>#N/A</v>
      </c>
      <c r="DS16" s="96" t="e">
        <f t="shared" si="132"/>
        <v>#N/A</v>
      </c>
      <c r="DT16" s="96" t="e">
        <f t="shared" si="133"/>
        <v>#N/A</v>
      </c>
      <c r="DU16" s="96" t="e">
        <f t="shared" si="134"/>
        <v>#N/A</v>
      </c>
      <c r="DV16" s="96" t="e">
        <f t="shared" si="135"/>
        <v>#N/A</v>
      </c>
      <c r="DW16" s="96" t="e">
        <f t="shared" si="136"/>
        <v>#N/A</v>
      </c>
      <c r="DX16" s="96" t="e">
        <f t="shared" si="137"/>
        <v>#N/A</v>
      </c>
      <c r="DY16" s="96" t="e">
        <f t="shared" si="138"/>
        <v>#N/A</v>
      </c>
      <c r="DZ16" s="96" t="e">
        <f t="shared" si="139"/>
        <v>#N/A</v>
      </c>
      <c r="EA16" s="96" t="e">
        <f t="shared" si="140"/>
        <v>#N/A</v>
      </c>
      <c r="EB16" s="96" t="e">
        <f t="shared" si="141"/>
        <v>#N/A</v>
      </c>
      <c r="EC16" s="96" t="e">
        <f t="shared" si="142"/>
        <v>#N/A</v>
      </c>
      <c r="ED16" s="96" t="e">
        <f t="shared" si="143"/>
        <v>#N/A</v>
      </c>
      <c r="EE16" s="96" t="e">
        <f t="shared" si="144"/>
        <v>#N/A</v>
      </c>
      <c r="EF16" s="96" t="e">
        <f t="shared" si="145"/>
        <v>#N/A</v>
      </c>
      <c r="EG16" s="96" t="e">
        <f t="shared" si="146"/>
        <v>#N/A</v>
      </c>
      <c r="EH16" s="96" t="e">
        <f t="shared" si="147"/>
        <v>#N/A</v>
      </c>
      <c r="EI16" s="96" t="e">
        <f t="shared" si="148"/>
        <v>#N/A</v>
      </c>
      <c r="EJ16" s="96" t="e">
        <f t="shared" si="149"/>
        <v>#N/A</v>
      </c>
      <c r="EK16" s="96" t="e">
        <f t="shared" si="150"/>
        <v>#N/A</v>
      </c>
      <c r="EL16" s="96" t="e">
        <f t="shared" si="151"/>
        <v>#N/A</v>
      </c>
      <c r="EM16" s="96" t="e">
        <f t="shared" si="152"/>
        <v>#N/A</v>
      </c>
      <c r="EN16" s="96" t="e">
        <f t="shared" si="153"/>
        <v>#N/A</v>
      </c>
      <c r="EO16" s="96" t="e">
        <f t="shared" si="154"/>
        <v>#N/A</v>
      </c>
      <c r="EP16" s="96" t="e">
        <f t="shared" si="155"/>
        <v>#N/A</v>
      </c>
      <c r="EQ16" s="96" t="e">
        <f t="shared" si="156"/>
        <v>#N/A</v>
      </c>
      <c r="ER16" s="96" t="e">
        <f t="shared" si="157"/>
        <v>#N/A</v>
      </c>
      <c r="ES16" s="96" t="e">
        <f t="shared" si="158"/>
        <v>#N/A</v>
      </c>
      <c r="ET16" s="96" t="e">
        <f t="shared" si="159"/>
        <v>#N/A</v>
      </c>
      <c r="EU16" s="96" t="e">
        <f t="shared" si="160"/>
        <v>#N/A</v>
      </c>
      <c r="EV16" s="96" t="e">
        <f t="shared" si="161"/>
        <v>#N/A</v>
      </c>
      <c r="EW16" s="96" t="e">
        <f t="shared" si="162"/>
        <v>#N/A</v>
      </c>
      <c r="EX16" s="96" t="e">
        <f t="shared" si="163"/>
        <v>#N/A</v>
      </c>
      <c r="EY16" s="96" t="e">
        <f t="shared" si="164"/>
        <v>#N/A</v>
      </c>
      <c r="EZ16" s="96" t="e">
        <f t="shared" si="165"/>
        <v>#N/A</v>
      </c>
      <c r="FA16" s="96" t="e">
        <f t="shared" si="166"/>
        <v>#N/A</v>
      </c>
      <c r="FB16" s="96" t="e">
        <f t="shared" si="167"/>
        <v>#N/A</v>
      </c>
      <c r="FC16" s="96" t="e">
        <f t="shared" si="168"/>
        <v>#N/A</v>
      </c>
      <c r="FD16" s="96" t="e">
        <f t="shared" si="169"/>
        <v>#N/A</v>
      </c>
      <c r="FE16" s="96" t="e">
        <f t="shared" si="170"/>
        <v>#N/A</v>
      </c>
      <c r="FF16" s="96" t="e">
        <f t="shared" si="171"/>
        <v>#N/A</v>
      </c>
      <c r="FG16" s="96" t="e">
        <f t="shared" si="172"/>
        <v>#N/A</v>
      </c>
      <c r="FH16" s="96" t="e">
        <f t="shared" si="173"/>
        <v>#N/A</v>
      </c>
      <c r="FI16" s="96" t="e">
        <f t="shared" si="174"/>
        <v>#N/A</v>
      </c>
      <c r="FJ16" s="96" t="e">
        <f t="shared" si="175"/>
        <v>#N/A</v>
      </c>
      <c r="FK16" s="96" t="e">
        <f t="shared" si="176"/>
        <v>#N/A</v>
      </c>
      <c r="FL16" s="96" t="e">
        <f t="shared" si="177"/>
        <v>#N/A</v>
      </c>
      <c r="FM16" s="96" t="e">
        <f t="shared" si="178"/>
        <v>#N/A</v>
      </c>
      <c r="FN16" s="96" t="e">
        <f t="shared" si="179"/>
        <v>#N/A</v>
      </c>
      <c r="FO16" s="96" t="e">
        <f t="shared" si="180"/>
        <v>#N/A</v>
      </c>
      <c r="FP16" s="96" t="e">
        <f t="shared" si="181"/>
        <v>#N/A</v>
      </c>
      <c r="FQ16" s="96" t="e">
        <f t="shared" si="182"/>
        <v>#N/A</v>
      </c>
      <c r="FR16" s="96" t="e">
        <f t="shared" si="183"/>
        <v>#N/A</v>
      </c>
      <c r="FS16" s="96" t="e">
        <f t="shared" si="184"/>
        <v>#N/A</v>
      </c>
      <c r="FT16" s="96" t="e">
        <f t="shared" si="185"/>
        <v>#N/A</v>
      </c>
      <c r="FU16" s="96" t="e">
        <f t="shared" si="186"/>
        <v>#N/A</v>
      </c>
      <c r="FV16" s="96" t="e">
        <f t="shared" si="187"/>
        <v>#N/A</v>
      </c>
      <c r="FW16" s="96" t="e">
        <f t="shared" si="188"/>
        <v>#N/A</v>
      </c>
      <c r="FX16" s="96" t="e">
        <f t="shared" si="189"/>
        <v>#N/A</v>
      </c>
      <c r="FY16" s="96" t="e">
        <f t="shared" si="190"/>
        <v>#N/A</v>
      </c>
      <c r="FZ16" s="96" t="e">
        <f t="shared" si="191"/>
        <v>#N/A</v>
      </c>
      <c r="GA16" s="96" t="e">
        <f t="shared" si="192"/>
        <v>#N/A</v>
      </c>
      <c r="GB16" s="96" t="e">
        <f t="shared" si="193"/>
        <v>#N/A</v>
      </c>
      <c r="GC16" s="96" t="e">
        <f t="shared" si="194"/>
        <v>#N/A</v>
      </c>
      <c r="GD16" s="96" t="e">
        <f t="shared" si="195"/>
        <v>#N/A</v>
      </c>
      <c r="GE16" s="96" t="e">
        <f t="shared" si="196"/>
        <v>#N/A</v>
      </c>
      <c r="GF16" s="96" t="e">
        <f t="shared" si="197"/>
        <v>#N/A</v>
      </c>
      <c r="GG16" s="96" t="e">
        <f t="shared" si="198"/>
        <v>#N/A</v>
      </c>
      <c r="GH16" s="96" t="e">
        <f t="shared" si="199"/>
        <v>#N/A</v>
      </c>
      <c r="GI16" s="96" t="e">
        <f t="shared" si="200"/>
        <v>#N/A</v>
      </c>
      <c r="GJ16" s="96" t="e">
        <f t="shared" si="201"/>
        <v>#N/A</v>
      </c>
      <c r="GK16" s="96" t="e">
        <f t="shared" si="202"/>
        <v>#N/A</v>
      </c>
      <c r="GL16" s="96" t="e">
        <f t="shared" si="203"/>
        <v>#N/A</v>
      </c>
      <c r="GM16" s="96" t="e">
        <f t="shared" si="204"/>
        <v>#N/A</v>
      </c>
      <c r="GN16" s="96" t="e">
        <f t="shared" si="205"/>
        <v>#N/A</v>
      </c>
      <c r="GO16" s="96" t="e">
        <f t="shared" si="206"/>
        <v>#N/A</v>
      </c>
      <c r="GP16" s="96" t="e">
        <f t="shared" si="207"/>
        <v>#N/A</v>
      </c>
      <c r="GQ16" s="96" t="e">
        <f t="shared" si="208"/>
        <v>#N/A</v>
      </c>
      <c r="GR16" s="96" t="e">
        <f t="shared" si="209"/>
        <v>#N/A</v>
      </c>
      <c r="GS16" s="96" t="e">
        <f t="shared" si="210"/>
        <v>#N/A</v>
      </c>
      <c r="GT16" s="96" t="e">
        <f t="shared" si="211"/>
        <v>#N/A</v>
      </c>
      <c r="GU16" s="96" t="e">
        <f t="shared" si="212"/>
        <v>#N/A</v>
      </c>
      <c r="GV16" s="96" t="e">
        <f t="shared" si="213"/>
        <v>#N/A</v>
      </c>
      <c r="GW16" s="96" t="e">
        <f t="shared" si="214"/>
        <v>#N/A</v>
      </c>
      <c r="GX16" s="96" t="e">
        <f t="shared" si="215"/>
        <v>#N/A</v>
      </c>
      <c r="GY16" s="96" t="e">
        <f t="shared" si="216"/>
        <v>#N/A</v>
      </c>
      <c r="GZ16" s="96" t="e">
        <f t="shared" si="217"/>
        <v>#N/A</v>
      </c>
      <c r="HA16" s="96" t="e">
        <f t="shared" si="218"/>
        <v>#N/A</v>
      </c>
      <c r="HB16" s="96" t="e">
        <f t="shared" si="219"/>
        <v>#N/A</v>
      </c>
      <c r="HC16" s="96" t="e">
        <f t="shared" si="220"/>
        <v>#N/A</v>
      </c>
      <c r="HD16" s="96" t="e">
        <f t="shared" si="221"/>
        <v>#N/A</v>
      </c>
      <c r="HE16" s="96" t="e">
        <f t="shared" si="222"/>
        <v>#N/A</v>
      </c>
      <c r="HF16" s="96" t="e">
        <f t="shared" si="223"/>
        <v>#N/A</v>
      </c>
      <c r="HG16" s="96" t="e">
        <f t="shared" si="224"/>
        <v>#N/A</v>
      </c>
      <c r="HH16" s="96" t="e">
        <f t="shared" si="225"/>
        <v>#N/A</v>
      </c>
      <c r="HI16" s="96" t="e">
        <f t="shared" si="226"/>
        <v>#N/A</v>
      </c>
      <c r="HJ16" s="96" t="e">
        <f t="shared" si="227"/>
        <v>#N/A</v>
      </c>
      <c r="HK16" s="96" t="e">
        <f t="shared" si="228"/>
        <v>#N/A</v>
      </c>
      <c r="HL16" s="96" t="e">
        <f t="shared" si="229"/>
        <v>#N/A</v>
      </c>
      <c r="HM16" s="96" t="e">
        <f t="shared" si="230"/>
        <v>#N/A</v>
      </c>
      <c r="HN16" s="96" t="e">
        <f t="shared" si="231"/>
        <v>#N/A</v>
      </c>
      <c r="HO16" s="96" t="e">
        <f t="shared" si="232"/>
        <v>#N/A</v>
      </c>
      <c r="HP16" s="96" t="e">
        <f t="shared" si="233"/>
        <v>#N/A</v>
      </c>
      <c r="HQ16" s="96" t="e">
        <f t="shared" si="234"/>
        <v>#N/A</v>
      </c>
      <c r="HR16" s="96" t="e">
        <f t="shared" si="235"/>
        <v>#N/A</v>
      </c>
      <c r="HS16" s="96" t="e">
        <f t="shared" si="236"/>
        <v>#N/A</v>
      </c>
      <c r="HT16" s="96" t="e">
        <f t="shared" si="237"/>
        <v>#N/A</v>
      </c>
      <c r="HU16" s="96" t="e">
        <f t="shared" si="238"/>
        <v>#N/A</v>
      </c>
      <c r="HV16" s="96" t="e">
        <f t="shared" si="239"/>
        <v>#N/A</v>
      </c>
      <c r="HW16" s="96" t="e">
        <f t="shared" si="240"/>
        <v>#N/A</v>
      </c>
      <c r="HX16" s="96" t="e">
        <f t="shared" si="241"/>
        <v>#N/A</v>
      </c>
      <c r="HY16" s="96" t="e">
        <f t="shared" si="242"/>
        <v>#N/A</v>
      </c>
      <c r="HZ16" s="96" t="e">
        <f t="shared" si="243"/>
        <v>#N/A</v>
      </c>
      <c r="IA16" s="96" t="e">
        <f t="shared" si="244"/>
        <v>#N/A</v>
      </c>
      <c r="IB16" s="96" t="e">
        <f t="shared" si="245"/>
        <v>#N/A</v>
      </c>
      <c r="IC16" s="96" t="e">
        <f t="shared" si="246"/>
        <v>#N/A</v>
      </c>
      <c r="ID16" s="96" t="e">
        <f t="shared" si="247"/>
        <v>#N/A</v>
      </c>
      <c r="IE16" s="96" t="e">
        <f t="shared" si="248"/>
        <v>#N/A</v>
      </c>
      <c r="IF16" s="96" t="e">
        <f t="shared" si="249"/>
        <v>#N/A</v>
      </c>
      <c r="IG16" s="96" t="e">
        <f t="shared" si="250"/>
        <v>#N/A</v>
      </c>
      <c r="IH16" s="96" t="e">
        <f t="shared" si="251"/>
        <v>#N/A</v>
      </c>
      <c r="II16" s="96" t="e">
        <f t="shared" si="252"/>
        <v>#N/A</v>
      </c>
      <c r="IJ16" s="96" t="e">
        <f t="shared" si="253"/>
        <v>#N/A</v>
      </c>
      <c r="IK16" s="96" t="e">
        <f t="shared" si="254"/>
        <v>#N/A</v>
      </c>
      <c r="IL16" s="96" t="e">
        <f t="shared" si="255"/>
        <v>#N/A</v>
      </c>
      <c r="IM16" s="96" t="e">
        <f t="shared" si="256"/>
        <v>#N/A</v>
      </c>
      <c r="IN16" s="96" t="e">
        <f t="shared" si="257"/>
        <v>#N/A</v>
      </c>
      <c r="IO16" s="96" t="e">
        <f t="shared" si="258"/>
        <v>#N/A</v>
      </c>
      <c r="IP16" s="96" t="e">
        <f t="shared" si="259"/>
        <v>#N/A</v>
      </c>
      <c r="IQ16" s="96" t="e">
        <f t="shared" si="260"/>
        <v>#N/A</v>
      </c>
      <c r="IR16" s="96" t="e">
        <f t="shared" si="261"/>
        <v>#N/A</v>
      </c>
      <c r="IS16" s="96" t="e">
        <f t="shared" si="262"/>
        <v>#N/A</v>
      </c>
      <c r="IT16" s="96" t="e">
        <f t="shared" si="263"/>
        <v>#N/A</v>
      </c>
      <c r="IU16" s="96" t="e">
        <f t="shared" si="264"/>
        <v>#N/A</v>
      </c>
      <c r="IV16" s="96" t="e">
        <f t="shared" si="265"/>
        <v>#N/A</v>
      </c>
      <c r="IW16" s="96" t="e">
        <f t="shared" si="266"/>
        <v>#N/A</v>
      </c>
      <c r="IX16" s="96" t="e">
        <f t="shared" si="267"/>
        <v>#N/A</v>
      </c>
      <c r="IY16" s="96" t="e">
        <f t="shared" si="268"/>
        <v>#N/A</v>
      </c>
      <c r="IZ16" s="96" t="e">
        <f t="shared" si="269"/>
        <v>#N/A</v>
      </c>
      <c r="JA16" s="96" t="e">
        <f t="shared" si="270"/>
        <v>#N/A</v>
      </c>
      <c r="JB16" s="96" t="e">
        <f t="shared" si="271"/>
        <v>#N/A</v>
      </c>
      <c r="JC16" s="96" t="e">
        <f t="shared" si="272"/>
        <v>#N/A</v>
      </c>
      <c r="JD16" s="96" t="e">
        <f t="shared" si="273"/>
        <v>#N/A</v>
      </c>
      <c r="JE16" s="96" t="e">
        <f t="shared" si="274"/>
        <v>#N/A</v>
      </c>
      <c r="JF16" s="96" t="e">
        <f t="shared" si="275"/>
        <v>#N/A</v>
      </c>
      <c r="JG16" s="96" t="e">
        <f t="shared" si="276"/>
        <v>#N/A</v>
      </c>
      <c r="JH16" s="96" t="e">
        <f t="shared" si="277"/>
        <v>#N/A</v>
      </c>
      <c r="JI16" s="96" t="e">
        <f t="shared" si="278"/>
        <v>#N/A</v>
      </c>
      <c r="JJ16" s="96" t="e">
        <f t="shared" si="279"/>
        <v>#N/A</v>
      </c>
      <c r="JK16" s="96" t="e">
        <f t="shared" si="280"/>
        <v>#N/A</v>
      </c>
      <c r="JL16" s="96" t="e">
        <f t="shared" si="281"/>
        <v>#N/A</v>
      </c>
      <c r="JM16" s="96" t="e">
        <f t="shared" si="282"/>
        <v>#N/A</v>
      </c>
      <c r="JN16" s="96" t="e">
        <f t="shared" si="283"/>
        <v>#N/A</v>
      </c>
      <c r="JO16" s="96" t="e">
        <f t="shared" si="284"/>
        <v>#N/A</v>
      </c>
      <c r="JP16" s="96" t="e">
        <f t="shared" si="285"/>
        <v>#N/A</v>
      </c>
      <c r="JQ16" s="96" t="e">
        <f t="shared" si="286"/>
        <v>#N/A</v>
      </c>
      <c r="JR16" s="96" t="e">
        <f t="shared" si="287"/>
        <v>#N/A</v>
      </c>
      <c r="JS16" s="96" t="e">
        <f t="shared" si="288"/>
        <v>#N/A</v>
      </c>
      <c r="JT16" s="96" t="e">
        <f t="shared" si="289"/>
        <v>#N/A</v>
      </c>
      <c r="JU16" s="96" t="e">
        <f t="shared" si="290"/>
        <v>#N/A</v>
      </c>
      <c r="JV16" s="96" t="e">
        <f t="shared" si="291"/>
        <v>#N/A</v>
      </c>
      <c r="JW16" s="96" t="e">
        <f t="shared" si="292"/>
        <v>#N/A</v>
      </c>
      <c r="JX16" s="96" t="e">
        <f t="shared" si="293"/>
        <v>#N/A</v>
      </c>
      <c r="JY16" s="96" t="e">
        <f t="shared" si="294"/>
        <v>#N/A</v>
      </c>
      <c r="JZ16" s="96" t="e">
        <f t="shared" si="295"/>
        <v>#N/A</v>
      </c>
      <c r="KA16" s="96" t="e">
        <f t="shared" si="296"/>
        <v>#N/A</v>
      </c>
      <c r="KB16" s="96" t="e">
        <f t="shared" si="297"/>
        <v>#N/A</v>
      </c>
      <c r="KC16" s="96" t="e">
        <f t="shared" si="298"/>
        <v>#N/A</v>
      </c>
      <c r="KD16" s="96" t="e">
        <f t="shared" si="299"/>
        <v>#N/A</v>
      </c>
      <c r="KE16" s="96" t="e">
        <f t="shared" si="300"/>
        <v>#N/A</v>
      </c>
      <c r="KF16" s="96" t="e">
        <f t="shared" si="301"/>
        <v>#N/A</v>
      </c>
      <c r="KG16" s="96" t="e">
        <f t="shared" si="302"/>
        <v>#N/A</v>
      </c>
      <c r="KH16" s="96" t="e">
        <f t="shared" si="303"/>
        <v>#N/A</v>
      </c>
      <c r="KI16" s="96" t="e">
        <f t="shared" si="304"/>
        <v>#N/A</v>
      </c>
      <c r="KJ16" s="96" t="e">
        <f t="shared" si="305"/>
        <v>#N/A</v>
      </c>
      <c r="KK16" s="96" t="e">
        <f t="shared" si="306"/>
        <v>#N/A</v>
      </c>
      <c r="KL16" s="96" t="e">
        <f t="shared" si="307"/>
        <v>#N/A</v>
      </c>
      <c r="KM16" s="96" t="e">
        <f t="shared" si="308"/>
        <v>#N/A</v>
      </c>
      <c r="KN16" s="96" t="e">
        <f t="shared" si="309"/>
        <v>#N/A</v>
      </c>
    </row>
    <row r="17" spans="1:300" x14ac:dyDescent="0.3">
      <c r="A17" t="str">
        <f t="shared" si="15"/>
        <v>China</v>
      </c>
      <c r="G17" s="96">
        <f t="shared" si="16"/>
        <v>0.39325901136561003</v>
      </c>
      <c r="H17" s="96">
        <f t="shared" si="17"/>
        <v>0.5366407991088229</v>
      </c>
      <c r="I17" s="96">
        <f t="shared" si="18"/>
        <v>0.45922779999799834</v>
      </c>
      <c r="J17" s="96">
        <f t="shared" si="19"/>
        <v>0.42081811898816457</v>
      </c>
      <c r="K17" s="96">
        <f t="shared" si="20"/>
        <v>0.36414118013239305</v>
      </c>
      <c r="L17" s="96">
        <f t="shared" si="21"/>
        <v>0.32817622975298155</v>
      </c>
      <c r="M17" s="96">
        <f t="shared" si="22"/>
        <v>0.2472798185914844</v>
      </c>
      <c r="N17" s="96">
        <f t="shared" si="23"/>
        <v>0.26497837587860862</v>
      </c>
      <c r="O17" s="96">
        <f t="shared" si="24"/>
        <v>0.23833962236907813</v>
      </c>
      <c r="P17" s="96">
        <f t="shared" si="25"/>
        <v>0.22860953584831156</v>
      </c>
      <c r="Q17" s="96">
        <f t="shared" si="26"/>
        <v>0.20799100600715392</v>
      </c>
      <c r="R17" s="96">
        <f t="shared" si="27"/>
        <v>0.15451051850430364</v>
      </c>
      <c r="S17" s="96">
        <f t="shared" si="28"/>
        <v>0.13302329665423152</v>
      </c>
      <c r="T17" s="96">
        <f t="shared" si="29"/>
        <v>0.10933971324738212</v>
      </c>
      <c r="U17" s="96">
        <f t="shared" si="30"/>
        <v>9.069184268976449E-2</v>
      </c>
      <c r="V17" s="96">
        <f t="shared" si="31"/>
        <v>7.7312812991598756E-2</v>
      </c>
      <c r="W17" s="96">
        <f t="shared" si="32"/>
        <v>7.9487597508770769E-2</v>
      </c>
      <c r="X17" s="96">
        <f t="shared" si="33"/>
        <v>0.1022383372190907</v>
      </c>
      <c r="Y17" s="96">
        <f t="shared" si="34"/>
        <v>0.10748735715554769</v>
      </c>
      <c r="Z17" s="96">
        <f t="shared" si="35"/>
        <v>0.10064899302057584</v>
      </c>
      <c r="AA17" s="96">
        <f t="shared" si="36"/>
        <v>9.6994971169636734E-2</v>
      </c>
      <c r="AB17" s="96">
        <f t="shared" si="37"/>
        <v>7.6947401922270453E-2</v>
      </c>
      <c r="AC17" s="96">
        <f t="shared" si="38"/>
        <v>4.3795794923422671E-2</v>
      </c>
      <c r="AD17" s="96">
        <f t="shared" si="39"/>
        <v>2.374366491419555E-2</v>
      </c>
      <c r="AE17" s="96">
        <f t="shared" si="40"/>
        <v>1.8764152701118864E-2</v>
      </c>
      <c r="AF17" s="96">
        <f t="shared" si="41"/>
        <v>1.3895172601305017E-2</v>
      </c>
      <c r="AG17" s="96">
        <f t="shared" si="42"/>
        <v>1.2303595342075146E-2</v>
      </c>
      <c r="AH17" s="96">
        <f t="shared" si="43"/>
        <v>7.4634554084012095E-3</v>
      </c>
      <c r="AI17" s="96">
        <f t="shared" si="44"/>
        <v>6.9309562004082892E-3</v>
      </c>
      <c r="AJ17" s="96">
        <f t="shared" si="45"/>
        <v>7.031756136554046E-3</v>
      </c>
      <c r="AK17" s="96">
        <f t="shared" si="46"/>
        <v>6.8312435594264365E-3</v>
      </c>
      <c r="AL17" s="96">
        <f t="shared" si="47"/>
        <v>4.1191184742519482E-3</v>
      </c>
      <c r="AM17" s="96">
        <f t="shared" si="48"/>
        <v>4.9009604430112486E-3</v>
      </c>
      <c r="AN17" s="96">
        <f t="shared" si="49"/>
        <v>5.4173519386477853E-3</v>
      </c>
      <c r="AO17" s="96">
        <f t="shared" si="50"/>
        <v>5.5405476824343936E-3</v>
      </c>
      <c r="AP17" s="96">
        <f t="shared" si="51"/>
        <v>4.9904954297135262E-3</v>
      </c>
      <c r="AQ17" s="96">
        <f t="shared" si="52"/>
        <v>4.1911835122154795E-3</v>
      </c>
      <c r="AR17" s="96">
        <f t="shared" si="53"/>
        <v>3.667506338684845E-3</v>
      </c>
      <c r="AS17" s="96">
        <f t="shared" si="54"/>
        <v>2.9588984594131063E-3</v>
      </c>
      <c r="AT17" s="96">
        <f t="shared" si="55"/>
        <v>1.8894585096966843E-3</v>
      </c>
      <c r="AU17" s="96">
        <f t="shared" si="56"/>
        <v>1.5773263015173011E-3</v>
      </c>
      <c r="AV17" s="96">
        <f t="shared" si="57"/>
        <v>1.3965250779297556E-3</v>
      </c>
      <c r="AW17" s="96">
        <f t="shared" si="58"/>
        <v>1.1765380871855413E-3</v>
      </c>
      <c r="AX17" s="96">
        <f t="shared" si="59"/>
        <v>8.6765875467254006E-4</v>
      </c>
      <c r="AY17" s="96">
        <f t="shared" si="60"/>
        <v>5.7190712597465776E-4</v>
      </c>
      <c r="AZ17" s="96">
        <f t="shared" si="61"/>
        <v>4.0081759846422038E-4</v>
      </c>
      <c r="BA17" s="96">
        <f t="shared" si="62"/>
        <v>3.017121473938289E-4</v>
      </c>
      <c r="BB17" s="96">
        <f t="shared" si="63"/>
        <v>2.8922172072332053E-4</v>
      </c>
      <c r="BC17" s="96">
        <f t="shared" si="64"/>
        <v>2.8665549466855289E-4</v>
      </c>
      <c r="BD17" s="96">
        <f t="shared" si="65"/>
        <v>2.7666006423143763E-4</v>
      </c>
      <c r="BE17" s="96">
        <f t="shared" si="66"/>
        <v>3.1117878550879219E-4</v>
      </c>
      <c r="BF17" s="96">
        <f t="shared" si="67"/>
        <v>3.8761711136059418E-4</v>
      </c>
      <c r="BG17" s="96">
        <f t="shared" si="68"/>
        <v>4.417104547969064E-4</v>
      </c>
      <c r="BH17" s="96">
        <f t="shared" si="69"/>
        <v>6.0911147034081736E-4</v>
      </c>
      <c r="BI17" s="96">
        <f t="shared" si="70"/>
        <v>6.7043187219040234E-4</v>
      </c>
      <c r="BJ17" s="96">
        <f t="shared" si="71"/>
        <v>9.2847240617310867E-4</v>
      </c>
      <c r="BK17" s="96">
        <f t="shared" si="72"/>
        <v>9.7464632707233712E-4</v>
      </c>
      <c r="BL17" s="96">
        <f t="shared" si="73"/>
        <v>1.0697184188031006E-3</v>
      </c>
      <c r="BM17" s="96">
        <f t="shared" si="74"/>
        <v>1.009651456058025E-3</v>
      </c>
      <c r="BN17" s="96">
        <f t="shared" si="75"/>
        <v>1.1706156796793543E-3</v>
      </c>
      <c r="BO17" s="96">
        <f t="shared" si="76"/>
        <v>1.1320811458372937E-3</v>
      </c>
      <c r="BP17" s="96">
        <f t="shared" si="77"/>
        <v>1.2264658948095697E-3</v>
      </c>
      <c r="BQ17" s="96">
        <f t="shared" si="78"/>
        <v>1.2982389210189904E-3</v>
      </c>
      <c r="BR17" s="96">
        <f t="shared" si="79"/>
        <v>1.3117474193824474E-3</v>
      </c>
      <c r="BS17" s="96">
        <f t="shared" si="80"/>
        <v>1.2124825822807939E-3</v>
      </c>
      <c r="BT17" s="96">
        <f t="shared" si="81"/>
        <v>1.1305713646769799E-3</v>
      </c>
      <c r="BU17" s="96">
        <f t="shared" si="82"/>
        <v>1.0538867435447852E-3</v>
      </c>
      <c r="BV17" s="96">
        <f t="shared" si="83"/>
        <v>9.45581045871835E-4</v>
      </c>
      <c r="BW17" s="96">
        <f t="shared" si="84"/>
        <v>8.3803071410026853E-4</v>
      </c>
      <c r="BX17" s="96">
        <f t="shared" si="85"/>
        <v>7.8390353584834038E-4</v>
      </c>
      <c r="BY17" s="96">
        <f t="shared" si="86"/>
        <v>7.3712596411334985E-4</v>
      </c>
      <c r="BZ17" s="96">
        <f t="shared" si="87"/>
        <v>6.9294427028454564E-4</v>
      </c>
      <c r="CA17" s="96">
        <f t="shared" si="88"/>
        <v>7.2128667233006816E-4</v>
      </c>
      <c r="CB17" s="96">
        <f t="shared" si="89"/>
        <v>8.2245905197031455E-4</v>
      </c>
      <c r="CC17" s="96">
        <f t="shared" si="90"/>
        <v>8.194592424715097E-4</v>
      </c>
      <c r="CD17" s="96">
        <f t="shared" si="91"/>
        <v>8.4294953605112966E-4</v>
      </c>
      <c r="CE17" s="96">
        <f t="shared" si="92"/>
        <v>1.0038097348370467E-3</v>
      </c>
      <c r="CF17" s="96">
        <f t="shared" si="93"/>
        <v>9.7384077228901411E-4</v>
      </c>
      <c r="CG17" s="96">
        <f t="shared" si="94"/>
        <v>1.0186385848496293E-3</v>
      </c>
      <c r="CH17" s="96">
        <f t="shared" si="95"/>
        <v>9.9871449445654292E-4</v>
      </c>
      <c r="CI17" s="96">
        <f t="shared" si="96"/>
        <v>9.3543958482000811E-4</v>
      </c>
      <c r="CJ17" s="96">
        <f t="shared" si="97"/>
        <v>1.5014866580966846E-3</v>
      </c>
      <c r="CK17" s="96">
        <f t="shared" si="98"/>
        <v>1.3758012609208503E-3</v>
      </c>
      <c r="CL17" s="96">
        <f t="shared" si="99"/>
        <v>1.1951328405130912E-3</v>
      </c>
      <c r="CM17" s="96">
        <f t="shared" si="100"/>
        <v>1.1036603186891369E-3</v>
      </c>
      <c r="CN17" s="96">
        <f t="shared" si="101"/>
        <v>1.0767764807217972E-3</v>
      </c>
      <c r="CO17" s="96" t="e">
        <f t="shared" si="102"/>
        <v>#N/A</v>
      </c>
      <c r="CP17" s="96" t="e">
        <f t="shared" si="103"/>
        <v>#N/A</v>
      </c>
      <c r="CQ17" s="96" t="e">
        <f t="shared" si="104"/>
        <v>#N/A</v>
      </c>
      <c r="CR17" s="96" t="e">
        <f t="shared" si="105"/>
        <v>#N/A</v>
      </c>
      <c r="CS17" s="96" t="e">
        <f t="shared" si="106"/>
        <v>#N/A</v>
      </c>
      <c r="CT17" s="96" t="e">
        <f t="shared" si="107"/>
        <v>#N/A</v>
      </c>
      <c r="CU17" s="96" t="e">
        <f t="shared" si="108"/>
        <v>#N/A</v>
      </c>
      <c r="CV17" s="96" t="e">
        <f t="shared" si="109"/>
        <v>#N/A</v>
      </c>
      <c r="CW17" s="96" t="e">
        <f t="shared" si="110"/>
        <v>#N/A</v>
      </c>
      <c r="CX17" s="96" t="e">
        <f t="shared" si="111"/>
        <v>#N/A</v>
      </c>
      <c r="CY17" s="96" t="e">
        <f t="shared" si="112"/>
        <v>#N/A</v>
      </c>
      <c r="CZ17" s="96" t="e">
        <f t="shared" si="113"/>
        <v>#N/A</v>
      </c>
      <c r="DA17" s="96" t="e">
        <f t="shared" si="114"/>
        <v>#N/A</v>
      </c>
      <c r="DB17" s="96" t="e">
        <f t="shared" si="115"/>
        <v>#N/A</v>
      </c>
      <c r="DC17" s="96" t="e">
        <f t="shared" si="116"/>
        <v>#N/A</v>
      </c>
      <c r="DD17" s="96" t="e">
        <f t="shared" si="117"/>
        <v>#N/A</v>
      </c>
      <c r="DE17" s="96" t="e">
        <f t="shared" si="118"/>
        <v>#N/A</v>
      </c>
      <c r="DF17" s="96" t="e">
        <f t="shared" si="119"/>
        <v>#N/A</v>
      </c>
      <c r="DG17" s="96" t="e">
        <f t="shared" si="120"/>
        <v>#N/A</v>
      </c>
      <c r="DH17" s="96" t="e">
        <f t="shared" si="121"/>
        <v>#N/A</v>
      </c>
      <c r="DI17" s="96" t="e">
        <f t="shared" si="122"/>
        <v>#N/A</v>
      </c>
      <c r="DJ17" s="96" t="e">
        <f t="shared" si="123"/>
        <v>#N/A</v>
      </c>
      <c r="DK17" s="96" t="e">
        <f t="shared" si="124"/>
        <v>#N/A</v>
      </c>
      <c r="DL17" s="96" t="e">
        <f t="shared" si="125"/>
        <v>#N/A</v>
      </c>
      <c r="DM17" s="96" t="e">
        <f t="shared" si="126"/>
        <v>#N/A</v>
      </c>
      <c r="DN17" s="96" t="e">
        <f t="shared" si="127"/>
        <v>#N/A</v>
      </c>
      <c r="DO17" s="96" t="e">
        <f t="shared" si="128"/>
        <v>#N/A</v>
      </c>
      <c r="DP17" s="96" t="e">
        <f t="shared" si="129"/>
        <v>#N/A</v>
      </c>
      <c r="DQ17" s="96" t="e">
        <f t="shared" si="130"/>
        <v>#N/A</v>
      </c>
      <c r="DR17" s="96" t="e">
        <f t="shared" si="131"/>
        <v>#N/A</v>
      </c>
      <c r="DS17" s="96" t="e">
        <f t="shared" si="132"/>
        <v>#N/A</v>
      </c>
      <c r="DT17" s="96" t="e">
        <f t="shared" si="133"/>
        <v>#N/A</v>
      </c>
      <c r="DU17" s="96" t="e">
        <f t="shared" si="134"/>
        <v>#N/A</v>
      </c>
      <c r="DV17" s="96" t="e">
        <f t="shared" si="135"/>
        <v>#N/A</v>
      </c>
      <c r="DW17" s="96" t="e">
        <f t="shared" si="136"/>
        <v>#N/A</v>
      </c>
      <c r="DX17" s="96" t="e">
        <f t="shared" si="137"/>
        <v>#N/A</v>
      </c>
      <c r="DY17" s="96" t="e">
        <f t="shared" si="138"/>
        <v>#N/A</v>
      </c>
      <c r="DZ17" s="96" t="e">
        <f t="shared" si="139"/>
        <v>#N/A</v>
      </c>
      <c r="EA17" s="96" t="e">
        <f t="shared" si="140"/>
        <v>#N/A</v>
      </c>
      <c r="EB17" s="96" t="e">
        <f t="shared" si="141"/>
        <v>#N/A</v>
      </c>
      <c r="EC17" s="96" t="e">
        <f t="shared" si="142"/>
        <v>#N/A</v>
      </c>
      <c r="ED17" s="96" t="e">
        <f t="shared" si="143"/>
        <v>#N/A</v>
      </c>
      <c r="EE17" s="96" t="e">
        <f t="shared" si="144"/>
        <v>#N/A</v>
      </c>
      <c r="EF17" s="96" t="e">
        <f t="shared" si="145"/>
        <v>#N/A</v>
      </c>
      <c r="EG17" s="96" t="e">
        <f t="shared" si="146"/>
        <v>#N/A</v>
      </c>
      <c r="EH17" s="96" t="e">
        <f t="shared" si="147"/>
        <v>#N/A</v>
      </c>
      <c r="EI17" s="96" t="e">
        <f t="shared" si="148"/>
        <v>#N/A</v>
      </c>
      <c r="EJ17" s="96" t="e">
        <f t="shared" si="149"/>
        <v>#N/A</v>
      </c>
      <c r="EK17" s="96" t="e">
        <f t="shared" si="150"/>
        <v>#N/A</v>
      </c>
      <c r="EL17" s="96" t="e">
        <f t="shared" si="151"/>
        <v>#N/A</v>
      </c>
      <c r="EM17" s="96" t="e">
        <f t="shared" si="152"/>
        <v>#N/A</v>
      </c>
      <c r="EN17" s="96" t="e">
        <f t="shared" si="153"/>
        <v>#N/A</v>
      </c>
      <c r="EO17" s="96" t="e">
        <f t="shared" si="154"/>
        <v>#N/A</v>
      </c>
      <c r="EP17" s="96" t="e">
        <f t="shared" si="155"/>
        <v>#N/A</v>
      </c>
      <c r="EQ17" s="96" t="e">
        <f t="shared" si="156"/>
        <v>#N/A</v>
      </c>
      <c r="ER17" s="96" t="e">
        <f t="shared" si="157"/>
        <v>#N/A</v>
      </c>
      <c r="ES17" s="96" t="e">
        <f t="shared" si="158"/>
        <v>#N/A</v>
      </c>
      <c r="ET17" s="96" t="e">
        <f t="shared" si="159"/>
        <v>#N/A</v>
      </c>
      <c r="EU17" s="96" t="e">
        <f t="shared" si="160"/>
        <v>#N/A</v>
      </c>
      <c r="EV17" s="96" t="e">
        <f t="shared" si="161"/>
        <v>#N/A</v>
      </c>
      <c r="EW17" s="96" t="e">
        <f t="shared" si="162"/>
        <v>#N/A</v>
      </c>
      <c r="EX17" s="96" t="e">
        <f t="shared" si="163"/>
        <v>#N/A</v>
      </c>
      <c r="EY17" s="96" t="e">
        <f t="shared" si="164"/>
        <v>#N/A</v>
      </c>
      <c r="EZ17" s="96" t="e">
        <f t="shared" si="165"/>
        <v>#N/A</v>
      </c>
      <c r="FA17" s="96" t="e">
        <f t="shared" si="166"/>
        <v>#N/A</v>
      </c>
      <c r="FB17" s="96" t="e">
        <f t="shared" si="167"/>
        <v>#N/A</v>
      </c>
      <c r="FC17" s="96" t="e">
        <f t="shared" si="168"/>
        <v>#N/A</v>
      </c>
      <c r="FD17" s="96" t="e">
        <f t="shared" si="169"/>
        <v>#N/A</v>
      </c>
      <c r="FE17" s="96" t="e">
        <f t="shared" si="170"/>
        <v>#N/A</v>
      </c>
      <c r="FF17" s="96" t="e">
        <f t="shared" si="171"/>
        <v>#N/A</v>
      </c>
      <c r="FG17" s="96" t="e">
        <f t="shared" si="172"/>
        <v>#N/A</v>
      </c>
      <c r="FH17" s="96" t="e">
        <f t="shared" si="173"/>
        <v>#N/A</v>
      </c>
      <c r="FI17" s="96" t="e">
        <f t="shared" si="174"/>
        <v>#N/A</v>
      </c>
      <c r="FJ17" s="96" t="e">
        <f t="shared" si="175"/>
        <v>#N/A</v>
      </c>
      <c r="FK17" s="96" t="e">
        <f t="shared" si="176"/>
        <v>#N/A</v>
      </c>
      <c r="FL17" s="96" t="e">
        <f t="shared" si="177"/>
        <v>#N/A</v>
      </c>
      <c r="FM17" s="96" t="e">
        <f t="shared" si="178"/>
        <v>#N/A</v>
      </c>
      <c r="FN17" s="96" t="e">
        <f t="shared" si="179"/>
        <v>#N/A</v>
      </c>
      <c r="FO17" s="96" t="e">
        <f t="shared" si="180"/>
        <v>#N/A</v>
      </c>
      <c r="FP17" s="96" t="e">
        <f t="shared" si="181"/>
        <v>#N/A</v>
      </c>
      <c r="FQ17" s="96" t="e">
        <f t="shared" si="182"/>
        <v>#N/A</v>
      </c>
      <c r="FR17" s="96" t="e">
        <f t="shared" si="183"/>
        <v>#N/A</v>
      </c>
      <c r="FS17" s="96" t="e">
        <f t="shared" si="184"/>
        <v>#N/A</v>
      </c>
      <c r="FT17" s="96" t="e">
        <f t="shared" si="185"/>
        <v>#N/A</v>
      </c>
      <c r="FU17" s="96" t="e">
        <f t="shared" si="186"/>
        <v>#N/A</v>
      </c>
      <c r="FV17" s="96" t="e">
        <f t="shared" si="187"/>
        <v>#N/A</v>
      </c>
      <c r="FW17" s="96" t="e">
        <f t="shared" si="188"/>
        <v>#N/A</v>
      </c>
      <c r="FX17" s="96" t="e">
        <f t="shared" si="189"/>
        <v>#N/A</v>
      </c>
      <c r="FY17" s="96" t="e">
        <f t="shared" si="190"/>
        <v>#N/A</v>
      </c>
      <c r="FZ17" s="96" t="e">
        <f t="shared" si="191"/>
        <v>#N/A</v>
      </c>
      <c r="GA17" s="96" t="e">
        <f t="shared" si="192"/>
        <v>#N/A</v>
      </c>
      <c r="GB17" s="96" t="e">
        <f t="shared" si="193"/>
        <v>#N/A</v>
      </c>
      <c r="GC17" s="96" t="e">
        <f t="shared" si="194"/>
        <v>#N/A</v>
      </c>
      <c r="GD17" s="96" t="e">
        <f t="shared" si="195"/>
        <v>#N/A</v>
      </c>
      <c r="GE17" s="96" t="e">
        <f t="shared" si="196"/>
        <v>#N/A</v>
      </c>
      <c r="GF17" s="96" t="e">
        <f t="shared" si="197"/>
        <v>#N/A</v>
      </c>
      <c r="GG17" s="96" t="e">
        <f t="shared" si="198"/>
        <v>#N/A</v>
      </c>
      <c r="GH17" s="96" t="e">
        <f t="shared" si="199"/>
        <v>#N/A</v>
      </c>
      <c r="GI17" s="96" t="e">
        <f t="shared" si="200"/>
        <v>#N/A</v>
      </c>
      <c r="GJ17" s="96" t="e">
        <f t="shared" si="201"/>
        <v>#N/A</v>
      </c>
      <c r="GK17" s="96" t="e">
        <f t="shared" si="202"/>
        <v>#N/A</v>
      </c>
      <c r="GL17" s="96" t="e">
        <f t="shared" si="203"/>
        <v>#N/A</v>
      </c>
      <c r="GM17" s="96" t="e">
        <f t="shared" si="204"/>
        <v>#N/A</v>
      </c>
      <c r="GN17" s="96" t="e">
        <f t="shared" si="205"/>
        <v>#N/A</v>
      </c>
      <c r="GO17" s="96" t="e">
        <f t="shared" si="206"/>
        <v>#N/A</v>
      </c>
      <c r="GP17" s="96" t="e">
        <f t="shared" si="207"/>
        <v>#N/A</v>
      </c>
      <c r="GQ17" s="96" t="e">
        <f t="shared" si="208"/>
        <v>#N/A</v>
      </c>
      <c r="GR17" s="96" t="e">
        <f t="shared" si="209"/>
        <v>#N/A</v>
      </c>
      <c r="GS17" s="96" t="e">
        <f t="shared" si="210"/>
        <v>#N/A</v>
      </c>
      <c r="GT17" s="96" t="e">
        <f t="shared" si="211"/>
        <v>#N/A</v>
      </c>
      <c r="GU17" s="96" t="e">
        <f t="shared" si="212"/>
        <v>#N/A</v>
      </c>
      <c r="GV17" s="96" t="e">
        <f t="shared" si="213"/>
        <v>#N/A</v>
      </c>
      <c r="GW17" s="96" t="e">
        <f t="shared" si="214"/>
        <v>#N/A</v>
      </c>
      <c r="GX17" s="96" t="e">
        <f t="shared" si="215"/>
        <v>#N/A</v>
      </c>
      <c r="GY17" s="96" t="e">
        <f t="shared" si="216"/>
        <v>#N/A</v>
      </c>
      <c r="GZ17" s="96" t="e">
        <f t="shared" si="217"/>
        <v>#N/A</v>
      </c>
      <c r="HA17" s="96" t="e">
        <f t="shared" si="218"/>
        <v>#N/A</v>
      </c>
      <c r="HB17" s="96" t="e">
        <f t="shared" si="219"/>
        <v>#N/A</v>
      </c>
      <c r="HC17" s="96" t="e">
        <f t="shared" si="220"/>
        <v>#N/A</v>
      </c>
      <c r="HD17" s="96" t="e">
        <f t="shared" si="221"/>
        <v>#N/A</v>
      </c>
      <c r="HE17" s="96" t="e">
        <f t="shared" si="222"/>
        <v>#N/A</v>
      </c>
      <c r="HF17" s="96" t="e">
        <f t="shared" si="223"/>
        <v>#N/A</v>
      </c>
      <c r="HG17" s="96" t="e">
        <f t="shared" si="224"/>
        <v>#N/A</v>
      </c>
      <c r="HH17" s="96" t="e">
        <f t="shared" si="225"/>
        <v>#N/A</v>
      </c>
      <c r="HI17" s="96" t="e">
        <f t="shared" si="226"/>
        <v>#N/A</v>
      </c>
      <c r="HJ17" s="96" t="e">
        <f t="shared" si="227"/>
        <v>#N/A</v>
      </c>
      <c r="HK17" s="96" t="e">
        <f t="shared" si="228"/>
        <v>#N/A</v>
      </c>
      <c r="HL17" s="96" t="e">
        <f t="shared" si="229"/>
        <v>#N/A</v>
      </c>
      <c r="HM17" s="96" t="e">
        <f t="shared" si="230"/>
        <v>#N/A</v>
      </c>
      <c r="HN17" s="96" t="e">
        <f t="shared" si="231"/>
        <v>#N/A</v>
      </c>
      <c r="HO17" s="96" t="e">
        <f t="shared" si="232"/>
        <v>#N/A</v>
      </c>
      <c r="HP17" s="96" t="e">
        <f t="shared" si="233"/>
        <v>#N/A</v>
      </c>
      <c r="HQ17" s="96" t="e">
        <f t="shared" si="234"/>
        <v>#N/A</v>
      </c>
      <c r="HR17" s="96" t="e">
        <f t="shared" si="235"/>
        <v>#N/A</v>
      </c>
      <c r="HS17" s="96" t="e">
        <f t="shared" si="236"/>
        <v>#N/A</v>
      </c>
      <c r="HT17" s="96" t="e">
        <f t="shared" si="237"/>
        <v>#N/A</v>
      </c>
      <c r="HU17" s="96" t="e">
        <f t="shared" si="238"/>
        <v>#N/A</v>
      </c>
      <c r="HV17" s="96" t="e">
        <f t="shared" si="239"/>
        <v>#N/A</v>
      </c>
      <c r="HW17" s="96" t="e">
        <f t="shared" si="240"/>
        <v>#N/A</v>
      </c>
      <c r="HX17" s="96" t="e">
        <f t="shared" si="241"/>
        <v>#N/A</v>
      </c>
      <c r="HY17" s="96" t="e">
        <f t="shared" si="242"/>
        <v>#N/A</v>
      </c>
      <c r="HZ17" s="96" t="e">
        <f t="shared" si="243"/>
        <v>#N/A</v>
      </c>
      <c r="IA17" s="96" t="e">
        <f t="shared" si="244"/>
        <v>#N/A</v>
      </c>
      <c r="IB17" s="96" t="e">
        <f t="shared" si="245"/>
        <v>#N/A</v>
      </c>
      <c r="IC17" s="96" t="e">
        <f t="shared" si="246"/>
        <v>#N/A</v>
      </c>
      <c r="ID17" s="96" t="e">
        <f t="shared" si="247"/>
        <v>#N/A</v>
      </c>
      <c r="IE17" s="96" t="e">
        <f t="shared" si="248"/>
        <v>#N/A</v>
      </c>
      <c r="IF17" s="96" t="e">
        <f t="shared" si="249"/>
        <v>#N/A</v>
      </c>
      <c r="IG17" s="96" t="e">
        <f t="shared" si="250"/>
        <v>#N/A</v>
      </c>
      <c r="IH17" s="96" t="e">
        <f t="shared" si="251"/>
        <v>#N/A</v>
      </c>
      <c r="II17" s="96" t="e">
        <f t="shared" si="252"/>
        <v>#N/A</v>
      </c>
      <c r="IJ17" s="96" t="e">
        <f t="shared" si="253"/>
        <v>#N/A</v>
      </c>
      <c r="IK17" s="96" t="e">
        <f t="shared" si="254"/>
        <v>#N/A</v>
      </c>
      <c r="IL17" s="96" t="e">
        <f t="shared" si="255"/>
        <v>#N/A</v>
      </c>
      <c r="IM17" s="96" t="e">
        <f t="shared" si="256"/>
        <v>#N/A</v>
      </c>
      <c r="IN17" s="96" t="e">
        <f t="shared" si="257"/>
        <v>#N/A</v>
      </c>
      <c r="IO17" s="96" t="e">
        <f t="shared" si="258"/>
        <v>#N/A</v>
      </c>
      <c r="IP17" s="96" t="e">
        <f t="shared" si="259"/>
        <v>#N/A</v>
      </c>
      <c r="IQ17" s="96" t="e">
        <f t="shared" si="260"/>
        <v>#N/A</v>
      </c>
      <c r="IR17" s="96" t="e">
        <f t="shared" si="261"/>
        <v>#N/A</v>
      </c>
      <c r="IS17" s="96" t="e">
        <f t="shared" si="262"/>
        <v>#N/A</v>
      </c>
      <c r="IT17" s="96" t="e">
        <f t="shared" si="263"/>
        <v>#N/A</v>
      </c>
      <c r="IU17" s="96" t="e">
        <f t="shared" si="264"/>
        <v>#N/A</v>
      </c>
      <c r="IV17" s="96" t="e">
        <f t="shared" si="265"/>
        <v>#N/A</v>
      </c>
      <c r="IW17" s="96" t="e">
        <f t="shared" si="266"/>
        <v>#N/A</v>
      </c>
      <c r="IX17" s="96" t="e">
        <f t="shared" si="267"/>
        <v>#N/A</v>
      </c>
      <c r="IY17" s="96" t="e">
        <f t="shared" si="268"/>
        <v>#N/A</v>
      </c>
      <c r="IZ17" s="96" t="e">
        <f t="shared" si="269"/>
        <v>#N/A</v>
      </c>
      <c r="JA17" s="96" t="e">
        <f t="shared" si="270"/>
        <v>#N/A</v>
      </c>
      <c r="JB17" s="96" t="e">
        <f t="shared" si="271"/>
        <v>#N/A</v>
      </c>
      <c r="JC17" s="96" t="e">
        <f t="shared" si="272"/>
        <v>#N/A</v>
      </c>
      <c r="JD17" s="96" t="e">
        <f t="shared" si="273"/>
        <v>#N/A</v>
      </c>
      <c r="JE17" s="96" t="e">
        <f t="shared" si="274"/>
        <v>#N/A</v>
      </c>
      <c r="JF17" s="96" t="e">
        <f t="shared" si="275"/>
        <v>#N/A</v>
      </c>
      <c r="JG17" s="96" t="e">
        <f t="shared" si="276"/>
        <v>#N/A</v>
      </c>
      <c r="JH17" s="96" t="e">
        <f t="shared" si="277"/>
        <v>#N/A</v>
      </c>
      <c r="JI17" s="96" t="e">
        <f t="shared" si="278"/>
        <v>#N/A</v>
      </c>
      <c r="JJ17" s="96" t="e">
        <f t="shared" si="279"/>
        <v>#N/A</v>
      </c>
      <c r="JK17" s="96" t="e">
        <f t="shared" si="280"/>
        <v>#N/A</v>
      </c>
      <c r="JL17" s="96" t="e">
        <f t="shared" si="281"/>
        <v>#N/A</v>
      </c>
      <c r="JM17" s="96" t="e">
        <f t="shared" si="282"/>
        <v>#N/A</v>
      </c>
      <c r="JN17" s="96" t="e">
        <f t="shared" si="283"/>
        <v>#N/A</v>
      </c>
      <c r="JO17" s="96" t="e">
        <f t="shared" si="284"/>
        <v>#N/A</v>
      </c>
      <c r="JP17" s="96" t="e">
        <f t="shared" si="285"/>
        <v>#N/A</v>
      </c>
      <c r="JQ17" s="96" t="e">
        <f t="shared" si="286"/>
        <v>#N/A</v>
      </c>
      <c r="JR17" s="96" t="e">
        <f t="shared" si="287"/>
        <v>#N/A</v>
      </c>
      <c r="JS17" s="96" t="e">
        <f t="shared" si="288"/>
        <v>#N/A</v>
      </c>
      <c r="JT17" s="96" t="e">
        <f t="shared" si="289"/>
        <v>#N/A</v>
      </c>
      <c r="JU17" s="96" t="e">
        <f t="shared" si="290"/>
        <v>#N/A</v>
      </c>
      <c r="JV17" s="96" t="e">
        <f t="shared" si="291"/>
        <v>#N/A</v>
      </c>
      <c r="JW17" s="96" t="e">
        <f t="shared" si="292"/>
        <v>#N/A</v>
      </c>
      <c r="JX17" s="96" t="e">
        <f t="shared" si="293"/>
        <v>#N/A</v>
      </c>
      <c r="JY17" s="96" t="e">
        <f t="shared" si="294"/>
        <v>#N/A</v>
      </c>
      <c r="JZ17" s="96" t="e">
        <f t="shared" si="295"/>
        <v>#N/A</v>
      </c>
      <c r="KA17" s="96" t="e">
        <f t="shared" si="296"/>
        <v>#N/A</v>
      </c>
      <c r="KB17" s="96" t="e">
        <f t="shared" si="297"/>
        <v>#N/A</v>
      </c>
      <c r="KC17" s="96" t="e">
        <f t="shared" si="298"/>
        <v>#N/A</v>
      </c>
      <c r="KD17" s="96" t="e">
        <f t="shared" si="299"/>
        <v>#N/A</v>
      </c>
      <c r="KE17" s="96" t="e">
        <f t="shared" si="300"/>
        <v>#N/A</v>
      </c>
      <c r="KF17" s="96" t="e">
        <f t="shared" si="301"/>
        <v>#N/A</v>
      </c>
      <c r="KG17" s="96" t="e">
        <f t="shared" si="302"/>
        <v>#N/A</v>
      </c>
      <c r="KH17" s="96" t="e">
        <f t="shared" si="303"/>
        <v>#N/A</v>
      </c>
      <c r="KI17" s="96" t="e">
        <f t="shared" si="304"/>
        <v>#N/A</v>
      </c>
      <c r="KJ17" s="96" t="e">
        <f t="shared" si="305"/>
        <v>#N/A</v>
      </c>
      <c r="KK17" s="96" t="e">
        <f t="shared" si="306"/>
        <v>#N/A</v>
      </c>
      <c r="KL17" s="96" t="e">
        <f t="shared" si="307"/>
        <v>#N/A</v>
      </c>
      <c r="KM17" s="96" t="e">
        <f t="shared" si="308"/>
        <v>#N/A</v>
      </c>
      <c r="KN17" s="96" t="e">
        <f t="shared" si="309"/>
        <v>#N/A</v>
      </c>
    </row>
    <row r="18" spans="1:300" x14ac:dyDescent="0.3">
      <c r="A18" t="str">
        <f t="shared" si="15"/>
        <v>France</v>
      </c>
      <c r="G18" s="96">
        <f t="shared" si="16"/>
        <v>0.3060407249698005</v>
      </c>
      <c r="H18" s="96">
        <f t="shared" si="17"/>
        <v>0.38226750141636412</v>
      </c>
      <c r="I18" s="96">
        <f t="shared" si="18"/>
        <v>0.38088352438456585</v>
      </c>
      <c r="J18" s="96">
        <f t="shared" si="19"/>
        <v>0.40977444158646281</v>
      </c>
      <c r="K18" s="96">
        <f t="shared" si="20"/>
        <v>0.33451126323636982</v>
      </c>
      <c r="L18" s="96">
        <f t="shared" si="21"/>
        <v>0.36397926539124459</v>
      </c>
      <c r="M18" s="96">
        <f t="shared" si="22"/>
        <v>0.28439924933205019</v>
      </c>
      <c r="N18" s="96">
        <f t="shared" si="23"/>
        <v>0.24564432827214944</v>
      </c>
      <c r="O18" s="96">
        <f t="shared" si="24"/>
        <v>0.26507856480932257</v>
      </c>
      <c r="P18" s="96">
        <f t="shared" si="25"/>
        <v>0.29826849847561365</v>
      </c>
      <c r="Q18" s="96">
        <f t="shared" si="26"/>
        <v>0.24803701045892623</v>
      </c>
      <c r="R18" s="96">
        <f t="shared" si="27"/>
        <v>0.23854982212097653</v>
      </c>
      <c r="S18" s="96">
        <f t="shared" si="28"/>
        <v>0.21817423506352185</v>
      </c>
      <c r="T18" s="96">
        <f t="shared" si="29"/>
        <v>0.19906821779822148</v>
      </c>
      <c r="U18" s="96">
        <f t="shared" si="30"/>
        <v>0.19529764817467998</v>
      </c>
      <c r="V18" s="96">
        <f t="shared" si="31"/>
        <v>0.18621815693485777</v>
      </c>
      <c r="W18" s="96">
        <f t="shared" si="32"/>
        <v>0.16696380233146435</v>
      </c>
      <c r="X18" s="96">
        <f t="shared" si="33"/>
        <v>0.16055589735327969</v>
      </c>
      <c r="Y18" s="96">
        <f t="shared" si="34"/>
        <v>0.17138994045694989</v>
      </c>
      <c r="Z18" s="96">
        <f t="shared" si="35"/>
        <v>0.15575258666178837</v>
      </c>
      <c r="AA18" s="96">
        <f t="shared" si="36"/>
        <v>0.14945367598234038</v>
      </c>
      <c r="AB18" s="96">
        <f t="shared" si="37"/>
        <v>0.15361995339021162</v>
      </c>
      <c r="AC18" s="96">
        <f t="shared" si="38"/>
        <v>0.15510441945101294</v>
      </c>
      <c r="AD18" s="96">
        <f t="shared" si="39"/>
        <v>0.13620801294909257</v>
      </c>
      <c r="AE18" s="96">
        <f t="shared" si="40"/>
        <v>0.12468202340703338</v>
      </c>
      <c r="AF18" s="96">
        <f t="shared" si="41"/>
        <v>0.12026824336611774</v>
      </c>
      <c r="AG18" s="96">
        <f t="shared" si="42"/>
        <v>0.12319911670972128</v>
      </c>
      <c r="AH18" s="96">
        <f t="shared" si="43"/>
        <v>0.11571789635538865</v>
      </c>
      <c r="AI18" s="96">
        <f t="shared" si="44"/>
        <v>9.4790481884560851E-2</v>
      </c>
      <c r="AJ18" s="96">
        <f t="shared" si="45"/>
        <v>9.8793876137475367E-2</v>
      </c>
      <c r="AK18" s="96">
        <f t="shared" si="46"/>
        <v>9.0001116530947778E-2</v>
      </c>
      <c r="AL18" s="96">
        <f t="shared" si="47"/>
        <v>6.214314275734556E-2</v>
      </c>
      <c r="AM18" s="96">
        <f t="shared" si="48"/>
        <v>5.4628948566249669E-2</v>
      </c>
      <c r="AN18" s="96">
        <f t="shared" si="49"/>
        <v>5.7248414738366504E-2</v>
      </c>
      <c r="AO18" s="96">
        <f t="shared" si="50"/>
        <v>4.9598169443469953E-2</v>
      </c>
      <c r="AP18" s="96">
        <f t="shared" si="51"/>
        <v>4.6818838385826123E-2</v>
      </c>
      <c r="AQ18" s="96">
        <f t="shared" si="52"/>
        <v>5.1370081518840927E-2</v>
      </c>
      <c r="AR18" s="96">
        <f t="shared" si="53"/>
        <v>4.7154562240339981E-2</v>
      </c>
      <c r="AS18" s="96">
        <f t="shared" si="54"/>
        <v>8.9838713538823445E-2</v>
      </c>
      <c r="AT18" s="96">
        <f t="shared" si="55"/>
        <v>8.5875671742612347E-2</v>
      </c>
      <c r="AU18" s="96">
        <f t="shared" si="56"/>
        <v>8.4987659806115223E-2</v>
      </c>
      <c r="AV18" s="96">
        <f t="shared" si="57"/>
        <v>7.9661318638178491E-2</v>
      </c>
      <c r="AW18" s="96">
        <f t="shared" si="58"/>
        <v>9.1686272143006287E-2</v>
      </c>
      <c r="AX18" s="96">
        <f t="shared" si="59"/>
        <v>4.146894333409068E-2</v>
      </c>
      <c r="AY18" s="96">
        <f t="shared" si="60"/>
        <v>3.5305968969933987E-2</v>
      </c>
      <c r="AZ18" s="96">
        <f t="shared" si="61"/>
        <v>3.2441724587993548E-2</v>
      </c>
      <c r="BA18" s="96">
        <f t="shared" si="62"/>
        <v>3.0610046961828008E-2</v>
      </c>
      <c r="BB18" s="96">
        <f t="shared" si="63"/>
        <v>1.6071568686556459E-2</v>
      </c>
      <c r="BC18" s="96">
        <f t="shared" si="64"/>
        <v>1.0499387400330074E-2</v>
      </c>
      <c r="BD18" s="96" t="e">
        <f t="shared" si="65"/>
        <v>#N/A</v>
      </c>
      <c r="BE18" s="96" t="e">
        <f t="shared" si="66"/>
        <v>#N/A</v>
      </c>
      <c r="BF18" s="96" t="e">
        <f t="shared" si="67"/>
        <v>#N/A</v>
      </c>
      <c r="BG18" s="96" t="e">
        <f t="shared" si="68"/>
        <v>#N/A</v>
      </c>
      <c r="BH18" s="96" t="e">
        <f t="shared" si="69"/>
        <v>#N/A</v>
      </c>
      <c r="BI18" s="96" t="e">
        <f t="shared" si="70"/>
        <v>#N/A</v>
      </c>
      <c r="BJ18" s="96" t="e">
        <f t="shared" si="71"/>
        <v>#N/A</v>
      </c>
      <c r="BK18" s="96" t="e">
        <f t="shared" si="72"/>
        <v>#N/A</v>
      </c>
      <c r="BL18" s="96" t="e">
        <f t="shared" si="73"/>
        <v>#N/A</v>
      </c>
      <c r="BM18" s="96" t="e">
        <f t="shared" si="74"/>
        <v>#N/A</v>
      </c>
      <c r="BN18" s="96" t="e">
        <f t="shared" si="75"/>
        <v>#N/A</v>
      </c>
      <c r="BO18" s="96" t="e">
        <f t="shared" si="76"/>
        <v>#N/A</v>
      </c>
      <c r="BP18" s="96" t="e">
        <f t="shared" si="77"/>
        <v>#N/A</v>
      </c>
      <c r="BQ18" s="96" t="e">
        <f t="shared" si="78"/>
        <v>#N/A</v>
      </c>
      <c r="BR18" s="96" t="e">
        <f t="shared" si="79"/>
        <v>#N/A</v>
      </c>
      <c r="BS18" s="96" t="e">
        <f t="shared" si="80"/>
        <v>#N/A</v>
      </c>
      <c r="BT18" s="96" t="e">
        <f t="shared" si="81"/>
        <v>#N/A</v>
      </c>
      <c r="BU18" s="96" t="e">
        <f t="shared" si="82"/>
        <v>#N/A</v>
      </c>
      <c r="BV18" s="96" t="e">
        <f t="shared" si="83"/>
        <v>#N/A</v>
      </c>
      <c r="BW18" s="96" t="e">
        <f t="shared" si="84"/>
        <v>#N/A</v>
      </c>
      <c r="BX18" s="96" t="e">
        <f t="shared" si="85"/>
        <v>#N/A</v>
      </c>
      <c r="BY18" s="96" t="e">
        <f t="shared" si="86"/>
        <v>#N/A</v>
      </c>
      <c r="BZ18" s="96" t="e">
        <f t="shared" si="87"/>
        <v>#N/A</v>
      </c>
      <c r="CA18" s="96" t="e">
        <f t="shared" si="88"/>
        <v>#N/A</v>
      </c>
      <c r="CB18" s="96" t="e">
        <f t="shared" si="89"/>
        <v>#N/A</v>
      </c>
      <c r="CC18" s="96" t="e">
        <f t="shared" si="90"/>
        <v>#N/A</v>
      </c>
      <c r="CD18" s="96" t="e">
        <f t="shared" si="91"/>
        <v>#N/A</v>
      </c>
      <c r="CE18" s="96" t="e">
        <f t="shared" si="92"/>
        <v>#N/A</v>
      </c>
      <c r="CF18" s="96" t="e">
        <f t="shared" si="93"/>
        <v>#N/A</v>
      </c>
      <c r="CG18" s="96" t="e">
        <f t="shared" si="94"/>
        <v>#N/A</v>
      </c>
      <c r="CH18" s="96" t="e">
        <f t="shared" si="95"/>
        <v>#N/A</v>
      </c>
      <c r="CI18" s="96" t="e">
        <f t="shared" si="96"/>
        <v>#N/A</v>
      </c>
      <c r="CJ18" s="96" t="e">
        <f t="shared" si="97"/>
        <v>#N/A</v>
      </c>
      <c r="CK18" s="96" t="e">
        <f t="shared" si="98"/>
        <v>#N/A</v>
      </c>
      <c r="CL18" s="96" t="e">
        <f t="shared" si="99"/>
        <v>#N/A</v>
      </c>
      <c r="CM18" s="96" t="e">
        <f t="shared" si="100"/>
        <v>#N/A</v>
      </c>
      <c r="CN18" s="96" t="e">
        <f t="shared" si="101"/>
        <v>#N/A</v>
      </c>
      <c r="CO18" s="96" t="e">
        <f t="shared" si="102"/>
        <v>#N/A</v>
      </c>
      <c r="CP18" s="96" t="e">
        <f t="shared" si="103"/>
        <v>#N/A</v>
      </c>
      <c r="CQ18" s="96" t="e">
        <f t="shared" si="104"/>
        <v>#N/A</v>
      </c>
      <c r="CR18" s="96" t="e">
        <f t="shared" si="105"/>
        <v>#N/A</v>
      </c>
      <c r="CS18" s="96" t="e">
        <f t="shared" si="106"/>
        <v>#N/A</v>
      </c>
      <c r="CT18" s="96" t="e">
        <f t="shared" si="107"/>
        <v>#N/A</v>
      </c>
      <c r="CU18" s="96" t="e">
        <f t="shared" si="108"/>
        <v>#N/A</v>
      </c>
      <c r="CV18" s="96" t="e">
        <f t="shared" si="109"/>
        <v>#N/A</v>
      </c>
      <c r="CW18" s="96" t="e">
        <f t="shared" si="110"/>
        <v>#N/A</v>
      </c>
      <c r="CX18" s="96" t="e">
        <f t="shared" si="111"/>
        <v>#N/A</v>
      </c>
      <c r="CY18" s="96" t="e">
        <f t="shared" si="112"/>
        <v>#N/A</v>
      </c>
      <c r="CZ18" s="96" t="e">
        <f t="shared" si="113"/>
        <v>#N/A</v>
      </c>
      <c r="DA18" s="96" t="e">
        <f t="shared" si="114"/>
        <v>#N/A</v>
      </c>
      <c r="DB18" s="96" t="e">
        <f t="shared" si="115"/>
        <v>#N/A</v>
      </c>
      <c r="DC18" s="96" t="e">
        <f t="shared" si="116"/>
        <v>#N/A</v>
      </c>
      <c r="DD18" s="96" t="e">
        <f t="shared" si="117"/>
        <v>#N/A</v>
      </c>
      <c r="DE18" s="96" t="e">
        <f t="shared" si="118"/>
        <v>#N/A</v>
      </c>
      <c r="DF18" s="96" t="e">
        <f t="shared" si="119"/>
        <v>#N/A</v>
      </c>
      <c r="DG18" s="96" t="e">
        <f t="shared" si="120"/>
        <v>#N/A</v>
      </c>
      <c r="DH18" s="96" t="e">
        <f t="shared" si="121"/>
        <v>#N/A</v>
      </c>
      <c r="DI18" s="96" t="e">
        <f t="shared" si="122"/>
        <v>#N/A</v>
      </c>
      <c r="DJ18" s="96" t="e">
        <f t="shared" si="123"/>
        <v>#N/A</v>
      </c>
      <c r="DK18" s="96" t="e">
        <f t="shared" si="124"/>
        <v>#N/A</v>
      </c>
      <c r="DL18" s="96" t="e">
        <f t="shared" si="125"/>
        <v>#N/A</v>
      </c>
      <c r="DM18" s="96" t="e">
        <f t="shared" si="126"/>
        <v>#N/A</v>
      </c>
      <c r="DN18" s="96" t="e">
        <f t="shared" si="127"/>
        <v>#N/A</v>
      </c>
      <c r="DO18" s="96" t="e">
        <f t="shared" si="128"/>
        <v>#N/A</v>
      </c>
      <c r="DP18" s="96" t="e">
        <f t="shared" si="129"/>
        <v>#N/A</v>
      </c>
      <c r="DQ18" s="96" t="e">
        <f t="shared" si="130"/>
        <v>#N/A</v>
      </c>
      <c r="DR18" s="96" t="e">
        <f t="shared" si="131"/>
        <v>#N/A</v>
      </c>
      <c r="DS18" s="96" t="e">
        <f t="shared" si="132"/>
        <v>#N/A</v>
      </c>
      <c r="DT18" s="96" t="e">
        <f t="shared" si="133"/>
        <v>#N/A</v>
      </c>
      <c r="DU18" s="96" t="e">
        <f t="shared" si="134"/>
        <v>#N/A</v>
      </c>
      <c r="DV18" s="96" t="e">
        <f t="shared" si="135"/>
        <v>#N/A</v>
      </c>
      <c r="DW18" s="96" t="e">
        <f t="shared" si="136"/>
        <v>#N/A</v>
      </c>
      <c r="DX18" s="96" t="e">
        <f t="shared" si="137"/>
        <v>#N/A</v>
      </c>
      <c r="DY18" s="96" t="e">
        <f t="shared" si="138"/>
        <v>#N/A</v>
      </c>
      <c r="DZ18" s="96" t="e">
        <f t="shared" si="139"/>
        <v>#N/A</v>
      </c>
      <c r="EA18" s="96" t="e">
        <f t="shared" si="140"/>
        <v>#N/A</v>
      </c>
      <c r="EB18" s="96" t="e">
        <f t="shared" si="141"/>
        <v>#N/A</v>
      </c>
      <c r="EC18" s="96" t="e">
        <f t="shared" si="142"/>
        <v>#N/A</v>
      </c>
      <c r="ED18" s="96" t="e">
        <f t="shared" si="143"/>
        <v>#N/A</v>
      </c>
      <c r="EE18" s="96" t="e">
        <f t="shared" si="144"/>
        <v>#N/A</v>
      </c>
      <c r="EF18" s="96" t="e">
        <f t="shared" si="145"/>
        <v>#N/A</v>
      </c>
      <c r="EG18" s="96" t="e">
        <f t="shared" si="146"/>
        <v>#N/A</v>
      </c>
      <c r="EH18" s="96" t="e">
        <f t="shared" si="147"/>
        <v>#N/A</v>
      </c>
      <c r="EI18" s="96" t="e">
        <f t="shared" si="148"/>
        <v>#N/A</v>
      </c>
      <c r="EJ18" s="96" t="e">
        <f t="shared" si="149"/>
        <v>#N/A</v>
      </c>
      <c r="EK18" s="96" t="e">
        <f t="shared" si="150"/>
        <v>#N/A</v>
      </c>
      <c r="EL18" s="96" t="e">
        <f t="shared" si="151"/>
        <v>#N/A</v>
      </c>
      <c r="EM18" s="96" t="e">
        <f t="shared" si="152"/>
        <v>#N/A</v>
      </c>
      <c r="EN18" s="96" t="e">
        <f t="shared" si="153"/>
        <v>#N/A</v>
      </c>
      <c r="EO18" s="96" t="e">
        <f t="shared" si="154"/>
        <v>#N/A</v>
      </c>
      <c r="EP18" s="96" t="e">
        <f t="shared" si="155"/>
        <v>#N/A</v>
      </c>
      <c r="EQ18" s="96" t="e">
        <f t="shared" si="156"/>
        <v>#N/A</v>
      </c>
      <c r="ER18" s="96" t="e">
        <f t="shared" si="157"/>
        <v>#N/A</v>
      </c>
      <c r="ES18" s="96" t="e">
        <f t="shared" si="158"/>
        <v>#N/A</v>
      </c>
      <c r="ET18" s="96" t="e">
        <f t="shared" si="159"/>
        <v>#N/A</v>
      </c>
      <c r="EU18" s="96" t="e">
        <f t="shared" si="160"/>
        <v>#N/A</v>
      </c>
      <c r="EV18" s="96" t="e">
        <f t="shared" si="161"/>
        <v>#N/A</v>
      </c>
      <c r="EW18" s="96" t="e">
        <f t="shared" si="162"/>
        <v>#N/A</v>
      </c>
      <c r="EX18" s="96" t="e">
        <f t="shared" si="163"/>
        <v>#N/A</v>
      </c>
      <c r="EY18" s="96" t="e">
        <f t="shared" si="164"/>
        <v>#N/A</v>
      </c>
      <c r="EZ18" s="96" t="e">
        <f t="shared" si="165"/>
        <v>#N/A</v>
      </c>
      <c r="FA18" s="96" t="e">
        <f t="shared" si="166"/>
        <v>#N/A</v>
      </c>
      <c r="FB18" s="96" t="e">
        <f t="shared" si="167"/>
        <v>#N/A</v>
      </c>
      <c r="FC18" s="96" t="e">
        <f t="shared" si="168"/>
        <v>#N/A</v>
      </c>
      <c r="FD18" s="96" t="e">
        <f t="shared" si="169"/>
        <v>#N/A</v>
      </c>
      <c r="FE18" s="96" t="e">
        <f t="shared" si="170"/>
        <v>#N/A</v>
      </c>
      <c r="FF18" s="96" t="e">
        <f t="shared" si="171"/>
        <v>#N/A</v>
      </c>
      <c r="FG18" s="96" t="e">
        <f t="shared" si="172"/>
        <v>#N/A</v>
      </c>
      <c r="FH18" s="96" t="e">
        <f t="shared" si="173"/>
        <v>#N/A</v>
      </c>
      <c r="FI18" s="96" t="e">
        <f t="shared" si="174"/>
        <v>#N/A</v>
      </c>
      <c r="FJ18" s="96" t="e">
        <f t="shared" si="175"/>
        <v>#N/A</v>
      </c>
      <c r="FK18" s="96" t="e">
        <f t="shared" si="176"/>
        <v>#N/A</v>
      </c>
      <c r="FL18" s="96" t="e">
        <f t="shared" si="177"/>
        <v>#N/A</v>
      </c>
      <c r="FM18" s="96" t="e">
        <f t="shared" si="178"/>
        <v>#N/A</v>
      </c>
      <c r="FN18" s="96" t="e">
        <f t="shared" si="179"/>
        <v>#N/A</v>
      </c>
      <c r="FO18" s="96" t="e">
        <f t="shared" si="180"/>
        <v>#N/A</v>
      </c>
      <c r="FP18" s="96" t="e">
        <f t="shared" si="181"/>
        <v>#N/A</v>
      </c>
      <c r="FQ18" s="96" t="e">
        <f t="shared" si="182"/>
        <v>#N/A</v>
      </c>
      <c r="FR18" s="96" t="e">
        <f t="shared" si="183"/>
        <v>#N/A</v>
      </c>
      <c r="FS18" s="96" t="e">
        <f t="shared" si="184"/>
        <v>#N/A</v>
      </c>
      <c r="FT18" s="96" t="e">
        <f t="shared" si="185"/>
        <v>#N/A</v>
      </c>
      <c r="FU18" s="96" t="e">
        <f t="shared" si="186"/>
        <v>#N/A</v>
      </c>
      <c r="FV18" s="96" t="e">
        <f t="shared" si="187"/>
        <v>#N/A</v>
      </c>
      <c r="FW18" s="96" t="e">
        <f t="shared" si="188"/>
        <v>#N/A</v>
      </c>
      <c r="FX18" s="96" t="e">
        <f t="shared" si="189"/>
        <v>#N/A</v>
      </c>
      <c r="FY18" s="96" t="e">
        <f t="shared" si="190"/>
        <v>#N/A</v>
      </c>
      <c r="FZ18" s="96" t="e">
        <f t="shared" si="191"/>
        <v>#N/A</v>
      </c>
      <c r="GA18" s="96" t="e">
        <f t="shared" si="192"/>
        <v>#N/A</v>
      </c>
      <c r="GB18" s="96" t="e">
        <f t="shared" si="193"/>
        <v>#N/A</v>
      </c>
      <c r="GC18" s="96" t="e">
        <f t="shared" si="194"/>
        <v>#N/A</v>
      </c>
      <c r="GD18" s="96" t="e">
        <f t="shared" si="195"/>
        <v>#N/A</v>
      </c>
      <c r="GE18" s="96" t="e">
        <f t="shared" si="196"/>
        <v>#N/A</v>
      </c>
      <c r="GF18" s="96" t="e">
        <f t="shared" si="197"/>
        <v>#N/A</v>
      </c>
      <c r="GG18" s="96" t="e">
        <f t="shared" si="198"/>
        <v>#N/A</v>
      </c>
      <c r="GH18" s="96" t="e">
        <f t="shared" si="199"/>
        <v>#N/A</v>
      </c>
      <c r="GI18" s="96" t="e">
        <f t="shared" si="200"/>
        <v>#N/A</v>
      </c>
      <c r="GJ18" s="96" t="e">
        <f t="shared" si="201"/>
        <v>#N/A</v>
      </c>
      <c r="GK18" s="96" t="e">
        <f t="shared" si="202"/>
        <v>#N/A</v>
      </c>
      <c r="GL18" s="96" t="e">
        <f t="shared" si="203"/>
        <v>#N/A</v>
      </c>
      <c r="GM18" s="96" t="e">
        <f t="shared" si="204"/>
        <v>#N/A</v>
      </c>
      <c r="GN18" s="96" t="e">
        <f t="shared" si="205"/>
        <v>#N/A</v>
      </c>
      <c r="GO18" s="96" t="e">
        <f t="shared" si="206"/>
        <v>#N/A</v>
      </c>
      <c r="GP18" s="96" t="e">
        <f t="shared" si="207"/>
        <v>#N/A</v>
      </c>
      <c r="GQ18" s="96" t="e">
        <f t="shared" si="208"/>
        <v>#N/A</v>
      </c>
      <c r="GR18" s="96" t="e">
        <f t="shared" si="209"/>
        <v>#N/A</v>
      </c>
      <c r="GS18" s="96" t="e">
        <f t="shared" si="210"/>
        <v>#N/A</v>
      </c>
      <c r="GT18" s="96" t="e">
        <f t="shared" si="211"/>
        <v>#N/A</v>
      </c>
      <c r="GU18" s="96" t="e">
        <f t="shared" si="212"/>
        <v>#N/A</v>
      </c>
      <c r="GV18" s="96" t="e">
        <f t="shared" si="213"/>
        <v>#N/A</v>
      </c>
      <c r="GW18" s="96" t="e">
        <f t="shared" si="214"/>
        <v>#N/A</v>
      </c>
      <c r="GX18" s="96" t="e">
        <f t="shared" si="215"/>
        <v>#N/A</v>
      </c>
      <c r="GY18" s="96" t="e">
        <f t="shared" si="216"/>
        <v>#N/A</v>
      </c>
      <c r="GZ18" s="96" t="e">
        <f t="shared" si="217"/>
        <v>#N/A</v>
      </c>
      <c r="HA18" s="96" t="e">
        <f t="shared" si="218"/>
        <v>#N/A</v>
      </c>
      <c r="HB18" s="96" t="e">
        <f t="shared" si="219"/>
        <v>#N/A</v>
      </c>
      <c r="HC18" s="96" t="e">
        <f t="shared" si="220"/>
        <v>#N/A</v>
      </c>
      <c r="HD18" s="96" t="e">
        <f t="shared" si="221"/>
        <v>#N/A</v>
      </c>
      <c r="HE18" s="96" t="e">
        <f t="shared" si="222"/>
        <v>#N/A</v>
      </c>
      <c r="HF18" s="96" t="e">
        <f t="shared" si="223"/>
        <v>#N/A</v>
      </c>
      <c r="HG18" s="96" t="e">
        <f t="shared" si="224"/>
        <v>#N/A</v>
      </c>
      <c r="HH18" s="96" t="e">
        <f t="shared" si="225"/>
        <v>#N/A</v>
      </c>
      <c r="HI18" s="96" t="e">
        <f t="shared" si="226"/>
        <v>#N/A</v>
      </c>
      <c r="HJ18" s="96" t="e">
        <f t="shared" si="227"/>
        <v>#N/A</v>
      </c>
      <c r="HK18" s="96" t="e">
        <f t="shared" si="228"/>
        <v>#N/A</v>
      </c>
      <c r="HL18" s="96" t="e">
        <f t="shared" si="229"/>
        <v>#N/A</v>
      </c>
      <c r="HM18" s="96" t="e">
        <f t="shared" si="230"/>
        <v>#N/A</v>
      </c>
      <c r="HN18" s="96" t="e">
        <f t="shared" si="231"/>
        <v>#N/A</v>
      </c>
      <c r="HO18" s="96" t="e">
        <f t="shared" si="232"/>
        <v>#N/A</v>
      </c>
      <c r="HP18" s="96" t="e">
        <f t="shared" si="233"/>
        <v>#N/A</v>
      </c>
      <c r="HQ18" s="96" t="e">
        <f t="shared" si="234"/>
        <v>#N/A</v>
      </c>
      <c r="HR18" s="96" t="e">
        <f t="shared" si="235"/>
        <v>#N/A</v>
      </c>
      <c r="HS18" s="96" t="e">
        <f t="shared" si="236"/>
        <v>#N/A</v>
      </c>
      <c r="HT18" s="96" t="e">
        <f t="shared" si="237"/>
        <v>#N/A</v>
      </c>
      <c r="HU18" s="96" t="e">
        <f t="shared" si="238"/>
        <v>#N/A</v>
      </c>
      <c r="HV18" s="96" t="e">
        <f t="shared" si="239"/>
        <v>#N/A</v>
      </c>
      <c r="HW18" s="96" t="e">
        <f t="shared" si="240"/>
        <v>#N/A</v>
      </c>
      <c r="HX18" s="96" t="e">
        <f t="shared" si="241"/>
        <v>#N/A</v>
      </c>
      <c r="HY18" s="96" t="e">
        <f t="shared" si="242"/>
        <v>#N/A</v>
      </c>
      <c r="HZ18" s="96" t="e">
        <f t="shared" si="243"/>
        <v>#N/A</v>
      </c>
      <c r="IA18" s="96" t="e">
        <f t="shared" si="244"/>
        <v>#N/A</v>
      </c>
      <c r="IB18" s="96" t="e">
        <f t="shared" si="245"/>
        <v>#N/A</v>
      </c>
      <c r="IC18" s="96" t="e">
        <f t="shared" si="246"/>
        <v>#N/A</v>
      </c>
      <c r="ID18" s="96" t="e">
        <f t="shared" si="247"/>
        <v>#N/A</v>
      </c>
      <c r="IE18" s="96" t="e">
        <f t="shared" si="248"/>
        <v>#N/A</v>
      </c>
      <c r="IF18" s="96" t="e">
        <f t="shared" si="249"/>
        <v>#N/A</v>
      </c>
      <c r="IG18" s="96" t="e">
        <f t="shared" si="250"/>
        <v>#N/A</v>
      </c>
      <c r="IH18" s="96" t="e">
        <f t="shared" si="251"/>
        <v>#N/A</v>
      </c>
      <c r="II18" s="96" t="e">
        <f t="shared" si="252"/>
        <v>#N/A</v>
      </c>
      <c r="IJ18" s="96" t="e">
        <f t="shared" si="253"/>
        <v>#N/A</v>
      </c>
      <c r="IK18" s="96" t="e">
        <f t="shared" si="254"/>
        <v>#N/A</v>
      </c>
      <c r="IL18" s="96" t="e">
        <f t="shared" si="255"/>
        <v>#N/A</v>
      </c>
      <c r="IM18" s="96" t="e">
        <f t="shared" si="256"/>
        <v>#N/A</v>
      </c>
      <c r="IN18" s="96" t="e">
        <f t="shared" si="257"/>
        <v>#N/A</v>
      </c>
      <c r="IO18" s="96" t="e">
        <f t="shared" si="258"/>
        <v>#N/A</v>
      </c>
      <c r="IP18" s="96" t="e">
        <f t="shared" si="259"/>
        <v>#N/A</v>
      </c>
      <c r="IQ18" s="96" t="e">
        <f t="shared" si="260"/>
        <v>#N/A</v>
      </c>
      <c r="IR18" s="96" t="e">
        <f t="shared" si="261"/>
        <v>#N/A</v>
      </c>
      <c r="IS18" s="96" t="e">
        <f t="shared" si="262"/>
        <v>#N/A</v>
      </c>
      <c r="IT18" s="96" t="e">
        <f t="shared" si="263"/>
        <v>#N/A</v>
      </c>
      <c r="IU18" s="96" t="e">
        <f t="shared" si="264"/>
        <v>#N/A</v>
      </c>
      <c r="IV18" s="96" t="e">
        <f t="shared" si="265"/>
        <v>#N/A</v>
      </c>
      <c r="IW18" s="96" t="e">
        <f t="shared" si="266"/>
        <v>#N/A</v>
      </c>
      <c r="IX18" s="96" t="e">
        <f t="shared" si="267"/>
        <v>#N/A</v>
      </c>
      <c r="IY18" s="96" t="e">
        <f t="shared" si="268"/>
        <v>#N/A</v>
      </c>
      <c r="IZ18" s="96" t="e">
        <f t="shared" si="269"/>
        <v>#N/A</v>
      </c>
      <c r="JA18" s="96" t="e">
        <f t="shared" si="270"/>
        <v>#N/A</v>
      </c>
      <c r="JB18" s="96" t="e">
        <f t="shared" si="271"/>
        <v>#N/A</v>
      </c>
      <c r="JC18" s="96" t="e">
        <f t="shared" si="272"/>
        <v>#N/A</v>
      </c>
      <c r="JD18" s="96" t="e">
        <f t="shared" si="273"/>
        <v>#N/A</v>
      </c>
      <c r="JE18" s="96" t="e">
        <f t="shared" si="274"/>
        <v>#N/A</v>
      </c>
      <c r="JF18" s="96" t="e">
        <f t="shared" si="275"/>
        <v>#N/A</v>
      </c>
      <c r="JG18" s="96" t="e">
        <f t="shared" si="276"/>
        <v>#N/A</v>
      </c>
      <c r="JH18" s="96" t="e">
        <f t="shared" si="277"/>
        <v>#N/A</v>
      </c>
      <c r="JI18" s="96" t="e">
        <f t="shared" si="278"/>
        <v>#N/A</v>
      </c>
      <c r="JJ18" s="96" t="e">
        <f t="shared" si="279"/>
        <v>#N/A</v>
      </c>
      <c r="JK18" s="96" t="e">
        <f t="shared" si="280"/>
        <v>#N/A</v>
      </c>
      <c r="JL18" s="96" t="e">
        <f t="shared" si="281"/>
        <v>#N/A</v>
      </c>
      <c r="JM18" s="96" t="e">
        <f t="shared" si="282"/>
        <v>#N/A</v>
      </c>
      <c r="JN18" s="96" t="e">
        <f t="shared" si="283"/>
        <v>#N/A</v>
      </c>
      <c r="JO18" s="96" t="e">
        <f t="shared" si="284"/>
        <v>#N/A</v>
      </c>
      <c r="JP18" s="96" t="e">
        <f t="shared" si="285"/>
        <v>#N/A</v>
      </c>
      <c r="JQ18" s="96" t="e">
        <f t="shared" si="286"/>
        <v>#N/A</v>
      </c>
      <c r="JR18" s="96" t="e">
        <f t="shared" si="287"/>
        <v>#N/A</v>
      </c>
      <c r="JS18" s="96" t="e">
        <f t="shared" si="288"/>
        <v>#N/A</v>
      </c>
      <c r="JT18" s="96" t="e">
        <f t="shared" si="289"/>
        <v>#N/A</v>
      </c>
      <c r="JU18" s="96" t="e">
        <f t="shared" si="290"/>
        <v>#N/A</v>
      </c>
      <c r="JV18" s="96" t="e">
        <f t="shared" si="291"/>
        <v>#N/A</v>
      </c>
      <c r="JW18" s="96" t="e">
        <f t="shared" si="292"/>
        <v>#N/A</v>
      </c>
      <c r="JX18" s="96" t="e">
        <f t="shared" si="293"/>
        <v>#N/A</v>
      </c>
      <c r="JY18" s="96" t="e">
        <f t="shared" si="294"/>
        <v>#N/A</v>
      </c>
      <c r="JZ18" s="96" t="e">
        <f t="shared" si="295"/>
        <v>#N/A</v>
      </c>
      <c r="KA18" s="96" t="e">
        <f t="shared" si="296"/>
        <v>#N/A</v>
      </c>
      <c r="KB18" s="96" t="e">
        <f t="shared" si="297"/>
        <v>#N/A</v>
      </c>
      <c r="KC18" s="96" t="e">
        <f t="shared" si="298"/>
        <v>#N/A</v>
      </c>
      <c r="KD18" s="96" t="e">
        <f t="shared" si="299"/>
        <v>#N/A</v>
      </c>
      <c r="KE18" s="96" t="e">
        <f t="shared" si="300"/>
        <v>#N/A</v>
      </c>
      <c r="KF18" s="96" t="e">
        <f t="shared" si="301"/>
        <v>#N/A</v>
      </c>
      <c r="KG18" s="96" t="e">
        <f t="shared" si="302"/>
        <v>#N/A</v>
      </c>
      <c r="KH18" s="96" t="e">
        <f t="shared" si="303"/>
        <v>#N/A</v>
      </c>
      <c r="KI18" s="96" t="e">
        <f t="shared" si="304"/>
        <v>#N/A</v>
      </c>
      <c r="KJ18" s="96" t="e">
        <f t="shared" si="305"/>
        <v>#N/A</v>
      </c>
      <c r="KK18" s="96" t="e">
        <f t="shared" si="306"/>
        <v>#N/A</v>
      </c>
      <c r="KL18" s="96" t="e">
        <f t="shared" si="307"/>
        <v>#N/A</v>
      </c>
      <c r="KM18" s="96" t="e">
        <f t="shared" si="308"/>
        <v>#N/A</v>
      </c>
      <c r="KN18" s="96" t="e">
        <f t="shared" si="309"/>
        <v>#N/A</v>
      </c>
    </row>
    <row r="19" spans="1:300" x14ac:dyDescent="0.3">
      <c r="A19" t="str">
        <f t="shared" si="15"/>
        <v>Germany</v>
      </c>
      <c r="G19" s="96">
        <f t="shared" si="16"/>
        <v>0.38811769392774842</v>
      </c>
      <c r="H19" s="96">
        <f t="shared" si="17"/>
        <v>0.38111528279502327</v>
      </c>
      <c r="I19" s="96">
        <f t="shared" si="18"/>
        <v>0.39622514024097799</v>
      </c>
      <c r="J19" s="96">
        <f t="shared" si="19"/>
        <v>0.35027182622316877</v>
      </c>
      <c r="K19" s="96">
        <f t="shared" si="20"/>
        <v>0.24762050157678384</v>
      </c>
      <c r="L19" s="96">
        <f t="shared" si="21"/>
        <v>0.23282295852597534</v>
      </c>
      <c r="M19" s="96">
        <f t="shared" si="22"/>
        <v>0.27996800514092834</v>
      </c>
      <c r="N19" s="96">
        <f t="shared" si="23"/>
        <v>0.28719635363307194</v>
      </c>
      <c r="O19" s="96">
        <f t="shared" si="24"/>
        <v>0.31276322958120861</v>
      </c>
      <c r="P19" s="96">
        <f t="shared" si="25"/>
        <v>0.31801021959469611</v>
      </c>
      <c r="Q19" s="96">
        <f t="shared" si="26"/>
        <v>0.30681797649716258</v>
      </c>
      <c r="R19" s="96">
        <f t="shared" si="27"/>
        <v>0.27522137300408422</v>
      </c>
      <c r="S19" s="96">
        <f t="shared" si="28"/>
        <v>0.27385504237479696</v>
      </c>
      <c r="T19" s="96">
        <f t="shared" si="29"/>
        <v>0.27286951418928918</v>
      </c>
      <c r="U19" s="96">
        <f t="shared" si="30"/>
        <v>0.27918295014541572</v>
      </c>
      <c r="V19" s="96">
        <f t="shared" si="31"/>
        <v>0.25023216896561684</v>
      </c>
      <c r="W19" s="96">
        <f t="shared" si="32"/>
        <v>0.21857308423964206</v>
      </c>
      <c r="X19" s="96">
        <f t="shared" si="33"/>
        <v>0.18706824157354807</v>
      </c>
      <c r="Y19" s="96">
        <f t="shared" si="34"/>
        <v>0.16577349736940339</v>
      </c>
      <c r="Z19" s="96">
        <f t="shared" si="35"/>
        <v>0.13462398176249657</v>
      </c>
      <c r="AA19" s="96">
        <f t="shared" si="36"/>
        <v>0.14616360427005559</v>
      </c>
      <c r="AB19" s="96">
        <f t="shared" si="37"/>
        <v>0.15384752013639558</v>
      </c>
      <c r="AC19" s="96">
        <f t="shared" si="38"/>
        <v>0.14704503703433636</v>
      </c>
      <c r="AD19" s="96">
        <f t="shared" si="39"/>
        <v>0.13486811764522422</v>
      </c>
      <c r="AE19" s="96">
        <f t="shared" si="40"/>
        <v>0.12375189557200628</v>
      </c>
      <c r="AF19" s="96">
        <f t="shared" si="41"/>
        <v>0.10323113355270253</v>
      </c>
      <c r="AG19" s="96">
        <f t="shared" si="42"/>
        <v>8.8885490427644376E-2</v>
      </c>
      <c r="AH19" s="96">
        <f t="shared" si="43"/>
        <v>8.0053799434025796E-2</v>
      </c>
      <c r="AI19" s="96">
        <f t="shared" si="44"/>
        <v>7.9813080816061088E-2</v>
      </c>
      <c r="AJ19" s="96">
        <f t="shared" si="45"/>
        <v>7.5156538114349969E-2</v>
      </c>
      <c r="AK19" s="96">
        <f t="shared" si="46"/>
        <v>6.8740345672909209E-2</v>
      </c>
      <c r="AL19" s="96">
        <f t="shared" si="47"/>
        <v>5.8293182686081524E-2</v>
      </c>
      <c r="AM19" s="96">
        <f t="shared" si="48"/>
        <v>4.8914939115472178E-2</v>
      </c>
      <c r="AN19" s="96">
        <f t="shared" si="49"/>
        <v>4.4438818792918111E-2</v>
      </c>
      <c r="AO19" s="96">
        <f t="shared" si="50"/>
        <v>4.2250436236658473E-2</v>
      </c>
      <c r="AP19" s="96">
        <f t="shared" si="51"/>
        <v>4.0607268235496985E-2</v>
      </c>
      <c r="AQ19" s="96">
        <f t="shared" si="52"/>
        <v>3.8570031505282376E-2</v>
      </c>
      <c r="AR19" s="96">
        <f t="shared" si="53"/>
        <v>3.4974306667082233E-2</v>
      </c>
      <c r="AS19" s="96">
        <f t="shared" si="54"/>
        <v>2.8001736338486349E-2</v>
      </c>
      <c r="AT19" s="96">
        <f t="shared" si="55"/>
        <v>2.1368441127415094E-2</v>
      </c>
      <c r="AU19" s="96">
        <f t="shared" si="56"/>
        <v>1.9797781345829435E-2</v>
      </c>
      <c r="AV19" s="96">
        <f t="shared" si="57"/>
        <v>1.9688392421108647E-2</v>
      </c>
      <c r="AW19" s="96">
        <f t="shared" si="58"/>
        <v>2.0340616997072125E-2</v>
      </c>
      <c r="AX19" s="96">
        <f t="shared" si="59"/>
        <v>1.9619020288367928E-2</v>
      </c>
      <c r="AY19" s="96">
        <f t="shared" si="60"/>
        <v>2.0215188430427578E-2</v>
      </c>
      <c r="AZ19" s="96">
        <f t="shared" si="61"/>
        <v>1.764001788799674E-2</v>
      </c>
      <c r="BA19" s="96">
        <f t="shared" si="62"/>
        <v>1.4933137197125523E-2</v>
      </c>
      <c r="BB19" s="96">
        <f t="shared" si="63"/>
        <v>1.275555745048651E-2</v>
      </c>
      <c r="BC19" s="96" t="e">
        <f t="shared" si="64"/>
        <v>#N/A</v>
      </c>
      <c r="BD19" s="96" t="e">
        <f t="shared" si="65"/>
        <v>#N/A</v>
      </c>
      <c r="BE19" s="96" t="e">
        <f t="shared" si="66"/>
        <v>#N/A</v>
      </c>
      <c r="BF19" s="96" t="e">
        <f t="shared" si="67"/>
        <v>#N/A</v>
      </c>
      <c r="BG19" s="96" t="e">
        <f t="shared" si="68"/>
        <v>#N/A</v>
      </c>
      <c r="BH19" s="96" t="e">
        <f t="shared" si="69"/>
        <v>#N/A</v>
      </c>
      <c r="BI19" s="96" t="e">
        <f t="shared" si="70"/>
        <v>#N/A</v>
      </c>
      <c r="BJ19" s="96" t="e">
        <f t="shared" si="71"/>
        <v>#N/A</v>
      </c>
      <c r="BK19" s="96" t="e">
        <f t="shared" si="72"/>
        <v>#N/A</v>
      </c>
      <c r="BL19" s="96" t="e">
        <f t="shared" si="73"/>
        <v>#N/A</v>
      </c>
      <c r="BM19" s="96" t="e">
        <f t="shared" si="74"/>
        <v>#N/A</v>
      </c>
      <c r="BN19" s="96" t="e">
        <f t="shared" si="75"/>
        <v>#N/A</v>
      </c>
      <c r="BO19" s="96" t="e">
        <f t="shared" si="76"/>
        <v>#N/A</v>
      </c>
      <c r="BP19" s="96" t="e">
        <f t="shared" si="77"/>
        <v>#N/A</v>
      </c>
      <c r="BQ19" s="96" t="e">
        <f t="shared" si="78"/>
        <v>#N/A</v>
      </c>
      <c r="BR19" s="96" t="e">
        <f t="shared" si="79"/>
        <v>#N/A</v>
      </c>
      <c r="BS19" s="96" t="e">
        <f t="shared" si="80"/>
        <v>#N/A</v>
      </c>
      <c r="BT19" s="96" t="e">
        <f t="shared" si="81"/>
        <v>#N/A</v>
      </c>
      <c r="BU19" s="96" t="e">
        <f t="shared" si="82"/>
        <v>#N/A</v>
      </c>
      <c r="BV19" s="96" t="e">
        <f t="shared" si="83"/>
        <v>#N/A</v>
      </c>
      <c r="BW19" s="96" t="e">
        <f t="shared" si="84"/>
        <v>#N/A</v>
      </c>
      <c r="BX19" s="96" t="e">
        <f t="shared" si="85"/>
        <v>#N/A</v>
      </c>
      <c r="BY19" s="96" t="e">
        <f t="shared" si="86"/>
        <v>#N/A</v>
      </c>
      <c r="BZ19" s="96" t="e">
        <f t="shared" si="87"/>
        <v>#N/A</v>
      </c>
      <c r="CA19" s="96" t="e">
        <f t="shared" si="88"/>
        <v>#N/A</v>
      </c>
      <c r="CB19" s="96" t="e">
        <f t="shared" si="89"/>
        <v>#N/A</v>
      </c>
      <c r="CC19" s="96" t="e">
        <f t="shared" si="90"/>
        <v>#N/A</v>
      </c>
      <c r="CD19" s="96" t="e">
        <f t="shared" si="91"/>
        <v>#N/A</v>
      </c>
      <c r="CE19" s="96" t="e">
        <f t="shared" si="92"/>
        <v>#N/A</v>
      </c>
      <c r="CF19" s="96" t="e">
        <f t="shared" si="93"/>
        <v>#N/A</v>
      </c>
      <c r="CG19" s="96" t="e">
        <f t="shared" si="94"/>
        <v>#N/A</v>
      </c>
      <c r="CH19" s="96" t="e">
        <f t="shared" si="95"/>
        <v>#N/A</v>
      </c>
      <c r="CI19" s="96" t="e">
        <f t="shared" si="96"/>
        <v>#N/A</v>
      </c>
      <c r="CJ19" s="96" t="e">
        <f t="shared" si="97"/>
        <v>#N/A</v>
      </c>
      <c r="CK19" s="96" t="e">
        <f t="shared" si="98"/>
        <v>#N/A</v>
      </c>
      <c r="CL19" s="96" t="e">
        <f t="shared" si="99"/>
        <v>#N/A</v>
      </c>
      <c r="CM19" s="96" t="e">
        <f t="shared" si="100"/>
        <v>#N/A</v>
      </c>
      <c r="CN19" s="96" t="e">
        <f t="shared" si="101"/>
        <v>#N/A</v>
      </c>
      <c r="CO19" s="96" t="e">
        <f t="shared" si="102"/>
        <v>#N/A</v>
      </c>
      <c r="CP19" s="96" t="e">
        <f t="shared" si="103"/>
        <v>#N/A</v>
      </c>
      <c r="CQ19" s="96" t="e">
        <f t="shared" si="104"/>
        <v>#N/A</v>
      </c>
      <c r="CR19" s="96" t="e">
        <f t="shared" si="105"/>
        <v>#N/A</v>
      </c>
      <c r="CS19" s="96" t="e">
        <f t="shared" si="106"/>
        <v>#N/A</v>
      </c>
      <c r="CT19" s="96" t="e">
        <f t="shared" si="107"/>
        <v>#N/A</v>
      </c>
      <c r="CU19" s="96" t="e">
        <f t="shared" si="108"/>
        <v>#N/A</v>
      </c>
      <c r="CV19" s="96" t="e">
        <f t="shared" si="109"/>
        <v>#N/A</v>
      </c>
      <c r="CW19" s="96" t="e">
        <f t="shared" si="110"/>
        <v>#N/A</v>
      </c>
      <c r="CX19" s="96" t="e">
        <f t="shared" si="111"/>
        <v>#N/A</v>
      </c>
      <c r="CY19" s="96" t="e">
        <f t="shared" si="112"/>
        <v>#N/A</v>
      </c>
      <c r="CZ19" s="96" t="e">
        <f t="shared" si="113"/>
        <v>#N/A</v>
      </c>
      <c r="DA19" s="96" t="e">
        <f t="shared" si="114"/>
        <v>#N/A</v>
      </c>
      <c r="DB19" s="96" t="e">
        <f t="shared" si="115"/>
        <v>#N/A</v>
      </c>
      <c r="DC19" s="96" t="e">
        <f t="shared" si="116"/>
        <v>#N/A</v>
      </c>
      <c r="DD19" s="96" t="e">
        <f t="shared" si="117"/>
        <v>#N/A</v>
      </c>
      <c r="DE19" s="96" t="e">
        <f t="shared" si="118"/>
        <v>#N/A</v>
      </c>
      <c r="DF19" s="96" t="e">
        <f t="shared" si="119"/>
        <v>#N/A</v>
      </c>
      <c r="DG19" s="96" t="e">
        <f t="shared" si="120"/>
        <v>#N/A</v>
      </c>
      <c r="DH19" s="96" t="e">
        <f t="shared" si="121"/>
        <v>#N/A</v>
      </c>
      <c r="DI19" s="96" t="e">
        <f t="shared" si="122"/>
        <v>#N/A</v>
      </c>
      <c r="DJ19" s="96" t="e">
        <f t="shared" si="123"/>
        <v>#N/A</v>
      </c>
      <c r="DK19" s="96" t="e">
        <f t="shared" si="124"/>
        <v>#N/A</v>
      </c>
      <c r="DL19" s="96" t="e">
        <f t="shared" si="125"/>
        <v>#N/A</v>
      </c>
      <c r="DM19" s="96" t="e">
        <f t="shared" si="126"/>
        <v>#N/A</v>
      </c>
      <c r="DN19" s="96" t="e">
        <f t="shared" si="127"/>
        <v>#N/A</v>
      </c>
      <c r="DO19" s="96" t="e">
        <f t="shared" si="128"/>
        <v>#N/A</v>
      </c>
      <c r="DP19" s="96" t="e">
        <f t="shared" si="129"/>
        <v>#N/A</v>
      </c>
      <c r="DQ19" s="96" t="e">
        <f t="shared" si="130"/>
        <v>#N/A</v>
      </c>
      <c r="DR19" s="96" t="e">
        <f t="shared" si="131"/>
        <v>#N/A</v>
      </c>
      <c r="DS19" s="96" t="e">
        <f t="shared" si="132"/>
        <v>#N/A</v>
      </c>
      <c r="DT19" s="96" t="e">
        <f t="shared" si="133"/>
        <v>#N/A</v>
      </c>
      <c r="DU19" s="96" t="e">
        <f t="shared" si="134"/>
        <v>#N/A</v>
      </c>
      <c r="DV19" s="96" t="e">
        <f t="shared" si="135"/>
        <v>#N/A</v>
      </c>
      <c r="DW19" s="96" t="e">
        <f t="shared" si="136"/>
        <v>#N/A</v>
      </c>
      <c r="DX19" s="96" t="e">
        <f t="shared" si="137"/>
        <v>#N/A</v>
      </c>
      <c r="DY19" s="96" t="e">
        <f t="shared" si="138"/>
        <v>#N/A</v>
      </c>
      <c r="DZ19" s="96" t="e">
        <f t="shared" si="139"/>
        <v>#N/A</v>
      </c>
      <c r="EA19" s="96" t="e">
        <f t="shared" si="140"/>
        <v>#N/A</v>
      </c>
      <c r="EB19" s="96" t="e">
        <f t="shared" si="141"/>
        <v>#N/A</v>
      </c>
      <c r="EC19" s="96" t="e">
        <f t="shared" si="142"/>
        <v>#N/A</v>
      </c>
      <c r="ED19" s="96" t="e">
        <f t="shared" si="143"/>
        <v>#N/A</v>
      </c>
      <c r="EE19" s="96" t="e">
        <f t="shared" si="144"/>
        <v>#N/A</v>
      </c>
      <c r="EF19" s="96" t="e">
        <f t="shared" si="145"/>
        <v>#N/A</v>
      </c>
      <c r="EG19" s="96" t="e">
        <f t="shared" si="146"/>
        <v>#N/A</v>
      </c>
      <c r="EH19" s="96" t="e">
        <f t="shared" si="147"/>
        <v>#N/A</v>
      </c>
      <c r="EI19" s="96" t="e">
        <f t="shared" si="148"/>
        <v>#N/A</v>
      </c>
      <c r="EJ19" s="96" t="e">
        <f t="shared" si="149"/>
        <v>#N/A</v>
      </c>
      <c r="EK19" s="96" t="e">
        <f t="shared" si="150"/>
        <v>#N/A</v>
      </c>
      <c r="EL19" s="96" t="e">
        <f t="shared" si="151"/>
        <v>#N/A</v>
      </c>
      <c r="EM19" s="96" t="e">
        <f t="shared" si="152"/>
        <v>#N/A</v>
      </c>
      <c r="EN19" s="96" t="e">
        <f t="shared" si="153"/>
        <v>#N/A</v>
      </c>
      <c r="EO19" s="96" t="e">
        <f t="shared" si="154"/>
        <v>#N/A</v>
      </c>
      <c r="EP19" s="96" t="e">
        <f t="shared" si="155"/>
        <v>#N/A</v>
      </c>
      <c r="EQ19" s="96" t="e">
        <f t="shared" si="156"/>
        <v>#N/A</v>
      </c>
      <c r="ER19" s="96" t="e">
        <f t="shared" si="157"/>
        <v>#N/A</v>
      </c>
      <c r="ES19" s="96" t="e">
        <f t="shared" si="158"/>
        <v>#N/A</v>
      </c>
      <c r="ET19" s="96" t="e">
        <f t="shared" si="159"/>
        <v>#N/A</v>
      </c>
      <c r="EU19" s="96" t="e">
        <f t="shared" si="160"/>
        <v>#N/A</v>
      </c>
      <c r="EV19" s="96" t="e">
        <f t="shared" si="161"/>
        <v>#N/A</v>
      </c>
      <c r="EW19" s="96" t="e">
        <f t="shared" si="162"/>
        <v>#N/A</v>
      </c>
      <c r="EX19" s="96" t="e">
        <f t="shared" si="163"/>
        <v>#N/A</v>
      </c>
      <c r="EY19" s="96" t="e">
        <f t="shared" si="164"/>
        <v>#N/A</v>
      </c>
      <c r="EZ19" s="96" t="e">
        <f t="shared" si="165"/>
        <v>#N/A</v>
      </c>
      <c r="FA19" s="96" t="e">
        <f t="shared" si="166"/>
        <v>#N/A</v>
      </c>
      <c r="FB19" s="96" t="e">
        <f t="shared" si="167"/>
        <v>#N/A</v>
      </c>
      <c r="FC19" s="96" t="e">
        <f t="shared" si="168"/>
        <v>#N/A</v>
      </c>
      <c r="FD19" s="96" t="e">
        <f t="shared" si="169"/>
        <v>#N/A</v>
      </c>
      <c r="FE19" s="96" t="e">
        <f t="shared" si="170"/>
        <v>#N/A</v>
      </c>
      <c r="FF19" s="96" t="e">
        <f t="shared" si="171"/>
        <v>#N/A</v>
      </c>
      <c r="FG19" s="96" t="e">
        <f t="shared" si="172"/>
        <v>#N/A</v>
      </c>
      <c r="FH19" s="96" t="e">
        <f t="shared" si="173"/>
        <v>#N/A</v>
      </c>
      <c r="FI19" s="96" t="e">
        <f t="shared" si="174"/>
        <v>#N/A</v>
      </c>
      <c r="FJ19" s="96" t="e">
        <f t="shared" si="175"/>
        <v>#N/A</v>
      </c>
      <c r="FK19" s="96" t="e">
        <f t="shared" si="176"/>
        <v>#N/A</v>
      </c>
      <c r="FL19" s="96" t="e">
        <f t="shared" si="177"/>
        <v>#N/A</v>
      </c>
      <c r="FM19" s="96" t="e">
        <f t="shared" si="178"/>
        <v>#N/A</v>
      </c>
      <c r="FN19" s="96" t="e">
        <f t="shared" si="179"/>
        <v>#N/A</v>
      </c>
      <c r="FO19" s="96" t="e">
        <f t="shared" si="180"/>
        <v>#N/A</v>
      </c>
      <c r="FP19" s="96" t="e">
        <f t="shared" si="181"/>
        <v>#N/A</v>
      </c>
      <c r="FQ19" s="96" t="e">
        <f t="shared" si="182"/>
        <v>#N/A</v>
      </c>
      <c r="FR19" s="96" t="e">
        <f t="shared" si="183"/>
        <v>#N/A</v>
      </c>
      <c r="FS19" s="96" t="e">
        <f t="shared" si="184"/>
        <v>#N/A</v>
      </c>
      <c r="FT19" s="96" t="e">
        <f t="shared" si="185"/>
        <v>#N/A</v>
      </c>
      <c r="FU19" s="96" t="e">
        <f t="shared" si="186"/>
        <v>#N/A</v>
      </c>
      <c r="FV19" s="96" t="e">
        <f t="shared" si="187"/>
        <v>#N/A</v>
      </c>
      <c r="FW19" s="96" t="e">
        <f t="shared" si="188"/>
        <v>#N/A</v>
      </c>
      <c r="FX19" s="96" t="e">
        <f t="shared" si="189"/>
        <v>#N/A</v>
      </c>
      <c r="FY19" s="96" t="e">
        <f t="shared" si="190"/>
        <v>#N/A</v>
      </c>
      <c r="FZ19" s="96" t="e">
        <f t="shared" si="191"/>
        <v>#N/A</v>
      </c>
      <c r="GA19" s="96" t="e">
        <f t="shared" si="192"/>
        <v>#N/A</v>
      </c>
      <c r="GB19" s="96" t="e">
        <f t="shared" si="193"/>
        <v>#N/A</v>
      </c>
      <c r="GC19" s="96" t="e">
        <f t="shared" si="194"/>
        <v>#N/A</v>
      </c>
      <c r="GD19" s="96" t="e">
        <f t="shared" si="195"/>
        <v>#N/A</v>
      </c>
      <c r="GE19" s="96" t="e">
        <f t="shared" si="196"/>
        <v>#N/A</v>
      </c>
      <c r="GF19" s="96" t="e">
        <f t="shared" si="197"/>
        <v>#N/A</v>
      </c>
      <c r="GG19" s="96" t="e">
        <f t="shared" si="198"/>
        <v>#N/A</v>
      </c>
      <c r="GH19" s="96" t="e">
        <f t="shared" si="199"/>
        <v>#N/A</v>
      </c>
      <c r="GI19" s="96" t="e">
        <f t="shared" si="200"/>
        <v>#N/A</v>
      </c>
      <c r="GJ19" s="96" t="e">
        <f t="shared" si="201"/>
        <v>#N/A</v>
      </c>
      <c r="GK19" s="96" t="e">
        <f t="shared" si="202"/>
        <v>#N/A</v>
      </c>
      <c r="GL19" s="96" t="e">
        <f t="shared" si="203"/>
        <v>#N/A</v>
      </c>
      <c r="GM19" s="96" t="e">
        <f t="shared" si="204"/>
        <v>#N/A</v>
      </c>
      <c r="GN19" s="96" t="e">
        <f t="shared" si="205"/>
        <v>#N/A</v>
      </c>
      <c r="GO19" s="96" t="e">
        <f t="shared" si="206"/>
        <v>#N/A</v>
      </c>
      <c r="GP19" s="96" t="e">
        <f t="shared" si="207"/>
        <v>#N/A</v>
      </c>
      <c r="GQ19" s="96" t="e">
        <f t="shared" si="208"/>
        <v>#N/A</v>
      </c>
      <c r="GR19" s="96" t="e">
        <f t="shared" si="209"/>
        <v>#N/A</v>
      </c>
      <c r="GS19" s="96" t="e">
        <f t="shared" si="210"/>
        <v>#N/A</v>
      </c>
      <c r="GT19" s="96" t="e">
        <f t="shared" si="211"/>
        <v>#N/A</v>
      </c>
      <c r="GU19" s="96" t="e">
        <f t="shared" si="212"/>
        <v>#N/A</v>
      </c>
      <c r="GV19" s="96" t="e">
        <f t="shared" si="213"/>
        <v>#N/A</v>
      </c>
      <c r="GW19" s="96" t="e">
        <f t="shared" si="214"/>
        <v>#N/A</v>
      </c>
      <c r="GX19" s="96" t="e">
        <f t="shared" si="215"/>
        <v>#N/A</v>
      </c>
      <c r="GY19" s="96" t="e">
        <f t="shared" si="216"/>
        <v>#N/A</v>
      </c>
      <c r="GZ19" s="96" t="e">
        <f t="shared" si="217"/>
        <v>#N/A</v>
      </c>
      <c r="HA19" s="96" t="e">
        <f t="shared" si="218"/>
        <v>#N/A</v>
      </c>
      <c r="HB19" s="96" t="e">
        <f t="shared" si="219"/>
        <v>#N/A</v>
      </c>
      <c r="HC19" s="96" t="e">
        <f t="shared" si="220"/>
        <v>#N/A</v>
      </c>
      <c r="HD19" s="96" t="e">
        <f t="shared" si="221"/>
        <v>#N/A</v>
      </c>
      <c r="HE19" s="96" t="e">
        <f t="shared" si="222"/>
        <v>#N/A</v>
      </c>
      <c r="HF19" s="96" t="e">
        <f t="shared" si="223"/>
        <v>#N/A</v>
      </c>
      <c r="HG19" s="96" t="e">
        <f t="shared" si="224"/>
        <v>#N/A</v>
      </c>
      <c r="HH19" s="96" t="e">
        <f t="shared" si="225"/>
        <v>#N/A</v>
      </c>
      <c r="HI19" s="96" t="e">
        <f t="shared" si="226"/>
        <v>#N/A</v>
      </c>
      <c r="HJ19" s="96" t="e">
        <f t="shared" si="227"/>
        <v>#N/A</v>
      </c>
      <c r="HK19" s="96" t="e">
        <f t="shared" si="228"/>
        <v>#N/A</v>
      </c>
      <c r="HL19" s="96" t="e">
        <f t="shared" si="229"/>
        <v>#N/A</v>
      </c>
      <c r="HM19" s="96" t="e">
        <f t="shared" si="230"/>
        <v>#N/A</v>
      </c>
      <c r="HN19" s="96" t="e">
        <f t="shared" si="231"/>
        <v>#N/A</v>
      </c>
      <c r="HO19" s="96" t="e">
        <f t="shared" si="232"/>
        <v>#N/A</v>
      </c>
      <c r="HP19" s="96" t="e">
        <f t="shared" si="233"/>
        <v>#N/A</v>
      </c>
      <c r="HQ19" s="96" t="e">
        <f t="shared" si="234"/>
        <v>#N/A</v>
      </c>
      <c r="HR19" s="96" t="e">
        <f t="shared" si="235"/>
        <v>#N/A</v>
      </c>
      <c r="HS19" s="96" t="e">
        <f t="shared" si="236"/>
        <v>#N/A</v>
      </c>
      <c r="HT19" s="96" t="e">
        <f t="shared" si="237"/>
        <v>#N/A</v>
      </c>
      <c r="HU19" s="96" t="e">
        <f t="shared" si="238"/>
        <v>#N/A</v>
      </c>
      <c r="HV19" s="96" t="e">
        <f t="shared" si="239"/>
        <v>#N/A</v>
      </c>
      <c r="HW19" s="96" t="e">
        <f t="shared" si="240"/>
        <v>#N/A</v>
      </c>
      <c r="HX19" s="96" t="e">
        <f t="shared" si="241"/>
        <v>#N/A</v>
      </c>
      <c r="HY19" s="96" t="e">
        <f t="shared" si="242"/>
        <v>#N/A</v>
      </c>
      <c r="HZ19" s="96" t="e">
        <f t="shared" si="243"/>
        <v>#N/A</v>
      </c>
      <c r="IA19" s="96" t="e">
        <f t="shared" si="244"/>
        <v>#N/A</v>
      </c>
      <c r="IB19" s="96" t="e">
        <f t="shared" si="245"/>
        <v>#N/A</v>
      </c>
      <c r="IC19" s="96" t="e">
        <f t="shared" si="246"/>
        <v>#N/A</v>
      </c>
      <c r="ID19" s="96" t="e">
        <f t="shared" si="247"/>
        <v>#N/A</v>
      </c>
      <c r="IE19" s="96" t="e">
        <f t="shared" si="248"/>
        <v>#N/A</v>
      </c>
      <c r="IF19" s="96" t="e">
        <f t="shared" si="249"/>
        <v>#N/A</v>
      </c>
      <c r="IG19" s="96" t="e">
        <f t="shared" si="250"/>
        <v>#N/A</v>
      </c>
      <c r="IH19" s="96" t="e">
        <f t="shared" si="251"/>
        <v>#N/A</v>
      </c>
      <c r="II19" s="96" t="e">
        <f t="shared" si="252"/>
        <v>#N/A</v>
      </c>
      <c r="IJ19" s="96" t="e">
        <f t="shared" si="253"/>
        <v>#N/A</v>
      </c>
      <c r="IK19" s="96" t="e">
        <f t="shared" si="254"/>
        <v>#N/A</v>
      </c>
      <c r="IL19" s="96" t="e">
        <f t="shared" si="255"/>
        <v>#N/A</v>
      </c>
      <c r="IM19" s="96" t="e">
        <f t="shared" si="256"/>
        <v>#N/A</v>
      </c>
      <c r="IN19" s="96" t="e">
        <f t="shared" si="257"/>
        <v>#N/A</v>
      </c>
      <c r="IO19" s="96" t="e">
        <f t="shared" si="258"/>
        <v>#N/A</v>
      </c>
      <c r="IP19" s="96" t="e">
        <f t="shared" si="259"/>
        <v>#N/A</v>
      </c>
      <c r="IQ19" s="96" t="e">
        <f t="shared" si="260"/>
        <v>#N/A</v>
      </c>
      <c r="IR19" s="96" t="e">
        <f t="shared" si="261"/>
        <v>#N/A</v>
      </c>
      <c r="IS19" s="96" t="e">
        <f t="shared" si="262"/>
        <v>#N/A</v>
      </c>
      <c r="IT19" s="96" t="e">
        <f t="shared" si="263"/>
        <v>#N/A</v>
      </c>
      <c r="IU19" s="96" t="e">
        <f t="shared" si="264"/>
        <v>#N/A</v>
      </c>
      <c r="IV19" s="96" t="e">
        <f t="shared" si="265"/>
        <v>#N/A</v>
      </c>
      <c r="IW19" s="96" t="e">
        <f t="shared" si="266"/>
        <v>#N/A</v>
      </c>
      <c r="IX19" s="96" t="e">
        <f t="shared" si="267"/>
        <v>#N/A</v>
      </c>
      <c r="IY19" s="96" t="e">
        <f t="shared" si="268"/>
        <v>#N/A</v>
      </c>
      <c r="IZ19" s="96" t="e">
        <f t="shared" si="269"/>
        <v>#N/A</v>
      </c>
      <c r="JA19" s="96" t="e">
        <f t="shared" si="270"/>
        <v>#N/A</v>
      </c>
      <c r="JB19" s="96" t="e">
        <f t="shared" si="271"/>
        <v>#N/A</v>
      </c>
      <c r="JC19" s="96" t="e">
        <f t="shared" si="272"/>
        <v>#N/A</v>
      </c>
      <c r="JD19" s="96" t="e">
        <f t="shared" si="273"/>
        <v>#N/A</v>
      </c>
      <c r="JE19" s="96" t="e">
        <f t="shared" si="274"/>
        <v>#N/A</v>
      </c>
      <c r="JF19" s="96" t="e">
        <f t="shared" si="275"/>
        <v>#N/A</v>
      </c>
      <c r="JG19" s="96" t="e">
        <f t="shared" si="276"/>
        <v>#N/A</v>
      </c>
      <c r="JH19" s="96" t="e">
        <f t="shared" si="277"/>
        <v>#N/A</v>
      </c>
      <c r="JI19" s="96" t="e">
        <f t="shared" si="278"/>
        <v>#N/A</v>
      </c>
      <c r="JJ19" s="96" t="e">
        <f t="shared" si="279"/>
        <v>#N/A</v>
      </c>
      <c r="JK19" s="96" t="e">
        <f t="shared" si="280"/>
        <v>#N/A</v>
      </c>
      <c r="JL19" s="96" t="e">
        <f t="shared" si="281"/>
        <v>#N/A</v>
      </c>
      <c r="JM19" s="96" t="e">
        <f t="shared" si="282"/>
        <v>#N/A</v>
      </c>
      <c r="JN19" s="96" t="e">
        <f t="shared" si="283"/>
        <v>#N/A</v>
      </c>
      <c r="JO19" s="96" t="e">
        <f t="shared" si="284"/>
        <v>#N/A</v>
      </c>
      <c r="JP19" s="96" t="e">
        <f t="shared" si="285"/>
        <v>#N/A</v>
      </c>
      <c r="JQ19" s="96" t="e">
        <f t="shared" si="286"/>
        <v>#N/A</v>
      </c>
      <c r="JR19" s="96" t="e">
        <f t="shared" si="287"/>
        <v>#N/A</v>
      </c>
      <c r="JS19" s="96" t="e">
        <f t="shared" si="288"/>
        <v>#N/A</v>
      </c>
      <c r="JT19" s="96" t="e">
        <f t="shared" si="289"/>
        <v>#N/A</v>
      </c>
      <c r="JU19" s="96" t="e">
        <f t="shared" si="290"/>
        <v>#N/A</v>
      </c>
      <c r="JV19" s="96" t="e">
        <f t="shared" si="291"/>
        <v>#N/A</v>
      </c>
      <c r="JW19" s="96" t="e">
        <f t="shared" si="292"/>
        <v>#N/A</v>
      </c>
      <c r="JX19" s="96" t="e">
        <f t="shared" si="293"/>
        <v>#N/A</v>
      </c>
      <c r="JY19" s="96" t="e">
        <f t="shared" si="294"/>
        <v>#N/A</v>
      </c>
      <c r="JZ19" s="96" t="e">
        <f t="shared" si="295"/>
        <v>#N/A</v>
      </c>
      <c r="KA19" s="96" t="e">
        <f t="shared" si="296"/>
        <v>#N/A</v>
      </c>
      <c r="KB19" s="96" t="e">
        <f t="shared" si="297"/>
        <v>#N/A</v>
      </c>
      <c r="KC19" s="96" t="e">
        <f t="shared" si="298"/>
        <v>#N/A</v>
      </c>
      <c r="KD19" s="96" t="e">
        <f t="shared" si="299"/>
        <v>#N/A</v>
      </c>
      <c r="KE19" s="96" t="e">
        <f t="shared" si="300"/>
        <v>#N/A</v>
      </c>
      <c r="KF19" s="96" t="e">
        <f t="shared" si="301"/>
        <v>#N/A</v>
      </c>
      <c r="KG19" s="96" t="e">
        <f t="shared" si="302"/>
        <v>#N/A</v>
      </c>
      <c r="KH19" s="96" t="e">
        <f t="shared" si="303"/>
        <v>#N/A</v>
      </c>
      <c r="KI19" s="96" t="e">
        <f t="shared" si="304"/>
        <v>#N/A</v>
      </c>
      <c r="KJ19" s="96" t="e">
        <f t="shared" si="305"/>
        <v>#N/A</v>
      </c>
      <c r="KK19" s="96" t="e">
        <f t="shared" si="306"/>
        <v>#N/A</v>
      </c>
      <c r="KL19" s="96" t="e">
        <f t="shared" si="307"/>
        <v>#N/A</v>
      </c>
      <c r="KM19" s="96" t="e">
        <f t="shared" si="308"/>
        <v>#N/A</v>
      </c>
      <c r="KN19" s="96" t="e">
        <f t="shared" si="309"/>
        <v>#N/A</v>
      </c>
    </row>
    <row r="20" spans="1:300" x14ac:dyDescent="0.3">
      <c r="A20" t="str">
        <f t="shared" si="15"/>
        <v>Spain</v>
      </c>
      <c r="G20" s="96">
        <f t="shared" si="16"/>
        <v>0.33032499713098584</v>
      </c>
      <c r="H20" s="96">
        <f t="shared" si="17"/>
        <v>0.32466549524764665</v>
      </c>
      <c r="I20" s="96">
        <f t="shared" si="18"/>
        <v>0.37040630950593223</v>
      </c>
      <c r="J20" s="96">
        <f t="shared" si="19"/>
        <v>0.45604228554545045</v>
      </c>
      <c r="K20" s="96">
        <f t="shared" si="20"/>
        <v>0.41599137449005807</v>
      </c>
      <c r="L20" s="96">
        <f t="shared" si="21"/>
        <v>0.44463370349563736</v>
      </c>
      <c r="M20" s="96">
        <f t="shared" si="22"/>
        <v>0.50705996932570652</v>
      </c>
      <c r="N20" s="96">
        <f t="shared" si="23"/>
        <v>0.42887362262247786</v>
      </c>
      <c r="O20" s="96">
        <f t="shared" si="24"/>
        <v>0.35694643903607659</v>
      </c>
      <c r="P20" s="96">
        <f t="shared" si="25"/>
        <v>0.34283343344313555</v>
      </c>
      <c r="Q20" s="96">
        <f t="shared" si="26"/>
        <v>0.30149062440204788</v>
      </c>
      <c r="R20" s="96">
        <f t="shared" si="27"/>
        <v>0.21599525130080477</v>
      </c>
      <c r="S20" s="96">
        <f t="shared" si="28"/>
        <v>0.22959477910668946</v>
      </c>
      <c r="T20" s="96">
        <f t="shared" si="29"/>
        <v>0.21219351076798576</v>
      </c>
      <c r="U20" s="96">
        <f t="shared" si="30"/>
        <v>0.20609921652025731</v>
      </c>
      <c r="V20" s="96">
        <f t="shared" si="31"/>
        <v>0.19615964491464699</v>
      </c>
      <c r="W20" s="96">
        <f t="shared" si="32"/>
        <v>0.20360792238196068</v>
      </c>
      <c r="X20" s="96">
        <f t="shared" si="33"/>
        <v>0.17296794896823098</v>
      </c>
      <c r="Y20" s="96">
        <f t="shared" si="34"/>
        <v>0.19392969989875031</v>
      </c>
      <c r="Z20" s="96">
        <f t="shared" si="35"/>
        <v>0.17892652613991467</v>
      </c>
      <c r="AA20" s="96">
        <f t="shared" si="36"/>
        <v>0.17965837487067593</v>
      </c>
      <c r="AB20" s="96">
        <f t="shared" si="37"/>
        <v>0.15822590316290008</v>
      </c>
      <c r="AC20" s="96">
        <f t="shared" si="38"/>
        <v>0.14967589862615926</v>
      </c>
      <c r="AD20" s="96">
        <f t="shared" si="39"/>
        <v>0.12177494936452327</v>
      </c>
      <c r="AE20" s="96">
        <f t="shared" si="40"/>
        <v>0.10667480804163509</v>
      </c>
      <c r="AF20" s="96">
        <f t="shared" si="41"/>
        <v>9.6394817794061893E-2</v>
      </c>
      <c r="AG20" s="96">
        <f t="shared" si="42"/>
        <v>8.880538947534844E-2</v>
      </c>
      <c r="AH20" s="96">
        <f t="shared" si="43"/>
        <v>8.2722535213155535E-2</v>
      </c>
      <c r="AI20" s="96">
        <f t="shared" si="44"/>
        <v>7.4822500948405812E-2</v>
      </c>
      <c r="AJ20" s="96">
        <f t="shared" si="45"/>
        <v>6.5361462641321921E-2</v>
      </c>
      <c r="AK20" s="96">
        <f t="shared" si="46"/>
        <v>5.592398066790194E-2</v>
      </c>
      <c r="AL20" s="96">
        <f t="shared" si="47"/>
        <v>4.8402830899138216E-2</v>
      </c>
      <c r="AM20" s="96">
        <f t="shared" si="48"/>
        <v>4.4544242012188651E-2</v>
      </c>
      <c r="AN20" s="96">
        <f t="shared" si="49"/>
        <v>3.9619415546818137E-2</v>
      </c>
      <c r="AO20" s="96">
        <f t="shared" si="50"/>
        <v>3.7528017570807704E-2</v>
      </c>
      <c r="AP20" s="96">
        <f t="shared" si="51"/>
        <v>3.5891073909922744E-2</v>
      </c>
      <c r="AQ20" s="96">
        <f t="shared" si="52"/>
        <v>3.2840279523892901E-2</v>
      </c>
      <c r="AR20" s="96">
        <f t="shared" si="53"/>
        <v>2.7919228854934142E-2</v>
      </c>
      <c r="AS20" s="96">
        <f t="shared" si="54"/>
        <v>2.403367093776887E-2</v>
      </c>
      <c r="AT20" s="96">
        <f t="shared" si="55"/>
        <v>2.3360716636432466E-2</v>
      </c>
      <c r="AU20" s="96">
        <f t="shared" si="56"/>
        <v>2.5552790114431012E-2</v>
      </c>
      <c r="AV20" s="96">
        <f t="shared" si="57"/>
        <v>2.7254555403699365E-2</v>
      </c>
      <c r="AW20" s="96">
        <f t="shared" si="58"/>
        <v>2.4226127413029541E-2</v>
      </c>
      <c r="AX20" s="96">
        <f t="shared" si="59"/>
        <v>2.8607638264895652E-2</v>
      </c>
      <c r="AY20" s="96">
        <f t="shared" si="60"/>
        <v>2.4205360232453232E-2</v>
      </c>
      <c r="AZ20" s="96">
        <f t="shared" si="61"/>
        <v>1.9980481761888935E-2</v>
      </c>
      <c r="BA20" s="96">
        <f t="shared" si="62"/>
        <v>1.7750985738049119E-2</v>
      </c>
      <c r="BB20" s="96" t="e">
        <f t="shared" si="63"/>
        <v>#N/A</v>
      </c>
      <c r="BC20" s="96" t="e">
        <f t="shared" si="64"/>
        <v>#N/A</v>
      </c>
      <c r="BD20" s="96" t="e">
        <f t="shared" si="65"/>
        <v>#N/A</v>
      </c>
      <c r="BE20" s="96" t="e">
        <f t="shared" si="66"/>
        <v>#N/A</v>
      </c>
      <c r="BF20" s="96" t="e">
        <f t="shared" si="67"/>
        <v>#N/A</v>
      </c>
      <c r="BG20" s="96" t="e">
        <f t="shared" si="68"/>
        <v>#N/A</v>
      </c>
      <c r="BH20" s="96" t="e">
        <f t="shared" si="69"/>
        <v>#N/A</v>
      </c>
      <c r="BI20" s="96" t="e">
        <f t="shared" si="70"/>
        <v>#N/A</v>
      </c>
      <c r="BJ20" s="96" t="e">
        <f t="shared" si="71"/>
        <v>#N/A</v>
      </c>
      <c r="BK20" s="96" t="e">
        <f t="shared" si="72"/>
        <v>#N/A</v>
      </c>
      <c r="BL20" s="96" t="e">
        <f t="shared" si="73"/>
        <v>#N/A</v>
      </c>
      <c r="BM20" s="96" t="e">
        <f t="shared" si="74"/>
        <v>#N/A</v>
      </c>
      <c r="BN20" s="96" t="e">
        <f t="shared" si="75"/>
        <v>#N/A</v>
      </c>
      <c r="BO20" s="96" t="e">
        <f t="shared" si="76"/>
        <v>#N/A</v>
      </c>
      <c r="BP20" s="96" t="e">
        <f t="shared" si="77"/>
        <v>#N/A</v>
      </c>
      <c r="BQ20" s="96" t="e">
        <f t="shared" si="78"/>
        <v>#N/A</v>
      </c>
      <c r="BR20" s="96" t="e">
        <f t="shared" si="79"/>
        <v>#N/A</v>
      </c>
      <c r="BS20" s="96" t="e">
        <f t="shared" si="80"/>
        <v>#N/A</v>
      </c>
      <c r="BT20" s="96" t="e">
        <f t="shared" si="81"/>
        <v>#N/A</v>
      </c>
      <c r="BU20" s="96" t="e">
        <f t="shared" si="82"/>
        <v>#N/A</v>
      </c>
      <c r="BV20" s="96" t="e">
        <f t="shared" si="83"/>
        <v>#N/A</v>
      </c>
      <c r="BW20" s="96" t="e">
        <f t="shared" si="84"/>
        <v>#N/A</v>
      </c>
      <c r="BX20" s="96" t="e">
        <f t="shared" si="85"/>
        <v>#N/A</v>
      </c>
      <c r="BY20" s="96" t="e">
        <f t="shared" si="86"/>
        <v>#N/A</v>
      </c>
      <c r="BZ20" s="96" t="e">
        <f t="shared" si="87"/>
        <v>#N/A</v>
      </c>
      <c r="CA20" s="96" t="e">
        <f t="shared" si="88"/>
        <v>#N/A</v>
      </c>
      <c r="CB20" s="96" t="e">
        <f t="shared" si="89"/>
        <v>#N/A</v>
      </c>
      <c r="CC20" s="96" t="e">
        <f t="shared" si="90"/>
        <v>#N/A</v>
      </c>
      <c r="CD20" s="96" t="e">
        <f t="shared" si="91"/>
        <v>#N/A</v>
      </c>
      <c r="CE20" s="96" t="e">
        <f t="shared" si="92"/>
        <v>#N/A</v>
      </c>
      <c r="CF20" s="96" t="e">
        <f t="shared" si="93"/>
        <v>#N/A</v>
      </c>
      <c r="CG20" s="96" t="e">
        <f t="shared" si="94"/>
        <v>#N/A</v>
      </c>
      <c r="CH20" s="96" t="e">
        <f t="shared" si="95"/>
        <v>#N/A</v>
      </c>
      <c r="CI20" s="96" t="e">
        <f t="shared" si="96"/>
        <v>#N/A</v>
      </c>
      <c r="CJ20" s="96" t="e">
        <f t="shared" si="97"/>
        <v>#N/A</v>
      </c>
      <c r="CK20" s="96" t="e">
        <f t="shared" si="98"/>
        <v>#N/A</v>
      </c>
      <c r="CL20" s="96" t="e">
        <f t="shared" si="99"/>
        <v>#N/A</v>
      </c>
      <c r="CM20" s="96" t="e">
        <f t="shared" si="100"/>
        <v>#N/A</v>
      </c>
      <c r="CN20" s="96" t="e">
        <f t="shared" si="101"/>
        <v>#N/A</v>
      </c>
      <c r="CO20" s="96" t="e">
        <f t="shared" si="102"/>
        <v>#N/A</v>
      </c>
      <c r="CP20" s="96" t="e">
        <f t="shared" si="103"/>
        <v>#N/A</v>
      </c>
      <c r="CQ20" s="96" t="e">
        <f t="shared" si="104"/>
        <v>#N/A</v>
      </c>
      <c r="CR20" s="96" t="e">
        <f t="shared" si="105"/>
        <v>#N/A</v>
      </c>
      <c r="CS20" s="96" t="e">
        <f t="shared" si="106"/>
        <v>#N/A</v>
      </c>
      <c r="CT20" s="96" t="e">
        <f t="shared" si="107"/>
        <v>#N/A</v>
      </c>
      <c r="CU20" s="96" t="e">
        <f t="shared" si="108"/>
        <v>#N/A</v>
      </c>
      <c r="CV20" s="96" t="e">
        <f t="shared" si="109"/>
        <v>#N/A</v>
      </c>
      <c r="CW20" s="96" t="e">
        <f t="shared" si="110"/>
        <v>#N/A</v>
      </c>
      <c r="CX20" s="96" t="e">
        <f t="shared" si="111"/>
        <v>#N/A</v>
      </c>
      <c r="CY20" s="96" t="e">
        <f t="shared" si="112"/>
        <v>#N/A</v>
      </c>
      <c r="CZ20" s="96" t="e">
        <f t="shared" si="113"/>
        <v>#N/A</v>
      </c>
      <c r="DA20" s="96" t="e">
        <f t="shared" si="114"/>
        <v>#N/A</v>
      </c>
      <c r="DB20" s="96" t="e">
        <f t="shared" si="115"/>
        <v>#N/A</v>
      </c>
      <c r="DC20" s="96" t="e">
        <f t="shared" si="116"/>
        <v>#N/A</v>
      </c>
      <c r="DD20" s="96" t="e">
        <f t="shared" si="117"/>
        <v>#N/A</v>
      </c>
      <c r="DE20" s="96" t="e">
        <f t="shared" si="118"/>
        <v>#N/A</v>
      </c>
      <c r="DF20" s="96" t="e">
        <f t="shared" si="119"/>
        <v>#N/A</v>
      </c>
      <c r="DG20" s="96" t="e">
        <f t="shared" si="120"/>
        <v>#N/A</v>
      </c>
      <c r="DH20" s="96" t="e">
        <f t="shared" si="121"/>
        <v>#N/A</v>
      </c>
      <c r="DI20" s="96" t="e">
        <f t="shared" si="122"/>
        <v>#N/A</v>
      </c>
      <c r="DJ20" s="96" t="e">
        <f t="shared" si="123"/>
        <v>#N/A</v>
      </c>
      <c r="DK20" s="96" t="e">
        <f t="shared" si="124"/>
        <v>#N/A</v>
      </c>
      <c r="DL20" s="96" t="e">
        <f t="shared" si="125"/>
        <v>#N/A</v>
      </c>
      <c r="DM20" s="96" t="e">
        <f t="shared" si="126"/>
        <v>#N/A</v>
      </c>
      <c r="DN20" s="96" t="e">
        <f t="shared" si="127"/>
        <v>#N/A</v>
      </c>
      <c r="DO20" s="96" t="e">
        <f t="shared" si="128"/>
        <v>#N/A</v>
      </c>
      <c r="DP20" s="96" t="e">
        <f t="shared" si="129"/>
        <v>#N/A</v>
      </c>
      <c r="DQ20" s="96" t="e">
        <f t="shared" si="130"/>
        <v>#N/A</v>
      </c>
      <c r="DR20" s="96" t="e">
        <f t="shared" si="131"/>
        <v>#N/A</v>
      </c>
      <c r="DS20" s="96" t="e">
        <f t="shared" si="132"/>
        <v>#N/A</v>
      </c>
      <c r="DT20" s="96" t="e">
        <f t="shared" si="133"/>
        <v>#N/A</v>
      </c>
      <c r="DU20" s="96" t="e">
        <f t="shared" si="134"/>
        <v>#N/A</v>
      </c>
      <c r="DV20" s="96" t="e">
        <f t="shared" si="135"/>
        <v>#N/A</v>
      </c>
      <c r="DW20" s="96" t="e">
        <f t="shared" si="136"/>
        <v>#N/A</v>
      </c>
      <c r="DX20" s="96" t="e">
        <f t="shared" si="137"/>
        <v>#N/A</v>
      </c>
      <c r="DY20" s="96" t="e">
        <f t="shared" si="138"/>
        <v>#N/A</v>
      </c>
      <c r="DZ20" s="96" t="e">
        <f t="shared" si="139"/>
        <v>#N/A</v>
      </c>
      <c r="EA20" s="96" t="e">
        <f t="shared" si="140"/>
        <v>#N/A</v>
      </c>
      <c r="EB20" s="96" t="e">
        <f t="shared" si="141"/>
        <v>#N/A</v>
      </c>
      <c r="EC20" s="96" t="e">
        <f t="shared" si="142"/>
        <v>#N/A</v>
      </c>
      <c r="ED20" s="96" t="e">
        <f t="shared" si="143"/>
        <v>#N/A</v>
      </c>
      <c r="EE20" s="96" t="e">
        <f t="shared" si="144"/>
        <v>#N/A</v>
      </c>
      <c r="EF20" s="96" t="e">
        <f t="shared" si="145"/>
        <v>#N/A</v>
      </c>
      <c r="EG20" s="96" t="e">
        <f t="shared" si="146"/>
        <v>#N/A</v>
      </c>
      <c r="EH20" s="96" t="e">
        <f t="shared" si="147"/>
        <v>#N/A</v>
      </c>
      <c r="EI20" s="96" t="e">
        <f t="shared" si="148"/>
        <v>#N/A</v>
      </c>
      <c r="EJ20" s="96" t="e">
        <f t="shared" si="149"/>
        <v>#N/A</v>
      </c>
      <c r="EK20" s="96" t="e">
        <f t="shared" si="150"/>
        <v>#N/A</v>
      </c>
      <c r="EL20" s="96" t="e">
        <f t="shared" si="151"/>
        <v>#N/A</v>
      </c>
      <c r="EM20" s="96" t="e">
        <f t="shared" si="152"/>
        <v>#N/A</v>
      </c>
      <c r="EN20" s="96" t="e">
        <f t="shared" si="153"/>
        <v>#N/A</v>
      </c>
      <c r="EO20" s="96" t="e">
        <f t="shared" si="154"/>
        <v>#N/A</v>
      </c>
      <c r="EP20" s="96" t="e">
        <f t="shared" si="155"/>
        <v>#N/A</v>
      </c>
      <c r="EQ20" s="96" t="e">
        <f t="shared" si="156"/>
        <v>#N/A</v>
      </c>
      <c r="ER20" s="96" t="e">
        <f t="shared" si="157"/>
        <v>#N/A</v>
      </c>
      <c r="ES20" s="96" t="e">
        <f t="shared" si="158"/>
        <v>#N/A</v>
      </c>
      <c r="ET20" s="96" t="e">
        <f t="shared" si="159"/>
        <v>#N/A</v>
      </c>
      <c r="EU20" s="96" t="e">
        <f t="shared" si="160"/>
        <v>#N/A</v>
      </c>
      <c r="EV20" s="96" t="e">
        <f t="shared" si="161"/>
        <v>#N/A</v>
      </c>
      <c r="EW20" s="96" t="e">
        <f t="shared" si="162"/>
        <v>#N/A</v>
      </c>
      <c r="EX20" s="96" t="e">
        <f t="shared" si="163"/>
        <v>#N/A</v>
      </c>
      <c r="EY20" s="96" t="e">
        <f t="shared" si="164"/>
        <v>#N/A</v>
      </c>
      <c r="EZ20" s="96" t="e">
        <f t="shared" si="165"/>
        <v>#N/A</v>
      </c>
      <c r="FA20" s="96" t="e">
        <f t="shared" si="166"/>
        <v>#N/A</v>
      </c>
      <c r="FB20" s="96" t="e">
        <f t="shared" si="167"/>
        <v>#N/A</v>
      </c>
      <c r="FC20" s="96" t="e">
        <f t="shared" si="168"/>
        <v>#N/A</v>
      </c>
      <c r="FD20" s="96" t="e">
        <f t="shared" si="169"/>
        <v>#N/A</v>
      </c>
      <c r="FE20" s="96" t="e">
        <f t="shared" si="170"/>
        <v>#N/A</v>
      </c>
      <c r="FF20" s="96" t="e">
        <f t="shared" si="171"/>
        <v>#N/A</v>
      </c>
      <c r="FG20" s="96" t="e">
        <f t="shared" si="172"/>
        <v>#N/A</v>
      </c>
      <c r="FH20" s="96" t="e">
        <f t="shared" si="173"/>
        <v>#N/A</v>
      </c>
      <c r="FI20" s="96" t="e">
        <f t="shared" si="174"/>
        <v>#N/A</v>
      </c>
      <c r="FJ20" s="96" t="e">
        <f t="shared" si="175"/>
        <v>#N/A</v>
      </c>
      <c r="FK20" s="96" t="e">
        <f t="shared" si="176"/>
        <v>#N/A</v>
      </c>
      <c r="FL20" s="96" t="e">
        <f t="shared" si="177"/>
        <v>#N/A</v>
      </c>
      <c r="FM20" s="96" t="e">
        <f t="shared" si="178"/>
        <v>#N/A</v>
      </c>
      <c r="FN20" s="96" t="e">
        <f t="shared" si="179"/>
        <v>#N/A</v>
      </c>
      <c r="FO20" s="96" t="e">
        <f t="shared" si="180"/>
        <v>#N/A</v>
      </c>
      <c r="FP20" s="96" t="e">
        <f t="shared" si="181"/>
        <v>#N/A</v>
      </c>
      <c r="FQ20" s="96" t="e">
        <f t="shared" si="182"/>
        <v>#N/A</v>
      </c>
      <c r="FR20" s="96" t="e">
        <f t="shared" si="183"/>
        <v>#N/A</v>
      </c>
      <c r="FS20" s="96" t="e">
        <f t="shared" si="184"/>
        <v>#N/A</v>
      </c>
      <c r="FT20" s="96" t="e">
        <f t="shared" si="185"/>
        <v>#N/A</v>
      </c>
      <c r="FU20" s="96" t="e">
        <f t="shared" si="186"/>
        <v>#N/A</v>
      </c>
      <c r="FV20" s="96" t="e">
        <f t="shared" si="187"/>
        <v>#N/A</v>
      </c>
      <c r="FW20" s="96" t="e">
        <f t="shared" si="188"/>
        <v>#N/A</v>
      </c>
      <c r="FX20" s="96" t="e">
        <f t="shared" si="189"/>
        <v>#N/A</v>
      </c>
      <c r="FY20" s="96" t="e">
        <f t="shared" si="190"/>
        <v>#N/A</v>
      </c>
      <c r="FZ20" s="96" t="e">
        <f t="shared" si="191"/>
        <v>#N/A</v>
      </c>
      <c r="GA20" s="96" t="e">
        <f t="shared" si="192"/>
        <v>#N/A</v>
      </c>
      <c r="GB20" s="96" t="e">
        <f t="shared" si="193"/>
        <v>#N/A</v>
      </c>
      <c r="GC20" s="96" t="e">
        <f t="shared" si="194"/>
        <v>#N/A</v>
      </c>
      <c r="GD20" s="96" t="e">
        <f t="shared" si="195"/>
        <v>#N/A</v>
      </c>
      <c r="GE20" s="96" t="e">
        <f t="shared" si="196"/>
        <v>#N/A</v>
      </c>
      <c r="GF20" s="96" t="e">
        <f t="shared" si="197"/>
        <v>#N/A</v>
      </c>
      <c r="GG20" s="96" t="e">
        <f t="shared" si="198"/>
        <v>#N/A</v>
      </c>
      <c r="GH20" s="96" t="e">
        <f t="shared" si="199"/>
        <v>#N/A</v>
      </c>
      <c r="GI20" s="96" t="e">
        <f t="shared" si="200"/>
        <v>#N/A</v>
      </c>
      <c r="GJ20" s="96" t="e">
        <f t="shared" si="201"/>
        <v>#N/A</v>
      </c>
      <c r="GK20" s="96" t="e">
        <f t="shared" si="202"/>
        <v>#N/A</v>
      </c>
      <c r="GL20" s="96" t="e">
        <f t="shared" si="203"/>
        <v>#N/A</v>
      </c>
      <c r="GM20" s="96" t="e">
        <f t="shared" si="204"/>
        <v>#N/A</v>
      </c>
      <c r="GN20" s="96" t="e">
        <f t="shared" si="205"/>
        <v>#N/A</v>
      </c>
      <c r="GO20" s="96" t="e">
        <f t="shared" si="206"/>
        <v>#N/A</v>
      </c>
      <c r="GP20" s="96" t="e">
        <f t="shared" si="207"/>
        <v>#N/A</v>
      </c>
      <c r="GQ20" s="96" t="e">
        <f t="shared" si="208"/>
        <v>#N/A</v>
      </c>
      <c r="GR20" s="96" t="e">
        <f t="shared" si="209"/>
        <v>#N/A</v>
      </c>
      <c r="GS20" s="96" t="e">
        <f t="shared" si="210"/>
        <v>#N/A</v>
      </c>
      <c r="GT20" s="96" t="e">
        <f t="shared" si="211"/>
        <v>#N/A</v>
      </c>
      <c r="GU20" s="96" t="e">
        <f t="shared" si="212"/>
        <v>#N/A</v>
      </c>
      <c r="GV20" s="96" t="e">
        <f t="shared" si="213"/>
        <v>#N/A</v>
      </c>
      <c r="GW20" s="96" t="e">
        <f t="shared" si="214"/>
        <v>#N/A</v>
      </c>
      <c r="GX20" s="96" t="e">
        <f t="shared" si="215"/>
        <v>#N/A</v>
      </c>
      <c r="GY20" s="96" t="e">
        <f t="shared" si="216"/>
        <v>#N/A</v>
      </c>
      <c r="GZ20" s="96" t="e">
        <f t="shared" si="217"/>
        <v>#N/A</v>
      </c>
      <c r="HA20" s="96" t="e">
        <f t="shared" si="218"/>
        <v>#N/A</v>
      </c>
      <c r="HB20" s="96" t="e">
        <f t="shared" si="219"/>
        <v>#N/A</v>
      </c>
      <c r="HC20" s="96" t="e">
        <f t="shared" si="220"/>
        <v>#N/A</v>
      </c>
      <c r="HD20" s="96" t="e">
        <f t="shared" si="221"/>
        <v>#N/A</v>
      </c>
      <c r="HE20" s="96" t="e">
        <f t="shared" si="222"/>
        <v>#N/A</v>
      </c>
      <c r="HF20" s="96" t="e">
        <f t="shared" si="223"/>
        <v>#N/A</v>
      </c>
      <c r="HG20" s="96" t="e">
        <f t="shared" si="224"/>
        <v>#N/A</v>
      </c>
      <c r="HH20" s="96" t="e">
        <f t="shared" si="225"/>
        <v>#N/A</v>
      </c>
      <c r="HI20" s="96" t="e">
        <f t="shared" si="226"/>
        <v>#N/A</v>
      </c>
      <c r="HJ20" s="96" t="e">
        <f t="shared" si="227"/>
        <v>#N/A</v>
      </c>
      <c r="HK20" s="96" t="e">
        <f t="shared" si="228"/>
        <v>#N/A</v>
      </c>
      <c r="HL20" s="96" t="e">
        <f t="shared" si="229"/>
        <v>#N/A</v>
      </c>
      <c r="HM20" s="96" t="e">
        <f t="shared" si="230"/>
        <v>#N/A</v>
      </c>
      <c r="HN20" s="96" t="e">
        <f t="shared" si="231"/>
        <v>#N/A</v>
      </c>
      <c r="HO20" s="96" t="e">
        <f t="shared" si="232"/>
        <v>#N/A</v>
      </c>
      <c r="HP20" s="96" t="e">
        <f t="shared" si="233"/>
        <v>#N/A</v>
      </c>
      <c r="HQ20" s="96" t="e">
        <f t="shared" si="234"/>
        <v>#N/A</v>
      </c>
      <c r="HR20" s="96" t="e">
        <f t="shared" si="235"/>
        <v>#N/A</v>
      </c>
      <c r="HS20" s="96" t="e">
        <f t="shared" si="236"/>
        <v>#N/A</v>
      </c>
      <c r="HT20" s="96" t="e">
        <f t="shared" si="237"/>
        <v>#N/A</v>
      </c>
      <c r="HU20" s="96" t="e">
        <f t="shared" si="238"/>
        <v>#N/A</v>
      </c>
      <c r="HV20" s="96" t="e">
        <f t="shared" si="239"/>
        <v>#N/A</v>
      </c>
      <c r="HW20" s="96" t="e">
        <f t="shared" si="240"/>
        <v>#N/A</v>
      </c>
      <c r="HX20" s="96" t="e">
        <f t="shared" si="241"/>
        <v>#N/A</v>
      </c>
      <c r="HY20" s="96" t="e">
        <f t="shared" si="242"/>
        <v>#N/A</v>
      </c>
      <c r="HZ20" s="96" t="e">
        <f t="shared" si="243"/>
        <v>#N/A</v>
      </c>
      <c r="IA20" s="96" t="e">
        <f t="shared" si="244"/>
        <v>#N/A</v>
      </c>
      <c r="IB20" s="96" t="e">
        <f t="shared" si="245"/>
        <v>#N/A</v>
      </c>
      <c r="IC20" s="96" t="e">
        <f t="shared" si="246"/>
        <v>#N/A</v>
      </c>
      <c r="ID20" s="96" t="e">
        <f t="shared" si="247"/>
        <v>#N/A</v>
      </c>
      <c r="IE20" s="96" t="e">
        <f t="shared" si="248"/>
        <v>#N/A</v>
      </c>
      <c r="IF20" s="96" t="e">
        <f t="shared" si="249"/>
        <v>#N/A</v>
      </c>
      <c r="IG20" s="96" t="e">
        <f t="shared" si="250"/>
        <v>#N/A</v>
      </c>
      <c r="IH20" s="96" t="e">
        <f t="shared" si="251"/>
        <v>#N/A</v>
      </c>
      <c r="II20" s="96" t="e">
        <f t="shared" si="252"/>
        <v>#N/A</v>
      </c>
      <c r="IJ20" s="96" t="e">
        <f t="shared" si="253"/>
        <v>#N/A</v>
      </c>
      <c r="IK20" s="96" t="e">
        <f t="shared" si="254"/>
        <v>#N/A</v>
      </c>
      <c r="IL20" s="96" t="e">
        <f t="shared" si="255"/>
        <v>#N/A</v>
      </c>
      <c r="IM20" s="96" t="e">
        <f t="shared" si="256"/>
        <v>#N/A</v>
      </c>
      <c r="IN20" s="96" t="e">
        <f t="shared" si="257"/>
        <v>#N/A</v>
      </c>
      <c r="IO20" s="96" t="e">
        <f t="shared" si="258"/>
        <v>#N/A</v>
      </c>
      <c r="IP20" s="96" t="e">
        <f t="shared" si="259"/>
        <v>#N/A</v>
      </c>
      <c r="IQ20" s="96" t="e">
        <f t="shared" si="260"/>
        <v>#N/A</v>
      </c>
      <c r="IR20" s="96" t="e">
        <f t="shared" si="261"/>
        <v>#N/A</v>
      </c>
      <c r="IS20" s="96" t="e">
        <f t="shared" si="262"/>
        <v>#N/A</v>
      </c>
      <c r="IT20" s="96" t="e">
        <f t="shared" si="263"/>
        <v>#N/A</v>
      </c>
      <c r="IU20" s="96" t="e">
        <f t="shared" si="264"/>
        <v>#N/A</v>
      </c>
      <c r="IV20" s="96" t="e">
        <f t="shared" si="265"/>
        <v>#N/A</v>
      </c>
      <c r="IW20" s="96" t="e">
        <f t="shared" si="266"/>
        <v>#N/A</v>
      </c>
      <c r="IX20" s="96" t="e">
        <f t="shared" si="267"/>
        <v>#N/A</v>
      </c>
      <c r="IY20" s="96" t="e">
        <f t="shared" si="268"/>
        <v>#N/A</v>
      </c>
      <c r="IZ20" s="96" t="e">
        <f t="shared" si="269"/>
        <v>#N/A</v>
      </c>
      <c r="JA20" s="96" t="e">
        <f t="shared" si="270"/>
        <v>#N/A</v>
      </c>
      <c r="JB20" s="96" t="e">
        <f t="shared" si="271"/>
        <v>#N/A</v>
      </c>
      <c r="JC20" s="96" t="e">
        <f t="shared" si="272"/>
        <v>#N/A</v>
      </c>
      <c r="JD20" s="96" t="e">
        <f t="shared" si="273"/>
        <v>#N/A</v>
      </c>
      <c r="JE20" s="96" t="e">
        <f t="shared" si="274"/>
        <v>#N/A</v>
      </c>
      <c r="JF20" s="96" t="e">
        <f t="shared" si="275"/>
        <v>#N/A</v>
      </c>
      <c r="JG20" s="96" t="e">
        <f t="shared" si="276"/>
        <v>#N/A</v>
      </c>
      <c r="JH20" s="96" t="e">
        <f t="shared" si="277"/>
        <v>#N/A</v>
      </c>
      <c r="JI20" s="96" t="e">
        <f t="shared" si="278"/>
        <v>#N/A</v>
      </c>
      <c r="JJ20" s="96" t="e">
        <f t="shared" si="279"/>
        <v>#N/A</v>
      </c>
      <c r="JK20" s="96" t="e">
        <f t="shared" si="280"/>
        <v>#N/A</v>
      </c>
      <c r="JL20" s="96" t="e">
        <f t="shared" si="281"/>
        <v>#N/A</v>
      </c>
      <c r="JM20" s="96" t="e">
        <f t="shared" si="282"/>
        <v>#N/A</v>
      </c>
      <c r="JN20" s="96" t="e">
        <f t="shared" si="283"/>
        <v>#N/A</v>
      </c>
      <c r="JO20" s="96" t="e">
        <f t="shared" si="284"/>
        <v>#N/A</v>
      </c>
      <c r="JP20" s="96" t="e">
        <f t="shared" si="285"/>
        <v>#N/A</v>
      </c>
      <c r="JQ20" s="96" t="e">
        <f t="shared" si="286"/>
        <v>#N/A</v>
      </c>
      <c r="JR20" s="96" t="e">
        <f t="shared" si="287"/>
        <v>#N/A</v>
      </c>
      <c r="JS20" s="96" t="e">
        <f t="shared" si="288"/>
        <v>#N/A</v>
      </c>
      <c r="JT20" s="96" t="e">
        <f t="shared" si="289"/>
        <v>#N/A</v>
      </c>
      <c r="JU20" s="96" t="e">
        <f t="shared" si="290"/>
        <v>#N/A</v>
      </c>
      <c r="JV20" s="96" t="e">
        <f t="shared" si="291"/>
        <v>#N/A</v>
      </c>
      <c r="JW20" s="96" t="e">
        <f t="shared" si="292"/>
        <v>#N/A</v>
      </c>
      <c r="JX20" s="96" t="e">
        <f t="shared" si="293"/>
        <v>#N/A</v>
      </c>
      <c r="JY20" s="96" t="e">
        <f t="shared" si="294"/>
        <v>#N/A</v>
      </c>
      <c r="JZ20" s="96" t="e">
        <f t="shared" si="295"/>
        <v>#N/A</v>
      </c>
      <c r="KA20" s="96" t="e">
        <f t="shared" si="296"/>
        <v>#N/A</v>
      </c>
      <c r="KB20" s="96" t="e">
        <f t="shared" si="297"/>
        <v>#N/A</v>
      </c>
      <c r="KC20" s="96" t="e">
        <f t="shared" si="298"/>
        <v>#N/A</v>
      </c>
      <c r="KD20" s="96" t="e">
        <f t="shared" si="299"/>
        <v>#N/A</v>
      </c>
      <c r="KE20" s="96" t="e">
        <f t="shared" si="300"/>
        <v>#N/A</v>
      </c>
      <c r="KF20" s="96" t="e">
        <f t="shared" si="301"/>
        <v>#N/A</v>
      </c>
      <c r="KG20" s="96" t="e">
        <f t="shared" si="302"/>
        <v>#N/A</v>
      </c>
      <c r="KH20" s="96" t="e">
        <f t="shared" si="303"/>
        <v>#N/A</v>
      </c>
      <c r="KI20" s="96" t="e">
        <f t="shared" si="304"/>
        <v>#N/A</v>
      </c>
      <c r="KJ20" s="96" t="e">
        <f t="shared" si="305"/>
        <v>#N/A</v>
      </c>
      <c r="KK20" s="96" t="e">
        <f t="shared" si="306"/>
        <v>#N/A</v>
      </c>
      <c r="KL20" s="96" t="e">
        <f t="shared" si="307"/>
        <v>#N/A</v>
      </c>
      <c r="KM20" s="96" t="e">
        <f t="shared" si="308"/>
        <v>#N/A</v>
      </c>
      <c r="KN20" s="96" t="e">
        <f t="shared" si="309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621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6">
        <f t="shared" ref="G25:G31" si="607">AVERAGE(E14:G14)</f>
        <v>0.27049993459236288</v>
      </c>
      <c r="H25" s="96">
        <f t="shared" ref="H25:BP25" si="608">AVERAGE(F14:H14)</f>
        <v>0.2495262844602617</v>
      </c>
      <c r="I25" s="96">
        <f t="shared" si="608"/>
        <v>0.24403006875284414</v>
      </c>
      <c r="J25" s="96">
        <f t="shared" si="608"/>
        <v>0.23373312897666207</v>
      </c>
      <c r="K25" s="96">
        <f t="shared" si="608"/>
        <v>0.25374486600422136</v>
      </c>
      <c r="L25" s="96">
        <f t="shared" si="608"/>
        <v>0.27167608524185255</v>
      </c>
      <c r="M25" s="96">
        <f t="shared" si="608"/>
        <v>0.2837174121513597</v>
      </c>
      <c r="N25" s="96">
        <f t="shared" si="608"/>
        <v>0.27798676891141499</v>
      </c>
      <c r="O25" s="96">
        <f t="shared" si="608"/>
        <v>0.27213073757024314</v>
      </c>
      <c r="P25" s="96">
        <f t="shared" si="608"/>
        <v>0.25810854602834027</v>
      </c>
      <c r="Q25" s="96">
        <f t="shared" si="608"/>
        <v>0.24850634559237003</v>
      </c>
      <c r="R25" s="96">
        <f t="shared" si="608"/>
        <v>0.24780174429306254</v>
      </c>
      <c r="S25" s="96">
        <f t="shared" si="608"/>
        <v>0.24989873005169269</v>
      </c>
      <c r="T25" s="96">
        <f t="shared" si="608"/>
        <v>0.23753340023376338</v>
      </c>
      <c r="U25" s="96">
        <f t="shared" si="608"/>
        <v>0.2154417606746426</v>
      </c>
      <c r="V25" s="96">
        <f t="shared" si="608"/>
        <v>0.19929465106422248</v>
      </c>
      <c r="W25" s="96">
        <f t="shared" si="608"/>
        <v>0.19227818624972234</v>
      </c>
      <c r="X25" s="96">
        <f t="shared" si="608"/>
        <v>0.19447168837066076</v>
      </c>
      <c r="Y25" s="96">
        <f t="shared" si="608"/>
        <v>0.20001372525716041</v>
      </c>
      <c r="Z25" s="96">
        <f t="shared" si="608"/>
        <v>0.20307110605044287</v>
      </c>
      <c r="AA25" s="96">
        <f t="shared" si="608"/>
        <v>0.19533254360031682</v>
      </c>
      <c r="AB25" s="96">
        <f t="shared" si="608"/>
        <v>0.18135677475218834</v>
      </c>
      <c r="AC25" s="96">
        <f t="shared" si="608"/>
        <v>0.16735308965157927</v>
      </c>
      <c r="AD25" s="96">
        <f t="shared" si="608"/>
        <v>0.15450336797480055</v>
      </c>
      <c r="AE25" s="96">
        <f t="shared" si="608"/>
        <v>0.14696337946122986</v>
      </c>
      <c r="AF25" s="96">
        <f t="shared" si="608"/>
        <v>0.14175958004539649</v>
      </c>
      <c r="AG25" s="96">
        <f t="shared" si="608"/>
        <v>0.13731081299336875</v>
      </c>
      <c r="AH25" s="96">
        <f t="shared" si="608"/>
        <v>0.12894320889545283</v>
      </c>
      <c r="AI25" s="96">
        <f t="shared" si="608"/>
        <v>0.11815393559099641</v>
      </c>
      <c r="AJ25" s="96">
        <f t="shared" si="608"/>
        <v>0.10638458621460505</v>
      </c>
      <c r="AK25" s="96">
        <f t="shared" si="608"/>
        <v>9.8557202447032324E-2</v>
      </c>
      <c r="AL25" s="96">
        <f t="shared" si="608"/>
        <v>9.4629315392769975E-2</v>
      </c>
      <c r="AM25" s="96">
        <f t="shared" si="608"/>
        <v>9.1773359900835752E-2</v>
      </c>
      <c r="AN25" s="96">
        <f t="shared" si="608"/>
        <v>8.9358759920375785E-2</v>
      </c>
      <c r="AO25" s="96">
        <f t="shared" si="608"/>
        <v>8.4807154067991108E-2</v>
      </c>
      <c r="AP25" s="96">
        <f t="shared" si="608"/>
        <v>7.9448893984442145E-2</v>
      </c>
      <c r="AQ25" s="96">
        <f t="shared" si="608"/>
        <v>7.0895851739942062E-2</v>
      </c>
      <c r="AR25" s="96">
        <f t="shared" si="608"/>
        <v>6.3000089506543011E-2</v>
      </c>
      <c r="AS25" s="96">
        <f t="shared" si="608"/>
        <v>5.6191207564150115E-2</v>
      </c>
      <c r="AT25" s="96">
        <f t="shared" si="608"/>
        <v>5.2764167343251588E-2</v>
      </c>
      <c r="AU25" s="96">
        <f t="shared" si="608"/>
        <v>5.1335298842294819E-2</v>
      </c>
      <c r="AV25" s="96">
        <f t="shared" si="608"/>
        <v>5.0064399648267775E-2</v>
      </c>
      <c r="AW25" s="96">
        <f t="shared" si="608"/>
        <v>4.7997304708185272E-2</v>
      </c>
      <c r="AX25" s="96">
        <f t="shared" si="608"/>
        <v>4.5155437303434333E-2</v>
      </c>
      <c r="AY25" s="96" t="e">
        <f t="shared" si="608"/>
        <v>#N/A</v>
      </c>
      <c r="AZ25" s="96" t="e">
        <f t="shared" si="608"/>
        <v>#N/A</v>
      </c>
      <c r="BA25" s="96" t="e">
        <f t="shared" si="608"/>
        <v>#N/A</v>
      </c>
      <c r="BB25" s="96" t="e">
        <f t="shared" si="608"/>
        <v>#N/A</v>
      </c>
      <c r="BC25" s="96" t="e">
        <f t="shared" si="608"/>
        <v>#N/A</v>
      </c>
      <c r="BD25" s="96" t="e">
        <f t="shared" si="608"/>
        <v>#N/A</v>
      </c>
      <c r="BE25" s="96" t="e">
        <f t="shared" si="608"/>
        <v>#N/A</v>
      </c>
      <c r="BF25" s="96" t="e">
        <f t="shared" si="608"/>
        <v>#N/A</v>
      </c>
      <c r="BG25" s="96" t="e">
        <f t="shared" si="608"/>
        <v>#N/A</v>
      </c>
      <c r="BH25" s="96" t="e">
        <f t="shared" si="608"/>
        <v>#N/A</v>
      </c>
      <c r="BI25" s="96" t="e">
        <f t="shared" si="608"/>
        <v>#N/A</v>
      </c>
      <c r="BJ25" s="96" t="e">
        <f t="shared" si="608"/>
        <v>#N/A</v>
      </c>
      <c r="BK25" s="96" t="e">
        <f t="shared" si="608"/>
        <v>#N/A</v>
      </c>
      <c r="BL25" s="96" t="e">
        <f t="shared" si="608"/>
        <v>#N/A</v>
      </c>
      <c r="BM25" s="96" t="e">
        <f t="shared" si="608"/>
        <v>#N/A</v>
      </c>
      <c r="BN25" s="96" t="e">
        <f t="shared" si="608"/>
        <v>#N/A</v>
      </c>
      <c r="BO25" s="96" t="e">
        <f t="shared" si="608"/>
        <v>#N/A</v>
      </c>
      <c r="BP25" s="96" t="e">
        <f t="shared" si="608"/>
        <v>#N/A</v>
      </c>
      <c r="BQ25" s="96" t="e">
        <f t="shared" ref="BQ25" si="609">AVERAGE(BO14:BQ14)</f>
        <v>#N/A</v>
      </c>
      <c r="BR25" s="96" t="e">
        <f t="shared" ref="BR25" si="610">AVERAGE(BP14:BR14)</f>
        <v>#N/A</v>
      </c>
      <c r="BS25" s="96" t="e">
        <f t="shared" ref="BS25" si="611">AVERAGE(BQ14:BS14)</f>
        <v>#N/A</v>
      </c>
      <c r="BT25" s="96" t="e">
        <f t="shared" ref="BT25" si="612">AVERAGE(BR14:BT14)</f>
        <v>#N/A</v>
      </c>
      <c r="BU25" s="96" t="e">
        <f t="shared" ref="BU25" si="613">AVERAGE(BS14:BU14)</f>
        <v>#N/A</v>
      </c>
      <c r="BV25" s="96" t="e">
        <f t="shared" ref="BV25" si="614">AVERAGE(BT14:BV14)</f>
        <v>#N/A</v>
      </c>
      <c r="BW25" s="96" t="e">
        <f t="shared" ref="BW25" si="615">AVERAGE(BU14:BW14)</f>
        <v>#N/A</v>
      </c>
      <c r="BX25" s="96" t="e">
        <f t="shared" ref="BX25" si="616">AVERAGE(BV14:BX14)</f>
        <v>#N/A</v>
      </c>
      <c r="BY25" s="96" t="e">
        <f t="shared" ref="BY25" si="617">AVERAGE(BW14:BY14)</f>
        <v>#N/A</v>
      </c>
      <c r="BZ25" s="96" t="e">
        <f t="shared" ref="BZ25" si="618">AVERAGE(BX14:BZ14)</f>
        <v>#N/A</v>
      </c>
      <c r="CA25" s="96" t="e">
        <f t="shared" ref="CA25" si="619">AVERAGE(BY14:CA14)</f>
        <v>#N/A</v>
      </c>
      <c r="CB25" s="96" t="e">
        <f t="shared" ref="CB25" si="620">AVERAGE(BZ14:CB14)</f>
        <v>#N/A</v>
      </c>
      <c r="CC25" s="96" t="e">
        <f t="shared" ref="CC25" si="621">AVERAGE(CA14:CC14)</f>
        <v>#N/A</v>
      </c>
      <c r="CD25" s="96" t="e">
        <f t="shared" ref="CD25" si="622">AVERAGE(CB14:CD14)</f>
        <v>#N/A</v>
      </c>
      <c r="CE25" s="96" t="e">
        <f t="shared" ref="CE25" si="623">AVERAGE(CC14:CE14)</f>
        <v>#N/A</v>
      </c>
      <c r="CF25" s="96" t="e">
        <f t="shared" ref="CF25" si="624">AVERAGE(CD14:CF14)</f>
        <v>#N/A</v>
      </c>
      <c r="CG25" s="96" t="e">
        <f t="shared" ref="CG25" si="625">AVERAGE(CE14:CG14)</f>
        <v>#N/A</v>
      </c>
      <c r="CH25" s="96" t="e">
        <f t="shared" ref="CH25" si="626">AVERAGE(CF14:CH14)</f>
        <v>#N/A</v>
      </c>
      <c r="CI25" s="96" t="e">
        <f t="shared" ref="CI25" si="627">AVERAGE(CG14:CI14)</f>
        <v>#N/A</v>
      </c>
      <c r="CJ25" s="96" t="e">
        <f t="shared" ref="CJ25" si="628">AVERAGE(CH14:CJ14)</f>
        <v>#N/A</v>
      </c>
      <c r="CK25" s="96" t="e">
        <f t="shared" ref="CK25" si="629">AVERAGE(CI14:CK14)</f>
        <v>#N/A</v>
      </c>
      <c r="CL25" s="96" t="e">
        <f t="shared" ref="CL25" si="630">AVERAGE(CJ14:CL14)</f>
        <v>#N/A</v>
      </c>
      <c r="CM25" s="96" t="e">
        <f t="shared" ref="CM25" si="631">AVERAGE(CK14:CM14)</f>
        <v>#N/A</v>
      </c>
      <c r="CN25" s="96" t="e">
        <f t="shared" ref="CN25" si="632">AVERAGE(CL14:CN14)</f>
        <v>#N/A</v>
      </c>
      <c r="CO25" s="96" t="e">
        <f t="shared" ref="CO25" si="633">AVERAGE(CM14:CO14)</f>
        <v>#N/A</v>
      </c>
      <c r="CP25" s="96" t="e">
        <f t="shared" ref="CP25" si="634">AVERAGE(CN14:CP14)</f>
        <v>#N/A</v>
      </c>
      <c r="CQ25" s="96" t="e">
        <f t="shared" ref="CQ25" si="635">AVERAGE(CO14:CQ14)</f>
        <v>#N/A</v>
      </c>
      <c r="CR25" s="96" t="e">
        <f t="shared" ref="CR25" si="636">AVERAGE(CP14:CR14)</f>
        <v>#N/A</v>
      </c>
      <c r="CS25" s="96" t="e">
        <f t="shared" ref="CS25" si="637">AVERAGE(CQ14:CS14)</f>
        <v>#N/A</v>
      </c>
      <c r="CT25" s="96" t="e">
        <f t="shared" ref="CT25" si="638">AVERAGE(CR14:CT14)</f>
        <v>#N/A</v>
      </c>
      <c r="CU25" s="96" t="e">
        <f t="shared" ref="CU25" si="639">AVERAGE(CS14:CU14)</f>
        <v>#N/A</v>
      </c>
      <c r="CV25" s="96" t="e">
        <f t="shared" ref="CV25" si="640">AVERAGE(CT14:CV14)</f>
        <v>#N/A</v>
      </c>
      <c r="CW25" s="96" t="e">
        <f t="shared" ref="CW25" si="641">AVERAGE(CU14:CW14)</f>
        <v>#N/A</v>
      </c>
      <c r="CX25" s="96" t="e">
        <f t="shared" ref="CX25" si="642">AVERAGE(CV14:CX14)</f>
        <v>#N/A</v>
      </c>
      <c r="CY25" s="96" t="e">
        <f t="shared" ref="CY25" si="643">AVERAGE(CW14:CY14)</f>
        <v>#N/A</v>
      </c>
      <c r="CZ25" s="96" t="e">
        <f t="shared" ref="CZ25" si="644">AVERAGE(CX14:CZ14)</f>
        <v>#N/A</v>
      </c>
      <c r="DA25" s="96" t="e">
        <f t="shared" ref="DA25" si="645">AVERAGE(CY14:DA14)</f>
        <v>#N/A</v>
      </c>
      <c r="DB25" s="96" t="e">
        <f t="shared" ref="DB25" si="646">AVERAGE(CZ14:DB14)</f>
        <v>#N/A</v>
      </c>
      <c r="DC25" s="96" t="e">
        <f t="shared" ref="DC25" si="647">AVERAGE(DA14:DC14)</f>
        <v>#N/A</v>
      </c>
      <c r="DD25" s="96" t="e">
        <f t="shared" ref="DD25" si="648">AVERAGE(DB14:DD14)</f>
        <v>#N/A</v>
      </c>
      <c r="DE25" s="96" t="e">
        <f t="shared" ref="DE25" si="649">AVERAGE(DC14:DE14)</f>
        <v>#N/A</v>
      </c>
      <c r="DF25" s="96" t="e">
        <f t="shared" ref="DF25" si="650">AVERAGE(DD14:DF14)</f>
        <v>#N/A</v>
      </c>
      <c r="DG25" s="96" t="e">
        <f t="shared" ref="DG25" si="651">AVERAGE(DE14:DG14)</f>
        <v>#N/A</v>
      </c>
      <c r="DH25" s="96" t="e">
        <f t="shared" ref="DH25" si="652">AVERAGE(DF14:DH14)</f>
        <v>#N/A</v>
      </c>
      <c r="DI25" s="96" t="e">
        <f t="shared" ref="DI25" si="653">AVERAGE(DG14:DI14)</f>
        <v>#N/A</v>
      </c>
      <c r="DJ25" s="96" t="e">
        <f t="shared" ref="DJ25" si="654">AVERAGE(DH14:DJ14)</f>
        <v>#N/A</v>
      </c>
      <c r="DK25" s="96" t="e">
        <f t="shared" ref="DK25" si="655">AVERAGE(DI14:DK14)</f>
        <v>#N/A</v>
      </c>
      <c r="DL25" s="96" t="e">
        <f t="shared" ref="DL25" si="656">AVERAGE(DJ14:DL14)</f>
        <v>#N/A</v>
      </c>
      <c r="DM25" s="96" t="e">
        <f t="shared" ref="DM25" si="657">AVERAGE(DK14:DM14)</f>
        <v>#N/A</v>
      </c>
      <c r="DN25" s="96" t="e">
        <f t="shared" ref="DN25" si="658">AVERAGE(DL14:DN14)</f>
        <v>#N/A</v>
      </c>
      <c r="DO25" s="96" t="e">
        <f t="shared" ref="DO25" si="659">AVERAGE(DM14:DO14)</f>
        <v>#N/A</v>
      </c>
      <c r="DP25" s="96" t="e">
        <f t="shared" ref="DP25" si="660">AVERAGE(DN14:DP14)</f>
        <v>#N/A</v>
      </c>
      <c r="DQ25" s="96" t="e">
        <f t="shared" ref="DQ25" si="661">AVERAGE(DO14:DQ14)</f>
        <v>#N/A</v>
      </c>
      <c r="DR25" s="96" t="e">
        <f t="shared" ref="DR25" si="662">AVERAGE(DP14:DR14)</f>
        <v>#N/A</v>
      </c>
      <c r="DS25" s="96" t="e">
        <f t="shared" ref="DS25" si="663">AVERAGE(DQ14:DS14)</f>
        <v>#N/A</v>
      </c>
      <c r="DT25" s="96" t="e">
        <f t="shared" ref="DT25" si="664">AVERAGE(DR14:DT14)</f>
        <v>#N/A</v>
      </c>
      <c r="DU25" s="96" t="e">
        <f t="shared" ref="DU25" si="665">AVERAGE(DS14:DU14)</f>
        <v>#N/A</v>
      </c>
      <c r="DV25" s="96" t="e">
        <f t="shared" ref="DV25" si="666">AVERAGE(DT14:DV14)</f>
        <v>#N/A</v>
      </c>
      <c r="DW25" s="96" t="e">
        <f t="shared" ref="DW25" si="667">AVERAGE(DU14:DW14)</f>
        <v>#N/A</v>
      </c>
      <c r="DX25" s="96" t="e">
        <f t="shared" ref="DX25" si="668">AVERAGE(DV14:DX14)</f>
        <v>#N/A</v>
      </c>
      <c r="DY25" s="96" t="e">
        <f t="shared" ref="DY25" si="669">AVERAGE(DW14:DY14)</f>
        <v>#N/A</v>
      </c>
      <c r="DZ25" s="96" t="e">
        <f t="shared" ref="DZ25" si="670">AVERAGE(DX14:DZ14)</f>
        <v>#N/A</v>
      </c>
      <c r="EA25" s="96" t="e">
        <f t="shared" ref="EA25" si="671">AVERAGE(DY14:EA14)</f>
        <v>#N/A</v>
      </c>
      <c r="EB25" s="96" t="e">
        <f t="shared" ref="EB25" si="672">AVERAGE(DZ14:EB14)</f>
        <v>#N/A</v>
      </c>
      <c r="EC25" s="96" t="e">
        <f t="shared" ref="EC25" si="673">AVERAGE(EA14:EC14)</f>
        <v>#N/A</v>
      </c>
      <c r="ED25" s="96" t="e">
        <f t="shared" ref="ED25" si="674">AVERAGE(EB14:ED14)</f>
        <v>#N/A</v>
      </c>
      <c r="EE25" s="96" t="e">
        <f t="shared" ref="EE25" si="675">AVERAGE(EC14:EE14)</f>
        <v>#N/A</v>
      </c>
      <c r="EF25" s="96" t="e">
        <f t="shared" ref="EF25" si="676">AVERAGE(ED14:EF14)</f>
        <v>#N/A</v>
      </c>
      <c r="EG25" s="96" t="e">
        <f t="shared" ref="EG25" si="677">AVERAGE(EE14:EG14)</f>
        <v>#N/A</v>
      </c>
      <c r="EH25" s="96" t="e">
        <f t="shared" ref="EH25" si="678">AVERAGE(EF14:EH14)</f>
        <v>#N/A</v>
      </c>
      <c r="EI25" s="96" t="e">
        <f t="shared" ref="EI25" si="679">AVERAGE(EG14:EI14)</f>
        <v>#N/A</v>
      </c>
      <c r="EJ25" s="96" t="e">
        <f t="shared" ref="EJ25" si="680">AVERAGE(EH14:EJ14)</f>
        <v>#N/A</v>
      </c>
      <c r="EK25" s="96" t="e">
        <f t="shared" ref="EK25" si="681">AVERAGE(EI14:EK14)</f>
        <v>#N/A</v>
      </c>
      <c r="EL25" s="96" t="e">
        <f t="shared" ref="EL25" si="682">AVERAGE(EJ14:EL14)</f>
        <v>#N/A</v>
      </c>
      <c r="EM25" s="96" t="e">
        <f t="shared" ref="EM25" si="683">AVERAGE(EK14:EM14)</f>
        <v>#N/A</v>
      </c>
      <c r="EN25" s="96" t="e">
        <f t="shared" ref="EN25" si="684">AVERAGE(EL14:EN14)</f>
        <v>#N/A</v>
      </c>
      <c r="EO25" s="96" t="e">
        <f t="shared" ref="EO25" si="685">AVERAGE(EM14:EO14)</f>
        <v>#N/A</v>
      </c>
      <c r="EP25" s="96" t="e">
        <f t="shared" ref="EP25" si="686">AVERAGE(EN14:EP14)</f>
        <v>#N/A</v>
      </c>
      <c r="EQ25" s="96" t="e">
        <f t="shared" ref="EQ25" si="687">AVERAGE(EO14:EQ14)</f>
        <v>#N/A</v>
      </c>
      <c r="ER25" s="96" t="e">
        <f t="shared" ref="ER25" si="688">AVERAGE(EP14:ER14)</f>
        <v>#N/A</v>
      </c>
      <c r="ES25" s="96" t="e">
        <f t="shared" ref="ES25" si="689">AVERAGE(EQ14:ES14)</f>
        <v>#N/A</v>
      </c>
      <c r="ET25" s="96" t="e">
        <f t="shared" ref="ET25" si="690">AVERAGE(ER14:ET14)</f>
        <v>#N/A</v>
      </c>
      <c r="EU25" s="96" t="e">
        <f t="shared" ref="EU25" si="691">AVERAGE(ES14:EU14)</f>
        <v>#N/A</v>
      </c>
      <c r="EV25" s="96" t="e">
        <f t="shared" ref="EV25" si="692">AVERAGE(ET14:EV14)</f>
        <v>#N/A</v>
      </c>
      <c r="EW25" s="96" t="e">
        <f t="shared" ref="EW25" si="693">AVERAGE(EU14:EW14)</f>
        <v>#N/A</v>
      </c>
      <c r="EX25" s="96" t="e">
        <f t="shared" ref="EX25" si="694">AVERAGE(EV14:EX14)</f>
        <v>#N/A</v>
      </c>
      <c r="EY25" s="96" t="e">
        <f t="shared" ref="EY25" si="695">AVERAGE(EW14:EY14)</f>
        <v>#N/A</v>
      </c>
      <c r="EZ25" s="96" t="e">
        <f t="shared" ref="EZ25" si="696">AVERAGE(EX14:EZ14)</f>
        <v>#N/A</v>
      </c>
      <c r="FA25" s="96" t="e">
        <f t="shared" ref="FA25" si="697">AVERAGE(EY14:FA14)</f>
        <v>#N/A</v>
      </c>
      <c r="FB25" s="96" t="e">
        <f t="shared" ref="FB25" si="698">AVERAGE(EZ14:FB14)</f>
        <v>#N/A</v>
      </c>
      <c r="FC25" s="96" t="e">
        <f t="shared" ref="FC25" si="699">AVERAGE(FA14:FC14)</f>
        <v>#N/A</v>
      </c>
      <c r="FD25" s="96" t="e">
        <f t="shared" ref="FD25" si="700">AVERAGE(FB14:FD14)</f>
        <v>#N/A</v>
      </c>
      <c r="FE25" s="96" t="e">
        <f t="shared" ref="FE25" si="701">AVERAGE(FC14:FE14)</f>
        <v>#N/A</v>
      </c>
      <c r="FF25" s="96" t="e">
        <f t="shared" ref="FF25" si="702">AVERAGE(FD14:FF14)</f>
        <v>#N/A</v>
      </c>
      <c r="FG25" s="96" t="e">
        <f t="shared" ref="FG25" si="703">AVERAGE(FE14:FG14)</f>
        <v>#N/A</v>
      </c>
      <c r="FH25" s="96" t="e">
        <f t="shared" ref="FH25" si="704">AVERAGE(FF14:FH14)</f>
        <v>#N/A</v>
      </c>
      <c r="FI25" s="96" t="e">
        <f t="shared" ref="FI25" si="705">AVERAGE(FG14:FI14)</f>
        <v>#N/A</v>
      </c>
      <c r="FJ25" s="96" t="e">
        <f t="shared" ref="FJ25" si="706">AVERAGE(FH14:FJ14)</f>
        <v>#N/A</v>
      </c>
      <c r="FK25" s="96" t="e">
        <f t="shared" ref="FK25" si="707">AVERAGE(FI14:FK14)</f>
        <v>#N/A</v>
      </c>
      <c r="FL25" s="96" t="e">
        <f t="shared" ref="FL25" si="708">AVERAGE(FJ14:FL14)</f>
        <v>#N/A</v>
      </c>
      <c r="FM25" s="96" t="e">
        <f t="shared" ref="FM25" si="709">AVERAGE(FK14:FM14)</f>
        <v>#N/A</v>
      </c>
      <c r="FN25" s="96" t="e">
        <f t="shared" ref="FN25" si="710">AVERAGE(FL14:FN14)</f>
        <v>#N/A</v>
      </c>
      <c r="FO25" s="96" t="e">
        <f t="shared" ref="FO25" si="711">AVERAGE(FM14:FO14)</f>
        <v>#N/A</v>
      </c>
      <c r="FP25" s="96" t="e">
        <f t="shared" ref="FP25" si="712">AVERAGE(FN14:FP14)</f>
        <v>#N/A</v>
      </c>
      <c r="FQ25" s="96" t="e">
        <f t="shared" ref="FQ25" si="713">AVERAGE(FO14:FQ14)</f>
        <v>#N/A</v>
      </c>
      <c r="FR25" s="96" t="e">
        <f t="shared" ref="FR25" si="714">AVERAGE(FP14:FR14)</f>
        <v>#N/A</v>
      </c>
      <c r="FS25" s="96" t="e">
        <f t="shared" ref="FS25" si="715">AVERAGE(FQ14:FS14)</f>
        <v>#N/A</v>
      </c>
      <c r="FT25" s="96" t="e">
        <f t="shared" ref="FT25" si="716">AVERAGE(FR14:FT14)</f>
        <v>#N/A</v>
      </c>
      <c r="FU25" s="96" t="e">
        <f t="shared" ref="FU25" si="717">AVERAGE(FS14:FU14)</f>
        <v>#N/A</v>
      </c>
      <c r="FV25" s="96" t="e">
        <f t="shared" ref="FV25" si="718">AVERAGE(FT14:FV14)</f>
        <v>#N/A</v>
      </c>
      <c r="FW25" s="96" t="e">
        <f t="shared" ref="FW25" si="719">AVERAGE(FU14:FW14)</f>
        <v>#N/A</v>
      </c>
      <c r="FX25" s="96" t="e">
        <f t="shared" ref="FX25" si="720">AVERAGE(FV14:FX14)</f>
        <v>#N/A</v>
      </c>
      <c r="FY25" s="96" t="e">
        <f t="shared" ref="FY25" si="721">AVERAGE(FW14:FY14)</f>
        <v>#N/A</v>
      </c>
      <c r="FZ25" s="96" t="e">
        <f t="shared" ref="FZ25" si="722">AVERAGE(FX14:FZ14)</f>
        <v>#N/A</v>
      </c>
      <c r="GA25" s="96" t="e">
        <f t="shared" ref="GA25" si="723">AVERAGE(FY14:GA14)</f>
        <v>#N/A</v>
      </c>
      <c r="GB25" s="96" t="e">
        <f t="shared" ref="GB25" si="724">AVERAGE(FZ14:GB14)</f>
        <v>#N/A</v>
      </c>
      <c r="GC25" s="96" t="e">
        <f t="shared" ref="GC25" si="725">AVERAGE(GA14:GC14)</f>
        <v>#N/A</v>
      </c>
      <c r="GD25" s="96" t="e">
        <f t="shared" ref="GD25" si="726">AVERAGE(GB14:GD14)</f>
        <v>#N/A</v>
      </c>
      <c r="GE25" s="96" t="e">
        <f t="shared" ref="GE25" si="727">AVERAGE(GC14:GE14)</f>
        <v>#N/A</v>
      </c>
      <c r="GF25" s="96" t="e">
        <f t="shared" ref="GF25" si="728">AVERAGE(GD14:GF14)</f>
        <v>#N/A</v>
      </c>
      <c r="GG25" s="96" t="e">
        <f t="shared" ref="GG25" si="729">AVERAGE(GE14:GG14)</f>
        <v>#N/A</v>
      </c>
      <c r="GH25" s="96" t="e">
        <f t="shared" ref="GH25" si="730">AVERAGE(GF14:GH14)</f>
        <v>#N/A</v>
      </c>
      <c r="GI25" s="96" t="e">
        <f t="shared" ref="GI25" si="731">AVERAGE(GG14:GI14)</f>
        <v>#N/A</v>
      </c>
      <c r="GJ25" s="96" t="e">
        <f t="shared" ref="GJ25" si="732">AVERAGE(GH14:GJ14)</f>
        <v>#N/A</v>
      </c>
      <c r="GK25" s="96" t="e">
        <f t="shared" ref="GK25" si="733">AVERAGE(GI14:GK14)</f>
        <v>#N/A</v>
      </c>
      <c r="GL25" s="96" t="e">
        <f t="shared" ref="GL25" si="734">AVERAGE(GJ14:GL14)</f>
        <v>#N/A</v>
      </c>
      <c r="GM25" s="96" t="e">
        <f t="shared" ref="GM25" si="735">AVERAGE(GK14:GM14)</f>
        <v>#N/A</v>
      </c>
      <c r="GN25" s="96" t="e">
        <f t="shared" ref="GN25" si="736">AVERAGE(GL14:GN14)</f>
        <v>#N/A</v>
      </c>
      <c r="GO25" s="96" t="e">
        <f t="shared" ref="GO25" si="737">AVERAGE(GM14:GO14)</f>
        <v>#N/A</v>
      </c>
      <c r="GP25" s="96" t="e">
        <f t="shared" ref="GP25" si="738">AVERAGE(GN14:GP14)</f>
        <v>#N/A</v>
      </c>
      <c r="GQ25" s="96" t="e">
        <f t="shared" ref="GQ25" si="739">AVERAGE(GO14:GQ14)</f>
        <v>#N/A</v>
      </c>
      <c r="GR25" s="96" t="e">
        <f t="shared" ref="GR25" si="740">AVERAGE(GP14:GR14)</f>
        <v>#N/A</v>
      </c>
      <c r="GS25" s="96" t="e">
        <f t="shared" ref="GS25" si="741">AVERAGE(GQ14:GS14)</f>
        <v>#N/A</v>
      </c>
      <c r="GT25" s="96" t="e">
        <f t="shared" ref="GT25" si="742">AVERAGE(GR14:GT14)</f>
        <v>#N/A</v>
      </c>
      <c r="GU25" s="96" t="e">
        <f t="shared" ref="GU25" si="743">AVERAGE(GS14:GU14)</f>
        <v>#N/A</v>
      </c>
      <c r="GV25" s="96" t="e">
        <f t="shared" ref="GV25" si="744">AVERAGE(GT14:GV14)</f>
        <v>#N/A</v>
      </c>
      <c r="GW25" s="96" t="e">
        <f t="shared" ref="GW25" si="745">AVERAGE(GU14:GW14)</f>
        <v>#N/A</v>
      </c>
      <c r="GX25" s="96" t="e">
        <f t="shared" ref="GX25" si="746">AVERAGE(GV14:GX14)</f>
        <v>#N/A</v>
      </c>
      <c r="GY25" s="96" t="e">
        <f t="shared" ref="GY25" si="747">AVERAGE(GW14:GY14)</f>
        <v>#N/A</v>
      </c>
      <c r="GZ25" s="96" t="e">
        <f t="shared" ref="GZ25" si="748">AVERAGE(GX14:GZ14)</f>
        <v>#N/A</v>
      </c>
      <c r="HA25" s="96" t="e">
        <f t="shared" ref="HA25" si="749">AVERAGE(GY14:HA14)</f>
        <v>#N/A</v>
      </c>
      <c r="HB25" s="96" t="e">
        <f t="shared" ref="HB25" si="750">AVERAGE(GZ14:HB14)</f>
        <v>#N/A</v>
      </c>
      <c r="HC25" s="96" t="e">
        <f t="shared" ref="HC25" si="751">AVERAGE(HA14:HC14)</f>
        <v>#N/A</v>
      </c>
      <c r="HD25" s="96" t="e">
        <f t="shared" ref="HD25" si="752">AVERAGE(HB14:HD14)</f>
        <v>#N/A</v>
      </c>
      <c r="HE25" s="96" t="e">
        <f t="shared" ref="HE25" si="753">AVERAGE(HC14:HE14)</f>
        <v>#N/A</v>
      </c>
      <c r="HF25" s="96" t="e">
        <f t="shared" ref="HF25" si="754">AVERAGE(HD14:HF14)</f>
        <v>#N/A</v>
      </c>
      <c r="HG25" s="96" t="e">
        <f t="shared" ref="HG25" si="755">AVERAGE(HE14:HG14)</f>
        <v>#N/A</v>
      </c>
      <c r="HH25" s="96" t="e">
        <f t="shared" ref="HH25" si="756">AVERAGE(HF14:HH14)</f>
        <v>#N/A</v>
      </c>
      <c r="HI25" s="96" t="e">
        <f t="shared" ref="HI25" si="757">AVERAGE(HG14:HI14)</f>
        <v>#N/A</v>
      </c>
      <c r="HJ25" s="96" t="e">
        <f t="shared" ref="HJ25" si="758">AVERAGE(HH14:HJ14)</f>
        <v>#N/A</v>
      </c>
      <c r="HK25" s="96" t="e">
        <f t="shared" ref="HK25" si="759">AVERAGE(HI14:HK14)</f>
        <v>#N/A</v>
      </c>
      <c r="HL25" s="96" t="e">
        <f t="shared" ref="HL25" si="760">AVERAGE(HJ14:HL14)</f>
        <v>#N/A</v>
      </c>
      <c r="HM25" s="96" t="e">
        <f t="shared" ref="HM25" si="761">AVERAGE(HK14:HM14)</f>
        <v>#N/A</v>
      </c>
      <c r="HN25" s="96" t="e">
        <f t="shared" ref="HN25" si="762">AVERAGE(HL14:HN14)</f>
        <v>#N/A</v>
      </c>
      <c r="HO25" s="96" t="e">
        <f t="shared" ref="HO25" si="763">AVERAGE(HM14:HO14)</f>
        <v>#N/A</v>
      </c>
      <c r="HP25" s="96" t="e">
        <f t="shared" ref="HP25" si="764">AVERAGE(HN14:HP14)</f>
        <v>#N/A</v>
      </c>
      <c r="HQ25" s="96" t="e">
        <f t="shared" ref="HQ25" si="765">AVERAGE(HO14:HQ14)</f>
        <v>#N/A</v>
      </c>
      <c r="HR25" s="96" t="e">
        <f t="shared" ref="HR25" si="766">AVERAGE(HP14:HR14)</f>
        <v>#N/A</v>
      </c>
      <c r="HS25" s="96" t="e">
        <f t="shared" ref="HS25" si="767">AVERAGE(HQ14:HS14)</f>
        <v>#N/A</v>
      </c>
      <c r="HT25" s="96" t="e">
        <f t="shared" ref="HT25" si="768">AVERAGE(HR14:HT14)</f>
        <v>#N/A</v>
      </c>
      <c r="HU25" s="96" t="e">
        <f t="shared" ref="HU25" si="769">AVERAGE(HS14:HU14)</f>
        <v>#N/A</v>
      </c>
      <c r="HV25" s="96" t="e">
        <f t="shared" ref="HV25" si="770">AVERAGE(HT14:HV14)</f>
        <v>#N/A</v>
      </c>
      <c r="HW25" s="96" t="e">
        <f t="shared" ref="HW25" si="771">AVERAGE(HU14:HW14)</f>
        <v>#N/A</v>
      </c>
      <c r="HX25" s="96" t="e">
        <f t="shared" ref="HX25" si="772">AVERAGE(HV14:HX14)</f>
        <v>#N/A</v>
      </c>
      <c r="HY25" s="96" t="e">
        <f t="shared" ref="HY25" si="773">AVERAGE(HW14:HY14)</f>
        <v>#N/A</v>
      </c>
      <c r="HZ25" s="96" t="e">
        <f t="shared" ref="HZ25" si="774">AVERAGE(HX14:HZ14)</f>
        <v>#N/A</v>
      </c>
      <c r="IA25" s="96" t="e">
        <f t="shared" ref="IA25" si="775">AVERAGE(HY14:IA14)</f>
        <v>#N/A</v>
      </c>
      <c r="IB25" s="96" t="e">
        <f t="shared" ref="IB25" si="776">AVERAGE(HZ14:IB14)</f>
        <v>#N/A</v>
      </c>
      <c r="IC25" s="96" t="e">
        <f t="shared" ref="IC25" si="777">AVERAGE(IA14:IC14)</f>
        <v>#N/A</v>
      </c>
      <c r="ID25" s="96" t="e">
        <f t="shared" ref="ID25" si="778">AVERAGE(IB14:ID14)</f>
        <v>#N/A</v>
      </c>
      <c r="IE25" s="96" t="e">
        <f t="shared" ref="IE25" si="779">AVERAGE(IC14:IE14)</f>
        <v>#N/A</v>
      </c>
      <c r="IF25" s="96" t="e">
        <f t="shared" ref="IF25" si="780">AVERAGE(ID14:IF14)</f>
        <v>#N/A</v>
      </c>
      <c r="IG25" s="96" t="e">
        <f t="shared" ref="IG25" si="781">AVERAGE(IE14:IG14)</f>
        <v>#N/A</v>
      </c>
      <c r="IH25" s="96" t="e">
        <f t="shared" ref="IH25" si="782">AVERAGE(IF14:IH14)</f>
        <v>#N/A</v>
      </c>
      <c r="II25" s="96" t="e">
        <f t="shared" ref="II25" si="783">AVERAGE(IG14:II14)</f>
        <v>#N/A</v>
      </c>
      <c r="IJ25" s="96" t="e">
        <f t="shared" ref="IJ25" si="784">AVERAGE(IH14:IJ14)</f>
        <v>#N/A</v>
      </c>
      <c r="IK25" s="96" t="e">
        <f t="shared" ref="IK25" si="785">AVERAGE(II14:IK14)</f>
        <v>#N/A</v>
      </c>
      <c r="IL25" s="96" t="e">
        <f t="shared" ref="IL25" si="786">AVERAGE(IJ14:IL14)</f>
        <v>#N/A</v>
      </c>
      <c r="IM25" s="96" t="e">
        <f t="shared" ref="IM25" si="787">AVERAGE(IK14:IM14)</f>
        <v>#N/A</v>
      </c>
      <c r="IN25" s="96" t="e">
        <f t="shared" ref="IN25" si="788">AVERAGE(IL14:IN14)</f>
        <v>#N/A</v>
      </c>
      <c r="IO25" s="96" t="e">
        <f t="shared" ref="IO25" si="789">AVERAGE(IM14:IO14)</f>
        <v>#N/A</v>
      </c>
      <c r="IP25" s="96" t="e">
        <f t="shared" ref="IP25" si="790">AVERAGE(IN14:IP14)</f>
        <v>#N/A</v>
      </c>
      <c r="IQ25" s="96" t="e">
        <f t="shared" ref="IQ25" si="791">AVERAGE(IO14:IQ14)</f>
        <v>#N/A</v>
      </c>
      <c r="IR25" s="96" t="e">
        <f t="shared" ref="IR25" si="792">AVERAGE(IP14:IR14)</f>
        <v>#N/A</v>
      </c>
      <c r="IS25" s="96" t="e">
        <f t="shared" ref="IS25" si="793">AVERAGE(IQ14:IS14)</f>
        <v>#N/A</v>
      </c>
      <c r="IT25" s="96" t="e">
        <f t="shared" ref="IT25" si="794">AVERAGE(IR14:IT14)</f>
        <v>#N/A</v>
      </c>
      <c r="IU25" s="96" t="e">
        <f t="shared" ref="IU25" si="795">AVERAGE(IS14:IU14)</f>
        <v>#N/A</v>
      </c>
      <c r="IV25" s="96" t="e">
        <f t="shared" ref="IV25" si="796">AVERAGE(IT14:IV14)</f>
        <v>#N/A</v>
      </c>
      <c r="IW25" s="96" t="e">
        <f t="shared" ref="IW25" si="797">AVERAGE(IU14:IW14)</f>
        <v>#N/A</v>
      </c>
      <c r="IX25" s="96" t="e">
        <f t="shared" ref="IX25" si="798">AVERAGE(IV14:IX14)</f>
        <v>#N/A</v>
      </c>
      <c r="IY25" s="96" t="e">
        <f t="shared" ref="IY25" si="799">AVERAGE(IW14:IY14)</f>
        <v>#N/A</v>
      </c>
      <c r="IZ25" s="96" t="e">
        <f t="shared" ref="IZ25" si="800">AVERAGE(IX14:IZ14)</f>
        <v>#N/A</v>
      </c>
      <c r="JA25" s="96" t="e">
        <f t="shared" ref="JA25" si="801">AVERAGE(IY14:JA14)</f>
        <v>#N/A</v>
      </c>
      <c r="JB25" s="96" t="e">
        <f t="shared" ref="JB25" si="802">AVERAGE(IZ14:JB14)</f>
        <v>#N/A</v>
      </c>
      <c r="JC25" s="96" t="e">
        <f t="shared" ref="JC25" si="803">AVERAGE(JA14:JC14)</f>
        <v>#N/A</v>
      </c>
      <c r="JD25" s="96" t="e">
        <f t="shared" ref="JD25" si="804">AVERAGE(JB14:JD14)</f>
        <v>#N/A</v>
      </c>
      <c r="JE25" s="96" t="e">
        <f t="shared" ref="JE25" si="805">AVERAGE(JC14:JE14)</f>
        <v>#N/A</v>
      </c>
      <c r="JF25" s="96" t="e">
        <f t="shared" ref="JF25" si="806">AVERAGE(JD14:JF14)</f>
        <v>#N/A</v>
      </c>
      <c r="JG25" s="96" t="e">
        <f t="shared" ref="JG25" si="807">AVERAGE(JE14:JG14)</f>
        <v>#N/A</v>
      </c>
      <c r="JH25" s="96" t="e">
        <f t="shared" ref="JH25" si="808">AVERAGE(JF14:JH14)</f>
        <v>#N/A</v>
      </c>
      <c r="JI25" s="96" t="e">
        <f t="shared" ref="JI25" si="809">AVERAGE(JG14:JI14)</f>
        <v>#N/A</v>
      </c>
      <c r="JJ25" s="96" t="e">
        <f t="shared" ref="JJ25" si="810">AVERAGE(JH14:JJ14)</f>
        <v>#N/A</v>
      </c>
      <c r="JK25" s="96" t="e">
        <f t="shared" ref="JK25" si="811">AVERAGE(JI14:JK14)</f>
        <v>#N/A</v>
      </c>
      <c r="JL25" s="96" t="e">
        <f t="shared" ref="JL25" si="812">AVERAGE(JJ14:JL14)</f>
        <v>#N/A</v>
      </c>
      <c r="JM25" s="96" t="e">
        <f t="shared" ref="JM25" si="813">AVERAGE(JK14:JM14)</f>
        <v>#N/A</v>
      </c>
      <c r="JN25" s="96" t="e">
        <f t="shared" ref="JN25" si="814">AVERAGE(JL14:JN14)</f>
        <v>#N/A</v>
      </c>
      <c r="JO25" s="96" t="e">
        <f t="shared" ref="JO25" si="815">AVERAGE(JM14:JO14)</f>
        <v>#N/A</v>
      </c>
      <c r="JP25" s="96" t="e">
        <f t="shared" ref="JP25" si="816">AVERAGE(JN14:JP14)</f>
        <v>#N/A</v>
      </c>
      <c r="JQ25" s="96" t="e">
        <f t="shared" ref="JQ25" si="817">AVERAGE(JO14:JQ14)</f>
        <v>#N/A</v>
      </c>
      <c r="JR25" s="96" t="e">
        <f t="shared" ref="JR25" si="818">AVERAGE(JP14:JR14)</f>
        <v>#N/A</v>
      </c>
      <c r="JS25" s="96" t="e">
        <f t="shared" ref="JS25" si="819">AVERAGE(JQ14:JS14)</f>
        <v>#N/A</v>
      </c>
      <c r="JT25" s="96" t="e">
        <f t="shared" ref="JT25" si="820">AVERAGE(JR14:JT14)</f>
        <v>#N/A</v>
      </c>
      <c r="JU25" s="96" t="e">
        <f t="shared" ref="JU25" si="821">AVERAGE(JS14:JU14)</f>
        <v>#N/A</v>
      </c>
      <c r="JV25" s="96" t="e">
        <f t="shared" ref="JV25" si="822">AVERAGE(JT14:JV14)</f>
        <v>#N/A</v>
      </c>
      <c r="JW25" s="96" t="e">
        <f t="shared" ref="JW25" si="823">AVERAGE(JU14:JW14)</f>
        <v>#N/A</v>
      </c>
      <c r="JX25" s="96" t="e">
        <f t="shared" ref="JX25" si="824">AVERAGE(JV14:JX14)</f>
        <v>#N/A</v>
      </c>
      <c r="JY25" s="96" t="e">
        <f t="shared" ref="JY25" si="825">AVERAGE(JW14:JY14)</f>
        <v>#N/A</v>
      </c>
      <c r="JZ25" s="96" t="e">
        <f t="shared" ref="JZ25" si="826">AVERAGE(JX14:JZ14)</f>
        <v>#N/A</v>
      </c>
      <c r="KA25" s="96" t="e">
        <f t="shared" ref="KA25" si="827">AVERAGE(JY14:KA14)</f>
        <v>#N/A</v>
      </c>
      <c r="KB25" s="96" t="e">
        <f t="shared" ref="KB25" si="828">AVERAGE(JZ14:KB14)</f>
        <v>#N/A</v>
      </c>
      <c r="KC25" s="96" t="e">
        <f t="shared" ref="KC25" si="829">AVERAGE(KA14:KC14)</f>
        <v>#N/A</v>
      </c>
      <c r="KD25" s="96" t="e">
        <f t="shared" ref="KD25" si="830">AVERAGE(KB14:KD14)</f>
        <v>#N/A</v>
      </c>
      <c r="KE25" s="96" t="e">
        <f t="shared" ref="KE25" si="831">AVERAGE(KC14:KE14)</f>
        <v>#N/A</v>
      </c>
      <c r="KF25" s="96" t="e">
        <f t="shared" ref="KF25" si="832">AVERAGE(KD14:KF14)</f>
        <v>#N/A</v>
      </c>
      <c r="KG25" s="96" t="e">
        <f t="shared" ref="KG25" si="833">AVERAGE(KE14:KG14)</f>
        <v>#N/A</v>
      </c>
      <c r="KH25" s="96" t="e">
        <f t="shared" ref="KH25" si="834">AVERAGE(KF14:KH14)</f>
        <v>#N/A</v>
      </c>
      <c r="KI25" s="96" t="e">
        <f t="shared" ref="KI25" si="835">AVERAGE(KG14:KI14)</f>
        <v>#N/A</v>
      </c>
      <c r="KJ25" s="96" t="e">
        <f t="shared" ref="KJ25" si="836">AVERAGE(KH14:KJ14)</f>
        <v>#N/A</v>
      </c>
      <c r="KK25" s="96" t="e">
        <f t="shared" ref="KK25" si="837">AVERAGE(KI14:KK14)</f>
        <v>#N/A</v>
      </c>
      <c r="KL25" s="96" t="e">
        <f t="shared" ref="KL25" si="838">AVERAGE(KJ14:KL14)</f>
        <v>#N/A</v>
      </c>
      <c r="KM25" s="96" t="e">
        <f t="shared" ref="KM25" si="839">AVERAGE(KK14:KM14)</f>
        <v>#N/A</v>
      </c>
      <c r="KN25" s="96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6">
        <f t="shared" si="607"/>
        <v>0.34427942172158232</v>
      </c>
      <c r="H26" s="96">
        <f t="shared" ref="H26:Q31" si="842">AVERAGE(F15:H15)</f>
        <v>0.32899010010212493</v>
      </c>
      <c r="I26" s="96">
        <f t="shared" si="842"/>
        <v>0.33468766643694425</v>
      </c>
      <c r="J26" s="96">
        <f t="shared" si="842"/>
        <v>0.34444989665246145</v>
      </c>
      <c r="K26" s="96">
        <f t="shared" si="842"/>
        <v>0.34935409511144727</v>
      </c>
      <c r="L26" s="96">
        <f t="shared" si="842"/>
        <v>0.34494747688963856</v>
      </c>
      <c r="M26" s="96">
        <f t="shared" si="842"/>
        <v>0.34091046597955649</v>
      </c>
      <c r="N26" s="96">
        <f t="shared" si="842"/>
        <v>0.32992706126386456</v>
      </c>
      <c r="O26" s="96">
        <f t="shared" si="842"/>
        <v>0.31668443069439817</v>
      </c>
      <c r="P26" s="96">
        <f t="shared" si="842"/>
        <v>0.29960391842419543</v>
      </c>
      <c r="Q26" s="96">
        <f t="shared" si="842"/>
        <v>0.29777123127669342</v>
      </c>
      <c r="R26" s="96">
        <f t="shared" ref="R26:AA31" si="843">AVERAGE(P15:R15)</f>
        <v>0.32738918471897455</v>
      </c>
      <c r="S26" s="96">
        <f t="shared" si="843"/>
        <v>0.35955089263263584</v>
      </c>
      <c r="T26" s="96">
        <f t="shared" si="843"/>
        <v>0.39877875916229333</v>
      </c>
      <c r="U26" s="96">
        <f t="shared" si="843"/>
        <v>0.40133272933317787</v>
      </c>
      <c r="V26" s="96">
        <f t="shared" si="843"/>
        <v>0.40344237577703007</v>
      </c>
      <c r="W26" s="96">
        <f t="shared" si="843"/>
        <v>0.37204072875999389</v>
      </c>
      <c r="X26" s="96">
        <f t="shared" si="843"/>
        <v>0.3349173903431284</v>
      </c>
      <c r="Y26" s="96">
        <f t="shared" si="843"/>
        <v>0.28649589796836494</v>
      </c>
      <c r="Z26" s="96">
        <f t="shared" si="843"/>
        <v>0.26543550726277315</v>
      </c>
      <c r="AA26" s="96">
        <f t="shared" si="843"/>
        <v>0.24802711661732504</v>
      </c>
      <c r="AB26" s="96">
        <f t="shared" ref="AB26:AK31" si="844">AVERAGE(Z15:AB15)</f>
        <v>0.22965533691888859</v>
      </c>
      <c r="AC26" s="96">
        <f t="shared" si="844"/>
        <v>0.21199491900063783</v>
      </c>
      <c r="AD26" s="96">
        <f t="shared" si="844"/>
        <v>0.19514507646568724</v>
      </c>
      <c r="AE26" s="96">
        <f t="shared" si="844"/>
        <v>0.17749709004445532</v>
      </c>
      <c r="AF26" s="96">
        <f t="shared" si="844"/>
        <v>0.16152065879689595</v>
      </c>
      <c r="AG26" s="96">
        <f t="shared" si="844"/>
        <v>0.15081550199860469</v>
      </c>
      <c r="AH26" s="96">
        <f t="shared" si="844"/>
        <v>0.14352731022001505</v>
      </c>
      <c r="AI26" s="96">
        <f t="shared" si="844"/>
        <v>0.13490207903910814</v>
      </c>
      <c r="AJ26" s="96">
        <f t="shared" si="844"/>
        <v>0.12520069652405472</v>
      </c>
      <c r="AK26" s="96">
        <f t="shared" si="844"/>
        <v>0.11347398145794003</v>
      </c>
      <c r="AL26" s="96">
        <f t="shared" ref="AL26:AU31" si="845">AVERAGE(AJ15:AL15)</f>
        <v>0.10316325154799544</v>
      </c>
      <c r="AM26" s="96">
        <f t="shared" si="845"/>
        <v>9.3194555359903467E-2</v>
      </c>
      <c r="AN26" s="96">
        <f t="shared" si="845"/>
        <v>8.5883055192854732E-2</v>
      </c>
      <c r="AO26" s="96">
        <f t="shared" si="845"/>
        <v>8.0103193648908125E-2</v>
      </c>
      <c r="AP26" s="96">
        <f t="shared" si="845"/>
        <v>7.5095623322067651E-2</v>
      </c>
      <c r="AQ26" s="96">
        <f t="shared" si="845"/>
        <v>6.904353426352805E-2</v>
      </c>
      <c r="AR26" s="96">
        <f t="shared" si="845"/>
        <v>6.2637735509936412E-2</v>
      </c>
      <c r="AS26" s="96">
        <f t="shared" si="845"/>
        <v>5.6475367162620582E-2</v>
      </c>
      <c r="AT26" s="96">
        <f t="shared" si="845"/>
        <v>5.1843282345226026E-2</v>
      </c>
      <c r="AU26" s="96">
        <f t="shared" si="845"/>
        <v>4.8951133439452864E-2</v>
      </c>
      <c r="AV26" s="96">
        <f t="shared" ref="AV26:BE31" si="846">AVERAGE(AT15:AV15)</f>
        <v>4.7822225017102094E-2</v>
      </c>
      <c r="AW26" s="96">
        <f t="shared" si="846"/>
        <v>4.673990570309039E-2</v>
      </c>
      <c r="AX26" s="96">
        <f t="shared" si="846"/>
        <v>4.5203588473873291E-2</v>
      </c>
      <c r="AY26" s="96">
        <f t="shared" si="846"/>
        <v>4.2692598924230239E-2</v>
      </c>
      <c r="AZ26" s="96">
        <f t="shared" si="846"/>
        <v>3.9932274650839185E-2</v>
      </c>
      <c r="BA26" s="96" t="e">
        <f t="shared" si="846"/>
        <v>#N/A</v>
      </c>
      <c r="BB26" s="96" t="e">
        <f t="shared" si="846"/>
        <v>#N/A</v>
      </c>
      <c r="BC26" s="96" t="e">
        <f t="shared" si="846"/>
        <v>#N/A</v>
      </c>
      <c r="BD26" s="96" t="e">
        <f t="shared" si="846"/>
        <v>#N/A</v>
      </c>
      <c r="BE26" s="96" t="e">
        <f t="shared" si="846"/>
        <v>#N/A</v>
      </c>
      <c r="BF26" s="96" t="e">
        <f t="shared" ref="BF26:BO31" si="847">AVERAGE(BD15:BF15)</f>
        <v>#N/A</v>
      </c>
      <c r="BG26" s="96" t="e">
        <f t="shared" si="847"/>
        <v>#N/A</v>
      </c>
      <c r="BH26" s="96" t="e">
        <f t="shared" si="847"/>
        <v>#N/A</v>
      </c>
      <c r="BI26" s="96" t="e">
        <f t="shared" si="847"/>
        <v>#N/A</v>
      </c>
      <c r="BJ26" s="96" t="e">
        <f t="shared" si="847"/>
        <v>#N/A</v>
      </c>
      <c r="BK26" s="96" t="e">
        <f t="shared" si="847"/>
        <v>#N/A</v>
      </c>
      <c r="BL26" s="96" t="e">
        <f t="shared" si="847"/>
        <v>#N/A</v>
      </c>
      <c r="BM26" s="96" t="e">
        <f t="shared" si="847"/>
        <v>#N/A</v>
      </c>
      <c r="BN26" s="96" t="e">
        <f t="shared" si="847"/>
        <v>#N/A</v>
      </c>
      <c r="BO26" s="96" t="e">
        <f t="shared" si="847"/>
        <v>#N/A</v>
      </c>
      <c r="BP26" s="96" t="e">
        <f t="shared" ref="BP26:BP31" si="848">AVERAGE(BN15:BP15)</f>
        <v>#N/A</v>
      </c>
      <c r="BQ26" s="96" t="e">
        <f t="shared" ref="BQ26:BQ31" si="849">AVERAGE(BO15:BQ15)</f>
        <v>#N/A</v>
      </c>
      <c r="BR26" s="96" t="e">
        <f t="shared" ref="BR26:BR31" si="850">AVERAGE(BP15:BR15)</f>
        <v>#N/A</v>
      </c>
      <c r="BS26" s="96" t="e">
        <f t="shared" ref="BS26:BS31" si="851">AVERAGE(BQ15:BS15)</f>
        <v>#N/A</v>
      </c>
      <c r="BT26" s="96" t="e">
        <f t="shared" ref="BT26:BT31" si="852">AVERAGE(BR15:BT15)</f>
        <v>#N/A</v>
      </c>
      <c r="BU26" s="96" t="e">
        <f t="shared" ref="BU26:BU31" si="853">AVERAGE(BS15:BU15)</f>
        <v>#N/A</v>
      </c>
      <c r="BV26" s="96" t="e">
        <f t="shared" ref="BV26:BV31" si="854">AVERAGE(BT15:BV15)</f>
        <v>#N/A</v>
      </c>
      <c r="BW26" s="96" t="e">
        <f t="shared" ref="BW26:BW31" si="855">AVERAGE(BU15:BW15)</f>
        <v>#N/A</v>
      </c>
      <c r="BX26" s="96" t="e">
        <f t="shared" ref="BX26:BX31" si="856">AVERAGE(BV15:BX15)</f>
        <v>#N/A</v>
      </c>
      <c r="BY26" s="96" t="e">
        <f t="shared" ref="BY26:BY31" si="857">AVERAGE(BW15:BY15)</f>
        <v>#N/A</v>
      </c>
      <c r="BZ26" s="96" t="e">
        <f t="shared" ref="BZ26:BZ31" si="858">AVERAGE(BX15:BZ15)</f>
        <v>#N/A</v>
      </c>
      <c r="CA26" s="96" t="e">
        <f t="shared" ref="CA26:CA31" si="859">AVERAGE(BY15:CA15)</f>
        <v>#N/A</v>
      </c>
      <c r="CB26" s="96" t="e">
        <f t="shared" ref="CB26:CB31" si="860">AVERAGE(BZ15:CB15)</f>
        <v>#N/A</v>
      </c>
      <c r="CC26" s="96" t="e">
        <f t="shared" ref="CC26:CC31" si="861">AVERAGE(CA15:CC15)</f>
        <v>#N/A</v>
      </c>
      <c r="CD26" s="96" t="e">
        <f t="shared" ref="CD26:CD31" si="862">AVERAGE(CB15:CD15)</f>
        <v>#N/A</v>
      </c>
      <c r="CE26" s="96" t="e">
        <f t="shared" ref="CE26:CE31" si="863">AVERAGE(CC15:CE15)</f>
        <v>#N/A</v>
      </c>
      <c r="CF26" s="96" t="e">
        <f t="shared" ref="CF26:CF31" si="864">AVERAGE(CD15:CF15)</f>
        <v>#N/A</v>
      </c>
      <c r="CG26" s="96" t="e">
        <f t="shared" ref="CG26:CG31" si="865">AVERAGE(CE15:CG15)</f>
        <v>#N/A</v>
      </c>
      <c r="CH26" s="96" t="e">
        <f t="shared" ref="CH26:CH31" si="866">AVERAGE(CF15:CH15)</f>
        <v>#N/A</v>
      </c>
      <c r="CI26" s="96" t="e">
        <f t="shared" ref="CI26:CI31" si="867">AVERAGE(CG15:CI15)</f>
        <v>#N/A</v>
      </c>
      <c r="CJ26" s="96" t="e">
        <f t="shared" ref="CJ26:CJ31" si="868">AVERAGE(CH15:CJ15)</f>
        <v>#N/A</v>
      </c>
      <c r="CK26" s="96" t="e">
        <f t="shared" ref="CK26:CK31" si="869">AVERAGE(CI15:CK15)</f>
        <v>#N/A</v>
      </c>
      <c r="CL26" s="96" t="e">
        <f t="shared" ref="CL26:CL31" si="870">AVERAGE(CJ15:CL15)</f>
        <v>#N/A</v>
      </c>
      <c r="CM26" s="96" t="e">
        <f t="shared" ref="CM26:CM31" si="871">AVERAGE(CK15:CM15)</f>
        <v>#N/A</v>
      </c>
      <c r="CN26" s="96" t="e">
        <f t="shared" ref="CN26:CN31" si="872">AVERAGE(CL15:CN15)</f>
        <v>#N/A</v>
      </c>
      <c r="CO26" s="96" t="e">
        <f t="shared" ref="CO26:CO31" si="873">AVERAGE(CM15:CO15)</f>
        <v>#N/A</v>
      </c>
      <c r="CP26" s="96" t="e">
        <f t="shared" ref="CP26:CP31" si="874">AVERAGE(CN15:CP15)</f>
        <v>#N/A</v>
      </c>
      <c r="CQ26" s="96" t="e">
        <f t="shared" ref="CQ26:CQ31" si="875">AVERAGE(CO15:CQ15)</f>
        <v>#N/A</v>
      </c>
      <c r="CR26" s="96" t="e">
        <f t="shared" ref="CR26:CR31" si="876">AVERAGE(CP15:CR15)</f>
        <v>#N/A</v>
      </c>
      <c r="CS26" s="96" t="e">
        <f t="shared" ref="CS26:CS31" si="877">AVERAGE(CQ15:CS15)</f>
        <v>#N/A</v>
      </c>
      <c r="CT26" s="96" t="e">
        <f t="shared" ref="CT26:CT31" si="878">AVERAGE(CR15:CT15)</f>
        <v>#N/A</v>
      </c>
      <c r="CU26" s="96" t="e">
        <f t="shared" ref="CU26:CU31" si="879">AVERAGE(CS15:CU15)</f>
        <v>#N/A</v>
      </c>
      <c r="CV26" s="96" t="e">
        <f t="shared" ref="CV26:CV31" si="880">AVERAGE(CT15:CV15)</f>
        <v>#N/A</v>
      </c>
      <c r="CW26" s="96" t="e">
        <f t="shared" ref="CW26:CW31" si="881">AVERAGE(CU15:CW15)</f>
        <v>#N/A</v>
      </c>
      <c r="CX26" s="96" t="e">
        <f t="shared" ref="CX26:CX31" si="882">AVERAGE(CV15:CX15)</f>
        <v>#N/A</v>
      </c>
      <c r="CY26" s="96" t="e">
        <f t="shared" ref="CY26:CY31" si="883">AVERAGE(CW15:CY15)</f>
        <v>#N/A</v>
      </c>
      <c r="CZ26" s="96" t="e">
        <f t="shared" ref="CZ26:CZ31" si="884">AVERAGE(CX15:CZ15)</f>
        <v>#N/A</v>
      </c>
      <c r="DA26" s="96" t="e">
        <f t="shared" ref="DA26:DA31" si="885">AVERAGE(CY15:DA15)</f>
        <v>#N/A</v>
      </c>
      <c r="DB26" s="96" t="e">
        <f t="shared" ref="DB26:DB31" si="886">AVERAGE(CZ15:DB15)</f>
        <v>#N/A</v>
      </c>
      <c r="DC26" s="96" t="e">
        <f t="shared" ref="DC26:DC31" si="887">AVERAGE(DA15:DC15)</f>
        <v>#N/A</v>
      </c>
      <c r="DD26" s="96" t="e">
        <f t="shared" ref="DD26:DD31" si="888">AVERAGE(DB15:DD15)</f>
        <v>#N/A</v>
      </c>
      <c r="DE26" s="96" t="e">
        <f t="shared" ref="DE26:DE31" si="889">AVERAGE(DC15:DE15)</f>
        <v>#N/A</v>
      </c>
      <c r="DF26" s="96" t="e">
        <f t="shared" ref="DF26:DF31" si="890">AVERAGE(DD15:DF15)</f>
        <v>#N/A</v>
      </c>
      <c r="DG26" s="96" t="e">
        <f t="shared" ref="DG26:DG31" si="891">AVERAGE(DE15:DG15)</f>
        <v>#N/A</v>
      </c>
      <c r="DH26" s="96" t="e">
        <f t="shared" ref="DH26:DH31" si="892">AVERAGE(DF15:DH15)</f>
        <v>#N/A</v>
      </c>
      <c r="DI26" s="96" t="e">
        <f t="shared" ref="DI26:DI31" si="893">AVERAGE(DG15:DI15)</f>
        <v>#N/A</v>
      </c>
      <c r="DJ26" s="96" t="e">
        <f t="shared" ref="DJ26:DJ31" si="894">AVERAGE(DH15:DJ15)</f>
        <v>#N/A</v>
      </c>
      <c r="DK26" s="96" t="e">
        <f t="shared" ref="DK26:DK31" si="895">AVERAGE(DI15:DK15)</f>
        <v>#N/A</v>
      </c>
      <c r="DL26" s="96" t="e">
        <f t="shared" ref="DL26:DL31" si="896">AVERAGE(DJ15:DL15)</f>
        <v>#N/A</v>
      </c>
      <c r="DM26" s="96" t="e">
        <f t="shared" ref="DM26:DM31" si="897">AVERAGE(DK15:DM15)</f>
        <v>#N/A</v>
      </c>
      <c r="DN26" s="96" t="e">
        <f t="shared" ref="DN26:DN31" si="898">AVERAGE(DL15:DN15)</f>
        <v>#N/A</v>
      </c>
      <c r="DO26" s="96" t="e">
        <f t="shared" ref="DO26:DO31" si="899">AVERAGE(DM15:DO15)</f>
        <v>#N/A</v>
      </c>
      <c r="DP26" s="96" t="e">
        <f t="shared" ref="DP26:DP31" si="900">AVERAGE(DN15:DP15)</f>
        <v>#N/A</v>
      </c>
      <c r="DQ26" s="96" t="e">
        <f t="shared" ref="DQ26:DQ31" si="901">AVERAGE(DO15:DQ15)</f>
        <v>#N/A</v>
      </c>
      <c r="DR26" s="96" t="e">
        <f t="shared" ref="DR26:DR31" si="902">AVERAGE(DP15:DR15)</f>
        <v>#N/A</v>
      </c>
      <c r="DS26" s="96" t="e">
        <f t="shared" ref="DS26:DS31" si="903">AVERAGE(DQ15:DS15)</f>
        <v>#N/A</v>
      </c>
      <c r="DT26" s="96" t="e">
        <f t="shared" ref="DT26:DT31" si="904">AVERAGE(DR15:DT15)</f>
        <v>#N/A</v>
      </c>
      <c r="DU26" s="96" t="e">
        <f t="shared" ref="DU26:DU31" si="905">AVERAGE(DS15:DU15)</f>
        <v>#N/A</v>
      </c>
      <c r="DV26" s="96" t="e">
        <f t="shared" ref="DV26:DV31" si="906">AVERAGE(DT15:DV15)</f>
        <v>#N/A</v>
      </c>
      <c r="DW26" s="96" t="e">
        <f t="shared" ref="DW26:DW31" si="907">AVERAGE(DU15:DW15)</f>
        <v>#N/A</v>
      </c>
      <c r="DX26" s="96" t="e">
        <f t="shared" ref="DX26:DX31" si="908">AVERAGE(DV15:DX15)</f>
        <v>#N/A</v>
      </c>
      <c r="DY26" s="96" t="e">
        <f t="shared" ref="DY26:DY31" si="909">AVERAGE(DW15:DY15)</f>
        <v>#N/A</v>
      </c>
      <c r="DZ26" s="96" t="e">
        <f t="shared" ref="DZ26:DZ31" si="910">AVERAGE(DX15:DZ15)</f>
        <v>#N/A</v>
      </c>
      <c r="EA26" s="96" t="e">
        <f t="shared" ref="EA26:EA31" si="911">AVERAGE(DY15:EA15)</f>
        <v>#N/A</v>
      </c>
      <c r="EB26" s="96" t="e">
        <f t="shared" ref="EB26:EB31" si="912">AVERAGE(DZ15:EB15)</f>
        <v>#N/A</v>
      </c>
      <c r="EC26" s="96" t="e">
        <f t="shared" ref="EC26:EC31" si="913">AVERAGE(EA15:EC15)</f>
        <v>#N/A</v>
      </c>
      <c r="ED26" s="96" t="e">
        <f t="shared" ref="ED26:ED31" si="914">AVERAGE(EB15:ED15)</f>
        <v>#N/A</v>
      </c>
      <c r="EE26" s="96" t="e">
        <f t="shared" ref="EE26:EE31" si="915">AVERAGE(EC15:EE15)</f>
        <v>#N/A</v>
      </c>
      <c r="EF26" s="96" t="e">
        <f t="shared" ref="EF26:EF31" si="916">AVERAGE(ED15:EF15)</f>
        <v>#N/A</v>
      </c>
      <c r="EG26" s="96" t="e">
        <f t="shared" ref="EG26:EG31" si="917">AVERAGE(EE15:EG15)</f>
        <v>#N/A</v>
      </c>
      <c r="EH26" s="96" t="e">
        <f t="shared" ref="EH26:EH31" si="918">AVERAGE(EF15:EH15)</f>
        <v>#N/A</v>
      </c>
      <c r="EI26" s="96" t="e">
        <f t="shared" ref="EI26:EI31" si="919">AVERAGE(EG15:EI15)</f>
        <v>#N/A</v>
      </c>
      <c r="EJ26" s="96" t="e">
        <f t="shared" ref="EJ26:EJ31" si="920">AVERAGE(EH15:EJ15)</f>
        <v>#N/A</v>
      </c>
      <c r="EK26" s="96" t="e">
        <f t="shared" ref="EK26:EK31" si="921">AVERAGE(EI15:EK15)</f>
        <v>#N/A</v>
      </c>
      <c r="EL26" s="96" t="e">
        <f t="shared" ref="EL26:EL31" si="922">AVERAGE(EJ15:EL15)</f>
        <v>#N/A</v>
      </c>
      <c r="EM26" s="96" t="e">
        <f t="shared" ref="EM26:EM31" si="923">AVERAGE(EK15:EM15)</f>
        <v>#N/A</v>
      </c>
      <c r="EN26" s="96" t="e">
        <f t="shared" ref="EN26:EN31" si="924">AVERAGE(EL15:EN15)</f>
        <v>#N/A</v>
      </c>
      <c r="EO26" s="96" t="e">
        <f t="shared" ref="EO26:EO31" si="925">AVERAGE(EM15:EO15)</f>
        <v>#N/A</v>
      </c>
      <c r="EP26" s="96" t="e">
        <f t="shared" ref="EP26:EP31" si="926">AVERAGE(EN15:EP15)</f>
        <v>#N/A</v>
      </c>
      <c r="EQ26" s="96" t="e">
        <f t="shared" ref="EQ26:EQ31" si="927">AVERAGE(EO15:EQ15)</f>
        <v>#N/A</v>
      </c>
      <c r="ER26" s="96" t="e">
        <f t="shared" ref="ER26:ER31" si="928">AVERAGE(EP15:ER15)</f>
        <v>#N/A</v>
      </c>
      <c r="ES26" s="96" t="e">
        <f t="shared" ref="ES26:ES31" si="929">AVERAGE(EQ15:ES15)</f>
        <v>#N/A</v>
      </c>
      <c r="ET26" s="96" t="e">
        <f t="shared" ref="ET26:ET31" si="930">AVERAGE(ER15:ET15)</f>
        <v>#N/A</v>
      </c>
      <c r="EU26" s="96" t="e">
        <f t="shared" ref="EU26:EU31" si="931">AVERAGE(ES15:EU15)</f>
        <v>#N/A</v>
      </c>
      <c r="EV26" s="96" t="e">
        <f t="shared" ref="EV26:EV31" si="932">AVERAGE(ET15:EV15)</f>
        <v>#N/A</v>
      </c>
      <c r="EW26" s="96" t="e">
        <f t="shared" ref="EW26:EW31" si="933">AVERAGE(EU15:EW15)</f>
        <v>#N/A</v>
      </c>
      <c r="EX26" s="96" t="e">
        <f t="shared" ref="EX26:EX31" si="934">AVERAGE(EV15:EX15)</f>
        <v>#N/A</v>
      </c>
      <c r="EY26" s="96" t="e">
        <f t="shared" ref="EY26:EY31" si="935">AVERAGE(EW15:EY15)</f>
        <v>#N/A</v>
      </c>
      <c r="EZ26" s="96" t="e">
        <f t="shared" ref="EZ26:EZ31" si="936">AVERAGE(EX15:EZ15)</f>
        <v>#N/A</v>
      </c>
      <c r="FA26" s="96" t="e">
        <f t="shared" ref="FA26:FA31" si="937">AVERAGE(EY15:FA15)</f>
        <v>#N/A</v>
      </c>
      <c r="FB26" s="96" t="e">
        <f t="shared" ref="FB26:FB31" si="938">AVERAGE(EZ15:FB15)</f>
        <v>#N/A</v>
      </c>
      <c r="FC26" s="96" t="e">
        <f t="shared" ref="FC26:FC31" si="939">AVERAGE(FA15:FC15)</f>
        <v>#N/A</v>
      </c>
      <c r="FD26" s="96" t="e">
        <f t="shared" ref="FD26:FD31" si="940">AVERAGE(FB15:FD15)</f>
        <v>#N/A</v>
      </c>
      <c r="FE26" s="96" t="e">
        <f t="shared" ref="FE26:FE31" si="941">AVERAGE(FC15:FE15)</f>
        <v>#N/A</v>
      </c>
      <c r="FF26" s="96" t="e">
        <f t="shared" ref="FF26:FF31" si="942">AVERAGE(FD15:FF15)</f>
        <v>#N/A</v>
      </c>
      <c r="FG26" s="96" t="e">
        <f t="shared" ref="FG26:FG31" si="943">AVERAGE(FE15:FG15)</f>
        <v>#N/A</v>
      </c>
      <c r="FH26" s="96" t="e">
        <f t="shared" ref="FH26:FH31" si="944">AVERAGE(FF15:FH15)</f>
        <v>#N/A</v>
      </c>
      <c r="FI26" s="96" t="e">
        <f t="shared" ref="FI26:FI31" si="945">AVERAGE(FG15:FI15)</f>
        <v>#N/A</v>
      </c>
      <c r="FJ26" s="96" t="e">
        <f t="shared" ref="FJ26:FJ31" si="946">AVERAGE(FH15:FJ15)</f>
        <v>#N/A</v>
      </c>
      <c r="FK26" s="96" t="e">
        <f t="shared" ref="FK26:FK31" si="947">AVERAGE(FI15:FK15)</f>
        <v>#N/A</v>
      </c>
      <c r="FL26" s="96" t="e">
        <f t="shared" ref="FL26:FL31" si="948">AVERAGE(FJ15:FL15)</f>
        <v>#N/A</v>
      </c>
      <c r="FM26" s="96" t="e">
        <f t="shared" ref="FM26:FM31" si="949">AVERAGE(FK15:FM15)</f>
        <v>#N/A</v>
      </c>
      <c r="FN26" s="96" t="e">
        <f t="shared" ref="FN26:FN31" si="950">AVERAGE(FL15:FN15)</f>
        <v>#N/A</v>
      </c>
      <c r="FO26" s="96" t="e">
        <f t="shared" ref="FO26:FO31" si="951">AVERAGE(FM15:FO15)</f>
        <v>#N/A</v>
      </c>
      <c r="FP26" s="96" t="e">
        <f t="shared" ref="FP26:FP31" si="952">AVERAGE(FN15:FP15)</f>
        <v>#N/A</v>
      </c>
      <c r="FQ26" s="96" t="e">
        <f t="shared" ref="FQ26:FQ31" si="953">AVERAGE(FO15:FQ15)</f>
        <v>#N/A</v>
      </c>
      <c r="FR26" s="96" t="e">
        <f t="shared" ref="FR26:FR31" si="954">AVERAGE(FP15:FR15)</f>
        <v>#N/A</v>
      </c>
      <c r="FS26" s="96" t="e">
        <f t="shared" ref="FS26:FS31" si="955">AVERAGE(FQ15:FS15)</f>
        <v>#N/A</v>
      </c>
      <c r="FT26" s="96" t="e">
        <f t="shared" ref="FT26:FT31" si="956">AVERAGE(FR15:FT15)</f>
        <v>#N/A</v>
      </c>
      <c r="FU26" s="96" t="e">
        <f t="shared" ref="FU26:FU31" si="957">AVERAGE(FS15:FU15)</f>
        <v>#N/A</v>
      </c>
      <c r="FV26" s="96" t="e">
        <f t="shared" ref="FV26:FV31" si="958">AVERAGE(FT15:FV15)</f>
        <v>#N/A</v>
      </c>
      <c r="FW26" s="96" t="e">
        <f t="shared" ref="FW26:FW31" si="959">AVERAGE(FU15:FW15)</f>
        <v>#N/A</v>
      </c>
      <c r="FX26" s="96" t="e">
        <f t="shared" ref="FX26:FX31" si="960">AVERAGE(FV15:FX15)</f>
        <v>#N/A</v>
      </c>
      <c r="FY26" s="96" t="e">
        <f t="shared" ref="FY26:FY31" si="961">AVERAGE(FW15:FY15)</f>
        <v>#N/A</v>
      </c>
      <c r="FZ26" s="96" t="e">
        <f t="shared" ref="FZ26:FZ31" si="962">AVERAGE(FX15:FZ15)</f>
        <v>#N/A</v>
      </c>
      <c r="GA26" s="96" t="e">
        <f t="shared" ref="GA26:GA31" si="963">AVERAGE(FY15:GA15)</f>
        <v>#N/A</v>
      </c>
      <c r="GB26" s="96" t="e">
        <f t="shared" ref="GB26:GB31" si="964">AVERAGE(FZ15:GB15)</f>
        <v>#N/A</v>
      </c>
      <c r="GC26" s="96" t="e">
        <f t="shared" ref="GC26:GC31" si="965">AVERAGE(GA15:GC15)</f>
        <v>#N/A</v>
      </c>
      <c r="GD26" s="96" t="e">
        <f t="shared" ref="GD26:GD31" si="966">AVERAGE(GB15:GD15)</f>
        <v>#N/A</v>
      </c>
      <c r="GE26" s="96" t="e">
        <f t="shared" ref="GE26:GE31" si="967">AVERAGE(GC15:GE15)</f>
        <v>#N/A</v>
      </c>
      <c r="GF26" s="96" t="e">
        <f t="shared" ref="GF26:GF31" si="968">AVERAGE(GD15:GF15)</f>
        <v>#N/A</v>
      </c>
      <c r="GG26" s="96" t="e">
        <f t="shared" ref="GG26:GG31" si="969">AVERAGE(GE15:GG15)</f>
        <v>#N/A</v>
      </c>
      <c r="GH26" s="96" t="e">
        <f t="shared" ref="GH26:GH31" si="970">AVERAGE(GF15:GH15)</f>
        <v>#N/A</v>
      </c>
      <c r="GI26" s="96" t="e">
        <f t="shared" ref="GI26:GI31" si="971">AVERAGE(GG15:GI15)</f>
        <v>#N/A</v>
      </c>
      <c r="GJ26" s="96" t="e">
        <f t="shared" ref="GJ26:GJ31" si="972">AVERAGE(GH15:GJ15)</f>
        <v>#N/A</v>
      </c>
      <c r="GK26" s="96" t="e">
        <f t="shared" ref="GK26:GK31" si="973">AVERAGE(GI15:GK15)</f>
        <v>#N/A</v>
      </c>
      <c r="GL26" s="96" t="e">
        <f t="shared" ref="GL26:GL31" si="974">AVERAGE(GJ15:GL15)</f>
        <v>#N/A</v>
      </c>
      <c r="GM26" s="96" t="e">
        <f t="shared" ref="GM26:GM31" si="975">AVERAGE(GK15:GM15)</f>
        <v>#N/A</v>
      </c>
      <c r="GN26" s="96" t="e">
        <f t="shared" ref="GN26:GN31" si="976">AVERAGE(GL15:GN15)</f>
        <v>#N/A</v>
      </c>
      <c r="GO26" s="96" t="e">
        <f t="shared" ref="GO26:GO31" si="977">AVERAGE(GM15:GO15)</f>
        <v>#N/A</v>
      </c>
      <c r="GP26" s="96" t="e">
        <f t="shared" ref="GP26:GP31" si="978">AVERAGE(GN15:GP15)</f>
        <v>#N/A</v>
      </c>
      <c r="GQ26" s="96" t="e">
        <f t="shared" ref="GQ26:GQ31" si="979">AVERAGE(GO15:GQ15)</f>
        <v>#N/A</v>
      </c>
      <c r="GR26" s="96" t="e">
        <f t="shared" ref="GR26:GR31" si="980">AVERAGE(GP15:GR15)</f>
        <v>#N/A</v>
      </c>
      <c r="GS26" s="96" t="e">
        <f t="shared" ref="GS26:GS31" si="981">AVERAGE(GQ15:GS15)</f>
        <v>#N/A</v>
      </c>
      <c r="GT26" s="96" t="e">
        <f t="shared" ref="GT26:GT31" si="982">AVERAGE(GR15:GT15)</f>
        <v>#N/A</v>
      </c>
      <c r="GU26" s="96" t="e">
        <f t="shared" ref="GU26:GU31" si="983">AVERAGE(GS15:GU15)</f>
        <v>#N/A</v>
      </c>
      <c r="GV26" s="96" t="e">
        <f t="shared" ref="GV26:GV31" si="984">AVERAGE(GT15:GV15)</f>
        <v>#N/A</v>
      </c>
      <c r="GW26" s="96" t="e">
        <f t="shared" ref="GW26:GW31" si="985">AVERAGE(GU15:GW15)</f>
        <v>#N/A</v>
      </c>
      <c r="GX26" s="96" t="e">
        <f t="shared" ref="GX26:GX31" si="986">AVERAGE(GV15:GX15)</f>
        <v>#N/A</v>
      </c>
      <c r="GY26" s="96" t="e">
        <f t="shared" ref="GY26:GY31" si="987">AVERAGE(GW15:GY15)</f>
        <v>#N/A</v>
      </c>
      <c r="GZ26" s="96" t="e">
        <f t="shared" ref="GZ26:GZ31" si="988">AVERAGE(GX15:GZ15)</f>
        <v>#N/A</v>
      </c>
      <c r="HA26" s="96" t="e">
        <f t="shared" ref="HA26:HA31" si="989">AVERAGE(GY15:HA15)</f>
        <v>#N/A</v>
      </c>
      <c r="HB26" s="96" t="e">
        <f t="shared" ref="HB26:HB31" si="990">AVERAGE(GZ15:HB15)</f>
        <v>#N/A</v>
      </c>
      <c r="HC26" s="96" t="e">
        <f t="shared" ref="HC26:HC31" si="991">AVERAGE(HA15:HC15)</f>
        <v>#N/A</v>
      </c>
      <c r="HD26" s="96" t="e">
        <f t="shared" ref="HD26:HD31" si="992">AVERAGE(HB15:HD15)</f>
        <v>#N/A</v>
      </c>
      <c r="HE26" s="96" t="e">
        <f t="shared" ref="HE26:HE31" si="993">AVERAGE(HC15:HE15)</f>
        <v>#N/A</v>
      </c>
      <c r="HF26" s="96" t="e">
        <f t="shared" ref="HF26:HF31" si="994">AVERAGE(HD15:HF15)</f>
        <v>#N/A</v>
      </c>
      <c r="HG26" s="96" t="e">
        <f t="shared" ref="HG26:HG31" si="995">AVERAGE(HE15:HG15)</f>
        <v>#N/A</v>
      </c>
      <c r="HH26" s="96" t="e">
        <f t="shared" ref="HH26:HH31" si="996">AVERAGE(HF15:HH15)</f>
        <v>#N/A</v>
      </c>
      <c r="HI26" s="96" t="e">
        <f t="shared" ref="HI26:HI31" si="997">AVERAGE(HG15:HI15)</f>
        <v>#N/A</v>
      </c>
      <c r="HJ26" s="96" t="e">
        <f t="shared" ref="HJ26:HJ31" si="998">AVERAGE(HH15:HJ15)</f>
        <v>#N/A</v>
      </c>
      <c r="HK26" s="96" t="e">
        <f t="shared" ref="HK26:HK31" si="999">AVERAGE(HI15:HK15)</f>
        <v>#N/A</v>
      </c>
      <c r="HL26" s="96" t="e">
        <f t="shared" ref="HL26:HL31" si="1000">AVERAGE(HJ15:HL15)</f>
        <v>#N/A</v>
      </c>
      <c r="HM26" s="96" t="e">
        <f t="shared" ref="HM26:HM31" si="1001">AVERAGE(HK15:HM15)</f>
        <v>#N/A</v>
      </c>
      <c r="HN26" s="96" t="e">
        <f t="shared" ref="HN26:HN31" si="1002">AVERAGE(HL15:HN15)</f>
        <v>#N/A</v>
      </c>
      <c r="HO26" s="96" t="e">
        <f t="shared" ref="HO26:HO31" si="1003">AVERAGE(HM15:HO15)</f>
        <v>#N/A</v>
      </c>
      <c r="HP26" s="96" t="e">
        <f t="shared" ref="HP26:HP31" si="1004">AVERAGE(HN15:HP15)</f>
        <v>#N/A</v>
      </c>
      <c r="HQ26" s="96" t="e">
        <f t="shared" ref="HQ26:HQ31" si="1005">AVERAGE(HO15:HQ15)</f>
        <v>#N/A</v>
      </c>
      <c r="HR26" s="96" t="e">
        <f t="shared" ref="HR26:HR31" si="1006">AVERAGE(HP15:HR15)</f>
        <v>#N/A</v>
      </c>
      <c r="HS26" s="96" t="e">
        <f t="shared" ref="HS26:HS31" si="1007">AVERAGE(HQ15:HS15)</f>
        <v>#N/A</v>
      </c>
      <c r="HT26" s="96" t="e">
        <f t="shared" ref="HT26:HT31" si="1008">AVERAGE(HR15:HT15)</f>
        <v>#N/A</v>
      </c>
      <c r="HU26" s="96" t="e">
        <f t="shared" ref="HU26:HU31" si="1009">AVERAGE(HS15:HU15)</f>
        <v>#N/A</v>
      </c>
      <c r="HV26" s="96" t="e">
        <f t="shared" ref="HV26:HV31" si="1010">AVERAGE(HT15:HV15)</f>
        <v>#N/A</v>
      </c>
      <c r="HW26" s="96" t="e">
        <f t="shared" ref="HW26:HW31" si="1011">AVERAGE(HU15:HW15)</f>
        <v>#N/A</v>
      </c>
      <c r="HX26" s="96" t="e">
        <f t="shared" ref="HX26:HX31" si="1012">AVERAGE(HV15:HX15)</f>
        <v>#N/A</v>
      </c>
      <c r="HY26" s="96" t="e">
        <f t="shared" ref="HY26:HY31" si="1013">AVERAGE(HW15:HY15)</f>
        <v>#N/A</v>
      </c>
      <c r="HZ26" s="96" t="e">
        <f t="shared" ref="HZ26:HZ31" si="1014">AVERAGE(HX15:HZ15)</f>
        <v>#N/A</v>
      </c>
      <c r="IA26" s="96" t="e">
        <f t="shared" ref="IA26:IA31" si="1015">AVERAGE(HY15:IA15)</f>
        <v>#N/A</v>
      </c>
      <c r="IB26" s="96" t="e">
        <f t="shared" ref="IB26:IB31" si="1016">AVERAGE(HZ15:IB15)</f>
        <v>#N/A</v>
      </c>
      <c r="IC26" s="96" t="e">
        <f t="shared" ref="IC26:IC31" si="1017">AVERAGE(IA15:IC15)</f>
        <v>#N/A</v>
      </c>
      <c r="ID26" s="96" t="e">
        <f t="shared" ref="ID26:ID31" si="1018">AVERAGE(IB15:ID15)</f>
        <v>#N/A</v>
      </c>
      <c r="IE26" s="96" t="e">
        <f t="shared" ref="IE26:IE31" si="1019">AVERAGE(IC15:IE15)</f>
        <v>#N/A</v>
      </c>
      <c r="IF26" s="96" t="e">
        <f t="shared" ref="IF26:IF31" si="1020">AVERAGE(ID15:IF15)</f>
        <v>#N/A</v>
      </c>
      <c r="IG26" s="96" t="e">
        <f t="shared" ref="IG26:IG31" si="1021">AVERAGE(IE15:IG15)</f>
        <v>#N/A</v>
      </c>
      <c r="IH26" s="96" t="e">
        <f t="shared" ref="IH26:IH31" si="1022">AVERAGE(IF15:IH15)</f>
        <v>#N/A</v>
      </c>
      <c r="II26" s="96" t="e">
        <f t="shared" ref="II26:II31" si="1023">AVERAGE(IG15:II15)</f>
        <v>#N/A</v>
      </c>
      <c r="IJ26" s="96" t="e">
        <f t="shared" ref="IJ26:IJ31" si="1024">AVERAGE(IH15:IJ15)</f>
        <v>#N/A</v>
      </c>
      <c r="IK26" s="96" t="e">
        <f t="shared" ref="IK26:IK31" si="1025">AVERAGE(II15:IK15)</f>
        <v>#N/A</v>
      </c>
      <c r="IL26" s="96" t="e">
        <f t="shared" ref="IL26:IL31" si="1026">AVERAGE(IJ15:IL15)</f>
        <v>#N/A</v>
      </c>
      <c r="IM26" s="96" t="e">
        <f t="shared" ref="IM26:IM31" si="1027">AVERAGE(IK15:IM15)</f>
        <v>#N/A</v>
      </c>
      <c r="IN26" s="96" t="e">
        <f t="shared" ref="IN26:IN31" si="1028">AVERAGE(IL15:IN15)</f>
        <v>#N/A</v>
      </c>
      <c r="IO26" s="96" t="e">
        <f t="shared" ref="IO26:IO31" si="1029">AVERAGE(IM15:IO15)</f>
        <v>#N/A</v>
      </c>
      <c r="IP26" s="96" t="e">
        <f t="shared" ref="IP26:IP31" si="1030">AVERAGE(IN15:IP15)</f>
        <v>#N/A</v>
      </c>
      <c r="IQ26" s="96" t="e">
        <f t="shared" ref="IQ26:IQ31" si="1031">AVERAGE(IO15:IQ15)</f>
        <v>#N/A</v>
      </c>
      <c r="IR26" s="96" t="e">
        <f t="shared" ref="IR26:IR31" si="1032">AVERAGE(IP15:IR15)</f>
        <v>#N/A</v>
      </c>
      <c r="IS26" s="96" t="e">
        <f t="shared" ref="IS26:IS31" si="1033">AVERAGE(IQ15:IS15)</f>
        <v>#N/A</v>
      </c>
      <c r="IT26" s="96" t="e">
        <f t="shared" ref="IT26:IT31" si="1034">AVERAGE(IR15:IT15)</f>
        <v>#N/A</v>
      </c>
      <c r="IU26" s="96" t="e">
        <f t="shared" ref="IU26:IU31" si="1035">AVERAGE(IS15:IU15)</f>
        <v>#N/A</v>
      </c>
      <c r="IV26" s="96" t="e">
        <f t="shared" ref="IV26:IV31" si="1036">AVERAGE(IT15:IV15)</f>
        <v>#N/A</v>
      </c>
      <c r="IW26" s="96" t="e">
        <f t="shared" ref="IW26:IW31" si="1037">AVERAGE(IU15:IW15)</f>
        <v>#N/A</v>
      </c>
      <c r="IX26" s="96" t="e">
        <f t="shared" ref="IX26:IX31" si="1038">AVERAGE(IV15:IX15)</f>
        <v>#N/A</v>
      </c>
      <c r="IY26" s="96" t="e">
        <f t="shared" ref="IY26:IY31" si="1039">AVERAGE(IW15:IY15)</f>
        <v>#N/A</v>
      </c>
      <c r="IZ26" s="96" t="e">
        <f t="shared" ref="IZ26:IZ31" si="1040">AVERAGE(IX15:IZ15)</f>
        <v>#N/A</v>
      </c>
      <c r="JA26" s="96" t="e">
        <f t="shared" ref="JA26:JA31" si="1041">AVERAGE(IY15:JA15)</f>
        <v>#N/A</v>
      </c>
      <c r="JB26" s="96" t="e">
        <f t="shared" ref="JB26:JB31" si="1042">AVERAGE(IZ15:JB15)</f>
        <v>#N/A</v>
      </c>
      <c r="JC26" s="96" t="e">
        <f t="shared" ref="JC26:JC31" si="1043">AVERAGE(JA15:JC15)</f>
        <v>#N/A</v>
      </c>
      <c r="JD26" s="96" t="e">
        <f t="shared" ref="JD26:JD31" si="1044">AVERAGE(JB15:JD15)</f>
        <v>#N/A</v>
      </c>
      <c r="JE26" s="96" t="e">
        <f t="shared" ref="JE26:JE31" si="1045">AVERAGE(JC15:JE15)</f>
        <v>#N/A</v>
      </c>
      <c r="JF26" s="96" t="e">
        <f t="shared" ref="JF26:JF31" si="1046">AVERAGE(JD15:JF15)</f>
        <v>#N/A</v>
      </c>
      <c r="JG26" s="96" t="e">
        <f t="shared" ref="JG26:JG31" si="1047">AVERAGE(JE15:JG15)</f>
        <v>#N/A</v>
      </c>
      <c r="JH26" s="96" t="e">
        <f t="shared" ref="JH26:JH31" si="1048">AVERAGE(JF15:JH15)</f>
        <v>#N/A</v>
      </c>
      <c r="JI26" s="96" t="e">
        <f t="shared" ref="JI26:JI31" si="1049">AVERAGE(JG15:JI15)</f>
        <v>#N/A</v>
      </c>
      <c r="JJ26" s="96" t="e">
        <f t="shared" ref="JJ26:JJ31" si="1050">AVERAGE(JH15:JJ15)</f>
        <v>#N/A</v>
      </c>
      <c r="JK26" s="96" t="e">
        <f t="shared" ref="JK26:JK31" si="1051">AVERAGE(JI15:JK15)</f>
        <v>#N/A</v>
      </c>
      <c r="JL26" s="96" t="e">
        <f t="shared" ref="JL26:JL31" si="1052">AVERAGE(JJ15:JL15)</f>
        <v>#N/A</v>
      </c>
      <c r="JM26" s="96" t="e">
        <f t="shared" ref="JM26:JM31" si="1053">AVERAGE(JK15:JM15)</f>
        <v>#N/A</v>
      </c>
      <c r="JN26" s="96" t="e">
        <f t="shared" ref="JN26:JN31" si="1054">AVERAGE(JL15:JN15)</f>
        <v>#N/A</v>
      </c>
      <c r="JO26" s="96" t="e">
        <f t="shared" ref="JO26:JO31" si="1055">AVERAGE(JM15:JO15)</f>
        <v>#N/A</v>
      </c>
      <c r="JP26" s="96" t="e">
        <f t="shared" ref="JP26:JP31" si="1056">AVERAGE(JN15:JP15)</f>
        <v>#N/A</v>
      </c>
      <c r="JQ26" s="96" t="e">
        <f t="shared" ref="JQ26:JQ31" si="1057">AVERAGE(JO15:JQ15)</f>
        <v>#N/A</v>
      </c>
      <c r="JR26" s="96" t="e">
        <f t="shared" ref="JR26:JR31" si="1058">AVERAGE(JP15:JR15)</f>
        <v>#N/A</v>
      </c>
      <c r="JS26" s="96" t="e">
        <f t="shared" ref="JS26:JS31" si="1059">AVERAGE(JQ15:JS15)</f>
        <v>#N/A</v>
      </c>
      <c r="JT26" s="96" t="e">
        <f t="shared" ref="JT26:JT31" si="1060">AVERAGE(JR15:JT15)</f>
        <v>#N/A</v>
      </c>
      <c r="JU26" s="96" t="e">
        <f t="shared" ref="JU26:JU31" si="1061">AVERAGE(JS15:JU15)</f>
        <v>#N/A</v>
      </c>
      <c r="JV26" s="96" t="e">
        <f t="shared" ref="JV26:JV31" si="1062">AVERAGE(JT15:JV15)</f>
        <v>#N/A</v>
      </c>
      <c r="JW26" s="96" t="e">
        <f t="shared" ref="JW26:JW31" si="1063">AVERAGE(JU15:JW15)</f>
        <v>#N/A</v>
      </c>
      <c r="JX26" s="96" t="e">
        <f t="shared" ref="JX26:JX31" si="1064">AVERAGE(JV15:JX15)</f>
        <v>#N/A</v>
      </c>
      <c r="JY26" s="96" t="e">
        <f t="shared" ref="JY26:JY31" si="1065">AVERAGE(JW15:JY15)</f>
        <v>#N/A</v>
      </c>
      <c r="JZ26" s="96" t="e">
        <f t="shared" ref="JZ26:JZ31" si="1066">AVERAGE(JX15:JZ15)</f>
        <v>#N/A</v>
      </c>
      <c r="KA26" s="96" t="e">
        <f t="shared" ref="KA26:KA31" si="1067">AVERAGE(JY15:KA15)</f>
        <v>#N/A</v>
      </c>
      <c r="KB26" s="96" t="e">
        <f t="shared" ref="KB26:KB31" si="1068">AVERAGE(JZ15:KB15)</f>
        <v>#N/A</v>
      </c>
      <c r="KC26" s="96" t="e">
        <f t="shared" ref="KC26:KC31" si="1069">AVERAGE(KA15:KC15)</f>
        <v>#N/A</v>
      </c>
      <c r="KD26" s="96" t="e">
        <f t="shared" ref="KD26:KD31" si="1070">AVERAGE(KB15:KD15)</f>
        <v>#N/A</v>
      </c>
      <c r="KE26" s="96" t="e">
        <f t="shared" ref="KE26:KE31" si="1071">AVERAGE(KC15:KE15)</f>
        <v>#N/A</v>
      </c>
      <c r="KF26" s="96" t="e">
        <f t="shared" ref="KF26:KF31" si="1072">AVERAGE(KD15:KF15)</f>
        <v>#N/A</v>
      </c>
      <c r="KG26" s="96" t="e">
        <f t="shared" ref="KG26:KG31" si="1073">AVERAGE(KE15:KG15)</f>
        <v>#N/A</v>
      </c>
      <c r="KH26" s="96" t="e">
        <f t="shared" ref="KH26:KH31" si="1074">AVERAGE(KF15:KH15)</f>
        <v>#N/A</v>
      </c>
      <c r="KI26" s="96" t="e">
        <f t="shared" ref="KI26:KI31" si="1075">AVERAGE(KG15:KI15)</f>
        <v>#N/A</v>
      </c>
      <c r="KJ26" s="96" t="e">
        <f t="shared" ref="KJ26:KJ31" si="1076">AVERAGE(KH15:KJ15)</f>
        <v>#N/A</v>
      </c>
      <c r="KK26" s="96" t="e">
        <f t="shared" ref="KK26:KK31" si="1077">AVERAGE(KI15:KK15)</f>
        <v>#N/A</v>
      </c>
      <c r="KL26" s="96" t="e">
        <f t="shared" ref="KL26:KL31" si="1078">AVERAGE(KJ15:KL15)</f>
        <v>#N/A</v>
      </c>
      <c r="KM26" s="96" t="e">
        <f t="shared" ref="KM26:KM31" si="1079">AVERAGE(KK15:KM15)</f>
        <v>#N/A</v>
      </c>
      <c r="KN26" s="96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6">
        <f t="shared" si="607"/>
        <v>0.41780418361610816</v>
      </c>
      <c r="H27" s="96">
        <f t="shared" si="842"/>
        <v>0.3967061402965919</v>
      </c>
      <c r="I27" s="96">
        <f t="shared" si="842"/>
        <v>0.3957492445390513</v>
      </c>
      <c r="J27" s="96">
        <f t="shared" si="842"/>
        <v>0.37335735484863058</v>
      </c>
      <c r="K27" s="96">
        <f t="shared" si="842"/>
        <v>0.35062204546423931</v>
      </c>
      <c r="L27" s="96">
        <f t="shared" si="842"/>
        <v>0.31373040076422803</v>
      </c>
      <c r="M27" s="96">
        <f t="shared" si="842"/>
        <v>0.28979541196252429</v>
      </c>
      <c r="N27" s="96">
        <f t="shared" si="842"/>
        <v>0.26167970482873182</v>
      </c>
      <c r="O27" s="96">
        <f t="shared" si="842"/>
        <v>0.24609781747847811</v>
      </c>
      <c r="P27" s="96">
        <f t="shared" si="842"/>
        <v>0.23360729721486181</v>
      </c>
      <c r="Q27" s="96">
        <f t="shared" si="842"/>
        <v>0.24031104700183828</v>
      </c>
      <c r="R27" s="96">
        <f t="shared" si="843"/>
        <v>0.23264707911738047</v>
      </c>
      <c r="S27" s="96">
        <f t="shared" si="843"/>
        <v>0.22508898302389602</v>
      </c>
      <c r="T27" s="96">
        <f t="shared" si="843"/>
        <v>0.21325882021980061</v>
      </c>
      <c r="U27" s="96">
        <f t="shared" si="843"/>
        <v>0.20572415044977518</v>
      </c>
      <c r="V27" s="96">
        <f t="shared" si="843"/>
        <v>0.19348058893094877</v>
      </c>
      <c r="W27" s="96">
        <f t="shared" si="843"/>
        <v>0.18930297606944077</v>
      </c>
      <c r="X27" s="96">
        <f t="shared" si="843"/>
        <v>0.18422315105505641</v>
      </c>
      <c r="Y27" s="96">
        <f t="shared" si="843"/>
        <v>0.17632966545145864</v>
      </c>
      <c r="Z27" s="96">
        <f t="shared" si="843"/>
        <v>0.16169645208506492</v>
      </c>
      <c r="AA27" s="96">
        <f t="shared" si="843"/>
        <v>0.15039284120869811</v>
      </c>
      <c r="AB27" s="96">
        <f t="shared" si="844"/>
        <v>0.14329822538730874</v>
      </c>
      <c r="AC27" s="96">
        <f t="shared" si="844"/>
        <v>0.13913322939877992</v>
      </c>
      <c r="AD27" s="96">
        <f t="shared" si="844"/>
        <v>0.136648062698186</v>
      </c>
      <c r="AE27" s="96">
        <f t="shared" si="844"/>
        <v>0.13215255085535063</v>
      </c>
      <c r="AF27" s="96">
        <f t="shared" si="844"/>
        <v>0.1226014838931279</v>
      </c>
      <c r="AG27" s="96">
        <f t="shared" si="844"/>
        <v>0.10988843260922732</v>
      </c>
      <c r="AH27" s="96">
        <f t="shared" si="844"/>
        <v>9.7079788906630896E-2</v>
      </c>
      <c r="AI27" s="96">
        <f t="shared" si="844"/>
        <v>8.6720076944680022E-2</v>
      </c>
      <c r="AJ27" s="96">
        <f t="shared" si="844"/>
        <v>8.023768202850963E-2</v>
      </c>
      <c r="AK27" s="96">
        <f t="shared" si="844"/>
        <v>7.5702645611747707E-2</v>
      </c>
      <c r="AL27" s="96">
        <f t="shared" si="845"/>
        <v>7.0907761570253955E-2</v>
      </c>
      <c r="AM27" s="96">
        <f t="shared" si="845"/>
        <v>6.4009058715239986E-2</v>
      </c>
      <c r="AN27" s="96">
        <f t="shared" si="845"/>
        <v>5.6966932829434734E-2</v>
      </c>
      <c r="AO27" s="96">
        <f t="shared" si="845"/>
        <v>5.042620986581562E-2</v>
      </c>
      <c r="AP27" s="96">
        <f t="shared" si="845"/>
        <v>4.5681959543427096E-2</v>
      </c>
      <c r="AQ27" s="96">
        <f t="shared" si="845"/>
        <v>4.2711043819169126E-2</v>
      </c>
      <c r="AR27" s="96">
        <f t="shared" si="845"/>
        <v>4.1168271384102319E-2</v>
      </c>
      <c r="AS27" s="96">
        <f t="shared" si="845"/>
        <v>3.9574133336910101E-2</v>
      </c>
      <c r="AT27" s="96">
        <f t="shared" si="845"/>
        <v>3.6781710181018092E-2</v>
      </c>
      <c r="AU27" s="96">
        <f t="shared" si="845"/>
        <v>3.3572988471686736E-2</v>
      </c>
      <c r="AV27" s="96">
        <f t="shared" si="846"/>
        <v>3.0859715987903453E-2</v>
      </c>
      <c r="AW27" s="96">
        <f t="shared" si="846"/>
        <v>2.8962019073660805E-2</v>
      </c>
      <c r="AX27" s="96">
        <f t="shared" si="846"/>
        <v>2.8088245247686272E-2</v>
      </c>
      <c r="AY27" s="96">
        <f t="shared" si="846"/>
        <v>2.8138096372183636E-2</v>
      </c>
      <c r="AZ27" s="96">
        <f t="shared" si="846"/>
        <v>2.8117418000355388E-2</v>
      </c>
      <c r="BA27" s="96">
        <f t="shared" si="846"/>
        <v>2.706806476088941E-2</v>
      </c>
      <c r="BB27" s="96">
        <f t="shared" si="846"/>
        <v>2.5013665238004561E-2</v>
      </c>
      <c r="BC27" s="96">
        <f t="shared" si="846"/>
        <v>2.2914093369839073E-2</v>
      </c>
      <c r="BD27" s="96">
        <f t="shared" si="846"/>
        <v>2.1172170361151082E-2</v>
      </c>
      <c r="BE27" s="96">
        <f t="shared" si="846"/>
        <v>2.0176718758309287E-2</v>
      </c>
      <c r="BF27" s="96">
        <f t="shared" si="847"/>
        <v>1.9682746080047497E-2</v>
      </c>
      <c r="BG27" s="96">
        <f t="shared" si="847"/>
        <v>1.9345519415499002E-2</v>
      </c>
      <c r="BH27" s="96">
        <f t="shared" si="847"/>
        <v>1.8479065389115812E-2</v>
      </c>
      <c r="BI27" s="96">
        <f t="shared" si="847"/>
        <v>1.7543489904220905E-2</v>
      </c>
      <c r="BJ27" s="96" t="e">
        <f t="shared" si="847"/>
        <v>#N/A</v>
      </c>
      <c r="BK27" s="96" t="e">
        <f t="shared" si="847"/>
        <v>#N/A</v>
      </c>
      <c r="BL27" s="96" t="e">
        <f t="shared" si="847"/>
        <v>#N/A</v>
      </c>
      <c r="BM27" s="96" t="e">
        <f t="shared" si="847"/>
        <v>#N/A</v>
      </c>
      <c r="BN27" s="96" t="e">
        <f t="shared" si="847"/>
        <v>#N/A</v>
      </c>
      <c r="BO27" s="96" t="e">
        <f t="shared" si="847"/>
        <v>#N/A</v>
      </c>
      <c r="BP27" s="96" t="e">
        <f t="shared" si="848"/>
        <v>#N/A</v>
      </c>
      <c r="BQ27" s="96" t="e">
        <f t="shared" si="849"/>
        <v>#N/A</v>
      </c>
      <c r="BR27" s="96" t="e">
        <f t="shared" si="850"/>
        <v>#N/A</v>
      </c>
      <c r="BS27" s="96" t="e">
        <f t="shared" si="851"/>
        <v>#N/A</v>
      </c>
      <c r="BT27" s="96" t="e">
        <f t="shared" si="852"/>
        <v>#N/A</v>
      </c>
      <c r="BU27" s="96" t="e">
        <f t="shared" si="853"/>
        <v>#N/A</v>
      </c>
      <c r="BV27" s="96" t="e">
        <f t="shared" si="854"/>
        <v>#N/A</v>
      </c>
      <c r="BW27" s="96" t="e">
        <f t="shared" si="855"/>
        <v>#N/A</v>
      </c>
      <c r="BX27" s="96" t="e">
        <f t="shared" si="856"/>
        <v>#N/A</v>
      </c>
      <c r="BY27" s="96" t="e">
        <f t="shared" si="857"/>
        <v>#N/A</v>
      </c>
      <c r="BZ27" s="96" t="e">
        <f t="shared" si="858"/>
        <v>#N/A</v>
      </c>
      <c r="CA27" s="96" t="e">
        <f t="shared" si="859"/>
        <v>#N/A</v>
      </c>
      <c r="CB27" s="96" t="e">
        <f t="shared" si="860"/>
        <v>#N/A</v>
      </c>
      <c r="CC27" s="96" t="e">
        <f t="shared" si="861"/>
        <v>#N/A</v>
      </c>
      <c r="CD27" s="96" t="e">
        <f t="shared" si="862"/>
        <v>#N/A</v>
      </c>
      <c r="CE27" s="96" t="e">
        <f t="shared" si="863"/>
        <v>#N/A</v>
      </c>
      <c r="CF27" s="96" t="e">
        <f t="shared" si="864"/>
        <v>#N/A</v>
      </c>
      <c r="CG27" s="96" t="e">
        <f t="shared" si="865"/>
        <v>#N/A</v>
      </c>
      <c r="CH27" s="96" t="e">
        <f t="shared" si="866"/>
        <v>#N/A</v>
      </c>
      <c r="CI27" s="96" t="e">
        <f t="shared" si="867"/>
        <v>#N/A</v>
      </c>
      <c r="CJ27" s="96" t="e">
        <f t="shared" si="868"/>
        <v>#N/A</v>
      </c>
      <c r="CK27" s="96" t="e">
        <f t="shared" si="869"/>
        <v>#N/A</v>
      </c>
      <c r="CL27" s="96" t="e">
        <f t="shared" si="870"/>
        <v>#N/A</v>
      </c>
      <c r="CM27" s="96" t="e">
        <f t="shared" si="871"/>
        <v>#N/A</v>
      </c>
      <c r="CN27" s="96" t="e">
        <f t="shared" si="872"/>
        <v>#N/A</v>
      </c>
      <c r="CO27" s="96" t="e">
        <f t="shared" si="873"/>
        <v>#N/A</v>
      </c>
      <c r="CP27" s="96" t="e">
        <f t="shared" si="874"/>
        <v>#N/A</v>
      </c>
      <c r="CQ27" s="96" t="e">
        <f t="shared" si="875"/>
        <v>#N/A</v>
      </c>
      <c r="CR27" s="96" t="e">
        <f t="shared" si="876"/>
        <v>#N/A</v>
      </c>
      <c r="CS27" s="96" t="e">
        <f t="shared" si="877"/>
        <v>#N/A</v>
      </c>
      <c r="CT27" s="96" t="e">
        <f t="shared" si="878"/>
        <v>#N/A</v>
      </c>
      <c r="CU27" s="96" t="e">
        <f t="shared" si="879"/>
        <v>#N/A</v>
      </c>
      <c r="CV27" s="96" t="e">
        <f t="shared" si="880"/>
        <v>#N/A</v>
      </c>
      <c r="CW27" s="96" t="e">
        <f t="shared" si="881"/>
        <v>#N/A</v>
      </c>
      <c r="CX27" s="96" t="e">
        <f t="shared" si="882"/>
        <v>#N/A</v>
      </c>
      <c r="CY27" s="96" t="e">
        <f t="shared" si="883"/>
        <v>#N/A</v>
      </c>
      <c r="CZ27" s="96" t="e">
        <f t="shared" si="884"/>
        <v>#N/A</v>
      </c>
      <c r="DA27" s="96" t="e">
        <f t="shared" si="885"/>
        <v>#N/A</v>
      </c>
      <c r="DB27" s="96" t="e">
        <f t="shared" si="886"/>
        <v>#N/A</v>
      </c>
      <c r="DC27" s="96" t="e">
        <f t="shared" si="887"/>
        <v>#N/A</v>
      </c>
      <c r="DD27" s="96" t="e">
        <f t="shared" si="888"/>
        <v>#N/A</v>
      </c>
      <c r="DE27" s="96" t="e">
        <f t="shared" si="889"/>
        <v>#N/A</v>
      </c>
      <c r="DF27" s="96" t="e">
        <f t="shared" si="890"/>
        <v>#N/A</v>
      </c>
      <c r="DG27" s="96" t="e">
        <f t="shared" si="891"/>
        <v>#N/A</v>
      </c>
      <c r="DH27" s="96" t="e">
        <f t="shared" si="892"/>
        <v>#N/A</v>
      </c>
      <c r="DI27" s="96" t="e">
        <f t="shared" si="893"/>
        <v>#N/A</v>
      </c>
      <c r="DJ27" s="96" t="e">
        <f t="shared" si="894"/>
        <v>#N/A</v>
      </c>
      <c r="DK27" s="96" t="e">
        <f t="shared" si="895"/>
        <v>#N/A</v>
      </c>
      <c r="DL27" s="96" t="e">
        <f t="shared" si="896"/>
        <v>#N/A</v>
      </c>
      <c r="DM27" s="96" t="e">
        <f t="shared" si="897"/>
        <v>#N/A</v>
      </c>
      <c r="DN27" s="96" t="e">
        <f t="shared" si="898"/>
        <v>#N/A</v>
      </c>
      <c r="DO27" s="96" t="e">
        <f t="shared" si="899"/>
        <v>#N/A</v>
      </c>
      <c r="DP27" s="96" t="e">
        <f t="shared" si="900"/>
        <v>#N/A</v>
      </c>
      <c r="DQ27" s="96" t="e">
        <f t="shared" si="901"/>
        <v>#N/A</v>
      </c>
      <c r="DR27" s="96" t="e">
        <f t="shared" si="902"/>
        <v>#N/A</v>
      </c>
      <c r="DS27" s="96" t="e">
        <f t="shared" si="903"/>
        <v>#N/A</v>
      </c>
      <c r="DT27" s="96" t="e">
        <f t="shared" si="904"/>
        <v>#N/A</v>
      </c>
      <c r="DU27" s="96" t="e">
        <f t="shared" si="905"/>
        <v>#N/A</v>
      </c>
      <c r="DV27" s="96" t="e">
        <f t="shared" si="906"/>
        <v>#N/A</v>
      </c>
      <c r="DW27" s="96" t="e">
        <f t="shared" si="907"/>
        <v>#N/A</v>
      </c>
      <c r="DX27" s="96" t="e">
        <f t="shared" si="908"/>
        <v>#N/A</v>
      </c>
      <c r="DY27" s="96" t="e">
        <f t="shared" si="909"/>
        <v>#N/A</v>
      </c>
      <c r="DZ27" s="96" t="e">
        <f t="shared" si="910"/>
        <v>#N/A</v>
      </c>
      <c r="EA27" s="96" t="e">
        <f t="shared" si="911"/>
        <v>#N/A</v>
      </c>
      <c r="EB27" s="96" t="e">
        <f t="shared" si="912"/>
        <v>#N/A</v>
      </c>
      <c r="EC27" s="96" t="e">
        <f t="shared" si="913"/>
        <v>#N/A</v>
      </c>
      <c r="ED27" s="96" t="e">
        <f t="shared" si="914"/>
        <v>#N/A</v>
      </c>
      <c r="EE27" s="96" t="e">
        <f t="shared" si="915"/>
        <v>#N/A</v>
      </c>
      <c r="EF27" s="96" t="e">
        <f t="shared" si="916"/>
        <v>#N/A</v>
      </c>
      <c r="EG27" s="96" t="e">
        <f t="shared" si="917"/>
        <v>#N/A</v>
      </c>
      <c r="EH27" s="96" t="e">
        <f t="shared" si="918"/>
        <v>#N/A</v>
      </c>
      <c r="EI27" s="96" t="e">
        <f t="shared" si="919"/>
        <v>#N/A</v>
      </c>
      <c r="EJ27" s="96" t="e">
        <f t="shared" si="920"/>
        <v>#N/A</v>
      </c>
      <c r="EK27" s="96" t="e">
        <f t="shared" si="921"/>
        <v>#N/A</v>
      </c>
      <c r="EL27" s="96" t="e">
        <f t="shared" si="922"/>
        <v>#N/A</v>
      </c>
      <c r="EM27" s="96" t="e">
        <f t="shared" si="923"/>
        <v>#N/A</v>
      </c>
      <c r="EN27" s="96" t="e">
        <f t="shared" si="924"/>
        <v>#N/A</v>
      </c>
      <c r="EO27" s="96" t="e">
        <f t="shared" si="925"/>
        <v>#N/A</v>
      </c>
      <c r="EP27" s="96" t="e">
        <f t="shared" si="926"/>
        <v>#N/A</v>
      </c>
      <c r="EQ27" s="96" t="e">
        <f t="shared" si="927"/>
        <v>#N/A</v>
      </c>
      <c r="ER27" s="96" t="e">
        <f t="shared" si="928"/>
        <v>#N/A</v>
      </c>
      <c r="ES27" s="96" t="e">
        <f t="shared" si="929"/>
        <v>#N/A</v>
      </c>
      <c r="ET27" s="96" t="e">
        <f t="shared" si="930"/>
        <v>#N/A</v>
      </c>
      <c r="EU27" s="96" t="e">
        <f t="shared" si="931"/>
        <v>#N/A</v>
      </c>
      <c r="EV27" s="96" t="e">
        <f t="shared" si="932"/>
        <v>#N/A</v>
      </c>
      <c r="EW27" s="96" t="e">
        <f t="shared" si="933"/>
        <v>#N/A</v>
      </c>
      <c r="EX27" s="96" t="e">
        <f t="shared" si="934"/>
        <v>#N/A</v>
      </c>
      <c r="EY27" s="96" t="e">
        <f t="shared" si="935"/>
        <v>#N/A</v>
      </c>
      <c r="EZ27" s="96" t="e">
        <f t="shared" si="936"/>
        <v>#N/A</v>
      </c>
      <c r="FA27" s="96" t="e">
        <f t="shared" si="937"/>
        <v>#N/A</v>
      </c>
      <c r="FB27" s="96" t="e">
        <f t="shared" si="938"/>
        <v>#N/A</v>
      </c>
      <c r="FC27" s="96" t="e">
        <f t="shared" si="939"/>
        <v>#N/A</v>
      </c>
      <c r="FD27" s="96" t="e">
        <f t="shared" si="940"/>
        <v>#N/A</v>
      </c>
      <c r="FE27" s="96" t="e">
        <f t="shared" si="941"/>
        <v>#N/A</v>
      </c>
      <c r="FF27" s="96" t="e">
        <f t="shared" si="942"/>
        <v>#N/A</v>
      </c>
      <c r="FG27" s="96" t="e">
        <f t="shared" si="943"/>
        <v>#N/A</v>
      </c>
      <c r="FH27" s="96" t="e">
        <f t="shared" si="944"/>
        <v>#N/A</v>
      </c>
      <c r="FI27" s="96" t="e">
        <f t="shared" si="945"/>
        <v>#N/A</v>
      </c>
      <c r="FJ27" s="96" t="e">
        <f t="shared" si="946"/>
        <v>#N/A</v>
      </c>
      <c r="FK27" s="96" t="e">
        <f t="shared" si="947"/>
        <v>#N/A</v>
      </c>
      <c r="FL27" s="96" t="e">
        <f t="shared" si="948"/>
        <v>#N/A</v>
      </c>
      <c r="FM27" s="96" t="e">
        <f t="shared" si="949"/>
        <v>#N/A</v>
      </c>
      <c r="FN27" s="96" t="e">
        <f t="shared" si="950"/>
        <v>#N/A</v>
      </c>
      <c r="FO27" s="96" t="e">
        <f t="shared" si="951"/>
        <v>#N/A</v>
      </c>
      <c r="FP27" s="96" t="e">
        <f t="shared" si="952"/>
        <v>#N/A</v>
      </c>
      <c r="FQ27" s="96" t="e">
        <f t="shared" si="953"/>
        <v>#N/A</v>
      </c>
      <c r="FR27" s="96" t="e">
        <f t="shared" si="954"/>
        <v>#N/A</v>
      </c>
      <c r="FS27" s="96" t="e">
        <f t="shared" si="955"/>
        <v>#N/A</v>
      </c>
      <c r="FT27" s="96" t="e">
        <f t="shared" si="956"/>
        <v>#N/A</v>
      </c>
      <c r="FU27" s="96" t="e">
        <f t="shared" si="957"/>
        <v>#N/A</v>
      </c>
      <c r="FV27" s="96" t="e">
        <f t="shared" si="958"/>
        <v>#N/A</v>
      </c>
      <c r="FW27" s="96" t="e">
        <f t="shared" si="959"/>
        <v>#N/A</v>
      </c>
      <c r="FX27" s="96" t="e">
        <f t="shared" si="960"/>
        <v>#N/A</v>
      </c>
      <c r="FY27" s="96" t="e">
        <f t="shared" si="961"/>
        <v>#N/A</v>
      </c>
      <c r="FZ27" s="96" t="e">
        <f t="shared" si="962"/>
        <v>#N/A</v>
      </c>
      <c r="GA27" s="96" t="e">
        <f t="shared" si="963"/>
        <v>#N/A</v>
      </c>
      <c r="GB27" s="96" t="e">
        <f t="shared" si="964"/>
        <v>#N/A</v>
      </c>
      <c r="GC27" s="96" t="e">
        <f t="shared" si="965"/>
        <v>#N/A</v>
      </c>
      <c r="GD27" s="96" t="e">
        <f t="shared" si="966"/>
        <v>#N/A</v>
      </c>
      <c r="GE27" s="96" t="e">
        <f t="shared" si="967"/>
        <v>#N/A</v>
      </c>
      <c r="GF27" s="96" t="e">
        <f t="shared" si="968"/>
        <v>#N/A</v>
      </c>
      <c r="GG27" s="96" t="e">
        <f t="shared" si="969"/>
        <v>#N/A</v>
      </c>
      <c r="GH27" s="96" t="e">
        <f t="shared" si="970"/>
        <v>#N/A</v>
      </c>
      <c r="GI27" s="96" t="e">
        <f t="shared" si="971"/>
        <v>#N/A</v>
      </c>
      <c r="GJ27" s="96" t="e">
        <f t="shared" si="972"/>
        <v>#N/A</v>
      </c>
      <c r="GK27" s="96" t="e">
        <f t="shared" si="973"/>
        <v>#N/A</v>
      </c>
      <c r="GL27" s="96" t="e">
        <f t="shared" si="974"/>
        <v>#N/A</v>
      </c>
      <c r="GM27" s="96" t="e">
        <f t="shared" si="975"/>
        <v>#N/A</v>
      </c>
      <c r="GN27" s="96" t="e">
        <f t="shared" si="976"/>
        <v>#N/A</v>
      </c>
      <c r="GO27" s="96" t="e">
        <f t="shared" si="977"/>
        <v>#N/A</v>
      </c>
      <c r="GP27" s="96" t="e">
        <f t="shared" si="978"/>
        <v>#N/A</v>
      </c>
      <c r="GQ27" s="96" t="e">
        <f t="shared" si="979"/>
        <v>#N/A</v>
      </c>
      <c r="GR27" s="96" t="e">
        <f t="shared" si="980"/>
        <v>#N/A</v>
      </c>
      <c r="GS27" s="96" t="e">
        <f t="shared" si="981"/>
        <v>#N/A</v>
      </c>
      <c r="GT27" s="96" t="e">
        <f t="shared" si="982"/>
        <v>#N/A</v>
      </c>
      <c r="GU27" s="96" t="e">
        <f t="shared" si="983"/>
        <v>#N/A</v>
      </c>
      <c r="GV27" s="96" t="e">
        <f t="shared" si="984"/>
        <v>#N/A</v>
      </c>
      <c r="GW27" s="96" t="e">
        <f t="shared" si="985"/>
        <v>#N/A</v>
      </c>
      <c r="GX27" s="96" t="e">
        <f t="shared" si="986"/>
        <v>#N/A</v>
      </c>
      <c r="GY27" s="96" t="e">
        <f t="shared" si="987"/>
        <v>#N/A</v>
      </c>
      <c r="GZ27" s="96" t="e">
        <f t="shared" si="988"/>
        <v>#N/A</v>
      </c>
      <c r="HA27" s="96" t="e">
        <f t="shared" si="989"/>
        <v>#N/A</v>
      </c>
      <c r="HB27" s="96" t="e">
        <f t="shared" si="990"/>
        <v>#N/A</v>
      </c>
      <c r="HC27" s="96" t="e">
        <f t="shared" si="991"/>
        <v>#N/A</v>
      </c>
      <c r="HD27" s="96" t="e">
        <f t="shared" si="992"/>
        <v>#N/A</v>
      </c>
      <c r="HE27" s="96" t="e">
        <f t="shared" si="993"/>
        <v>#N/A</v>
      </c>
      <c r="HF27" s="96" t="e">
        <f t="shared" si="994"/>
        <v>#N/A</v>
      </c>
      <c r="HG27" s="96" t="e">
        <f t="shared" si="995"/>
        <v>#N/A</v>
      </c>
      <c r="HH27" s="96" t="e">
        <f t="shared" si="996"/>
        <v>#N/A</v>
      </c>
      <c r="HI27" s="96" t="e">
        <f t="shared" si="997"/>
        <v>#N/A</v>
      </c>
      <c r="HJ27" s="96" t="e">
        <f t="shared" si="998"/>
        <v>#N/A</v>
      </c>
      <c r="HK27" s="96" t="e">
        <f t="shared" si="999"/>
        <v>#N/A</v>
      </c>
      <c r="HL27" s="96" t="e">
        <f t="shared" si="1000"/>
        <v>#N/A</v>
      </c>
      <c r="HM27" s="96" t="e">
        <f t="shared" si="1001"/>
        <v>#N/A</v>
      </c>
      <c r="HN27" s="96" t="e">
        <f t="shared" si="1002"/>
        <v>#N/A</v>
      </c>
      <c r="HO27" s="96" t="e">
        <f t="shared" si="1003"/>
        <v>#N/A</v>
      </c>
      <c r="HP27" s="96" t="e">
        <f t="shared" si="1004"/>
        <v>#N/A</v>
      </c>
      <c r="HQ27" s="96" t="e">
        <f t="shared" si="1005"/>
        <v>#N/A</v>
      </c>
      <c r="HR27" s="96" t="e">
        <f t="shared" si="1006"/>
        <v>#N/A</v>
      </c>
      <c r="HS27" s="96" t="e">
        <f t="shared" si="1007"/>
        <v>#N/A</v>
      </c>
      <c r="HT27" s="96" t="e">
        <f t="shared" si="1008"/>
        <v>#N/A</v>
      </c>
      <c r="HU27" s="96" t="e">
        <f t="shared" si="1009"/>
        <v>#N/A</v>
      </c>
      <c r="HV27" s="96" t="e">
        <f t="shared" si="1010"/>
        <v>#N/A</v>
      </c>
      <c r="HW27" s="96" t="e">
        <f t="shared" si="1011"/>
        <v>#N/A</v>
      </c>
      <c r="HX27" s="96" t="e">
        <f t="shared" si="1012"/>
        <v>#N/A</v>
      </c>
      <c r="HY27" s="96" t="e">
        <f t="shared" si="1013"/>
        <v>#N/A</v>
      </c>
      <c r="HZ27" s="96" t="e">
        <f t="shared" si="1014"/>
        <v>#N/A</v>
      </c>
      <c r="IA27" s="96" t="e">
        <f t="shared" si="1015"/>
        <v>#N/A</v>
      </c>
      <c r="IB27" s="96" t="e">
        <f t="shared" si="1016"/>
        <v>#N/A</v>
      </c>
      <c r="IC27" s="96" t="e">
        <f t="shared" si="1017"/>
        <v>#N/A</v>
      </c>
      <c r="ID27" s="96" t="e">
        <f t="shared" si="1018"/>
        <v>#N/A</v>
      </c>
      <c r="IE27" s="96" t="e">
        <f t="shared" si="1019"/>
        <v>#N/A</v>
      </c>
      <c r="IF27" s="96" t="e">
        <f t="shared" si="1020"/>
        <v>#N/A</v>
      </c>
      <c r="IG27" s="96" t="e">
        <f t="shared" si="1021"/>
        <v>#N/A</v>
      </c>
      <c r="IH27" s="96" t="e">
        <f t="shared" si="1022"/>
        <v>#N/A</v>
      </c>
      <c r="II27" s="96" t="e">
        <f t="shared" si="1023"/>
        <v>#N/A</v>
      </c>
      <c r="IJ27" s="96" t="e">
        <f t="shared" si="1024"/>
        <v>#N/A</v>
      </c>
      <c r="IK27" s="96" t="e">
        <f t="shared" si="1025"/>
        <v>#N/A</v>
      </c>
      <c r="IL27" s="96" t="e">
        <f t="shared" si="1026"/>
        <v>#N/A</v>
      </c>
      <c r="IM27" s="96" t="e">
        <f t="shared" si="1027"/>
        <v>#N/A</v>
      </c>
      <c r="IN27" s="96" t="e">
        <f t="shared" si="1028"/>
        <v>#N/A</v>
      </c>
      <c r="IO27" s="96" t="e">
        <f t="shared" si="1029"/>
        <v>#N/A</v>
      </c>
      <c r="IP27" s="96" t="e">
        <f t="shared" si="1030"/>
        <v>#N/A</v>
      </c>
      <c r="IQ27" s="96" t="e">
        <f t="shared" si="1031"/>
        <v>#N/A</v>
      </c>
      <c r="IR27" s="96" t="e">
        <f t="shared" si="1032"/>
        <v>#N/A</v>
      </c>
      <c r="IS27" s="96" t="e">
        <f t="shared" si="1033"/>
        <v>#N/A</v>
      </c>
      <c r="IT27" s="96" t="e">
        <f t="shared" si="1034"/>
        <v>#N/A</v>
      </c>
      <c r="IU27" s="96" t="e">
        <f t="shared" si="1035"/>
        <v>#N/A</v>
      </c>
      <c r="IV27" s="96" t="e">
        <f t="shared" si="1036"/>
        <v>#N/A</v>
      </c>
      <c r="IW27" s="96" t="e">
        <f t="shared" si="1037"/>
        <v>#N/A</v>
      </c>
      <c r="IX27" s="96" t="e">
        <f t="shared" si="1038"/>
        <v>#N/A</v>
      </c>
      <c r="IY27" s="96" t="e">
        <f t="shared" si="1039"/>
        <v>#N/A</v>
      </c>
      <c r="IZ27" s="96" t="e">
        <f t="shared" si="1040"/>
        <v>#N/A</v>
      </c>
      <c r="JA27" s="96" t="e">
        <f t="shared" si="1041"/>
        <v>#N/A</v>
      </c>
      <c r="JB27" s="96" t="e">
        <f t="shared" si="1042"/>
        <v>#N/A</v>
      </c>
      <c r="JC27" s="96" t="e">
        <f t="shared" si="1043"/>
        <v>#N/A</v>
      </c>
      <c r="JD27" s="96" t="e">
        <f t="shared" si="1044"/>
        <v>#N/A</v>
      </c>
      <c r="JE27" s="96" t="e">
        <f t="shared" si="1045"/>
        <v>#N/A</v>
      </c>
      <c r="JF27" s="96" t="e">
        <f t="shared" si="1046"/>
        <v>#N/A</v>
      </c>
      <c r="JG27" s="96" t="e">
        <f t="shared" si="1047"/>
        <v>#N/A</v>
      </c>
      <c r="JH27" s="96" t="e">
        <f t="shared" si="1048"/>
        <v>#N/A</v>
      </c>
      <c r="JI27" s="96" t="e">
        <f t="shared" si="1049"/>
        <v>#N/A</v>
      </c>
      <c r="JJ27" s="96" t="e">
        <f t="shared" si="1050"/>
        <v>#N/A</v>
      </c>
      <c r="JK27" s="96" t="e">
        <f t="shared" si="1051"/>
        <v>#N/A</v>
      </c>
      <c r="JL27" s="96" t="e">
        <f t="shared" si="1052"/>
        <v>#N/A</v>
      </c>
      <c r="JM27" s="96" t="e">
        <f t="shared" si="1053"/>
        <v>#N/A</v>
      </c>
      <c r="JN27" s="96" t="e">
        <f t="shared" si="1054"/>
        <v>#N/A</v>
      </c>
      <c r="JO27" s="96" t="e">
        <f t="shared" si="1055"/>
        <v>#N/A</v>
      </c>
      <c r="JP27" s="96" t="e">
        <f t="shared" si="1056"/>
        <v>#N/A</v>
      </c>
      <c r="JQ27" s="96" t="e">
        <f t="shared" si="1057"/>
        <v>#N/A</v>
      </c>
      <c r="JR27" s="96" t="e">
        <f t="shared" si="1058"/>
        <v>#N/A</v>
      </c>
      <c r="JS27" s="96" t="e">
        <f t="shared" si="1059"/>
        <v>#N/A</v>
      </c>
      <c r="JT27" s="96" t="e">
        <f t="shared" si="1060"/>
        <v>#N/A</v>
      </c>
      <c r="JU27" s="96" t="e">
        <f t="shared" si="1061"/>
        <v>#N/A</v>
      </c>
      <c r="JV27" s="96" t="e">
        <f t="shared" si="1062"/>
        <v>#N/A</v>
      </c>
      <c r="JW27" s="96" t="e">
        <f t="shared" si="1063"/>
        <v>#N/A</v>
      </c>
      <c r="JX27" s="96" t="e">
        <f t="shared" si="1064"/>
        <v>#N/A</v>
      </c>
      <c r="JY27" s="96" t="e">
        <f t="shared" si="1065"/>
        <v>#N/A</v>
      </c>
      <c r="JZ27" s="96" t="e">
        <f t="shared" si="1066"/>
        <v>#N/A</v>
      </c>
      <c r="KA27" s="96" t="e">
        <f t="shared" si="1067"/>
        <v>#N/A</v>
      </c>
      <c r="KB27" s="96" t="e">
        <f t="shared" si="1068"/>
        <v>#N/A</v>
      </c>
      <c r="KC27" s="96" t="e">
        <f t="shared" si="1069"/>
        <v>#N/A</v>
      </c>
      <c r="KD27" s="96" t="e">
        <f t="shared" si="1070"/>
        <v>#N/A</v>
      </c>
      <c r="KE27" s="96" t="e">
        <f t="shared" si="1071"/>
        <v>#N/A</v>
      </c>
      <c r="KF27" s="96" t="e">
        <f t="shared" si="1072"/>
        <v>#N/A</v>
      </c>
      <c r="KG27" s="96" t="e">
        <f t="shared" si="1073"/>
        <v>#N/A</v>
      </c>
      <c r="KH27" s="96" t="e">
        <f t="shared" si="1074"/>
        <v>#N/A</v>
      </c>
      <c r="KI27" s="96" t="e">
        <f t="shared" si="1075"/>
        <v>#N/A</v>
      </c>
      <c r="KJ27" s="96" t="e">
        <f t="shared" si="1076"/>
        <v>#N/A</v>
      </c>
      <c r="KK27" s="96" t="e">
        <f t="shared" si="1077"/>
        <v>#N/A</v>
      </c>
      <c r="KL27" s="96" t="e">
        <f t="shared" si="1078"/>
        <v>#N/A</v>
      </c>
      <c r="KM27" s="96" t="e">
        <f t="shared" si="1079"/>
        <v>#N/A</v>
      </c>
      <c r="KN27" s="96" t="e">
        <f t="shared" si="1080"/>
        <v>#N/A</v>
      </c>
    </row>
    <row r="28" spans="1:300" x14ac:dyDescent="0.3">
      <c r="A28" t="str">
        <f t="shared" si="841"/>
        <v>China</v>
      </c>
      <c r="G28" s="96">
        <f t="shared" si="607"/>
        <v>0.39325901136561003</v>
      </c>
      <c r="H28" s="96">
        <f t="shared" si="842"/>
        <v>0.46494990523721647</v>
      </c>
      <c r="I28" s="96">
        <f t="shared" si="842"/>
        <v>0.46304253682414376</v>
      </c>
      <c r="J28" s="96">
        <f t="shared" si="842"/>
        <v>0.47222890603166195</v>
      </c>
      <c r="K28" s="96">
        <f t="shared" si="842"/>
        <v>0.41472903303951864</v>
      </c>
      <c r="L28" s="96">
        <f t="shared" si="842"/>
        <v>0.37104517629117972</v>
      </c>
      <c r="M28" s="96">
        <f t="shared" si="842"/>
        <v>0.31319907615895298</v>
      </c>
      <c r="N28" s="96">
        <f t="shared" si="842"/>
        <v>0.28014480807435821</v>
      </c>
      <c r="O28" s="96">
        <f t="shared" si="842"/>
        <v>0.25019927227972372</v>
      </c>
      <c r="P28" s="96">
        <f t="shared" si="842"/>
        <v>0.24397584469866609</v>
      </c>
      <c r="Q28" s="96">
        <f t="shared" si="842"/>
        <v>0.22498005474151453</v>
      </c>
      <c r="R28" s="96">
        <f t="shared" si="843"/>
        <v>0.19703702011992305</v>
      </c>
      <c r="S28" s="96">
        <f t="shared" si="843"/>
        <v>0.16517494038856304</v>
      </c>
      <c r="T28" s="96">
        <f t="shared" si="843"/>
        <v>0.13229117613530575</v>
      </c>
      <c r="U28" s="96">
        <f t="shared" si="843"/>
        <v>0.11101828419712605</v>
      </c>
      <c r="V28" s="96">
        <f t="shared" si="843"/>
        <v>9.2448122976248451E-2</v>
      </c>
      <c r="W28" s="96">
        <f t="shared" si="843"/>
        <v>8.2497417730044667E-2</v>
      </c>
      <c r="X28" s="96">
        <f t="shared" si="843"/>
        <v>8.634624923982008E-2</v>
      </c>
      <c r="Y28" s="96">
        <f t="shared" si="843"/>
        <v>9.6404430627803059E-2</v>
      </c>
      <c r="Z28" s="96">
        <f t="shared" si="843"/>
        <v>0.10345822913173808</v>
      </c>
      <c r="AA28" s="96">
        <f t="shared" si="843"/>
        <v>0.10171044044858675</v>
      </c>
      <c r="AB28" s="96">
        <f t="shared" si="844"/>
        <v>9.1530455370827671E-2</v>
      </c>
      <c r="AC28" s="96">
        <f t="shared" si="844"/>
        <v>7.2579389338443281E-2</v>
      </c>
      <c r="AD28" s="96">
        <f t="shared" si="844"/>
        <v>4.8162287253296222E-2</v>
      </c>
      <c r="AE28" s="96">
        <f t="shared" si="844"/>
        <v>2.8767870846245696E-2</v>
      </c>
      <c r="AF28" s="96">
        <f t="shared" si="844"/>
        <v>1.8800996738873144E-2</v>
      </c>
      <c r="AG28" s="96">
        <f t="shared" si="844"/>
        <v>1.4987640214833009E-2</v>
      </c>
      <c r="AH28" s="96">
        <f t="shared" si="844"/>
        <v>1.1220741117260458E-2</v>
      </c>
      <c r="AI28" s="96">
        <f t="shared" si="844"/>
        <v>8.8993356502948817E-3</v>
      </c>
      <c r="AJ28" s="96">
        <f t="shared" si="844"/>
        <v>7.1420559151211815E-3</v>
      </c>
      <c r="AK28" s="96">
        <f t="shared" si="844"/>
        <v>6.9313186321295905E-3</v>
      </c>
      <c r="AL28" s="96">
        <f t="shared" si="845"/>
        <v>5.9940393900774769E-3</v>
      </c>
      <c r="AM28" s="96">
        <f t="shared" si="845"/>
        <v>5.2837741588965441E-3</v>
      </c>
      <c r="AN28" s="96">
        <f t="shared" si="845"/>
        <v>4.8124769519703276E-3</v>
      </c>
      <c r="AO28" s="96">
        <f t="shared" si="845"/>
        <v>5.2862866880311428E-3</v>
      </c>
      <c r="AP28" s="96">
        <f t="shared" si="845"/>
        <v>5.3161316835985684E-3</v>
      </c>
      <c r="AQ28" s="96">
        <f t="shared" si="845"/>
        <v>4.9074088747877997E-3</v>
      </c>
      <c r="AR28" s="96">
        <f t="shared" si="845"/>
        <v>4.2830617602046166E-3</v>
      </c>
      <c r="AS28" s="96">
        <f t="shared" si="845"/>
        <v>3.6058627701044768E-3</v>
      </c>
      <c r="AT28" s="96">
        <f t="shared" si="845"/>
        <v>2.838621102598212E-3</v>
      </c>
      <c r="AU28" s="96">
        <f t="shared" si="845"/>
        <v>2.141894423542364E-3</v>
      </c>
      <c r="AV28" s="96">
        <f t="shared" si="846"/>
        <v>1.6211032963812471E-3</v>
      </c>
      <c r="AW28" s="96">
        <f t="shared" si="846"/>
        <v>1.3834631555441994E-3</v>
      </c>
      <c r="AX28" s="96">
        <f t="shared" si="846"/>
        <v>1.1469073065959456E-3</v>
      </c>
      <c r="AY28" s="96">
        <f t="shared" si="846"/>
        <v>8.7203465594424634E-4</v>
      </c>
      <c r="AZ28" s="96">
        <f t="shared" si="846"/>
        <v>6.134611597038061E-4</v>
      </c>
      <c r="BA28" s="96">
        <f t="shared" si="846"/>
        <v>4.2481229061090237E-4</v>
      </c>
      <c r="BB28" s="96">
        <f t="shared" si="846"/>
        <v>3.3058382219378996E-4</v>
      </c>
      <c r="BC28" s="96">
        <f t="shared" si="846"/>
        <v>2.9252978759523412E-4</v>
      </c>
      <c r="BD28" s="96">
        <f t="shared" si="846"/>
        <v>2.8417909320777035E-4</v>
      </c>
      <c r="BE28" s="96">
        <f t="shared" si="846"/>
        <v>2.9149811480292759E-4</v>
      </c>
      <c r="BF28" s="96">
        <f t="shared" si="847"/>
        <v>3.2515198703360798E-4</v>
      </c>
      <c r="BG28" s="96">
        <f t="shared" si="847"/>
        <v>3.8016878388876424E-4</v>
      </c>
      <c r="BH28" s="96">
        <f t="shared" si="847"/>
        <v>4.7947967883277265E-4</v>
      </c>
      <c r="BI28" s="96">
        <f t="shared" si="847"/>
        <v>5.7375126577604207E-4</v>
      </c>
      <c r="BJ28" s="96">
        <f t="shared" si="847"/>
        <v>7.3600524956810942E-4</v>
      </c>
      <c r="BK28" s="96">
        <f t="shared" si="847"/>
        <v>8.5785020181194938E-4</v>
      </c>
      <c r="BL28" s="96">
        <f t="shared" si="847"/>
        <v>9.9094571734951553E-4</v>
      </c>
      <c r="BM28" s="96">
        <f t="shared" si="847"/>
        <v>1.0180054006444876E-3</v>
      </c>
      <c r="BN28" s="96">
        <f t="shared" si="847"/>
        <v>1.08332851818016E-3</v>
      </c>
      <c r="BO28" s="96">
        <f t="shared" si="847"/>
        <v>1.1041160938582244E-3</v>
      </c>
      <c r="BP28" s="96">
        <f t="shared" si="848"/>
        <v>1.1763875734420726E-3</v>
      </c>
      <c r="BQ28" s="96">
        <f t="shared" si="849"/>
        <v>1.2189286538886179E-3</v>
      </c>
      <c r="BR28" s="96">
        <f t="shared" si="850"/>
        <v>1.2788174117370026E-3</v>
      </c>
      <c r="BS28" s="96">
        <f t="shared" si="851"/>
        <v>1.2741563075607438E-3</v>
      </c>
      <c r="BT28" s="96">
        <f t="shared" si="852"/>
        <v>1.2182671221134072E-3</v>
      </c>
      <c r="BU28" s="96">
        <f t="shared" si="853"/>
        <v>1.132313563500853E-3</v>
      </c>
      <c r="BV28" s="96">
        <f t="shared" si="854"/>
        <v>1.0433463846978668E-3</v>
      </c>
      <c r="BW28" s="96">
        <f t="shared" si="855"/>
        <v>9.458328345056296E-4</v>
      </c>
      <c r="BX28" s="96">
        <f t="shared" si="856"/>
        <v>8.5583843194014797E-4</v>
      </c>
      <c r="BY28" s="96">
        <f t="shared" si="857"/>
        <v>7.8635340468731962E-4</v>
      </c>
      <c r="BZ28" s="96">
        <f t="shared" si="858"/>
        <v>7.3799125674874533E-4</v>
      </c>
      <c r="CA28" s="96">
        <f t="shared" si="859"/>
        <v>7.1711896890932125E-4</v>
      </c>
      <c r="CB28" s="96">
        <f t="shared" si="860"/>
        <v>7.4556333152830945E-4</v>
      </c>
      <c r="CC28" s="96">
        <f t="shared" si="861"/>
        <v>7.877349889239641E-4</v>
      </c>
      <c r="CD28" s="96">
        <f t="shared" si="862"/>
        <v>8.2828927683098463E-4</v>
      </c>
      <c r="CE28" s="96">
        <f t="shared" si="863"/>
        <v>8.8873950445322869E-4</v>
      </c>
      <c r="CF28" s="96">
        <f t="shared" si="864"/>
        <v>9.4020001439239686E-4</v>
      </c>
      <c r="CG28" s="96">
        <f t="shared" si="865"/>
        <v>9.9876303065856331E-4</v>
      </c>
      <c r="CH28" s="96">
        <f t="shared" si="866"/>
        <v>9.9706461719839545E-4</v>
      </c>
      <c r="CI28" s="96">
        <f t="shared" si="867"/>
        <v>9.8426422137539338E-4</v>
      </c>
      <c r="CJ28" s="96">
        <f t="shared" si="868"/>
        <v>1.1452135791244118E-3</v>
      </c>
      <c r="CK28" s="96">
        <f t="shared" si="869"/>
        <v>1.2709091679458477E-3</v>
      </c>
      <c r="CL28" s="96">
        <f t="shared" si="870"/>
        <v>1.3574735865102088E-3</v>
      </c>
      <c r="CM28" s="96">
        <f t="shared" si="871"/>
        <v>1.2248648067076928E-3</v>
      </c>
      <c r="CN28" s="96">
        <f t="shared" si="872"/>
        <v>1.1251898799746751E-3</v>
      </c>
      <c r="CO28" s="96" t="e">
        <f t="shared" si="873"/>
        <v>#N/A</v>
      </c>
      <c r="CP28" s="96" t="e">
        <f t="shared" si="874"/>
        <v>#N/A</v>
      </c>
      <c r="CQ28" s="96" t="e">
        <f t="shared" si="875"/>
        <v>#N/A</v>
      </c>
      <c r="CR28" s="96" t="e">
        <f t="shared" si="876"/>
        <v>#N/A</v>
      </c>
      <c r="CS28" s="96" t="e">
        <f t="shared" si="877"/>
        <v>#N/A</v>
      </c>
      <c r="CT28" s="96" t="e">
        <f t="shared" si="878"/>
        <v>#N/A</v>
      </c>
      <c r="CU28" s="96" t="e">
        <f t="shared" si="879"/>
        <v>#N/A</v>
      </c>
      <c r="CV28" s="96" t="e">
        <f t="shared" si="880"/>
        <v>#N/A</v>
      </c>
      <c r="CW28" s="96" t="e">
        <f t="shared" si="881"/>
        <v>#N/A</v>
      </c>
      <c r="CX28" s="96" t="e">
        <f t="shared" si="882"/>
        <v>#N/A</v>
      </c>
      <c r="CY28" s="96" t="e">
        <f t="shared" si="883"/>
        <v>#N/A</v>
      </c>
      <c r="CZ28" s="96" t="e">
        <f t="shared" si="884"/>
        <v>#N/A</v>
      </c>
      <c r="DA28" s="96" t="e">
        <f t="shared" si="885"/>
        <v>#N/A</v>
      </c>
      <c r="DB28" s="96" t="e">
        <f t="shared" si="886"/>
        <v>#N/A</v>
      </c>
      <c r="DC28" s="96" t="e">
        <f t="shared" si="887"/>
        <v>#N/A</v>
      </c>
      <c r="DD28" s="96" t="e">
        <f t="shared" si="888"/>
        <v>#N/A</v>
      </c>
      <c r="DE28" s="96" t="e">
        <f t="shared" si="889"/>
        <v>#N/A</v>
      </c>
      <c r="DF28" s="96" t="e">
        <f t="shared" si="890"/>
        <v>#N/A</v>
      </c>
      <c r="DG28" s="96" t="e">
        <f t="shared" si="891"/>
        <v>#N/A</v>
      </c>
      <c r="DH28" s="96" t="e">
        <f t="shared" si="892"/>
        <v>#N/A</v>
      </c>
      <c r="DI28" s="96" t="e">
        <f t="shared" si="893"/>
        <v>#N/A</v>
      </c>
      <c r="DJ28" s="96" t="e">
        <f t="shared" si="894"/>
        <v>#N/A</v>
      </c>
      <c r="DK28" s="96" t="e">
        <f t="shared" si="895"/>
        <v>#N/A</v>
      </c>
      <c r="DL28" s="96" t="e">
        <f t="shared" si="896"/>
        <v>#N/A</v>
      </c>
      <c r="DM28" s="96" t="e">
        <f t="shared" si="897"/>
        <v>#N/A</v>
      </c>
      <c r="DN28" s="96" t="e">
        <f t="shared" si="898"/>
        <v>#N/A</v>
      </c>
      <c r="DO28" s="96" t="e">
        <f t="shared" si="899"/>
        <v>#N/A</v>
      </c>
      <c r="DP28" s="96" t="e">
        <f t="shared" si="900"/>
        <v>#N/A</v>
      </c>
      <c r="DQ28" s="96" t="e">
        <f t="shared" si="901"/>
        <v>#N/A</v>
      </c>
      <c r="DR28" s="96" t="e">
        <f t="shared" si="902"/>
        <v>#N/A</v>
      </c>
      <c r="DS28" s="96" t="e">
        <f t="shared" si="903"/>
        <v>#N/A</v>
      </c>
      <c r="DT28" s="96" t="e">
        <f t="shared" si="904"/>
        <v>#N/A</v>
      </c>
      <c r="DU28" s="96" t="e">
        <f t="shared" si="905"/>
        <v>#N/A</v>
      </c>
      <c r="DV28" s="96" t="e">
        <f t="shared" si="906"/>
        <v>#N/A</v>
      </c>
      <c r="DW28" s="96" t="e">
        <f t="shared" si="907"/>
        <v>#N/A</v>
      </c>
      <c r="DX28" s="96" t="e">
        <f t="shared" si="908"/>
        <v>#N/A</v>
      </c>
      <c r="DY28" s="96" t="e">
        <f t="shared" si="909"/>
        <v>#N/A</v>
      </c>
      <c r="DZ28" s="96" t="e">
        <f t="shared" si="910"/>
        <v>#N/A</v>
      </c>
      <c r="EA28" s="96" t="e">
        <f t="shared" si="911"/>
        <v>#N/A</v>
      </c>
      <c r="EB28" s="96" t="e">
        <f t="shared" si="912"/>
        <v>#N/A</v>
      </c>
      <c r="EC28" s="96" t="e">
        <f t="shared" si="913"/>
        <v>#N/A</v>
      </c>
      <c r="ED28" s="96" t="e">
        <f t="shared" si="914"/>
        <v>#N/A</v>
      </c>
      <c r="EE28" s="96" t="e">
        <f t="shared" si="915"/>
        <v>#N/A</v>
      </c>
      <c r="EF28" s="96" t="e">
        <f t="shared" si="916"/>
        <v>#N/A</v>
      </c>
      <c r="EG28" s="96" t="e">
        <f t="shared" si="917"/>
        <v>#N/A</v>
      </c>
      <c r="EH28" s="96" t="e">
        <f t="shared" si="918"/>
        <v>#N/A</v>
      </c>
      <c r="EI28" s="96" t="e">
        <f t="shared" si="919"/>
        <v>#N/A</v>
      </c>
      <c r="EJ28" s="96" t="e">
        <f t="shared" si="920"/>
        <v>#N/A</v>
      </c>
      <c r="EK28" s="96" t="e">
        <f t="shared" si="921"/>
        <v>#N/A</v>
      </c>
      <c r="EL28" s="96" t="e">
        <f t="shared" si="922"/>
        <v>#N/A</v>
      </c>
      <c r="EM28" s="96" t="e">
        <f t="shared" si="923"/>
        <v>#N/A</v>
      </c>
      <c r="EN28" s="96" t="e">
        <f t="shared" si="924"/>
        <v>#N/A</v>
      </c>
      <c r="EO28" s="96" t="e">
        <f t="shared" si="925"/>
        <v>#N/A</v>
      </c>
      <c r="EP28" s="96" t="e">
        <f t="shared" si="926"/>
        <v>#N/A</v>
      </c>
      <c r="EQ28" s="96" t="e">
        <f t="shared" si="927"/>
        <v>#N/A</v>
      </c>
      <c r="ER28" s="96" t="e">
        <f t="shared" si="928"/>
        <v>#N/A</v>
      </c>
      <c r="ES28" s="96" t="e">
        <f t="shared" si="929"/>
        <v>#N/A</v>
      </c>
      <c r="ET28" s="96" t="e">
        <f t="shared" si="930"/>
        <v>#N/A</v>
      </c>
      <c r="EU28" s="96" t="e">
        <f t="shared" si="931"/>
        <v>#N/A</v>
      </c>
      <c r="EV28" s="96" t="e">
        <f t="shared" si="932"/>
        <v>#N/A</v>
      </c>
      <c r="EW28" s="96" t="e">
        <f t="shared" si="933"/>
        <v>#N/A</v>
      </c>
      <c r="EX28" s="96" t="e">
        <f t="shared" si="934"/>
        <v>#N/A</v>
      </c>
      <c r="EY28" s="96" t="e">
        <f t="shared" si="935"/>
        <v>#N/A</v>
      </c>
      <c r="EZ28" s="96" t="e">
        <f t="shared" si="936"/>
        <v>#N/A</v>
      </c>
      <c r="FA28" s="96" t="e">
        <f t="shared" si="937"/>
        <v>#N/A</v>
      </c>
      <c r="FB28" s="96" t="e">
        <f t="shared" si="938"/>
        <v>#N/A</v>
      </c>
      <c r="FC28" s="96" t="e">
        <f t="shared" si="939"/>
        <v>#N/A</v>
      </c>
      <c r="FD28" s="96" t="e">
        <f t="shared" si="940"/>
        <v>#N/A</v>
      </c>
      <c r="FE28" s="96" t="e">
        <f t="shared" si="941"/>
        <v>#N/A</v>
      </c>
      <c r="FF28" s="96" t="e">
        <f t="shared" si="942"/>
        <v>#N/A</v>
      </c>
      <c r="FG28" s="96" t="e">
        <f t="shared" si="943"/>
        <v>#N/A</v>
      </c>
      <c r="FH28" s="96" t="e">
        <f t="shared" si="944"/>
        <v>#N/A</v>
      </c>
      <c r="FI28" s="96" t="e">
        <f t="shared" si="945"/>
        <v>#N/A</v>
      </c>
      <c r="FJ28" s="96" t="e">
        <f t="shared" si="946"/>
        <v>#N/A</v>
      </c>
      <c r="FK28" s="96" t="e">
        <f t="shared" si="947"/>
        <v>#N/A</v>
      </c>
      <c r="FL28" s="96" t="e">
        <f t="shared" si="948"/>
        <v>#N/A</v>
      </c>
      <c r="FM28" s="96" t="e">
        <f t="shared" si="949"/>
        <v>#N/A</v>
      </c>
      <c r="FN28" s="96" t="e">
        <f t="shared" si="950"/>
        <v>#N/A</v>
      </c>
      <c r="FO28" s="96" t="e">
        <f t="shared" si="951"/>
        <v>#N/A</v>
      </c>
      <c r="FP28" s="96" t="e">
        <f t="shared" si="952"/>
        <v>#N/A</v>
      </c>
      <c r="FQ28" s="96" t="e">
        <f t="shared" si="953"/>
        <v>#N/A</v>
      </c>
      <c r="FR28" s="96" t="e">
        <f t="shared" si="954"/>
        <v>#N/A</v>
      </c>
      <c r="FS28" s="96" t="e">
        <f t="shared" si="955"/>
        <v>#N/A</v>
      </c>
      <c r="FT28" s="96" t="e">
        <f t="shared" si="956"/>
        <v>#N/A</v>
      </c>
      <c r="FU28" s="96" t="e">
        <f t="shared" si="957"/>
        <v>#N/A</v>
      </c>
      <c r="FV28" s="96" t="e">
        <f t="shared" si="958"/>
        <v>#N/A</v>
      </c>
      <c r="FW28" s="96" t="e">
        <f t="shared" si="959"/>
        <v>#N/A</v>
      </c>
      <c r="FX28" s="96" t="e">
        <f t="shared" si="960"/>
        <v>#N/A</v>
      </c>
      <c r="FY28" s="96" t="e">
        <f t="shared" si="961"/>
        <v>#N/A</v>
      </c>
      <c r="FZ28" s="96" t="e">
        <f t="shared" si="962"/>
        <v>#N/A</v>
      </c>
      <c r="GA28" s="96" t="e">
        <f t="shared" si="963"/>
        <v>#N/A</v>
      </c>
      <c r="GB28" s="96" t="e">
        <f t="shared" si="964"/>
        <v>#N/A</v>
      </c>
      <c r="GC28" s="96" t="e">
        <f t="shared" si="965"/>
        <v>#N/A</v>
      </c>
      <c r="GD28" s="96" t="e">
        <f t="shared" si="966"/>
        <v>#N/A</v>
      </c>
      <c r="GE28" s="96" t="e">
        <f t="shared" si="967"/>
        <v>#N/A</v>
      </c>
      <c r="GF28" s="96" t="e">
        <f t="shared" si="968"/>
        <v>#N/A</v>
      </c>
      <c r="GG28" s="96" t="e">
        <f t="shared" si="969"/>
        <v>#N/A</v>
      </c>
      <c r="GH28" s="96" t="e">
        <f t="shared" si="970"/>
        <v>#N/A</v>
      </c>
      <c r="GI28" s="96" t="e">
        <f t="shared" si="971"/>
        <v>#N/A</v>
      </c>
      <c r="GJ28" s="96" t="e">
        <f t="shared" si="972"/>
        <v>#N/A</v>
      </c>
      <c r="GK28" s="96" t="e">
        <f t="shared" si="973"/>
        <v>#N/A</v>
      </c>
      <c r="GL28" s="96" t="e">
        <f t="shared" si="974"/>
        <v>#N/A</v>
      </c>
      <c r="GM28" s="96" t="e">
        <f t="shared" si="975"/>
        <v>#N/A</v>
      </c>
      <c r="GN28" s="96" t="e">
        <f t="shared" si="976"/>
        <v>#N/A</v>
      </c>
      <c r="GO28" s="96" t="e">
        <f t="shared" si="977"/>
        <v>#N/A</v>
      </c>
      <c r="GP28" s="96" t="e">
        <f t="shared" si="978"/>
        <v>#N/A</v>
      </c>
      <c r="GQ28" s="96" t="e">
        <f t="shared" si="979"/>
        <v>#N/A</v>
      </c>
      <c r="GR28" s="96" t="e">
        <f t="shared" si="980"/>
        <v>#N/A</v>
      </c>
      <c r="GS28" s="96" t="e">
        <f t="shared" si="981"/>
        <v>#N/A</v>
      </c>
      <c r="GT28" s="96" t="e">
        <f t="shared" si="982"/>
        <v>#N/A</v>
      </c>
      <c r="GU28" s="96" t="e">
        <f t="shared" si="983"/>
        <v>#N/A</v>
      </c>
      <c r="GV28" s="96" t="e">
        <f t="shared" si="984"/>
        <v>#N/A</v>
      </c>
      <c r="GW28" s="96" t="e">
        <f t="shared" si="985"/>
        <v>#N/A</v>
      </c>
      <c r="GX28" s="96" t="e">
        <f t="shared" si="986"/>
        <v>#N/A</v>
      </c>
      <c r="GY28" s="96" t="e">
        <f t="shared" si="987"/>
        <v>#N/A</v>
      </c>
      <c r="GZ28" s="96" t="e">
        <f t="shared" si="988"/>
        <v>#N/A</v>
      </c>
      <c r="HA28" s="96" t="e">
        <f t="shared" si="989"/>
        <v>#N/A</v>
      </c>
      <c r="HB28" s="96" t="e">
        <f t="shared" si="990"/>
        <v>#N/A</v>
      </c>
      <c r="HC28" s="96" t="e">
        <f t="shared" si="991"/>
        <v>#N/A</v>
      </c>
      <c r="HD28" s="96" t="e">
        <f t="shared" si="992"/>
        <v>#N/A</v>
      </c>
      <c r="HE28" s="96" t="e">
        <f t="shared" si="993"/>
        <v>#N/A</v>
      </c>
      <c r="HF28" s="96" t="e">
        <f t="shared" si="994"/>
        <v>#N/A</v>
      </c>
      <c r="HG28" s="96" t="e">
        <f t="shared" si="995"/>
        <v>#N/A</v>
      </c>
      <c r="HH28" s="96" t="e">
        <f t="shared" si="996"/>
        <v>#N/A</v>
      </c>
      <c r="HI28" s="96" t="e">
        <f t="shared" si="997"/>
        <v>#N/A</v>
      </c>
      <c r="HJ28" s="96" t="e">
        <f t="shared" si="998"/>
        <v>#N/A</v>
      </c>
      <c r="HK28" s="96" t="e">
        <f t="shared" si="999"/>
        <v>#N/A</v>
      </c>
      <c r="HL28" s="96" t="e">
        <f t="shared" si="1000"/>
        <v>#N/A</v>
      </c>
      <c r="HM28" s="96" t="e">
        <f t="shared" si="1001"/>
        <v>#N/A</v>
      </c>
      <c r="HN28" s="96" t="e">
        <f t="shared" si="1002"/>
        <v>#N/A</v>
      </c>
      <c r="HO28" s="96" t="e">
        <f t="shared" si="1003"/>
        <v>#N/A</v>
      </c>
      <c r="HP28" s="96" t="e">
        <f t="shared" si="1004"/>
        <v>#N/A</v>
      </c>
      <c r="HQ28" s="96" t="e">
        <f t="shared" si="1005"/>
        <v>#N/A</v>
      </c>
      <c r="HR28" s="96" t="e">
        <f t="shared" si="1006"/>
        <v>#N/A</v>
      </c>
      <c r="HS28" s="96" t="e">
        <f t="shared" si="1007"/>
        <v>#N/A</v>
      </c>
      <c r="HT28" s="96" t="e">
        <f t="shared" si="1008"/>
        <v>#N/A</v>
      </c>
      <c r="HU28" s="96" t="e">
        <f t="shared" si="1009"/>
        <v>#N/A</v>
      </c>
      <c r="HV28" s="96" t="e">
        <f t="shared" si="1010"/>
        <v>#N/A</v>
      </c>
      <c r="HW28" s="96" t="e">
        <f t="shared" si="1011"/>
        <v>#N/A</v>
      </c>
      <c r="HX28" s="96" t="e">
        <f t="shared" si="1012"/>
        <v>#N/A</v>
      </c>
      <c r="HY28" s="96" t="e">
        <f t="shared" si="1013"/>
        <v>#N/A</v>
      </c>
      <c r="HZ28" s="96" t="e">
        <f t="shared" si="1014"/>
        <v>#N/A</v>
      </c>
      <c r="IA28" s="96" t="e">
        <f t="shared" si="1015"/>
        <v>#N/A</v>
      </c>
      <c r="IB28" s="96" t="e">
        <f t="shared" si="1016"/>
        <v>#N/A</v>
      </c>
      <c r="IC28" s="96" t="e">
        <f t="shared" si="1017"/>
        <v>#N/A</v>
      </c>
      <c r="ID28" s="96" t="e">
        <f t="shared" si="1018"/>
        <v>#N/A</v>
      </c>
      <c r="IE28" s="96" t="e">
        <f t="shared" si="1019"/>
        <v>#N/A</v>
      </c>
      <c r="IF28" s="96" t="e">
        <f t="shared" si="1020"/>
        <v>#N/A</v>
      </c>
      <c r="IG28" s="96" t="e">
        <f t="shared" si="1021"/>
        <v>#N/A</v>
      </c>
      <c r="IH28" s="96" t="e">
        <f t="shared" si="1022"/>
        <v>#N/A</v>
      </c>
      <c r="II28" s="96" t="e">
        <f t="shared" si="1023"/>
        <v>#N/A</v>
      </c>
      <c r="IJ28" s="96" t="e">
        <f t="shared" si="1024"/>
        <v>#N/A</v>
      </c>
      <c r="IK28" s="96" t="e">
        <f t="shared" si="1025"/>
        <v>#N/A</v>
      </c>
      <c r="IL28" s="96" t="e">
        <f t="shared" si="1026"/>
        <v>#N/A</v>
      </c>
      <c r="IM28" s="96" t="e">
        <f t="shared" si="1027"/>
        <v>#N/A</v>
      </c>
      <c r="IN28" s="96" t="e">
        <f t="shared" si="1028"/>
        <v>#N/A</v>
      </c>
      <c r="IO28" s="96" t="e">
        <f t="shared" si="1029"/>
        <v>#N/A</v>
      </c>
      <c r="IP28" s="96" t="e">
        <f t="shared" si="1030"/>
        <v>#N/A</v>
      </c>
      <c r="IQ28" s="96" t="e">
        <f t="shared" si="1031"/>
        <v>#N/A</v>
      </c>
      <c r="IR28" s="96" t="e">
        <f t="shared" si="1032"/>
        <v>#N/A</v>
      </c>
      <c r="IS28" s="96" t="e">
        <f t="shared" si="1033"/>
        <v>#N/A</v>
      </c>
      <c r="IT28" s="96" t="e">
        <f t="shared" si="1034"/>
        <v>#N/A</v>
      </c>
      <c r="IU28" s="96" t="e">
        <f t="shared" si="1035"/>
        <v>#N/A</v>
      </c>
      <c r="IV28" s="96" t="e">
        <f t="shared" si="1036"/>
        <v>#N/A</v>
      </c>
      <c r="IW28" s="96" t="e">
        <f t="shared" si="1037"/>
        <v>#N/A</v>
      </c>
      <c r="IX28" s="96" t="e">
        <f t="shared" si="1038"/>
        <v>#N/A</v>
      </c>
      <c r="IY28" s="96" t="e">
        <f t="shared" si="1039"/>
        <v>#N/A</v>
      </c>
      <c r="IZ28" s="96" t="e">
        <f t="shared" si="1040"/>
        <v>#N/A</v>
      </c>
      <c r="JA28" s="96" t="e">
        <f t="shared" si="1041"/>
        <v>#N/A</v>
      </c>
      <c r="JB28" s="96" t="e">
        <f t="shared" si="1042"/>
        <v>#N/A</v>
      </c>
      <c r="JC28" s="96" t="e">
        <f t="shared" si="1043"/>
        <v>#N/A</v>
      </c>
      <c r="JD28" s="96" t="e">
        <f t="shared" si="1044"/>
        <v>#N/A</v>
      </c>
      <c r="JE28" s="96" t="e">
        <f t="shared" si="1045"/>
        <v>#N/A</v>
      </c>
      <c r="JF28" s="96" t="e">
        <f t="shared" si="1046"/>
        <v>#N/A</v>
      </c>
      <c r="JG28" s="96" t="e">
        <f t="shared" si="1047"/>
        <v>#N/A</v>
      </c>
      <c r="JH28" s="96" t="e">
        <f t="shared" si="1048"/>
        <v>#N/A</v>
      </c>
      <c r="JI28" s="96" t="e">
        <f t="shared" si="1049"/>
        <v>#N/A</v>
      </c>
      <c r="JJ28" s="96" t="e">
        <f t="shared" si="1050"/>
        <v>#N/A</v>
      </c>
      <c r="JK28" s="96" t="e">
        <f t="shared" si="1051"/>
        <v>#N/A</v>
      </c>
      <c r="JL28" s="96" t="e">
        <f t="shared" si="1052"/>
        <v>#N/A</v>
      </c>
      <c r="JM28" s="96" t="e">
        <f t="shared" si="1053"/>
        <v>#N/A</v>
      </c>
      <c r="JN28" s="96" t="e">
        <f t="shared" si="1054"/>
        <v>#N/A</v>
      </c>
      <c r="JO28" s="96" t="e">
        <f t="shared" si="1055"/>
        <v>#N/A</v>
      </c>
      <c r="JP28" s="96" t="e">
        <f t="shared" si="1056"/>
        <v>#N/A</v>
      </c>
      <c r="JQ28" s="96" t="e">
        <f t="shared" si="1057"/>
        <v>#N/A</v>
      </c>
      <c r="JR28" s="96" t="e">
        <f t="shared" si="1058"/>
        <v>#N/A</v>
      </c>
      <c r="JS28" s="96" t="e">
        <f t="shared" si="1059"/>
        <v>#N/A</v>
      </c>
      <c r="JT28" s="96" t="e">
        <f t="shared" si="1060"/>
        <v>#N/A</v>
      </c>
      <c r="JU28" s="96" t="e">
        <f t="shared" si="1061"/>
        <v>#N/A</v>
      </c>
      <c r="JV28" s="96" t="e">
        <f t="shared" si="1062"/>
        <v>#N/A</v>
      </c>
      <c r="JW28" s="96" t="e">
        <f t="shared" si="1063"/>
        <v>#N/A</v>
      </c>
      <c r="JX28" s="96" t="e">
        <f t="shared" si="1064"/>
        <v>#N/A</v>
      </c>
      <c r="JY28" s="96" t="e">
        <f t="shared" si="1065"/>
        <v>#N/A</v>
      </c>
      <c r="JZ28" s="96" t="e">
        <f t="shared" si="1066"/>
        <v>#N/A</v>
      </c>
      <c r="KA28" s="96" t="e">
        <f t="shared" si="1067"/>
        <v>#N/A</v>
      </c>
      <c r="KB28" s="96" t="e">
        <f t="shared" si="1068"/>
        <v>#N/A</v>
      </c>
      <c r="KC28" s="96" t="e">
        <f t="shared" si="1069"/>
        <v>#N/A</v>
      </c>
      <c r="KD28" s="96" t="e">
        <f t="shared" si="1070"/>
        <v>#N/A</v>
      </c>
      <c r="KE28" s="96" t="e">
        <f t="shared" si="1071"/>
        <v>#N/A</v>
      </c>
      <c r="KF28" s="96" t="e">
        <f t="shared" si="1072"/>
        <v>#N/A</v>
      </c>
      <c r="KG28" s="96" t="e">
        <f t="shared" si="1073"/>
        <v>#N/A</v>
      </c>
      <c r="KH28" s="96" t="e">
        <f t="shared" si="1074"/>
        <v>#N/A</v>
      </c>
      <c r="KI28" s="96" t="e">
        <f t="shared" si="1075"/>
        <v>#N/A</v>
      </c>
      <c r="KJ28" s="96" t="e">
        <f t="shared" si="1076"/>
        <v>#N/A</v>
      </c>
      <c r="KK28" s="96" t="e">
        <f t="shared" si="1077"/>
        <v>#N/A</v>
      </c>
      <c r="KL28" s="96" t="e">
        <f t="shared" si="1078"/>
        <v>#N/A</v>
      </c>
      <c r="KM28" s="96" t="e">
        <f t="shared" si="1079"/>
        <v>#N/A</v>
      </c>
      <c r="KN28" s="96" t="e">
        <f t="shared" si="1080"/>
        <v>#N/A</v>
      </c>
    </row>
    <row r="29" spans="1:300" x14ac:dyDescent="0.3">
      <c r="A29" t="str">
        <f t="shared" si="841"/>
        <v>France</v>
      </c>
      <c r="G29" s="96">
        <f t="shared" si="607"/>
        <v>0.3060407249698005</v>
      </c>
      <c r="H29" s="96">
        <f t="shared" si="842"/>
        <v>0.34415411319308231</v>
      </c>
      <c r="I29" s="96">
        <f t="shared" si="842"/>
        <v>0.35639725025691016</v>
      </c>
      <c r="J29" s="96">
        <f t="shared" si="842"/>
        <v>0.39097515579579761</v>
      </c>
      <c r="K29" s="96">
        <f t="shared" si="842"/>
        <v>0.37505640973579951</v>
      </c>
      <c r="L29" s="96">
        <f t="shared" si="842"/>
        <v>0.36942165673802574</v>
      </c>
      <c r="M29" s="96">
        <f t="shared" si="842"/>
        <v>0.32762992598655488</v>
      </c>
      <c r="N29" s="96">
        <f t="shared" si="842"/>
        <v>0.29800761433181472</v>
      </c>
      <c r="O29" s="96">
        <f t="shared" si="842"/>
        <v>0.26504071413784075</v>
      </c>
      <c r="P29" s="96">
        <f t="shared" si="842"/>
        <v>0.26966379718569522</v>
      </c>
      <c r="Q29" s="96">
        <f t="shared" si="842"/>
        <v>0.27046135791462084</v>
      </c>
      <c r="R29" s="96">
        <f t="shared" si="843"/>
        <v>0.26161844368517212</v>
      </c>
      <c r="S29" s="96">
        <f t="shared" si="843"/>
        <v>0.23492035588114155</v>
      </c>
      <c r="T29" s="96">
        <f t="shared" si="843"/>
        <v>0.21859742499423995</v>
      </c>
      <c r="U29" s="96">
        <f t="shared" si="843"/>
        <v>0.20418003367880777</v>
      </c>
      <c r="V29" s="96">
        <f t="shared" si="843"/>
        <v>0.19352800763591974</v>
      </c>
      <c r="W29" s="96">
        <f t="shared" si="843"/>
        <v>0.18282653581366737</v>
      </c>
      <c r="X29" s="96">
        <f t="shared" si="843"/>
        <v>0.17124595220653394</v>
      </c>
      <c r="Y29" s="96">
        <f t="shared" si="843"/>
        <v>0.16630321338056464</v>
      </c>
      <c r="Z29" s="96">
        <f t="shared" si="843"/>
        <v>0.16256614149067264</v>
      </c>
      <c r="AA29" s="96">
        <f t="shared" si="843"/>
        <v>0.15886540103369287</v>
      </c>
      <c r="AB29" s="96">
        <f t="shared" si="844"/>
        <v>0.1529420720114468</v>
      </c>
      <c r="AC29" s="96">
        <f t="shared" si="844"/>
        <v>0.15272601627452165</v>
      </c>
      <c r="AD29" s="96">
        <f t="shared" si="844"/>
        <v>0.14831079526343904</v>
      </c>
      <c r="AE29" s="96">
        <f t="shared" si="844"/>
        <v>0.13866481860237964</v>
      </c>
      <c r="AF29" s="96">
        <f t="shared" si="844"/>
        <v>0.12705275990741458</v>
      </c>
      <c r="AG29" s="96">
        <f t="shared" si="844"/>
        <v>0.12271646116095747</v>
      </c>
      <c r="AH29" s="96">
        <f t="shared" si="844"/>
        <v>0.11972841881040923</v>
      </c>
      <c r="AI29" s="96">
        <f t="shared" si="844"/>
        <v>0.11123583164989026</v>
      </c>
      <c r="AJ29" s="96">
        <f t="shared" si="844"/>
        <v>0.10310075145914162</v>
      </c>
      <c r="AK29" s="96">
        <f t="shared" si="844"/>
        <v>9.4528491517661337E-2</v>
      </c>
      <c r="AL29" s="96">
        <f t="shared" si="845"/>
        <v>8.3646045141922906E-2</v>
      </c>
      <c r="AM29" s="96">
        <f t="shared" si="845"/>
        <v>6.8924402618181002E-2</v>
      </c>
      <c r="AN29" s="96">
        <f t="shared" si="845"/>
        <v>5.8006835353987242E-2</v>
      </c>
      <c r="AO29" s="96">
        <f t="shared" si="845"/>
        <v>5.3825177582695373E-2</v>
      </c>
      <c r="AP29" s="96">
        <f t="shared" si="845"/>
        <v>5.1221807522554196E-2</v>
      </c>
      <c r="AQ29" s="96">
        <f t="shared" si="845"/>
        <v>4.926236311604567E-2</v>
      </c>
      <c r="AR29" s="96">
        <f t="shared" si="845"/>
        <v>4.8447827381669008E-2</v>
      </c>
      <c r="AS29" s="96">
        <f t="shared" si="845"/>
        <v>6.2787785766001455E-2</v>
      </c>
      <c r="AT29" s="96">
        <f t="shared" si="845"/>
        <v>7.4289649173925262E-2</v>
      </c>
      <c r="AU29" s="96">
        <f t="shared" si="845"/>
        <v>8.6900681695850343E-2</v>
      </c>
      <c r="AV29" s="96">
        <f t="shared" si="846"/>
        <v>8.3508216728968687E-2</v>
      </c>
      <c r="AW29" s="96">
        <f t="shared" si="846"/>
        <v>8.5445083529100005E-2</v>
      </c>
      <c r="AX29" s="96">
        <f t="shared" si="846"/>
        <v>7.0938844705091819E-2</v>
      </c>
      <c r="AY29" s="96">
        <f t="shared" si="846"/>
        <v>5.6153728149010318E-2</v>
      </c>
      <c r="AZ29" s="96">
        <f t="shared" si="846"/>
        <v>3.6405545630672741E-2</v>
      </c>
      <c r="BA29" s="96">
        <f t="shared" si="846"/>
        <v>3.2785913506585183E-2</v>
      </c>
      <c r="BB29" s="96">
        <f t="shared" si="846"/>
        <v>2.6374446745459339E-2</v>
      </c>
      <c r="BC29" s="96">
        <f t="shared" si="846"/>
        <v>1.9060334349571512E-2</v>
      </c>
      <c r="BD29" s="96" t="e">
        <f t="shared" si="846"/>
        <v>#N/A</v>
      </c>
      <c r="BE29" s="96" t="e">
        <f t="shared" si="846"/>
        <v>#N/A</v>
      </c>
      <c r="BF29" s="96" t="e">
        <f t="shared" si="847"/>
        <v>#N/A</v>
      </c>
      <c r="BG29" s="96" t="e">
        <f t="shared" si="847"/>
        <v>#N/A</v>
      </c>
      <c r="BH29" s="96" t="e">
        <f t="shared" si="847"/>
        <v>#N/A</v>
      </c>
      <c r="BI29" s="96" t="e">
        <f t="shared" si="847"/>
        <v>#N/A</v>
      </c>
      <c r="BJ29" s="96" t="e">
        <f t="shared" si="847"/>
        <v>#N/A</v>
      </c>
      <c r="BK29" s="96" t="e">
        <f t="shared" si="847"/>
        <v>#N/A</v>
      </c>
      <c r="BL29" s="96" t="e">
        <f t="shared" si="847"/>
        <v>#N/A</v>
      </c>
      <c r="BM29" s="96" t="e">
        <f t="shared" si="847"/>
        <v>#N/A</v>
      </c>
      <c r="BN29" s="96" t="e">
        <f t="shared" si="847"/>
        <v>#N/A</v>
      </c>
      <c r="BO29" s="96" t="e">
        <f t="shared" si="847"/>
        <v>#N/A</v>
      </c>
      <c r="BP29" s="96" t="e">
        <f t="shared" si="848"/>
        <v>#N/A</v>
      </c>
      <c r="BQ29" s="96" t="e">
        <f t="shared" si="849"/>
        <v>#N/A</v>
      </c>
      <c r="BR29" s="96" t="e">
        <f t="shared" si="850"/>
        <v>#N/A</v>
      </c>
      <c r="BS29" s="96" t="e">
        <f t="shared" si="851"/>
        <v>#N/A</v>
      </c>
      <c r="BT29" s="96" t="e">
        <f t="shared" si="852"/>
        <v>#N/A</v>
      </c>
      <c r="BU29" s="96" t="e">
        <f t="shared" si="853"/>
        <v>#N/A</v>
      </c>
      <c r="BV29" s="96" t="e">
        <f t="shared" si="854"/>
        <v>#N/A</v>
      </c>
      <c r="BW29" s="96" t="e">
        <f t="shared" si="855"/>
        <v>#N/A</v>
      </c>
      <c r="BX29" s="96" t="e">
        <f t="shared" si="856"/>
        <v>#N/A</v>
      </c>
      <c r="BY29" s="96" t="e">
        <f t="shared" si="857"/>
        <v>#N/A</v>
      </c>
      <c r="BZ29" s="96" t="e">
        <f t="shared" si="858"/>
        <v>#N/A</v>
      </c>
      <c r="CA29" s="96" t="e">
        <f t="shared" si="859"/>
        <v>#N/A</v>
      </c>
      <c r="CB29" s="96" t="e">
        <f t="shared" si="860"/>
        <v>#N/A</v>
      </c>
      <c r="CC29" s="96" t="e">
        <f t="shared" si="861"/>
        <v>#N/A</v>
      </c>
      <c r="CD29" s="96" t="e">
        <f t="shared" si="862"/>
        <v>#N/A</v>
      </c>
      <c r="CE29" s="96" t="e">
        <f t="shared" si="863"/>
        <v>#N/A</v>
      </c>
      <c r="CF29" s="96" t="e">
        <f t="shared" si="864"/>
        <v>#N/A</v>
      </c>
      <c r="CG29" s="96" t="e">
        <f t="shared" si="865"/>
        <v>#N/A</v>
      </c>
      <c r="CH29" s="96" t="e">
        <f t="shared" si="866"/>
        <v>#N/A</v>
      </c>
      <c r="CI29" s="96" t="e">
        <f t="shared" si="867"/>
        <v>#N/A</v>
      </c>
      <c r="CJ29" s="96" t="e">
        <f t="shared" si="868"/>
        <v>#N/A</v>
      </c>
      <c r="CK29" s="96" t="e">
        <f t="shared" si="869"/>
        <v>#N/A</v>
      </c>
      <c r="CL29" s="96" t="e">
        <f t="shared" si="870"/>
        <v>#N/A</v>
      </c>
      <c r="CM29" s="96" t="e">
        <f t="shared" si="871"/>
        <v>#N/A</v>
      </c>
      <c r="CN29" s="96" t="e">
        <f t="shared" si="872"/>
        <v>#N/A</v>
      </c>
      <c r="CO29" s="96" t="e">
        <f t="shared" si="873"/>
        <v>#N/A</v>
      </c>
      <c r="CP29" s="96" t="e">
        <f t="shared" si="874"/>
        <v>#N/A</v>
      </c>
      <c r="CQ29" s="96" t="e">
        <f t="shared" si="875"/>
        <v>#N/A</v>
      </c>
      <c r="CR29" s="96" t="e">
        <f t="shared" si="876"/>
        <v>#N/A</v>
      </c>
      <c r="CS29" s="96" t="e">
        <f t="shared" si="877"/>
        <v>#N/A</v>
      </c>
      <c r="CT29" s="96" t="e">
        <f t="shared" si="878"/>
        <v>#N/A</v>
      </c>
      <c r="CU29" s="96" t="e">
        <f t="shared" si="879"/>
        <v>#N/A</v>
      </c>
      <c r="CV29" s="96" t="e">
        <f t="shared" si="880"/>
        <v>#N/A</v>
      </c>
      <c r="CW29" s="96" t="e">
        <f t="shared" si="881"/>
        <v>#N/A</v>
      </c>
      <c r="CX29" s="96" t="e">
        <f t="shared" si="882"/>
        <v>#N/A</v>
      </c>
      <c r="CY29" s="96" t="e">
        <f t="shared" si="883"/>
        <v>#N/A</v>
      </c>
      <c r="CZ29" s="96" t="e">
        <f t="shared" si="884"/>
        <v>#N/A</v>
      </c>
      <c r="DA29" s="96" t="e">
        <f t="shared" si="885"/>
        <v>#N/A</v>
      </c>
      <c r="DB29" s="96" t="e">
        <f t="shared" si="886"/>
        <v>#N/A</v>
      </c>
      <c r="DC29" s="96" t="e">
        <f t="shared" si="887"/>
        <v>#N/A</v>
      </c>
      <c r="DD29" s="96" t="e">
        <f t="shared" si="888"/>
        <v>#N/A</v>
      </c>
      <c r="DE29" s="96" t="e">
        <f t="shared" si="889"/>
        <v>#N/A</v>
      </c>
      <c r="DF29" s="96" t="e">
        <f t="shared" si="890"/>
        <v>#N/A</v>
      </c>
      <c r="DG29" s="96" t="e">
        <f t="shared" si="891"/>
        <v>#N/A</v>
      </c>
      <c r="DH29" s="96" t="e">
        <f t="shared" si="892"/>
        <v>#N/A</v>
      </c>
      <c r="DI29" s="96" t="e">
        <f t="shared" si="893"/>
        <v>#N/A</v>
      </c>
      <c r="DJ29" s="96" t="e">
        <f t="shared" si="894"/>
        <v>#N/A</v>
      </c>
      <c r="DK29" s="96" t="e">
        <f t="shared" si="895"/>
        <v>#N/A</v>
      </c>
      <c r="DL29" s="96" t="e">
        <f t="shared" si="896"/>
        <v>#N/A</v>
      </c>
      <c r="DM29" s="96" t="e">
        <f t="shared" si="897"/>
        <v>#N/A</v>
      </c>
      <c r="DN29" s="96" t="e">
        <f t="shared" si="898"/>
        <v>#N/A</v>
      </c>
      <c r="DO29" s="96" t="e">
        <f t="shared" si="899"/>
        <v>#N/A</v>
      </c>
      <c r="DP29" s="96" t="e">
        <f t="shared" si="900"/>
        <v>#N/A</v>
      </c>
      <c r="DQ29" s="96" t="e">
        <f t="shared" si="901"/>
        <v>#N/A</v>
      </c>
      <c r="DR29" s="96" t="e">
        <f t="shared" si="902"/>
        <v>#N/A</v>
      </c>
      <c r="DS29" s="96" t="e">
        <f t="shared" si="903"/>
        <v>#N/A</v>
      </c>
      <c r="DT29" s="96" t="e">
        <f t="shared" si="904"/>
        <v>#N/A</v>
      </c>
      <c r="DU29" s="96" t="e">
        <f t="shared" si="905"/>
        <v>#N/A</v>
      </c>
      <c r="DV29" s="96" t="e">
        <f t="shared" si="906"/>
        <v>#N/A</v>
      </c>
      <c r="DW29" s="96" t="e">
        <f t="shared" si="907"/>
        <v>#N/A</v>
      </c>
      <c r="DX29" s="96" t="e">
        <f t="shared" si="908"/>
        <v>#N/A</v>
      </c>
      <c r="DY29" s="96" t="e">
        <f t="shared" si="909"/>
        <v>#N/A</v>
      </c>
      <c r="DZ29" s="96" t="e">
        <f t="shared" si="910"/>
        <v>#N/A</v>
      </c>
      <c r="EA29" s="96" t="e">
        <f t="shared" si="911"/>
        <v>#N/A</v>
      </c>
      <c r="EB29" s="96" t="e">
        <f t="shared" si="912"/>
        <v>#N/A</v>
      </c>
      <c r="EC29" s="96" t="e">
        <f t="shared" si="913"/>
        <v>#N/A</v>
      </c>
      <c r="ED29" s="96" t="e">
        <f t="shared" si="914"/>
        <v>#N/A</v>
      </c>
      <c r="EE29" s="96" t="e">
        <f t="shared" si="915"/>
        <v>#N/A</v>
      </c>
      <c r="EF29" s="96" t="e">
        <f t="shared" si="916"/>
        <v>#N/A</v>
      </c>
      <c r="EG29" s="96" t="e">
        <f t="shared" si="917"/>
        <v>#N/A</v>
      </c>
      <c r="EH29" s="96" t="e">
        <f t="shared" si="918"/>
        <v>#N/A</v>
      </c>
      <c r="EI29" s="96" t="e">
        <f t="shared" si="919"/>
        <v>#N/A</v>
      </c>
      <c r="EJ29" s="96" t="e">
        <f t="shared" si="920"/>
        <v>#N/A</v>
      </c>
      <c r="EK29" s="96" t="e">
        <f t="shared" si="921"/>
        <v>#N/A</v>
      </c>
      <c r="EL29" s="96" t="e">
        <f t="shared" si="922"/>
        <v>#N/A</v>
      </c>
      <c r="EM29" s="96" t="e">
        <f t="shared" si="923"/>
        <v>#N/A</v>
      </c>
      <c r="EN29" s="96" t="e">
        <f t="shared" si="924"/>
        <v>#N/A</v>
      </c>
      <c r="EO29" s="96" t="e">
        <f t="shared" si="925"/>
        <v>#N/A</v>
      </c>
      <c r="EP29" s="96" t="e">
        <f t="shared" si="926"/>
        <v>#N/A</v>
      </c>
      <c r="EQ29" s="96" t="e">
        <f t="shared" si="927"/>
        <v>#N/A</v>
      </c>
      <c r="ER29" s="96" t="e">
        <f t="shared" si="928"/>
        <v>#N/A</v>
      </c>
      <c r="ES29" s="96" t="e">
        <f t="shared" si="929"/>
        <v>#N/A</v>
      </c>
      <c r="ET29" s="96" t="e">
        <f t="shared" si="930"/>
        <v>#N/A</v>
      </c>
      <c r="EU29" s="96" t="e">
        <f t="shared" si="931"/>
        <v>#N/A</v>
      </c>
      <c r="EV29" s="96" t="e">
        <f t="shared" si="932"/>
        <v>#N/A</v>
      </c>
      <c r="EW29" s="96" t="e">
        <f t="shared" si="933"/>
        <v>#N/A</v>
      </c>
      <c r="EX29" s="96" t="e">
        <f t="shared" si="934"/>
        <v>#N/A</v>
      </c>
      <c r="EY29" s="96" t="e">
        <f t="shared" si="935"/>
        <v>#N/A</v>
      </c>
      <c r="EZ29" s="96" t="e">
        <f t="shared" si="936"/>
        <v>#N/A</v>
      </c>
      <c r="FA29" s="96" t="e">
        <f t="shared" si="937"/>
        <v>#N/A</v>
      </c>
      <c r="FB29" s="96" t="e">
        <f t="shared" si="938"/>
        <v>#N/A</v>
      </c>
      <c r="FC29" s="96" t="e">
        <f t="shared" si="939"/>
        <v>#N/A</v>
      </c>
      <c r="FD29" s="96" t="e">
        <f t="shared" si="940"/>
        <v>#N/A</v>
      </c>
      <c r="FE29" s="96" t="e">
        <f t="shared" si="941"/>
        <v>#N/A</v>
      </c>
      <c r="FF29" s="96" t="e">
        <f t="shared" si="942"/>
        <v>#N/A</v>
      </c>
      <c r="FG29" s="96" t="e">
        <f t="shared" si="943"/>
        <v>#N/A</v>
      </c>
      <c r="FH29" s="96" t="e">
        <f t="shared" si="944"/>
        <v>#N/A</v>
      </c>
      <c r="FI29" s="96" t="e">
        <f t="shared" si="945"/>
        <v>#N/A</v>
      </c>
      <c r="FJ29" s="96" t="e">
        <f t="shared" si="946"/>
        <v>#N/A</v>
      </c>
      <c r="FK29" s="96" t="e">
        <f t="shared" si="947"/>
        <v>#N/A</v>
      </c>
      <c r="FL29" s="96" t="e">
        <f t="shared" si="948"/>
        <v>#N/A</v>
      </c>
      <c r="FM29" s="96" t="e">
        <f t="shared" si="949"/>
        <v>#N/A</v>
      </c>
      <c r="FN29" s="96" t="e">
        <f t="shared" si="950"/>
        <v>#N/A</v>
      </c>
      <c r="FO29" s="96" t="e">
        <f t="shared" si="951"/>
        <v>#N/A</v>
      </c>
      <c r="FP29" s="96" t="e">
        <f t="shared" si="952"/>
        <v>#N/A</v>
      </c>
      <c r="FQ29" s="96" t="e">
        <f t="shared" si="953"/>
        <v>#N/A</v>
      </c>
      <c r="FR29" s="96" t="e">
        <f t="shared" si="954"/>
        <v>#N/A</v>
      </c>
      <c r="FS29" s="96" t="e">
        <f t="shared" si="955"/>
        <v>#N/A</v>
      </c>
      <c r="FT29" s="96" t="e">
        <f t="shared" si="956"/>
        <v>#N/A</v>
      </c>
      <c r="FU29" s="96" t="e">
        <f t="shared" si="957"/>
        <v>#N/A</v>
      </c>
      <c r="FV29" s="96" t="e">
        <f t="shared" si="958"/>
        <v>#N/A</v>
      </c>
      <c r="FW29" s="96" t="e">
        <f t="shared" si="959"/>
        <v>#N/A</v>
      </c>
      <c r="FX29" s="96" t="e">
        <f t="shared" si="960"/>
        <v>#N/A</v>
      </c>
      <c r="FY29" s="96" t="e">
        <f t="shared" si="961"/>
        <v>#N/A</v>
      </c>
      <c r="FZ29" s="96" t="e">
        <f t="shared" si="962"/>
        <v>#N/A</v>
      </c>
      <c r="GA29" s="96" t="e">
        <f t="shared" si="963"/>
        <v>#N/A</v>
      </c>
      <c r="GB29" s="96" t="e">
        <f t="shared" si="964"/>
        <v>#N/A</v>
      </c>
      <c r="GC29" s="96" t="e">
        <f t="shared" si="965"/>
        <v>#N/A</v>
      </c>
      <c r="GD29" s="96" t="e">
        <f t="shared" si="966"/>
        <v>#N/A</v>
      </c>
      <c r="GE29" s="96" t="e">
        <f t="shared" si="967"/>
        <v>#N/A</v>
      </c>
      <c r="GF29" s="96" t="e">
        <f t="shared" si="968"/>
        <v>#N/A</v>
      </c>
      <c r="GG29" s="96" t="e">
        <f t="shared" si="969"/>
        <v>#N/A</v>
      </c>
      <c r="GH29" s="96" t="e">
        <f t="shared" si="970"/>
        <v>#N/A</v>
      </c>
      <c r="GI29" s="96" t="e">
        <f t="shared" si="971"/>
        <v>#N/A</v>
      </c>
      <c r="GJ29" s="96" t="e">
        <f t="shared" si="972"/>
        <v>#N/A</v>
      </c>
      <c r="GK29" s="96" t="e">
        <f t="shared" si="973"/>
        <v>#N/A</v>
      </c>
      <c r="GL29" s="96" t="e">
        <f t="shared" si="974"/>
        <v>#N/A</v>
      </c>
      <c r="GM29" s="96" t="e">
        <f t="shared" si="975"/>
        <v>#N/A</v>
      </c>
      <c r="GN29" s="96" t="e">
        <f t="shared" si="976"/>
        <v>#N/A</v>
      </c>
      <c r="GO29" s="96" t="e">
        <f t="shared" si="977"/>
        <v>#N/A</v>
      </c>
      <c r="GP29" s="96" t="e">
        <f t="shared" si="978"/>
        <v>#N/A</v>
      </c>
      <c r="GQ29" s="96" t="e">
        <f t="shared" si="979"/>
        <v>#N/A</v>
      </c>
      <c r="GR29" s="96" t="e">
        <f t="shared" si="980"/>
        <v>#N/A</v>
      </c>
      <c r="GS29" s="96" t="e">
        <f t="shared" si="981"/>
        <v>#N/A</v>
      </c>
      <c r="GT29" s="96" t="e">
        <f t="shared" si="982"/>
        <v>#N/A</v>
      </c>
      <c r="GU29" s="96" t="e">
        <f t="shared" si="983"/>
        <v>#N/A</v>
      </c>
      <c r="GV29" s="96" t="e">
        <f t="shared" si="984"/>
        <v>#N/A</v>
      </c>
      <c r="GW29" s="96" t="e">
        <f t="shared" si="985"/>
        <v>#N/A</v>
      </c>
      <c r="GX29" s="96" t="e">
        <f t="shared" si="986"/>
        <v>#N/A</v>
      </c>
      <c r="GY29" s="96" t="e">
        <f t="shared" si="987"/>
        <v>#N/A</v>
      </c>
      <c r="GZ29" s="96" t="e">
        <f t="shared" si="988"/>
        <v>#N/A</v>
      </c>
      <c r="HA29" s="96" t="e">
        <f t="shared" si="989"/>
        <v>#N/A</v>
      </c>
      <c r="HB29" s="96" t="e">
        <f t="shared" si="990"/>
        <v>#N/A</v>
      </c>
      <c r="HC29" s="96" t="e">
        <f t="shared" si="991"/>
        <v>#N/A</v>
      </c>
      <c r="HD29" s="96" t="e">
        <f t="shared" si="992"/>
        <v>#N/A</v>
      </c>
      <c r="HE29" s="96" t="e">
        <f t="shared" si="993"/>
        <v>#N/A</v>
      </c>
      <c r="HF29" s="96" t="e">
        <f t="shared" si="994"/>
        <v>#N/A</v>
      </c>
      <c r="HG29" s="96" t="e">
        <f t="shared" si="995"/>
        <v>#N/A</v>
      </c>
      <c r="HH29" s="96" t="e">
        <f t="shared" si="996"/>
        <v>#N/A</v>
      </c>
      <c r="HI29" s="96" t="e">
        <f t="shared" si="997"/>
        <v>#N/A</v>
      </c>
      <c r="HJ29" s="96" t="e">
        <f t="shared" si="998"/>
        <v>#N/A</v>
      </c>
      <c r="HK29" s="96" t="e">
        <f t="shared" si="999"/>
        <v>#N/A</v>
      </c>
      <c r="HL29" s="96" t="e">
        <f t="shared" si="1000"/>
        <v>#N/A</v>
      </c>
      <c r="HM29" s="96" t="e">
        <f t="shared" si="1001"/>
        <v>#N/A</v>
      </c>
      <c r="HN29" s="96" t="e">
        <f t="shared" si="1002"/>
        <v>#N/A</v>
      </c>
      <c r="HO29" s="96" t="e">
        <f t="shared" si="1003"/>
        <v>#N/A</v>
      </c>
      <c r="HP29" s="96" t="e">
        <f t="shared" si="1004"/>
        <v>#N/A</v>
      </c>
      <c r="HQ29" s="96" t="e">
        <f t="shared" si="1005"/>
        <v>#N/A</v>
      </c>
      <c r="HR29" s="96" t="e">
        <f t="shared" si="1006"/>
        <v>#N/A</v>
      </c>
      <c r="HS29" s="96" t="e">
        <f t="shared" si="1007"/>
        <v>#N/A</v>
      </c>
      <c r="HT29" s="96" t="e">
        <f t="shared" si="1008"/>
        <v>#N/A</v>
      </c>
      <c r="HU29" s="96" t="e">
        <f t="shared" si="1009"/>
        <v>#N/A</v>
      </c>
      <c r="HV29" s="96" t="e">
        <f t="shared" si="1010"/>
        <v>#N/A</v>
      </c>
      <c r="HW29" s="96" t="e">
        <f t="shared" si="1011"/>
        <v>#N/A</v>
      </c>
      <c r="HX29" s="96" t="e">
        <f t="shared" si="1012"/>
        <v>#N/A</v>
      </c>
      <c r="HY29" s="96" t="e">
        <f t="shared" si="1013"/>
        <v>#N/A</v>
      </c>
      <c r="HZ29" s="96" t="e">
        <f t="shared" si="1014"/>
        <v>#N/A</v>
      </c>
      <c r="IA29" s="96" t="e">
        <f t="shared" si="1015"/>
        <v>#N/A</v>
      </c>
      <c r="IB29" s="96" t="e">
        <f t="shared" si="1016"/>
        <v>#N/A</v>
      </c>
      <c r="IC29" s="96" t="e">
        <f t="shared" si="1017"/>
        <v>#N/A</v>
      </c>
      <c r="ID29" s="96" t="e">
        <f t="shared" si="1018"/>
        <v>#N/A</v>
      </c>
      <c r="IE29" s="96" t="e">
        <f t="shared" si="1019"/>
        <v>#N/A</v>
      </c>
      <c r="IF29" s="96" t="e">
        <f t="shared" si="1020"/>
        <v>#N/A</v>
      </c>
      <c r="IG29" s="96" t="e">
        <f t="shared" si="1021"/>
        <v>#N/A</v>
      </c>
      <c r="IH29" s="96" t="e">
        <f t="shared" si="1022"/>
        <v>#N/A</v>
      </c>
      <c r="II29" s="96" t="e">
        <f t="shared" si="1023"/>
        <v>#N/A</v>
      </c>
      <c r="IJ29" s="96" t="e">
        <f t="shared" si="1024"/>
        <v>#N/A</v>
      </c>
      <c r="IK29" s="96" t="e">
        <f t="shared" si="1025"/>
        <v>#N/A</v>
      </c>
      <c r="IL29" s="96" t="e">
        <f t="shared" si="1026"/>
        <v>#N/A</v>
      </c>
      <c r="IM29" s="96" t="e">
        <f t="shared" si="1027"/>
        <v>#N/A</v>
      </c>
      <c r="IN29" s="96" t="e">
        <f t="shared" si="1028"/>
        <v>#N/A</v>
      </c>
      <c r="IO29" s="96" t="e">
        <f t="shared" si="1029"/>
        <v>#N/A</v>
      </c>
      <c r="IP29" s="96" t="e">
        <f t="shared" si="1030"/>
        <v>#N/A</v>
      </c>
      <c r="IQ29" s="96" t="e">
        <f t="shared" si="1031"/>
        <v>#N/A</v>
      </c>
      <c r="IR29" s="96" t="e">
        <f t="shared" si="1032"/>
        <v>#N/A</v>
      </c>
      <c r="IS29" s="96" t="e">
        <f t="shared" si="1033"/>
        <v>#N/A</v>
      </c>
      <c r="IT29" s="96" t="e">
        <f t="shared" si="1034"/>
        <v>#N/A</v>
      </c>
      <c r="IU29" s="96" t="e">
        <f t="shared" si="1035"/>
        <v>#N/A</v>
      </c>
      <c r="IV29" s="96" t="e">
        <f t="shared" si="1036"/>
        <v>#N/A</v>
      </c>
      <c r="IW29" s="96" t="e">
        <f t="shared" si="1037"/>
        <v>#N/A</v>
      </c>
      <c r="IX29" s="96" t="e">
        <f t="shared" si="1038"/>
        <v>#N/A</v>
      </c>
      <c r="IY29" s="96" t="e">
        <f t="shared" si="1039"/>
        <v>#N/A</v>
      </c>
      <c r="IZ29" s="96" t="e">
        <f t="shared" si="1040"/>
        <v>#N/A</v>
      </c>
      <c r="JA29" s="96" t="e">
        <f t="shared" si="1041"/>
        <v>#N/A</v>
      </c>
      <c r="JB29" s="96" t="e">
        <f t="shared" si="1042"/>
        <v>#N/A</v>
      </c>
      <c r="JC29" s="96" t="e">
        <f t="shared" si="1043"/>
        <v>#N/A</v>
      </c>
      <c r="JD29" s="96" t="e">
        <f t="shared" si="1044"/>
        <v>#N/A</v>
      </c>
      <c r="JE29" s="96" t="e">
        <f t="shared" si="1045"/>
        <v>#N/A</v>
      </c>
      <c r="JF29" s="96" t="e">
        <f t="shared" si="1046"/>
        <v>#N/A</v>
      </c>
      <c r="JG29" s="96" t="e">
        <f t="shared" si="1047"/>
        <v>#N/A</v>
      </c>
      <c r="JH29" s="96" t="e">
        <f t="shared" si="1048"/>
        <v>#N/A</v>
      </c>
      <c r="JI29" s="96" t="e">
        <f t="shared" si="1049"/>
        <v>#N/A</v>
      </c>
      <c r="JJ29" s="96" t="e">
        <f t="shared" si="1050"/>
        <v>#N/A</v>
      </c>
      <c r="JK29" s="96" t="e">
        <f t="shared" si="1051"/>
        <v>#N/A</v>
      </c>
      <c r="JL29" s="96" t="e">
        <f t="shared" si="1052"/>
        <v>#N/A</v>
      </c>
      <c r="JM29" s="96" t="e">
        <f t="shared" si="1053"/>
        <v>#N/A</v>
      </c>
      <c r="JN29" s="96" t="e">
        <f t="shared" si="1054"/>
        <v>#N/A</v>
      </c>
      <c r="JO29" s="96" t="e">
        <f t="shared" si="1055"/>
        <v>#N/A</v>
      </c>
      <c r="JP29" s="96" t="e">
        <f t="shared" si="1056"/>
        <v>#N/A</v>
      </c>
      <c r="JQ29" s="96" t="e">
        <f t="shared" si="1057"/>
        <v>#N/A</v>
      </c>
      <c r="JR29" s="96" t="e">
        <f t="shared" si="1058"/>
        <v>#N/A</v>
      </c>
      <c r="JS29" s="96" t="e">
        <f t="shared" si="1059"/>
        <v>#N/A</v>
      </c>
      <c r="JT29" s="96" t="e">
        <f t="shared" si="1060"/>
        <v>#N/A</v>
      </c>
      <c r="JU29" s="96" t="e">
        <f t="shared" si="1061"/>
        <v>#N/A</v>
      </c>
      <c r="JV29" s="96" t="e">
        <f t="shared" si="1062"/>
        <v>#N/A</v>
      </c>
      <c r="JW29" s="96" t="e">
        <f t="shared" si="1063"/>
        <v>#N/A</v>
      </c>
      <c r="JX29" s="96" t="e">
        <f t="shared" si="1064"/>
        <v>#N/A</v>
      </c>
      <c r="JY29" s="96" t="e">
        <f t="shared" si="1065"/>
        <v>#N/A</v>
      </c>
      <c r="JZ29" s="96" t="e">
        <f t="shared" si="1066"/>
        <v>#N/A</v>
      </c>
      <c r="KA29" s="96" t="e">
        <f t="shared" si="1067"/>
        <v>#N/A</v>
      </c>
      <c r="KB29" s="96" t="e">
        <f t="shared" si="1068"/>
        <v>#N/A</v>
      </c>
      <c r="KC29" s="96" t="e">
        <f t="shared" si="1069"/>
        <v>#N/A</v>
      </c>
      <c r="KD29" s="96" t="e">
        <f t="shared" si="1070"/>
        <v>#N/A</v>
      </c>
      <c r="KE29" s="96" t="e">
        <f t="shared" si="1071"/>
        <v>#N/A</v>
      </c>
      <c r="KF29" s="96" t="e">
        <f t="shared" si="1072"/>
        <v>#N/A</v>
      </c>
      <c r="KG29" s="96" t="e">
        <f t="shared" si="1073"/>
        <v>#N/A</v>
      </c>
      <c r="KH29" s="96" t="e">
        <f t="shared" si="1074"/>
        <v>#N/A</v>
      </c>
      <c r="KI29" s="96" t="e">
        <f t="shared" si="1075"/>
        <v>#N/A</v>
      </c>
      <c r="KJ29" s="96" t="e">
        <f t="shared" si="1076"/>
        <v>#N/A</v>
      </c>
      <c r="KK29" s="96" t="e">
        <f t="shared" si="1077"/>
        <v>#N/A</v>
      </c>
      <c r="KL29" s="96" t="e">
        <f t="shared" si="1078"/>
        <v>#N/A</v>
      </c>
      <c r="KM29" s="96" t="e">
        <f t="shared" si="1079"/>
        <v>#N/A</v>
      </c>
      <c r="KN29" s="96" t="e">
        <f t="shared" si="1080"/>
        <v>#N/A</v>
      </c>
    </row>
    <row r="30" spans="1:300" x14ac:dyDescent="0.3">
      <c r="A30" t="str">
        <f t="shared" si="841"/>
        <v>Germany</v>
      </c>
      <c r="G30" s="96">
        <f t="shared" si="607"/>
        <v>0.38811769392774842</v>
      </c>
      <c r="H30" s="96">
        <f t="shared" si="842"/>
        <v>0.38461648836138584</v>
      </c>
      <c r="I30" s="96">
        <f t="shared" si="842"/>
        <v>0.38848603898791656</v>
      </c>
      <c r="J30" s="96">
        <f t="shared" si="842"/>
        <v>0.37587074975305668</v>
      </c>
      <c r="K30" s="96">
        <f t="shared" si="842"/>
        <v>0.33137248934697688</v>
      </c>
      <c r="L30" s="96">
        <f t="shared" si="842"/>
        <v>0.276905095441976</v>
      </c>
      <c r="M30" s="96">
        <f t="shared" si="842"/>
        <v>0.25347048841456249</v>
      </c>
      <c r="N30" s="96">
        <f t="shared" si="842"/>
        <v>0.26666243909999188</v>
      </c>
      <c r="O30" s="96">
        <f t="shared" si="842"/>
        <v>0.29330919611840295</v>
      </c>
      <c r="P30" s="96">
        <f t="shared" si="842"/>
        <v>0.30598993426965887</v>
      </c>
      <c r="Q30" s="96">
        <f t="shared" si="842"/>
        <v>0.31253047522435579</v>
      </c>
      <c r="R30" s="96">
        <f t="shared" si="843"/>
        <v>0.30001652303198095</v>
      </c>
      <c r="S30" s="96">
        <f t="shared" si="843"/>
        <v>0.28529813062534792</v>
      </c>
      <c r="T30" s="96">
        <f t="shared" si="843"/>
        <v>0.27398197652272344</v>
      </c>
      <c r="U30" s="96">
        <f t="shared" si="843"/>
        <v>0.2753025022365006</v>
      </c>
      <c r="V30" s="96">
        <f t="shared" si="843"/>
        <v>0.26742821110010723</v>
      </c>
      <c r="W30" s="96">
        <f t="shared" si="843"/>
        <v>0.24932940111689153</v>
      </c>
      <c r="X30" s="96">
        <f t="shared" si="843"/>
        <v>0.21862449825960231</v>
      </c>
      <c r="Y30" s="96">
        <f t="shared" si="843"/>
        <v>0.19047160772753116</v>
      </c>
      <c r="Z30" s="96">
        <f t="shared" si="843"/>
        <v>0.16248857356848267</v>
      </c>
      <c r="AA30" s="96">
        <f t="shared" si="843"/>
        <v>0.14885369446731853</v>
      </c>
      <c r="AB30" s="96">
        <f t="shared" si="844"/>
        <v>0.14487836872298257</v>
      </c>
      <c r="AC30" s="96">
        <f t="shared" si="844"/>
        <v>0.14901872048026252</v>
      </c>
      <c r="AD30" s="96">
        <f t="shared" si="844"/>
        <v>0.14525355827198538</v>
      </c>
      <c r="AE30" s="96">
        <f t="shared" si="844"/>
        <v>0.13522168341718896</v>
      </c>
      <c r="AF30" s="96">
        <f t="shared" si="844"/>
        <v>0.120617048923311</v>
      </c>
      <c r="AG30" s="96">
        <f t="shared" si="844"/>
        <v>0.10528950651745106</v>
      </c>
      <c r="AH30" s="96">
        <f t="shared" si="844"/>
        <v>9.0723474471457566E-2</v>
      </c>
      <c r="AI30" s="96">
        <f t="shared" si="844"/>
        <v>8.2917456892577082E-2</v>
      </c>
      <c r="AJ30" s="96">
        <f t="shared" si="844"/>
        <v>7.8341139454812289E-2</v>
      </c>
      <c r="AK30" s="96">
        <f t="shared" si="844"/>
        <v>7.456998820110676E-2</v>
      </c>
      <c r="AL30" s="96">
        <f t="shared" si="845"/>
        <v>6.7396688824446896E-2</v>
      </c>
      <c r="AM30" s="96">
        <f t="shared" si="845"/>
        <v>5.8649489158154301E-2</v>
      </c>
      <c r="AN30" s="96">
        <f t="shared" si="845"/>
        <v>5.0548980198157269E-2</v>
      </c>
      <c r="AO30" s="96">
        <f t="shared" si="845"/>
        <v>4.5201398048349585E-2</v>
      </c>
      <c r="AP30" s="96">
        <f t="shared" si="845"/>
        <v>4.2432174421691192E-2</v>
      </c>
      <c r="AQ30" s="96">
        <f t="shared" si="845"/>
        <v>4.0475911992479276E-2</v>
      </c>
      <c r="AR30" s="96">
        <f t="shared" si="845"/>
        <v>3.8050535469287196E-2</v>
      </c>
      <c r="AS30" s="96">
        <f t="shared" si="845"/>
        <v>3.3848691503616989E-2</v>
      </c>
      <c r="AT30" s="96">
        <f t="shared" si="845"/>
        <v>2.8114828044327893E-2</v>
      </c>
      <c r="AU30" s="96">
        <f t="shared" si="845"/>
        <v>2.3055986270576961E-2</v>
      </c>
      <c r="AV30" s="96">
        <f t="shared" si="846"/>
        <v>2.0284871631451058E-2</v>
      </c>
      <c r="AW30" s="96">
        <f t="shared" si="846"/>
        <v>1.9942263588003401E-2</v>
      </c>
      <c r="AX30" s="96">
        <f t="shared" si="846"/>
        <v>1.9882676568849567E-2</v>
      </c>
      <c r="AY30" s="96">
        <f t="shared" si="846"/>
        <v>2.0058275238622542E-2</v>
      </c>
      <c r="AZ30" s="96">
        <f t="shared" si="846"/>
        <v>1.9158075535597414E-2</v>
      </c>
      <c r="BA30" s="96">
        <f t="shared" si="846"/>
        <v>1.759611450518328E-2</v>
      </c>
      <c r="BB30" s="96">
        <f t="shared" si="846"/>
        <v>1.5109570845202924E-2</v>
      </c>
      <c r="BC30" s="96" t="e">
        <f t="shared" si="846"/>
        <v>#N/A</v>
      </c>
      <c r="BD30" s="96" t="e">
        <f t="shared" si="846"/>
        <v>#N/A</v>
      </c>
      <c r="BE30" s="96" t="e">
        <f t="shared" si="846"/>
        <v>#N/A</v>
      </c>
      <c r="BF30" s="96" t="e">
        <f t="shared" si="847"/>
        <v>#N/A</v>
      </c>
      <c r="BG30" s="96" t="e">
        <f t="shared" si="847"/>
        <v>#N/A</v>
      </c>
      <c r="BH30" s="96" t="e">
        <f t="shared" si="847"/>
        <v>#N/A</v>
      </c>
      <c r="BI30" s="96" t="e">
        <f t="shared" si="847"/>
        <v>#N/A</v>
      </c>
      <c r="BJ30" s="96" t="e">
        <f t="shared" si="847"/>
        <v>#N/A</v>
      </c>
      <c r="BK30" s="96" t="e">
        <f t="shared" si="847"/>
        <v>#N/A</v>
      </c>
      <c r="BL30" s="96" t="e">
        <f t="shared" si="847"/>
        <v>#N/A</v>
      </c>
      <c r="BM30" s="96" t="e">
        <f t="shared" si="847"/>
        <v>#N/A</v>
      </c>
      <c r="BN30" s="96" t="e">
        <f t="shared" si="847"/>
        <v>#N/A</v>
      </c>
      <c r="BO30" s="96" t="e">
        <f t="shared" si="847"/>
        <v>#N/A</v>
      </c>
      <c r="BP30" s="96" t="e">
        <f t="shared" si="848"/>
        <v>#N/A</v>
      </c>
      <c r="BQ30" s="96" t="e">
        <f t="shared" si="849"/>
        <v>#N/A</v>
      </c>
      <c r="BR30" s="96" t="e">
        <f t="shared" si="850"/>
        <v>#N/A</v>
      </c>
      <c r="BS30" s="96" t="e">
        <f t="shared" si="851"/>
        <v>#N/A</v>
      </c>
      <c r="BT30" s="96" t="e">
        <f t="shared" si="852"/>
        <v>#N/A</v>
      </c>
      <c r="BU30" s="96" t="e">
        <f t="shared" si="853"/>
        <v>#N/A</v>
      </c>
      <c r="BV30" s="96" t="e">
        <f t="shared" si="854"/>
        <v>#N/A</v>
      </c>
      <c r="BW30" s="96" t="e">
        <f t="shared" si="855"/>
        <v>#N/A</v>
      </c>
      <c r="BX30" s="96" t="e">
        <f t="shared" si="856"/>
        <v>#N/A</v>
      </c>
      <c r="BY30" s="96" t="e">
        <f t="shared" si="857"/>
        <v>#N/A</v>
      </c>
      <c r="BZ30" s="96" t="e">
        <f t="shared" si="858"/>
        <v>#N/A</v>
      </c>
      <c r="CA30" s="96" t="e">
        <f t="shared" si="859"/>
        <v>#N/A</v>
      </c>
      <c r="CB30" s="96" t="e">
        <f t="shared" si="860"/>
        <v>#N/A</v>
      </c>
      <c r="CC30" s="96" t="e">
        <f t="shared" si="861"/>
        <v>#N/A</v>
      </c>
      <c r="CD30" s="96" t="e">
        <f t="shared" si="862"/>
        <v>#N/A</v>
      </c>
      <c r="CE30" s="96" t="e">
        <f t="shared" si="863"/>
        <v>#N/A</v>
      </c>
      <c r="CF30" s="96" t="e">
        <f t="shared" si="864"/>
        <v>#N/A</v>
      </c>
      <c r="CG30" s="96" t="e">
        <f t="shared" si="865"/>
        <v>#N/A</v>
      </c>
      <c r="CH30" s="96" t="e">
        <f t="shared" si="866"/>
        <v>#N/A</v>
      </c>
      <c r="CI30" s="96" t="e">
        <f t="shared" si="867"/>
        <v>#N/A</v>
      </c>
      <c r="CJ30" s="96" t="e">
        <f t="shared" si="868"/>
        <v>#N/A</v>
      </c>
      <c r="CK30" s="96" t="e">
        <f t="shared" si="869"/>
        <v>#N/A</v>
      </c>
      <c r="CL30" s="96" t="e">
        <f t="shared" si="870"/>
        <v>#N/A</v>
      </c>
      <c r="CM30" s="96" t="e">
        <f t="shared" si="871"/>
        <v>#N/A</v>
      </c>
      <c r="CN30" s="96" t="e">
        <f t="shared" si="872"/>
        <v>#N/A</v>
      </c>
      <c r="CO30" s="96" t="e">
        <f t="shared" si="873"/>
        <v>#N/A</v>
      </c>
      <c r="CP30" s="96" t="e">
        <f t="shared" si="874"/>
        <v>#N/A</v>
      </c>
      <c r="CQ30" s="96" t="e">
        <f t="shared" si="875"/>
        <v>#N/A</v>
      </c>
      <c r="CR30" s="96" t="e">
        <f t="shared" si="876"/>
        <v>#N/A</v>
      </c>
      <c r="CS30" s="96" t="e">
        <f t="shared" si="877"/>
        <v>#N/A</v>
      </c>
      <c r="CT30" s="96" t="e">
        <f t="shared" si="878"/>
        <v>#N/A</v>
      </c>
      <c r="CU30" s="96" t="e">
        <f t="shared" si="879"/>
        <v>#N/A</v>
      </c>
      <c r="CV30" s="96" t="e">
        <f t="shared" si="880"/>
        <v>#N/A</v>
      </c>
      <c r="CW30" s="96" t="e">
        <f t="shared" si="881"/>
        <v>#N/A</v>
      </c>
      <c r="CX30" s="96" t="e">
        <f t="shared" si="882"/>
        <v>#N/A</v>
      </c>
      <c r="CY30" s="96" t="e">
        <f t="shared" si="883"/>
        <v>#N/A</v>
      </c>
      <c r="CZ30" s="96" t="e">
        <f t="shared" si="884"/>
        <v>#N/A</v>
      </c>
      <c r="DA30" s="96" t="e">
        <f t="shared" si="885"/>
        <v>#N/A</v>
      </c>
      <c r="DB30" s="96" t="e">
        <f t="shared" si="886"/>
        <v>#N/A</v>
      </c>
      <c r="DC30" s="96" t="e">
        <f t="shared" si="887"/>
        <v>#N/A</v>
      </c>
      <c r="DD30" s="96" t="e">
        <f t="shared" si="888"/>
        <v>#N/A</v>
      </c>
      <c r="DE30" s="96" t="e">
        <f t="shared" si="889"/>
        <v>#N/A</v>
      </c>
      <c r="DF30" s="96" t="e">
        <f t="shared" si="890"/>
        <v>#N/A</v>
      </c>
      <c r="DG30" s="96" t="e">
        <f t="shared" si="891"/>
        <v>#N/A</v>
      </c>
      <c r="DH30" s="96" t="e">
        <f t="shared" si="892"/>
        <v>#N/A</v>
      </c>
      <c r="DI30" s="96" t="e">
        <f t="shared" si="893"/>
        <v>#N/A</v>
      </c>
      <c r="DJ30" s="96" t="e">
        <f t="shared" si="894"/>
        <v>#N/A</v>
      </c>
      <c r="DK30" s="96" t="e">
        <f t="shared" si="895"/>
        <v>#N/A</v>
      </c>
      <c r="DL30" s="96" t="e">
        <f t="shared" si="896"/>
        <v>#N/A</v>
      </c>
      <c r="DM30" s="96" t="e">
        <f t="shared" si="897"/>
        <v>#N/A</v>
      </c>
      <c r="DN30" s="96" t="e">
        <f t="shared" si="898"/>
        <v>#N/A</v>
      </c>
      <c r="DO30" s="96" t="e">
        <f t="shared" si="899"/>
        <v>#N/A</v>
      </c>
      <c r="DP30" s="96" t="e">
        <f t="shared" si="900"/>
        <v>#N/A</v>
      </c>
      <c r="DQ30" s="96" t="e">
        <f t="shared" si="901"/>
        <v>#N/A</v>
      </c>
      <c r="DR30" s="96" t="e">
        <f t="shared" si="902"/>
        <v>#N/A</v>
      </c>
      <c r="DS30" s="96" t="e">
        <f t="shared" si="903"/>
        <v>#N/A</v>
      </c>
      <c r="DT30" s="96" t="e">
        <f t="shared" si="904"/>
        <v>#N/A</v>
      </c>
      <c r="DU30" s="96" t="e">
        <f t="shared" si="905"/>
        <v>#N/A</v>
      </c>
      <c r="DV30" s="96" t="e">
        <f t="shared" si="906"/>
        <v>#N/A</v>
      </c>
      <c r="DW30" s="96" t="e">
        <f t="shared" si="907"/>
        <v>#N/A</v>
      </c>
      <c r="DX30" s="96" t="e">
        <f t="shared" si="908"/>
        <v>#N/A</v>
      </c>
      <c r="DY30" s="96" t="e">
        <f t="shared" si="909"/>
        <v>#N/A</v>
      </c>
      <c r="DZ30" s="96" t="e">
        <f t="shared" si="910"/>
        <v>#N/A</v>
      </c>
      <c r="EA30" s="96" t="e">
        <f t="shared" si="911"/>
        <v>#N/A</v>
      </c>
      <c r="EB30" s="96" t="e">
        <f t="shared" si="912"/>
        <v>#N/A</v>
      </c>
      <c r="EC30" s="96" t="e">
        <f t="shared" si="913"/>
        <v>#N/A</v>
      </c>
      <c r="ED30" s="96" t="e">
        <f t="shared" si="914"/>
        <v>#N/A</v>
      </c>
      <c r="EE30" s="96" t="e">
        <f t="shared" si="915"/>
        <v>#N/A</v>
      </c>
      <c r="EF30" s="96" t="e">
        <f t="shared" si="916"/>
        <v>#N/A</v>
      </c>
      <c r="EG30" s="96" t="e">
        <f t="shared" si="917"/>
        <v>#N/A</v>
      </c>
      <c r="EH30" s="96" t="e">
        <f t="shared" si="918"/>
        <v>#N/A</v>
      </c>
      <c r="EI30" s="96" t="e">
        <f t="shared" si="919"/>
        <v>#N/A</v>
      </c>
      <c r="EJ30" s="96" t="e">
        <f t="shared" si="920"/>
        <v>#N/A</v>
      </c>
      <c r="EK30" s="96" t="e">
        <f t="shared" si="921"/>
        <v>#N/A</v>
      </c>
      <c r="EL30" s="96" t="e">
        <f t="shared" si="922"/>
        <v>#N/A</v>
      </c>
      <c r="EM30" s="96" t="e">
        <f t="shared" si="923"/>
        <v>#N/A</v>
      </c>
      <c r="EN30" s="96" t="e">
        <f t="shared" si="924"/>
        <v>#N/A</v>
      </c>
      <c r="EO30" s="96" t="e">
        <f t="shared" si="925"/>
        <v>#N/A</v>
      </c>
      <c r="EP30" s="96" t="e">
        <f t="shared" si="926"/>
        <v>#N/A</v>
      </c>
      <c r="EQ30" s="96" t="e">
        <f t="shared" si="927"/>
        <v>#N/A</v>
      </c>
      <c r="ER30" s="96" t="e">
        <f t="shared" si="928"/>
        <v>#N/A</v>
      </c>
      <c r="ES30" s="96" t="e">
        <f t="shared" si="929"/>
        <v>#N/A</v>
      </c>
      <c r="ET30" s="96" t="e">
        <f t="shared" si="930"/>
        <v>#N/A</v>
      </c>
      <c r="EU30" s="96" t="e">
        <f t="shared" si="931"/>
        <v>#N/A</v>
      </c>
      <c r="EV30" s="96" t="e">
        <f t="shared" si="932"/>
        <v>#N/A</v>
      </c>
      <c r="EW30" s="96" t="e">
        <f t="shared" si="933"/>
        <v>#N/A</v>
      </c>
      <c r="EX30" s="96" t="e">
        <f t="shared" si="934"/>
        <v>#N/A</v>
      </c>
      <c r="EY30" s="96" t="e">
        <f t="shared" si="935"/>
        <v>#N/A</v>
      </c>
      <c r="EZ30" s="96" t="e">
        <f t="shared" si="936"/>
        <v>#N/A</v>
      </c>
      <c r="FA30" s="96" t="e">
        <f t="shared" si="937"/>
        <v>#N/A</v>
      </c>
      <c r="FB30" s="96" t="e">
        <f t="shared" si="938"/>
        <v>#N/A</v>
      </c>
      <c r="FC30" s="96" t="e">
        <f t="shared" si="939"/>
        <v>#N/A</v>
      </c>
      <c r="FD30" s="96" t="e">
        <f t="shared" si="940"/>
        <v>#N/A</v>
      </c>
      <c r="FE30" s="96" t="e">
        <f t="shared" si="941"/>
        <v>#N/A</v>
      </c>
      <c r="FF30" s="96" t="e">
        <f t="shared" si="942"/>
        <v>#N/A</v>
      </c>
      <c r="FG30" s="96" t="e">
        <f t="shared" si="943"/>
        <v>#N/A</v>
      </c>
      <c r="FH30" s="96" t="e">
        <f t="shared" si="944"/>
        <v>#N/A</v>
      </c>
      <c r="FI30" s="96" t="e">
        <f t="shared" si="945"/>
        <v>#N/A</v>
      </c>
      <c r="FJ30" s="96" t="e">
        <f t="shared" si="946"/>
        <v>#N/A</v>
      </c>
      <c r="FK30" s="96" t="e">
        <f t="shared" si="947"/>
        <v>#N/A</v>
      </c>
      <c r="FL30" s="96" t="e">
        <f t="shared" si="948"/>
        <v>#N/A</v>
      </c>
      <c r="FM30" s="96" t="e">
        <f t="shared" si="949"/>
        <v>#N/A</v>
      </c>
      <c r="FN30" s="96" t="e">
        <f t="shared" si="950"/>
        <v>#N/A</v>
      </c>
      <c r="FO30" s="96" t="e">
        <f t="shared" si="951"/>
        <v>#N/A</v>
      </c>
      <c r="FP30" s="96" t="e">
        <f t="shared" si="952"/>
        <v>#N/A</v>
      </c>
      <c r="FQ30" s="96" t="e">
        <f t="shared" si="953"/>
        <v>#N/A</v>
      </c>
      <c r="FR30" s="96" t="e">
        <f t="shared" si="954"/>
        <v>#N/A</v>
      </c>
      <c r="FS30" s="96" t="e">
        <f t="shared" si="955"/>
        <v>#N/A</v>
      </c>
      <c r="FT30" s="96" t="e">
        <f t="shared" si="956"/>
        <v>#N/A</v>
      </c>
      <c r="FU30" s="96" t="e">
        <f t="shared" si="957"/>
        <v>#N/A</v>
      </c>
      <c r="FV30" s="96" t="e">
        <f t="shared" si="958"/>
        <v>#N/A</v>
      </c>
      <c r="FW30" s="96" t="e">
        <f t="shared" si="959"/>
        <v>#N/A</v>
      </c>
      <c r="FX30" s="96" t="e">
        <f t="shared" si="960"/>
        <v>#N/A</v>
      </c>
      <c r="FY30" s="96" t="e">
        <f t="shared" si="961"/>
        <v>#N/A</v>
      </c>
      <c r="FZ30" s="96" t="e">
        <f t="shared" si="962"/>
        <v>#N/A</v>
      </c>
      <c r="GA30" s="96" t="e">
        <f t="shared" si="963"/>
        <v>#N/A</v>
      </c>
      <c r="GB30" s="96" t="e">
        <f t="shared" si="964"/>
        <v>#N/A</v>
      </c>
      <c r="GC30" s="96" t="e">
        <f t="shared" si="965"/>
        <v>#N/A</v>
      </c>
      <c r="GD30" s="96" t="e">
        <f t="shared" si="966"/>
        <v>#N/A</v>
      </c>
      <c r="GE30" s="96" t="e">
        <f t="shared" si="967"/>
        <v>#N/A</v>
      </c>
      <c r="GF30" s="96" t="e">
        <f t="shared" si="968"/>
        <v>#N/A</v>
      </c>
      <c r="GG30" s="96" t="e">
        <f t="shared" si="969"/>
        <v>#N/A</v>
      </c>
      <c r="GH30" s="96" t="e">
        <f t="shared" si="970"/>
        <v>#N/A</v>
      </c>
      <c r="GI30" s="96" t="e">
        <f t="shared" si="971"/>
        <v>#N/A</v>
      </c>
      <c r="GJ30" s="96" t="e">
        <f t="shared" si="972"/>
        <v>#N/A</v>
      </c>
      <c r="GK30" s="96" t="e">
        <f t="shared" si="973"/>
        <v>#N/A</v>
      </c>
      <c r="GL30" s="96" t="e">
        <f t="shared" si="974"/>
        <v>#N/A</v>
      </c>
      <c r="GM30" s="96" t="e">
        <f t="shared" si="975"/>
        <v>#N/A</v>
      </c>
      <c r="GN30" s="96" t="e">
        <f t="shared" si="976"/>
        <v>#N/A</v>
      </c>
      <c r="GO30" s="96" t="e">
        <f t="shared" si="977"/>
        <v>#N/A</v>
      </c>
      <c r="GP30" s="96" t="e">
        <f t="shared" si="978"/>
        <v>#N/A</v>
      </c>
      <c r="GQ30" s="96" t="e">
        <f t="shared" si="979"/>
        <v>#N/A</v>
      </c>
      <c r="GR30" s="96" t="e">
        <f t="shared" si="980"/>
        <v>#N/A</v>
      </c>
      <c r="GS30" s="96" t="e">
        <f t="shared" si="981"/>
        <v>#N/A</v>
      </c>
      <c r="GT30" s="96" t="e">
        <f t="shared" si="982"/>
        <v>#N/A</v>
      </c>
      <c r="GU30" s="96" t="e">
        <f t="shared" si="983"/>
        <v>#N/A</v>
      </c>
      <c r="GV30" s="96" t="e">
        <f t="shared" si="984"/>
        <v>#N/A</v>
      </c>
      <c r="GW30" s="96" t="e">
        <f t="shared" si="985"/>
        <v>#N/A</v>
      </c>
      <c r="GX30" s="96" t="e">
        <f t="shared" si="986"/>
        <v>#N/A</v>
      </c>
      <c r="GY30" s="96" t="e">
        <f t="shared" si="987"/>
        <v>#N/A</v>
      </c>
      <c r="GZ30" s="96" t="e">
        <f t="shared" si="988"/>
        <v>#N/A</v>
      </c>
      <c r="HA30" s="96" t="e">
        <f t="shared" si="989"/>
        <v>#N/A</v>
      </c>
      <c r="HB30" s="96" t="e">
        <f t="shared" si="990"/>
        <v>#N/A</v>
      </c>
      <c r="HC30" s="96" t="e">
        <f t="shared" si="991"/>
        <v>#N/A</v>
      </c>
      <c r="HD30" s="96" t="e">
        <f t="shared" si="992"/>
        <v>#N/A</v>
      </c>
      <c r="HE30" s="96" t="e">
        <f t="shared" si="993"/>
        <v>#N/A</v>
      </c>
      <c r="HF30" s="96" t="e">
        <f t="shared" si="994"/>
        <v>#N/A</v>
      </c>
      <c r="HG30" s="96" t="e">
        <f t="shared" si="995"/>
        <v>#N/A</v>
      </c>
      <c r="HH30" s="96" t="e">
        <f t="shared" si="996"/>
        <v>#N/A</v>
      </c>
      <c r="HI30" s="96" t="e">
        <f t="shared" si="997"/>
        <v>#N/A</v>
      </c>
      <c r="HJ30" s="96" t="e">
        <f t="shared" si="998"/>
        <v>#N/A</v>
      </c>
      <c r="HK30" s="96" t="e">
        <f t="shared" si="999"/>
        <v>#N/A</v>
      </c>
      <c r="HL30" s="96" t="e">
        <f t="shared" si="1000"/>
        <v>#N/A</v>
      </c>
      <c r="HM30" s="96" t="e">
        <f t="shared" si="1001"/>
        <v>#N/A</v>
      </c>
      <c r="HN30" s="96" t="e">
        <f t="shared" si="1002"/>
        <v>#N/A</v>
      </c>
      <c r="HO30" s="96" t="e">
        <f t="shared" si="1003"/>
        <v>#N/A</v>
      </c>
      <c r="HP30" s="96" t="e">
        <f t="shared" si="1004"/>
        <v>#N/A</v>
      </c>
      <c r="HQ30" s="96" t="e">
        <f t="shared" si="1005"/>
        <v>#N/A</v>
      </c>
      <c r="HR30" s="96" t="e">
        <f t="shared" si="1006"/>
        <v>#N/A</v>
      </c>
      <c r="HS30" s="96" t="e">
        <f t="shared" si="1007"/>
        <v>#N/A</v>
      </c>
      <c r="HT30" s="96" t="e">
        <f t="shared" si="1008"/>
        <v>#N/A</v>
      </c>
      <c r="HU30" s="96" t="e">
        <f t="shared" si="1009"/>
        <v>#N/A</v>
      </c>
      <c r="HV30" s="96" t="e">
        <f t="shared" si="1010"/>
        <v>#N/A</v>
      </c>
      <c r="HW30" s="96" t="e">
        <f t="shared" si="1011"/>
        <v>#N/A</v>
      </c>
      <c r="HX30" s="96" t="e">
        <f t="shared" si="1012"/>
        <v>#N/A</v>
      </c>
      <c r="HY30" s="96" t="e">
        <f t="shared" si="1013"/>
        <v>#N/A</v>
      </c>
      <c r="HZ30" s="96" t="e">
        <f t="shared" si="1014"/>
        <v>#N/A</v>
      </c>
      <c r="IA30" s="96" t="e">
        <f t="shared" si="1015"/>
        <v>#N/A</v>
      </c>
      <c r="IB30" s="96" t="e">
        <f t="shared" si="1016"/>
        <v>#N/A</v>
      </c>
      <c r="IC30" s="96" t="e">
        <f t="shared" si="1017"/>
        <v>#N/A</v>
      </c>
      <c r="ID30" s="96" t="e">
        <f t="shared" si="1018"/>
        <v>#N/A</v>
      </c>
      <c r="IE30" s="96" t="e">
        <f t="shared" si="1019"/>
        <v>#N/A</v>
      </c>
      <c r="IF30" s="96" t="e">
        <f t="shared" si="1020"/>
        <v>#N/A</v>
      </c>
      <c r="IG30" s="96" t="e">
        <f t="shared" si="1021"/>
        <v>#N/A</v>
      </c>
      <c r="IH30" s="96" t="e">
        <f t="shared" si="1022"/>
        <v>#N/A</v>
      </c>
      <c r="II30" s="96" t="e">
        <f t="shared" si="1023"/>
        <v>#N/A</v>
      </c>
      <c r="IJ30" s="96" t="e">
        <f t="shared" si="1024"/>
        <v>#N/A</v>
      </c>
      <c r="IK30" s="96" t="e">
        <f t="shared" si="1025"/>
        <v>#N/A</v>
      </c>
      <c r="IL30" s="96" t="e">
        <f t="shared" si="1026"/>
        <v>#N/A</v>
      </c>
      <c r="IM30" s="96" t="e">
        <f t="shared" si="1027"/>
        <v>#N/A</v>
      </c>
      <c r="IN30" s="96" t="e">
        <f t="shared" si="1028"/>
        <v>#N/A</v>
      </c>
      <c r="IO30" s="96" t="e">
        <f t="shared" si="1029"/>
        <v>#N/A</v>
      </c>
      <c r="IP30" s="96" t="e">
        <f t="shared" si="1030"/>
        <v>#N/A</v>
      </c>
      <c r="IQ30" s="96" t="e">
        <f t="shared" si="1031"/>
        <v>#N/A</v>
      </c>
      <c r="IR30" s="96" t="e">
        <f t="shared" si="1032"/>
        <v>#N/A</v>
      </c>
      <c r="IS30" s="96" t="e">
        <f t="shared" si="1033"/>
        <v>#N/A</v>
      </c>
      <c r="IT30" s="96" t="e">
        <f t="shared" si="1034"/>
        <v>#N/A</v>
      </c>
      <c r="IU30" s="96" t="e">
        <f t="shared" si="1035"/>
        <v>#N/A</v>
      </c>
      <c r="IV30" s="96" t="e">
        <f t="shared" si="1036"/>
        <v>#N/A</v>
      </c>
      <c r="IW30" s="96" t="e">
        <f t="shared" si="1037"/>
        <v>#N/A</v>
      </c>
      <c r="IX30" s="96" t="e">
        <f t="shared" si="1038"/>
        <v>#N/A</v>
      </c>
      <c r="IY30" s="96" t="e">
        <f t="shared" si="1039"/>
        <v>#N/A</v>
      </c>
      <c r="IZ30" s="96" t="e">
        <f t="shared" si="1040"/>
        <v>#N/A</v>
      </c>
      <c r="JA30" s="96" t="e">
        <f t="shared" si="1041"/>
        <v>#N/A</v>
      </c>
      <c r="JB30" s="96" t="e">
        <f t="shared" si="1042"/>
        <v>#N/A</v>
      </c>
      <c r="JC30" s="96" t="e">
        <f t="shared" si="1043"/>
        <v>#N/A</v>
      </c>
      <c r="JD30" s="96" t="e">
        <f t="shared" si="1044"/>
        <v>#N/A</v>
      </c>
      <c r="JE30" s="96" t="e">
        <f t="shared" si="1045"/>
        <v>#N/A</v>
      </c>
      <c r="JF30" s="96" t="e">
        <f t="shared" si="1046"/>
        <v>#N/A</v>
      </c>
      <c r="JG30" s="96" t="e">
        <f t="shared" si="1047"/>
        <v>#N/A</v>
      </c>
      <c r="JH30" s="96" t="e">
        <f t="shared" si="1048"/>
        <v>#N/A</v>
      </c>
      <c r="JI30" s="96" t="e">
        <f t="shared" si="1049"/>
        <v>#N/A</v>
      </c>
      <c r="JJ30" s="96" t="e">
        <f t="shared" si="1050"/>
        <v>#N/A</v>
      </c>
      <c r="JK30" s="96" t="e">
        <f t="shared" si="1051"/>
        <v>#N/A</v>
      </c>
      <c r="JL30" s="96" t="e">
        <f t="shared" si="1052"/>
        <v>#N/A</v>
      </c>
      <c r="JM30" s="96" t="e">
        <f t="shared" si="1053"/>
        <v>#N/A</v>
      </c>
      <c r="JN30" s="96" t="e">
        <f t="shared" si="1054"/>
        <v>#N/A</v>
      </c>
      <c r="JO30" s="96" t="e">
        <f t="shared" si="1055"/>
        <v>#N/A</v>
      </c>
      <c r="JP30" s="96" t="e">
        <f t="shared" si="1056"/>
        <v>#N/A</v>
      </c>
      <c r="JQ30" s="96" t="e">
        <f t="shared" si="1057"/>
        <v>#N/A</v>
      </c>
      <c r="JR30" s="96" t="e">
        <f t="shared" si="1058"/>
        <v>#N/A</v>
      </c>
      <c r="JS30" s="96" t="e">
        <f t="shared" si="1059"/>
        <v>#N/A</v>
      </c>
      <c r="JT30" s="96" t="e">
        <f t="shared" si="1060"/>
        <v>#N/A</v>
      </c>
      <c r="JU30" s="96" t="e">
        <f t="shared" si="1061"/>
        <v>#N/A</v>
      </c>
      <c r="JV30" s="96" t="e">
        <f t="shared" si="1062"/>
        <v>#N/A</v>
      </c>
      <c r="JW30" s="96" t="e">
        <f t="shared" si="1063"/>
        <v>#N/A</v>
      </c>
      <c r="JX30" s="96" t="e">
        <f t="shared" si="1064"/>
        <v>#N/A</v>
      </c>
      <c r="JY30" s="96" t="e">
        <f t="shared" si="1065"/>
        <v>#N/A</v>
      </c>
      <c r="JZ30" s="96" t="e">
        <f t="shared" si="1066"/>
        <v>#N/A</v>
      </c>
      <c r="KA30" s="96" t="e">
        <f t="shared" si="1067"/>
        <v>#N/A</v>
      </c>
      <c r="KB30" s="96" t="e">
        <f t="shared" si="1068"/>
        <v>#N/A</v>
      </c>
      <c r="KC30" s="96" t="e">
        <f t="shared" si="1069"/>
        <v>#N/A</v>
      </c>
      <c r="KD30" s="96" t="e">
        <f t="shared" si="1070"/>
        <v>#N/A</v>
      </c>
      <c r="KE30" s="96" t="e">
        <f t="shared" si="1071"/>
        <v>#N/A</v>
      </c>
      <c r="KF30" s="96" t="e">
        <f t="shared" si="1072"/>
        <v>#N/A</v>
      </c>
      <c r="KG30" s="96" t="e">
        <f t="shared" si="1073"/>
        <v>#N/A</v>
      </c>
      <c r="KH30" s="96" t="e">
        <f t="shared" si="1074"/>
        <v>#N/A</v>
      </c>
      <c r="KI30" s="96" t="e">
        <f t="shared" si="1075"/>
        <v>#N/A</v>
      </c>
      <c r="KJ30" s="96" t="e">
        <f t="shared" si="1076"/>
        <v>#N/A</v>
      </c>
      <c r="KK30" s="96" t="e">
        <f t="shared" si="1077"/>
        <v>#N/A</v>
      </c>
      <c r="KL30" s="96" t="e">
        <f t="shared" si="1078"/>
        <v>#N/A</v>
      </c>
      <c r="KM30" s="96" t="e">
        <f t="shared" si="1079"/>
        <v>#N/A</v>
      </c>
      <c r="KN30" s="96" t="e">
        <f t="shared" si="1080"/>
        <v>#N/A</v>
      </c>
    </row>
    <row r="31" spans="1:300" x14ac:dyDescent="0.3">
      <c r="A31" t="str">
        <f t="shared" si="841"/>
        <v>Spain</v>
      </c>
      <c r="G31" s="96">
        <f t="shared" si="607"/>
        <v>0.33032499713098584</v>
      </c>
      <c r="H31" s="96">
        <f t="shared" si="842"/>
        <v>0.32749524618931625</v>
      </c>
      <c r="I31" s="96">
        <f t="shared" si="842"/>
        <v>0.34179893396152156</v>
      </c>
      <c r="J31" s="96">
        <f t="shared" si="842"/>
        <v>0.38370469676634311</v>
      </c>
      <c r="K31" s="96">
        <f t="shared" si="842"/>
        <v>0.4141466565138136</v>
      </c>
      <c r="L31" s="96">
        <f t="shared" si="842"/>
        <v>0.43888912117704865</v>
      </c>
      <c r="M31" s="96">
        <f t="shared" si="842"/>
        <v>0.45589501577046732</v>
      </c>
      <c r="N31" s="96">
        <f t="shared" si="842"/>
        <v>0.46018909848127393</v>
      </c>
      <c r="O31" s="96">
        <f t="shared" si="842"/>
        <v>0.43096001032808701</v>
      </c>
      <c r="P31" s="96">
        <f t="shared" si="842"/>
        <v>0.37621783170056333</v>
      </c>
      <c r="Q31" s="96">
        <f t="shared" si="842"/>
        <v>0.33375683229375336</v>
      </c>
      <c r="R31" s="96">
        <f t="shared" si="843"/>
        <v>0.28677310304866271</v>
      </c>
      <c r="S31" s="96">
        <f t="shared" si="843"/>
        <v>0.24902688493651404</v>
      </c>
      <c r="T31" s="96">
        <f t="shared" si="843"/>
        <v>0.21926118039182665</v>
      </c>
      <c r="U31" s="96">
        <f t="shared" si="843"/>
        <v>0.21596250213164417</v>
      </c>
      <c r="V31" s="96">
        <f t="shared" si="843"/>
        <v>0.20481745740096335</v>
      </c>
      <c r="W31" s="96">
        <f t="shared" si="843"/>
        <v>0.20195559460562165</v>
      </c>
      <c r="X31" s="96">
        <f t="shared" si="843"/>
        <v>0.19091183875494622</v>
      </c>
      <c r="Y31" s="96">
        <f t="shared" si="843"/>
        <v>0.19016852374964732</v>
      </c>
      <c r="Z31" s="96">
        <f t="shared" si="843"/>
        <v>0.18194139166896531</v>
      </c>
      <c r="AA31" s="96">
        <f t="shared" si="843"/>
        <v>0.18417153363644698</v>
      </c>
      <c r="AB31" s="96">
        <f t="shared" si="844"/>
        <v>0.17227026805783022</v>
      </c>
      <c r="AC31" s="96">
        <f t="shared" si="844"/>
        <v>0.16252005888657842</v>
      </c>
      <c r="AD31" s="96">
        <f t="shared" si="844"/>
        <v>0.14322558371786087</v>
      </c>
      <c r="AE31" s="96">
        <f t="shared" si="844"/>
        <v>0.12604188534410588</v>
      </c>
      <c r="AF31" s="96">
        <f t="shared" si="844"/>
        <v>0.10828152506674009</v>
      </c>
      <c r="AG31" s="96">
        <f t="shared" si="844"/>
        <v>9.7291671770348476E-2</v>
      </c>
      <c r="AH31" s="96">
        <f t="shared" si="844"/>
        <v>8.9307580827521951E-2</v>
      </c>
      <c r="AI31" s="96">
        <f t="shared" si="844"/>
        <v>8.2116808545636591E-2</v>
      </c>
      <c r="AJ31" s="96">
        <f t="shared" si="844"/>
        <v>7.4302166267627756E-2</v>
      </c>
      <c r="AK31" s="96">
        <f t="shared" si="844"/>
        <v>6.536931475254322E-2</v>
      </c>
      <c r="AL31" s="96">
        <f t="shared" si="845"/>
        <v>5.6562758069454024E-2</v>
      </c>
      <c r="AM31" s="96">
        <f t="shared" si="845"/>
        <v>4.9623684526409605E-2</v>
      </c>
      <c r="AN31" s="96">
        <f t="shared" si="845"/>
        <v>4.4188829486048332E-2</v>
      </c>
      <c r="AO31" s="96">
        <f t="shared" si="845"/>
        <v>4.0563891709938162E-2</v>
      </c>
      <c r="AP31" s="96">
        <f t="shared" si="845"/>
        <v>3.7679502342516193E-2</v>
      </c>
      <c r="AQ31" s="96">
        <f t="shared" si="845"/>
        <v>3.5419790334874447E-2</v>
      </c>
      <c r="AR31" s="96">
        <f t="shared" si="845"/>
        <v>3.2216860762916598E-2</v>
      </c>
      <c r="AS31" s="96">
        <f t="shared" si="845"/>
        <v>2.8264393105531971E-2</v>
      </c>
      <c r="AT31" s="96">
        <f t="shared" si="845"/>
        <v>2.5104538809711825E-2</v>
      </c>
      <c r="AU31" s="96">
        <f t="shared" si="845"/>
        <v>2.4315725896210783E-2</v>
      </c>
      <c r="AV31" s="96">
        <f t="shared" si="846"/>
        <v>2.5389354051520947E-2</v>
      </c>
      <c r="AW31" s="96">
        <f t="shared" si="846"/>
        <v>2.5677824310386638E-2</v>
      </c>
      <c r="AX31" s="96">
        <f t="shared" si="846"/>
        <v>2.6696107027208187E-2</v>
      </c>
      <c r="AY31" s="96">
        <f t="shared" si="846"/>
        <v>2.5679708636792808E-2</v>
      </c>
      <c r="AZ31" s="96">
        <f t="shared" si="846"/>
        <v>2.4264493419745941E-2</v>
      </c>
      <c r="BA31" s="96">
        <f t="shared" si="846"/>
        <v>2.064560924413043E-2</v>
      </c>
      <c r="BB31" s="96" t="e">
        <f t="shared" si="846"/>
        <v>#N/A</v>
      </c>
      <c r="BC31" s="96" t="e">
        <f t="shared" si="846"/>
        <v>#N/A</v>
      </c>
      <c r="BD31" s="96" t="e">
        <f t="shared" si="846"/>
        <v>#N/A</v>
      </c>
      <c r="BE31" s="96" t="e">
        <f t="shared" si="846"/>
        <v>#N/A</v>
      </c>
      <c r="BF31" s="96" t="e">
        <f t="shared" si="847"/>
        <v>#N/A</v>
      </c>
      <c r="BG31" s="96" t="e">
        <f t="shared" si="847"/>
        <v>#N/A</v>
      </c>
      <c r="BH31" s="96" t="e">
        <f t="shared" si="847"/>
        <v>#N/A</v>
      </c>
      <c r="BI31" s="96" t="e">
        <f t="shared" si="847"/>
        <v>#N/A</v>
      </c>
      <c r="BJ31" s="96" t="e">
        <f t="shared" si="847"/>
        <v>#N/A</v>
      </c>
      <c r="BK31" s="96" t="e">
        <f t="shared" si="847"/>
        <v>#N/A</v>
      </c>
      <c r="BL31" s="96" t="e">
        <f t="shared" si="847"/>
        <v>#N/A</v>
      </c>
      <c r="BM31" s="96" t="e">
        <f t="shared" si="847"/>
        <v>#N/A</v>
      </c>
      <c r="BN31" s="96" t="e">
        <f t="shared" si="847"/>
        <v>#N/A</v>
      </c>
      <c r="BO31" s="96" t="e">
        <f t="shared" si="847"/>
        <v>#N/A</v>
      </c>
      <c r="BP31" s="96" t="e">
        <f t="shared" si="848"/>
        <v>#N/A</v>
      </c>
      <c r="BQ31" s="96" t="e">
        <f t="shared" si="849"/>
        <v>#N/A</v>
      </c>
      <c r="BR31" s="96" t="e">
        <f t="shared" si="850"/>
        <v>#N/A</v>
      </c>
      <c r="BS31" s="96" t="e">
        <f t="shared" si="851"/>
        <v>#N/A</v>
      </c>
      <c r="BT31" s="96" t="e">
        <f t="shared" si="852"/>
        <v>#N/A</v>
      </c>
      <c r="BU31" s="96" t="e">
        <f t="shared" si="853"/>
        <v>#N/A</v>
      </c>
      <c r="BV31" s="96" t="e">
        <f t="shared" si="854"/>
        <v>#N/A</v>
      </c>
      <c r="BW31" s="96" t="e">
        <f t="shared" si="855"/>
        <v>#N/A</v>
      </c>
      <c r="BX31" s="96" t="e">
        <f t="shared" si="856"/>
        <v>#N/A</v>
      </c>
      <c r="BY31" s="96" t="e">
        <f t="shared" si="857"/>
        <v>#N/A</v>
      </c>
      <c r="BZ31" s="96" t="e">
        <f t="shared" si="858"/>
        <v>#N/A</v>
      </c>
      <c r="CA31" s="96" t="e">
        <f t="shared" si="859"/>
        <v>#N/A</v>
      </c>
      <c r="CB31" s="96" t="e">
        <f t="shared" si="860"/>
        <v>#N/A</v>
      </c>
      <c r="CC31" s="96" t="e">
        <f t="shared" si="861"/>
        <v>#N/A</v>
      </c>
      <c r="CD31" s="96" t="e">
        <f t="shared" si="862"/>
        <v>#N/A</v>
      </c>
      <c r="CE31" s="96" t="e">
        <f t="shared" si="863"/>
        <v>#N/A</v>
      </c>
      <c r="CF31" s="96" t="e">
        <f t="shared" si="864"/>
        <v>#N/A</v>
      </c>
      <c r="CG31" s="96" t="e">
        <f t="shared" si="865"/>
        <v>#N/A</v>
      </c>
      <c r="CH31" s="96" t="e">
        <f t="shared" si="866"/>
        <v>#N/A</v>
      </c>
      <c r="CI31" s="96" t="e">
        <f t="shared" si="867"/>
        <v>#N/A</v>
      </c>
      <c r="CJ31" s="96" t="e">
        <f t="shared" si="868"/>
        <v>#N/A</v>
      </c>
      <c r="CK31" s="96" t="e">
        <f t="shared" si="869"/>
        <v>#N/A</v>
      </c>
      <c r="CL31" s="96" t="e">
        <f t="shared" si="870"/>
        <v>#N/A</v>
      </c>
      <c r="CM31" s="96" t="e">
        <f t="shared" si="871"/>
        <v>#N/A</v>
      </c>
      <c r="CN31" s="96" t="e">
        <f t="shared" si="872"/>
        <v>#N/A</v>
      </c>
      <c r="CO31" s="96" t="e">
        <f t="shared" si="873"/>
        <v>#N/A</v>
      </c>
      <c r="CP31" s="96" t="e">
        <f t="shared" si="874"/>
        <v>#N/A</v>
      </c>
      <c r="CQ31" s="96" t="e">
        <f t="shared" si="875"/>
        <v>#N/A</v>
      </c>
      <c r="CR31" s="96" t="e">
        <f t="shared" si="876"/>
        <v>#N/A</v>
      </c>
      <c r="CS31" s="96" t="e">
        <f t="shared" si="877"/>
        <v>#N/A</v>
      </c>
      <c r="CT31" s="96" t="e">
        <f t="shared" si="878"/>
        <v>#N/A</v>
      </c>
      <c r="CU31" s="96" t="e">
        <f t="shared" si="879"/>
        <v>#N/A</v>
      </c>
      <c r="CV31" s="96" t="e">
        <f t="shared" si="880"/>
        <v>#N/A</v>
      </c>
      <c r="CW31" s="96" t="e">
        <f t="shared" si="881"/>
        <v>#N/A</v>
      </c>
      <c r="CX31" s="96" t="e">
        <f t="shared" si="882"/>
        <v>#N/A</v>
      </c>
      <c r="CY31" s="96" t="e">
        <f t="shared" si="883"/>
        <v>#N/A</v>
      </c>
      <c r="CZ31" s="96" t="e">
        <f t="shared" si="884"/>
        <v>#N/A</v>
      </c>
      <c r="DA31" s="96" t="e">
        <f t="shared" si="885"/>
        <v>#N/A</v>
      </c>
      <c r="DB31" s="96" t="e">
        <f t="shared" si="886"/>
        <v>#N/A</v>
      </c>
      <c r="DC31" s="96" t="e">
        <f t="shared" si="887"/>
        <v>#N/A</v>
      </c>
      <c r="DD31" s="96" t="e">
        <f t="shared" si="888"/>
        <v>#N/A</v>
      </c>
      <c r="DE31" s="96" t="e">
        <f t="shared" si="889"/>
        <v>#N/A</v>
      </c>
      <c r="DF31" s="96" t="e">
        <f t="shared" si="890"/>
        <v>#N/A</v>
      </c>
      <c r="DG31" s="96" t="e">
        <f t="shared" si="891"/>
        <v>#N/A</v>
      </c>
      <c r="DH31" s="96" t="e">
        <f t="shared" si="892"/>
        <v>#N/A</v>
      </c>
      <c r="DI31" s="96" t="e">
        <f t="shared" si="893"/>
        <v>#N/A</v>
      </c>
      <c r="DJ31" s="96" t="e">
        <f t="shared" si="894"/>
        <v>#N/A</v>
      </c>
      <c r="DK31" s="96" t="e">
        <f t="shared" si="895"/>
        <v>#N/A</v>
      </c>
      <c r="DL31" s="96" t="e">
        <f t="shared" si="896"/>
        <v>#N/A</v>
      </c>
      <c r="DM31" s="96" t="e">
        <f t="shared" si="897"/>
        <v>#N/A</v>
      </c>
      <c r="DN31" s="96" t="e">
        <f t="shared" si="898"/>
        <v>#N/A</v>
      </c>
      <c r="DO31" s="96" t="e">
        <f t="shared" si="899"/>
        <v>#N/A</v>
      </c>
      <c r="DP31" s="96" t="e">
        <f t="shared" si="900"/>
        <v>#N/A</v>
      </c>
      <c r="DQ31" s="96" t="e">
        <f t="shared" si="901"/>
        <v>#N/A</v>
      </c>
      <c r="DR31" s="96" t="e">
        <f t="shared" si="902"/>
        <v>#N/A</v>
      </c>
      <c r="DS31" s="96" t="e">
        <f t="shared" si="903"/>
        <v>#N/A</v>
      </c>
      <c r="DT31" s="96" t="e">
        <f t="shared" si="904"/>
        <v>#N/A</v>
      </c>
      <c r="DU31" s="96" t="e">
        <f t="shared" si="905"/>
        <v>#N/A</v>
      </c>
      <c r="DV31" s="96" t="e">
        <f t="shared" si="906"/>
        <v>#N/A</v>
      </c>
      <c r="DW31" s="96" t="e">
        <f t="shared" si="907"/>
        <v>#N/A</v>
      </c>
      <c r="DX31" s="96" t="e">
        <f t="shared" si="908"/>
        <v>#N/A</v>
      </c>
      <c r="DY31" s="96" t="e">
        <f t="shared" si="909"/>
        <v>#N/A</v>
      </c>
      <c r="DZ31" s="96" t="e">
        <f t="shared" si="910"/>
        <v>#N/A</v>
      </c>
      <c r="EA31" s="96" t="e">
        <f t="shared" si="911"/>
        <v>#N/A</v>
      </c>
      <c r="EB31" s="96" t="e">
        <f t="shared" si="912"/>
        <v>#N/A</v>
      </c>
      <c r="EC31" s="96" t="e">
        <f t="shared" si="913"/>
        <v>#N/A</v>
      </c>
      <c r="ED31" s="96" t="e">
        <f t="shared" si="914"/>
        <v>#N/A</v>
      </c>
      <c r="EE31" s="96" t="e">
        <f t="shared" si="915"/>
        <v>#N/A</v>
      </c>
      <c r="EF31" s="96" t="e">
        <f t="shared" si="916"/>
        <v>#N/A</v>
      </c>
      <c r="EG31" s="96" t="e">
        <f t="shared" si="917"/>
        <v>#N/A</v>
      </c>
      <c r="EH31" s="96" t="e">
        <f t="shared" si="918"/>
        <v>#N/A</v>
      </c>
      <c r="EI31" s="96" t="e">
        <f t="shared" si="919"/>
        <v>#N/A</v>
      </c>
      <c r="EJ31" s="96" t="e">
        <f t="shared" si="920"/>
        <v>#N/A</v>
      </c>
      <c r="EK31" s="96" t="e">
        <f t="shared" si="921"/>
        <v>#N/A</v>
      </c>
      <c r="EL31" s="96" t="e">
        <f t="shared" si="922"/>
        <v>#N/A</v>
      </c>
      <c r="EM31" s="96" t="e">
        <f t="shared" si="923"/>
        <v>#N/A</v>
      </c>
      <c r="EN31" s="96" t="e">
        <f t="shared" si="924"/>
        <v>#N/A</v>
      </c>
      <c r="EO31" s="96" t="e">
        <f t="shared" si="925"/>
        <v>#N/A</v>
      </c>
      <c r="EP31" s="96" t="e">
        <f t="shared" si="926"/>
        <v>#N/A</v>
      </c>
      <c r="EQ31" s="96" t="e">
        <f t="shared" si="927"/>
        <v>#N/A</v>
      </c>
      <c r="ER31" s="96" t="e">
        <f t="shared" si="928"/>
        <v>#N/A</v>
      </c>
      <c r="ES31" s="96" t="e">
        <f t="shared" si="929"/>
        <v>#N/A</v>
      </c>
      <c r="ET31" s="96" t="e">
        <f t="shared" si="930"/>
        <v>#N/A</v>
      </c>
      <c r="EU31" s="96" t="e">
        <f t="shared" si="931"/>
        <v>#N/A</v>
      </c>
      <c r="EV31" s="96" t="e">
        <f t="shared" si="932"/>
        <v>#N/A</v>
      </c>
      <c r="EW31" s="96" t="e">
        <f t="shared" si="933"/>
        <v>#N/A</v>
      </c>
      <c r="EX31" s="96" t="e">
        <f t="shared" si="934"/>
        <v>#N/A</v>
      </c>
      <c r="EY31" s="96" t="e">
        <f t="shared" si="935"/>
        <v>#N/A</v>
      </c>
      <c r="EZ31" s="96" t="e">
        <f t="shared" si="936"/>
        <v>#N/A</v>
      </c>
      <c r="FA31" s="96" t="e">
        <f t="shared" si="937"/>
        <v>#N/A</v>
      </c>
      <c r="FB31" s="96" t="e">
        <f t="shared" si="938"/>
        <v>#N/A</v>
      </c>
      <c r="FC31" s="96" t="e">
        <f t="shared" si="939"/>
        <v>#N/A</v>
      </c>
      <c r="FD31" s="96" t="e">
        <f t="shared" si="940"/>
        <v>#N/A</v>
      </c>
      <c r="FE31" s="96" t="e">
        <f t="shared" si="941"/>
        <v>#N/A</v>
      </c>
      <c r="FF31" s="96" t="e">
        <f t="shared" si="942"/>
        <v>#N/A</v>
      </c>
      <c r="FG31" s="96" t="e">
        <f t="shared" si="943"/>
        <v>#N/A</v>
      </c>
      <c r="FH31" s="96" t="e">
        <f t="shared" si="944"/>
        <v>#N/A</v>
      </c>
      <c r="FI31" s="96" t="e">
        <f t="shared" si="945"/>
        <v>#N/A</v>
      </c>
      <c r="FJ31" s="96" t="e">
        <f t="shared" si="946"/>
        <v>#N/A</v>
      </c>
      <c r="FK31" s="96" t="e">
        <f t="shared" si="947"/>
        <v>#N/A</v>
      </c>
      <c r="FL31" s="96" t="e">
        <f t="shared" si="948"/>
        <v>#N/A</v>
      </c>
      <c r="FM31" s="96" t="e">
        <f t="shared" si="949"/>
        <v>#N/A</v>
      </c>
      <c r="FN31" s="96" t="e">
        <f t="shared" si="950"/>
        <v>#N/A</v>
      </c>
      <c r="FO31" s="96" t="e">
        <f t="shared" si="951"/>
        <v>#N/A</v>
      </c>
      <c r="FP31" s="96" t="e">
        <f t="shared" si="952"/>
        <v>#N/A</v>
      </c>
      <c r="FQ31" s="96" t="e">
        <f t="shared" si="953"/>
        <v>#N/A</v>
      </c>
      <c r="FR31" s="96" t="e">
        <f t="shared" si="954"/>
        <v>#N/A</v>
      </c>
      <c r="FS31" s="96" t="e">
        <f t="shared" si="955"/>
        <v>#N/A</v>
      </c>
      <c r="FT31" s="96" t="e">
        <f t="shared" si="956"/>
        <v>#N/A</v>
      </c>
      <c r="FU31" s="96" t="e">
        <f t="shared" si="957"/>
        <v>#N/A</v>
      </c>
      <c r="FV31" s="96" t="e">
        <f t="shared" si="958"/>
        <v>#N/A</v>
      </c>
      <c r="FW31" s="96" t="e">
        <f t="shared" si="959"/>
        <v>#N/A</v>
      </c>
      <c r="FX31" s="96" t="e">
        <f t="shared" si="960"/>
        <v>#N/A</v>
      </c>
      <c r="FY31" s="96" t="e">
        <f t="shared" si="961"/>
        <v>#N/A</v>
      </c>
      <c r="FZ31" s="96" t="e">
        <f t="shared" si="962"/>
        <v>#N/A</v>
      </c>
      <c r="GA31" s="96" t="e">
        <f t="shared" si="963"/>
        <v>#N/A</v>
      </c>
      <c r="GB31" s="96" t="e">
        <f t="shared" si="964"/>
        <v>#N/A</v>
      </c>
      <c r="GC31" s="96" t="e">
        <f t="shared" si="965"/>
        <v>#N/A</v>
      </c>
      <c r="GD31" s="96" t="e">
        <f t="shared" si="966"/>
        <v>#N/A</v>
      </c>
      <c r="GE31" s="96" t="e">
        <f t="shared" si="967"/>
        <v>#N/A</v>
      </c>
      <c r="GF31" s="96" t="e">
        <f t="shared" si="968"/>
        <v>#N/A</v>
      </c>
      <c r="GG31" s="96" t="e">
        <f t="shared" si="969"/>
        <v>#N/A</v>
      </c>
      <c r="GH31" s="96" t="e">
        <f t="shared" si="970"/>
        <v>#N/A</v>
      </c>
      <c r="GI31" s="96" t="e">
        <f t="shared" si="971"/>
        <v>#N/A</v>
      </c>
      <c r="GJ31" s="96" t="e">
        <f t="shared" si="972"/>
        <v>#N/A</v>
      </c>
      <c r="GK31" s="96" t="e">
        <f t="shared" si="973"/>
        <v>#N/A</v>
      </c>
      <c r="GL31" s="96" t="e">
        <f t="shared" si="974"/>
        <v>#N/A</v>
      </c>
      <c r="GM31" s="96" t="e">
        <f t="shared" si="975"/>
        <v>#N/A</v>
      </c>
      <c r="GN31" s="96" t="e">
        <f t="shared" si="976"/>
        <v>#N/A</v>
      </c>
      <c r="GO31" s="96" t="e">
        <f t="shared" si="977"/>
        <v>#N/A</v>
      </c>
      <c r="GP31" s="96" t="e">
        <f t="shared" si="978"/>
        <v>#N/A</v>
      </c>
      <c r="GQ31" s="96" t="e">
        <f t="shared" si="979"/>
        <v>#N/A</v>
      </c>
      <c r="GR31" s="96" t="e">
        <f t="shared" si="980"/>
        <v>#N/A</v>
      </c>
      <c r="GS31" s="96" t="e">
        <f t="shared" si="981"/>
        <v>#N/A</v>
      </c>
      <c r="GT31" s="96" t="e">
        <f t="shared" si="982"/>
        <v>#N/A</v>
      </c>
      <c r="GU31" s="96" t="e">
        <f t="shared" si="983"/>
        <v>#N/A</v>
      </c>
      <c r="GV31" s="96" t="e">
        <f t="shared" si="984"/>
        <v>#N/A</v>
      </c>
      <c r="GW31" s="96" t="e">
        <f t="shared" si="985"/>
        <v>#N/A</v>
      </c>
      <c r="GX31" s="96" t="e">
        <f t="shared" si="986"/>
        <v>#N/A</v>
      </c>
      <c r="GY31" s="96" t="e">
        <f t="shared" si="987"/>
        <v>#N/A</v>
      </c>
      <c r="GZ31" s="96" t="e">
        <f t="shared" si="988"/>
        <v>#N/A</v>
      </c>
      <c r="HA31" s="96" t="e">
        <f t="shared" si="989"/>
        <v>#N/A</v>
      </c>
      <c r="HB31" s="96" t="e">
        <f t="shared" si="990"/>
        <v>#N/A</v>
      </c>
      <c r="HC31" s="96" t="e">
        <f t="shared" si="991"/>
        <v>#N/A</v>
      </c>
      <c r="HD31" s="96" t="e">
        <f t="shared" si="992"/>
        <v>#N/A</v>
      </c>
      <c r="HE31" s="96" t="e">
        <f t="shared" si="993"/>
        <v>#N/A</v>
      </c>
      <c r="HF31" s="96" t="e">
        <f t="shared" si="994"/>
        <v>#N/A</v>
      </c>
      <c r="HG31" s="96" t="e">
        <f t="shared" si="995"/>
        <v>#N/A</v>
      </c>
      <c r="HH31" s="96" t="e">
        <f t="shared" si="996"/>
        <v>#N/A</v>
      </c>
      <c r="HI31" s="96" t="e">
        <f t="shared" si="997"/>
        <v>#N/A</v>
      </c>
      <c r="HJ31" s="96" t="e">
        <f t="shared" si="998"/>
        <v>#N/A</v>
      </c>
      <c r="HK31" s="96" t="e">
        <f t="shared" si="999"/>
        <v>#N/A</v>
      </c>
      <c r="HL31" s="96" t="e">
        <f t="shared" si="1000"/>
        <v>#N/A</v>
      </c>
      <c r="HM31" s="96" t="e">
        <f t="shared" si="1001"/>
        <v>#N/A</v>
      </c>
      <c r="HN31" s="96" t="e">
        <f t="shared" si="1002"/>
        <v>#N/A</v>
      </c>
      <c r="HO31" s="96" t="e">
        <f t="shared" si="1003"/>
        <v>#N/A</v>
      </c>
      <c r="HP31" s="96" t="e">
        <f t="shared" si="1004"/>
        <v>#N/A</v>
      </c>
      <c r="HQ31" s="96" t="e">
        <f t="shared" si="1005"/>
        <v>#N/A</v>
      </c>
      <c r="HR31" s="96" t="e">
        <f t="shared" si="1006"/>
        <v>#N/A</v>
      </c>
      <c r="HS31" s="96" t="e">
        <f t="shared" si="1007"/>
        <v>#N/A</v>
      </c>
      <c r="HT31" s="96" t="e">
        <f t="shared" si="1008"/>
        <v>#N/A</v>
      </c>
      <c r="HU31" s="96" t="e">
        <f t="shared" si="1009"/>
        <v>#N/A</v>
      </c>
      <c r="HV31" s="96" t="e">
        <f t="shared" si="1010"/>
        <v>#N/A</v>
      </c>
      <c r="HW31" s="96" t="e">
        <f t="shared" si="1011"/>
        <v>#N/A</v>
      </c>
      <c r="HX31" s="96" t="e">
        <f t="shared" si="1012"/>
        <v>#N/A</v>
      </c>
      <c r="HY31" s="96" t="e">
        <f t="shared" si="1013"/>
        <v>#N/A</v>
      </c>
      <c r="HZ31" s="96" t="e">
        <f t="shared" si="1014"/>
        <v>#N/A</v>
      </c>
      <c r="IA31" s="96" t="e">
        <f t="shared" si="1015"/>
        <v>#N/A</v>
      </c>
      <c r="IB31" s="96" t="e">
        <f t="shared" si="1016"/>
        <v>#N/A</v>
      </c>
      <c r="IC31" s="96" t="e">
        <f t="shared" si="1017"/>
        <v>#N/A</v>
      </c>
      <c r="ID31" s="96" t="e">
        <f t="shared" si="1018"/>
        <v>#N/A</v>
      </c>
      <c r="IE31" s="96" t="e">
        <f t="shared" si="1019"/>
        <v>#N/A</v>
      </c>
      <c r="IF31" s="96" t="e">
        <f t="shared" si="1020"/>
        <v>#N/A</v>
      </c>
      <c r="IG31" s="96" t="e">
        <f t="shared" si="1021"/>
        <v>#N/A</v>
      </c>
      <c r="IH31" s="96" t="e">
        <f t="shared" si="1022"/>
        <v>#N/A</v>
      </c>
      <c r="II31" s="96" t="e">
        <f t="shared" si="1023"/>
        <v>#N/A</v>
      </c>
      <c r="IJ31" s="96" t="e">
        <f t="shared" si="1024"/>
        <v>#N/A</v>
      </c>
      <c r="IK31" s="96" t="e">
        <f t="shared" si="1025"/>
        <v>#N/A</v>
      </c>
      <c r="IL31" s="96" t="e">
        <f t="shared" si="1026"/>
        <v>#N/A</v>
      </c>
      <c r="IM31" s="96" t="e">
        <f t="shared" si="1027"/>
        <v>#N/A</v>
      </c>
      <c r="IN31" s="96" t="e">
        <f t="shared" si="1028"/>
        <v>#N/A</v>
      </c>
      <c r="IO31" s="96" t="e">
        <f t="shared" si="1029"/>
        <v>#N/A</v>
      </c>
      <c r="IP31" s="96" t="e">
        <f t="shared" si="1030"/>
        <v>#N/A</v>
      </c>
      <c r="IQ31" s="96" t="e">
        <f t="shared" si="1031"/>
        <v>#N/A</v>
      </c>
      <c r="IR31" s="96" t="e">
        <f t="shared" si="1032"/>
        <v>#N/A</v>
      </c>
      <c r="IS31" s="96" t="e">
        <f t="shared" si="1033"/>
        <v>#N/A</v>
      </c>
      <c r="IT31" s="96" t="e">
        <f t="shared" si="1034"/>
        <v>#N/A</v>
      </c>
      <c r="IU31" s="96" t="e">
        <f t="shared" si="1035"/>
        <v>#N/A</v>
      </c>
      <c r="IV31" s="96" t="e">
        <f t="shared" si="1036"/>
        <v>#N/A</v>
      </c>
      <c r="IW31" s="96" t="e">
        <f t="shared" si="1037"/>
        <v>#N/A</v>
      </c>
      <c r="IX31" s="96" t="e">
        <f t="shared" si="1038"/>
        <v>#N/A</v>
      </c>
      <c r="IY31" s="96" t="e">
        <f t="shared" si="1039"/>
        <v>#N/A</v>
      </c>
      <c r="IZ31" s="96" t="e">
        <f t="shared" si="1040"/>
        <v>#N/A</v>
      </c>
      <c r="JA31" s="96" t="e">
        <f t="shared" si="1041"/>
        <v>#N/A</v>
      </c>
      <c r="JB31" s="96" t="e">
        <f t="shared" si="1042"/>
        <v>#N/A</v>
      </c>
      <c r="JC31" s="96" t="e">
        <f t="shared" si="1043"/>
        <v>#N/A</v>
      </c>
      <c r="JD31" s="96" t="e">
        <f t="shared" si="1044"/>
        <v>#N/A</v>
      </c>
      <c r="JE31" s="96" t="e">
        <f t="shared" si="1045"/>
        <v>#N/A</v>
      </c>
      <c r="JF31" s="96" t="e">
        <f t="shared" si="1046"/>
        <v>#N/A</v>
      </c>
      <c r="JG31" s="96" t="e">
        <f t="shared" si="1047"/>
        <v>#N/A</v>
      </c>
      <c r="JH31" s="96" t="e">
        <f t="shared" si="1048"/>
        <v>#N/A</v>
      </c>
      <c r="JI31" s="96" t="e">
        <f t="shared" si="1049"/>
        <v>#N/A</v>
      </c>
      <c r="JJ31" s="96" t="e">
        <f t="shared" si="1050"/>
        <v>#N/A</v>
      </c>
      <c r="JK31" s="96" t="e">
        <f t="shared" si="1051"/>
        <v>#N/A</v>
      </c>
      <c r="JL31" s="96" t="e">
        <f t="shared" si="1052"/>
        <v>#N/A</v>
      </c>
      <c r="JM31" s="96" t="e">
        <f t="shared" si="1053"/>
        <v>#N/A</v>
      </c>
      <c r="JN31" s="96" t="e">
        <f t="shared" si="1054"/>
        <v>#N/A</v>
      </c>
      <c r="JO31" s="96" t="e">
        <f t="shared" si="1055"/>
        <v>#N/A</v>
      </c>
      <c r="JP31" s="96" t="e">
        <f t="shared" si="1056"/>
        <v>#N/A</v>
      </c>
      <c r="JQ31" s="96" t="e">
        <f t="shared" si="1057"/>
        <v>#N/A</v>
      </c>
      <c r="JR31" s="96" t="e">
        <f t="shared" si="1058"/>
        <v>#N/A</v>
      </c>
      <c r="JS31" s="96" t="e">
        <f t="shared" si="1059"/>
        <v>#N/A</v>
      </c>
      <c r="JT31" s="96" t="e">
        <f t="shared" si="1060"/>
        <v>#N/A</v>
      </c>
      <c r="JU31" s="96" t="e">
        <f t="shared" si="1061"/>
        <v>#N/A</v>
      </c>
      <c r="JV31" s="96" t="e">
        <f t="shared" si="1062"/>
        <v>#N/A</v>
      </c>
      <c r="JW31" s="96" t="e">
        <f t="shared" si="1063"/>
        <v>#N/A</v>
      </c>
      <c r="JX31" s="96" t="e">
        <f t="shared" si="1064"/>
        <v>#N/A</v>
      </c>
      <c r="JY31" s="96" t="e">
        <f t="shared" si="1065"/>
        <v>#N/A</v>
      </c>
      <c r="JZ31" s="96" t="e">
        <f t="shared" si="1066"/>
        <v>#N/A</v>
      </c>
      <c r="KA31" s="96" t="e">
        <f t="shared" si="1067"/>
        <v>#N/A</v>
      </c>
      <c r="KB31" s="96" t="e">
        <f t="shared" si="1068"/>
        <v>#N/A</v>
      </c>
      <c r="KC31" s="96" t="e">
        <f t="shared" si="1069"/>
        <v>#N/A</v>
      </c>
      <c r="KD31" s="96" t="e">
        <f t="shared" si="1070"/>
        <v>#N/A</v>
      </c>
      <c r="KE31" s="96" t="e">
        <f t="shared" si="1071"/>
        <v>#N/A</v>
      </c>
      <c r="KF31" s="96" t="e">
        <f t="shared" si="1072"/>
        <v>#N/A</v>
      </c>
      <c r="KG31" s="96" t="e">
        <f t="shared" si="1073"/>
        <v>#N/A</v>
      </c>
      <c r="KH31" s="96" t="e">
        <f t="shared" si="1074"/>
        <v>#N/A</v>
      </c>
      <c r="KI31" s="96" t="e">
        <f t="shared" si="1075"/>
        <v>#N/A</v>
      </c>
      <c r="KJ31" s="96" t="e">
        <f t="shared" si="1076"/>
        <v>#N/A</v>
      </c>
      <c r="KK31" s="96" t="e">
        <f t="shared" si="1077"/>
        <v>#N/A</v>
      </c>
      <c r="KL31" s="96" t="e">
        <f t="shared" si="1078"/>
        <v>#N/A</v>
      </c>
      <c r="KM31" s="96" t="e">
        <f t="shared" si="1079"/>
        <v>#N/A</v>
      </c>
      <c r="KN31" s="96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>
        <f>IF(VLOOKUP($A2,Deaths_since_10!$H:$KU,AA$1+2,FALSE)=0,NA(),VLOOKUP($A2,Deaths_since_10!$H:$KU,AA$1+2,FALSE))</f>
        <v>4943</v>
      </c>
      <c r="AB2">
        <f>IF(VLOOKUP($A2,Deaths_since_10!$H:$KU,AB$1+2,FALSE)=0,NA(),VLOOKUP($A2,Deaths_since_10!$H:$KU,AB$1+2,FALSE))</f>
        <v>5385</v>
      </c>
      <c r="AC2">
        <f>IF(VLOOKUP($A2,Deaths_since_10!$H:$KU,AC$1+2,FALSE)=0,NA(),VLOOKUP($A2,Deaths_since_10!$H:$KU,AC$1+2,FALSE))</f>
        <v>6171</v>
      </c>
      <c r="AD2">
        <f>IF(VLOOKUP($A2,Deaths_since_10!$H:$KU,AD$1+2,FALSE)=0,NA(),VLOOKUP($A2,Deaths_since_10!$H:$KU,AD$1+2,FALSE))</f>
        <v>7111</v>
      </c>
      <c r="AE2">
        <f>IF(VLOOKUP($A2,Deaths_since_10!$H:$KU,AE$1+2,FALSE)=0,NA(),VLOOKUP($A2,Deaths_since_10!$H:$KU,AE$1+2,FALSE))</f>
        <v>7993</v>
      </c>
      <c r="AF2">
        <f>IF(VLOOKUP($A2,Deaths_since_10!$H:$KU,AF$1+2,FALSE)=0,NA(),VLOOKUP($A2,Deaths_since_10!$H:$KU,AF$1+2,FALSE))</f>
        <v>8974</v>
      </c>
      <c r="AG2">
        <f>IF(VLOOKUP($A2,Deaths_since_10!$H:$KU,AG$1+2,FALSE)=0,NA(),VLOOKUP($A2,Deaths_since_10!$H:$KU,AG$1+2,FALSE))</f>
        <v>9892</v>
      </c>
      <c r="AH2">
        <f>IF(VLOOKUP($A2,Deaths_since_10!$H:$KU,AH$1+2,FALSE)=0,NA(),VLOOKUP($A2,Deaths_since_10!$H:$KU,AH$1+2,FALSE))</f>
        <v>10629</v>
      </c>
      <c r="AI2">
        <f>IF(VLOOKUP($A2,Deaths_since_10!$H:$KU,AI$1+2,FALSE)=0,NA(),VLOOKUP($A2,Deaths_since_10!$H:$KU,AI$1+2,FALSE))</f>
        <v>11347</v>
      </c>
      <c r="AJ2">
        <f>IF(VLOOKUP($A2,Deaths_since_10!$H:$KU,AJ$1+2,FALSE)=0,NA(),VLOOKUP($A2,Deaths_since_10!$H:$KU,AJ$1+2,FALSE))</f>
        <v>12129</v>
      </c>
      <c r="AK2">
        <f>IF(VLOOKUP($A2,Deaths_since_10!$H:$KU,AK$1+2,FALSE)=0,NA(),VLOOKUP($A2,Deaths_since_10!$H:$KU,AK$1+2,FALSE))</f>
        <v>12894</v>
      </c>
      <c r="AL2">
        <f>IF(VLOOKUP($A2,Deaths_since_10!$H:$KU,AL$1+2,FALSE)=0,NA(),VLOOKUP($A2,Deaths_since_10!$H:$KU,AL$1+2,FALSE))</f>
        <v>13759</v>
      </c>
      <c r="AM2">
        <f>IF(VLOOKUP($A2,Deaths_since_10!$H:$KU,AM$1+2,FALSE)=0,NA(),VLOOKUP($A2,Deaths_since_10!$H:$KU,AM$1+2,FALSE))</f>
        <v>14607</v>
      </c>
      <c r="AN2">
        <f>IF(VLOOKUP($A2,Deaths_since_10!$H:$KU,AN$1+2,FALSE)=0,NA(),VLOOKUP($A2,Deaths_since_10!$H:$KU,AN$1+2,FALSE))</f>
        <v>15498</v>
      </c>
      <c r="AO2">
        <f>IF(VLOOKUP($A2,Deaths_since_10!$H:$KU,AO$1+2,FALSE)=0,NA(),VLOOKUP($A2,Deaths_since_10!$H:$KU,AO$1+2,FALSE))</f>
        <v>16095</v>
      </c>
      <c r="AP2">
        <f>IF(VLOOKUP($A2,Deaths_since_10!$H:$KU,AP$1+2,FALSE)=0,NA(),VLOOKUP($A2,Deaths_since_10!$H:$KU,AP$1+2,FALSE))</f>
        <v>16550</v>
      </c>
      <c r="AQ2">
        <f>IF(VLOOKUP($A2,Deaths_since_10!$H:$KU,AQ$1+2,FALSE)=0,NA(),VLOOKUP($A2,Deaths_since_10!$H:$KU,AQ$1+2,FALSE))</f>
        <v>17378</v>
      </c>
      <c r="AR2">
        <f>IF(VLOOKUP($A2,Deaths_since_10!$H:$KU,AR$1+2,FALSE)=0,NA(),VLOOKUP($A2,Deaths_since_10!$H:$KU,AR$1+2,FALSE))</f>
        <v>18151</v>
      </c>
      <c r="AS2" t="e">
        <f>IF(VLOOKUP($A2,Deaths_since_10!$H:$KU,AS$1+2,FALSE)=0,NA(),VLOOKUP($A2,Deaths_since_10!$H:$KU,AS$1+2,FALSE))</f>
        <v>#N/A</v>
      </c>
      <c r="AT2" t="e">
        <f>IF(VLOOKUP($A2,Deaths_since_10!$H:$KU,AT$1+2,FALSE)=0,NA(),VLOOKUP($A2,Deaths_since_10!$H:$KU,AT$1+2,FALSE))</f>
        <v>#N/A</v>
      </c>
      <c r="AU2" t="e">
        <f>IF(VLOOKUP($A2,Deaths_since_10!$H:$KU,AU$1+2,FALSE)=0,NA(),VLOOKUP($A2,Deaths_since_10!$H:$KU,AU$1+2,FALSE))</f>
        <v>#N/A</v>
      </c>
      <c r="AV2" t="e">
        <f>IF(VLOOKUP($A2,Deaths_since_10!$H:$KU,AV$1+2,FALSE)=0,NA(),VLOOKUP($A2,Deaths_since_10!$H:$KU,AV$1+2,FALSE))</f>
        <v>#N/A</v>
      </c>
      <c r="AW2" t="e">
        <f>IF(VLOOKUP($A2,Deaths_since_10!$H:$KU,AW$1+2,FALSE)=0,NA(),VLOOKUP($A2,Deaths_since_10!$H:$KU,AW$1+2,FALSE))</f>
        <v>#N/A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3874</v>
      </c>
      <c r="AD3">
        <f>IF(VLOOKUP($A3,Deaths_since_10!$H:$KU,AD$1+2,FALSE)=0,NA(),VLOOKUP($A3,Deaths_since_10!$H:$KU,AD$1+2,FALSE))</f>
        <v>4760</v>
      </c>
      <c r="AE3">
        <f>IF(VLOOKUP($A3,Deaths_since_10!$H:$KU,AE$1+2,FALSE)=0,NA(),VLOOKUP($A3,Deaths_since_10!$H:$KU,AE$1+2,FALSE))</f>
        <v>5929</v>
      </c>
      <c r="AF3">
        <f>IF(VLOOKUP($A3,Deaths_since_10!$H:$KU,AF$1+2,FALSE)=0,NA(),VLOOKUP($A3,Deaths_since_10!$H:$KU,AF$1+2,FALSE))</f>
        <v>7090</v>
      </c>
      <c r="AG3">
        <f>IF(VLOOKUP($A3,Deaths_since_10!$H:$KU,AG$1+2,FALSE)=0,NA(),VLOOKUP($A3,Deaths_since_10!$H:$KU,AG$1+2,FALSE))</f>
        <v>8408</v>
      </c>
      <c r="AH3">
        <f>IF(VLOOKUP($A3,Deaths_since_10!$H:$KU,AH$1+2,FALSE)=0,NA(),VLOOKUP($A3,Deaths_since_10!$H:$KU,AH$1+2,FALSE))</f>
        <v>9619</v>
      </c>
      <c r="AI3">
        <f>IF(VLOOKUP($A3,Deaths_since_10!$H:$KU,AI$1+2,FALSE)=0,NA(),VLOOKUP($A3,Deaths_since_10!$H:$KU,AI$1+2,FALSE))</f>
        <v>10783</v>
      </c>
      <c r="AJ3">
        <f>IF(VLOOKUP($A3,Deaths_since_10!$H:$KU,AJ$1+2,FALSE)=0,NA(),VLOOKUP($A3,Deaths_since_10!$H:$KU,AJ$1+2,FALSE))</f>
        <v>12794</v>
      </c>
      <c r="AK3">
        <f>IF(VLOOKUP($A3,Deaths_since_10!$H:$KU,AK$1+2,FALSE)=0,NA(),VLOOKUP($A3,Deaths_since_10!$H:$KU,AK$1+2,FALSE))</f>
        <v>14704</v>
      </c>
      <c r="AL3">
        <f>IF(VLOOKUP($A3,Deaths_since_10!$H:$KU,AL$1+2,FALSE)=0,NA(),VLOOKUP($A3,Deaths_since_10!$H:$KU,AL$1+2,FALSE))</f>
        <v>16544</v>
      </c>
      <c r="AM3">
        <f>IF(VLOOKUP($A3,Deaths_since_10!$H:$KU,AM$1+2,FALSE)=0,NA(),VLOOKUP($A3,Deaths_since_10!$H:$KU,AM$1+2,FALSE))</f>
        <v>18595</v>
      </c>
      <c r="AN3">
        <f>IF(VLOOKUP($A3,Deaths_since_10!$H:$KU,AN$1+2,FALSE)=0,NA(),VLOOKUP($A3,Deaths_since_10!$H:$KU,AN$1+2,FALSE))</f>
        <v>20471</v>
      </c>
      <c r="AO3">
        <f>IF(VLOOKUP($A3,Deaths_since_10!$H:$KU,AO$1+2,FALSE)=0,NA(),VLOOKUP($A3,Deaths_since_10!$H:$KU,AO$1+2,FALSE))</f>
        <v>22029</v>
      </c>
      <c r="AP3">
        <f>IF(VLOOKUP($A3,Deaths_since_10!$H:$KU,AP$1+2,FALSE)=0,NA(),VLOOKUP($A3,Deaths_since_10!$H:$KU,AP$1+2,FALSE))</f>
        <v>23538</v>
      </c>
      <c r="AQ3">
        <f>IF(VLOOKUP($A3,Deaths_since_10!$H:$KU,AQ$1+2,FALSE)=0,NA(),VLOOKUP($A3,Deaths_since_10!$H:$KU,AQ$1+2,FALSE))</f>
        <v>25843</v>
      </c>
      <c r="AR3">
        <f>IF(VLOOKUP($A3,Deaths_since_10!$H:$KU,AR$1+2,FALSE)=0,NA(),VLOOKUP($A3,Deaths_since_10!$H:$KU,AR$1+2,FALSE))</f>
        <v>28338</v>
      </c>
      <c r="AS3">
        <f>IF(VLOOKUP($A3,Deaths_since_10!$H:$KU,AS$1+2,FALSE)=0,NA(),VLOOKUP($A3,Deaths_since_10!$H:$KU,AS$1+2,FALSE))</f>
        <v>32930</v>
      </c>
      <c r="AT3">
        <f>IF(VLOOKUP($A3,Deaths_since_10!$H:$KU,AT$1+2,FALSE)=0,NA(),VLOOKUP($A3,Deaths_since_10!$H:$KU,AT$1+2,FALSE))</f>
        <v>36787</v>
      </c>
      <c r="AU3">
        <f>IF(VLOOKUP($A3,Deaths_since_10!$H:$KU,AU$1+2,FALSE)=0,NA(),VLOOKUP($A3,Deaths_since_10!$H:$KU,AU$1+2,FALSE))</f>
        <v>38664</v>
      </c>
      <c r="AV3">
        <f>IF(VLOOKUP($A3,Deaths_since_10!$H:$KU,AV$1+2,FALSE)=0,NA(),VLOOKUP($A3,Deaths_since_10!$H:$KU,AV$1+2,FALSE))</f>
        <v>40661</v>
      </c>
      <c r="AW3">
        <f>IF(VLOOKUP($A3,Deaths_since_10!$H:$KU,AW$1+2,FALSE)=0,NA(),VLOOKUP($A3,Deaths_since_10!$H:$KU,AW$1+2,FALSE))</f>
        <v>42094</v>
      </c>
      <c r="AX3">
        <f>IF(VLOOKUP($A3,Deaths_since_10!$H:$KU,AX$1+2,FALSE)=0,NA(),VLOOKUP($A3,Deaths_since_10!$H:$KU,AX$1+2,FALSE))</f>
        <v>44444</v>
      </c>
      <c r="AY3">
        <f>IF(VLOOKUP($A3,Deaths_since_10!$H:$KU,AY$1+2,FALSE)=0,NA(),VLOOKUP($A3,Deaths_since_10!$H:$KU,AY$1+2,FALSE))</f>
        <v>46583</v>
      </c>
      <c r="AZ3" t="e">
        <f>IF(VLOOKUP($A3,Deaths_since_10!$H:$KU,AZ$1+2,FALSE)=0,NA(),VLOOKUP($A3,Deaths_since_10!$H:$KU,AZ$1+2,FALSE))</f>
        <v>#N/A</v>
      </c>
      <c r="BA3" t="e">
        <f>IF(VLOOKUP($A3,Deaths_since_10!$H:$KU,BA$1+2,FALSE)=0,NA(),VLOOKUP($A3,Deaths_since_10!$H:$KU,BA$1+2,FALSE))</f>
        <v>#N/A</v>
      </c>
      <c r="BB3" t="e">
        <f>IF(VLOOKUP($A3,Deaths_since_10!$H:$KU,BB$1+2,FALSE)=0,NA(),VLOOKUP($A3,Deaths_since_10!$H:$KU,BB$1+2,FALSE))</f>
        <v>#N/A</v>
      </c>
      <c r="BC3" t="e">
        <f>IF(VLOOKUP($A3,Deaths_since_10!$H:$KU,BC$1+2,FALSE)=0,NA(),VLOOKUP($A3,Deaths_since_10!$H:$KU,BC$1+2,FALSE))</f>
        <v>#N/A</v>
      </c>
      <c r="BD3" t="e">
        <f>IF(VLOOKUP($A3,Deaths_since_10!$H:$KU,BD$1+2,FALSE)=0,NA(),VLOOKUP($A3,Deaths_since_10!$H:$KU,BD$1+2,FALSE))</f>
        <v>#N/A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>
        <f>IF(VLOOKUP($A4,Deaths_since_10!$H:$KU,AP$1+2,FALSE)=0,NA(),VLOOKUP($A4,Deaths_since_10!$H:$KU,AP$1+2,FALSE))</f>
        <v>15887</v>
      </c>
      <c r="AQ4">
        <f>IF(VLOOKUP($A4,Deaths_since_10!$H:$KU,AQ$1+2,FALSE)=0,NA(),VLOOKUP($A4,Deaths_since_10!$H:$KU,AQ$1+2,FALSE))</f>
        <v>16523</v>
      </c>
      <c r="AR4">
        <f>IF(VLOOKUP($A4,Deaths_since_10!$H:$KU,AR$1+2,FALSE)=0,NA(),VLOOKUP($A4,Deaths_since_10!$H:$KU,AR$1+2,FALSE))</f>
        <v>17127</v>
      </c>
      <c r="AS4">
        <f>IF(VLOOKUP($A4,Deaths_since_10!$H:$KU,AS$1+2,FALSE)=0,NA(),VLOOKUP($A4,Deaths_since_10!$H:$KU,AS$1+2,FALSE))</f>
        <v>17669</v>
      </c>
      <c r="AT4">
        <f>IF(VLOOKUP($A4,Deaths_since_10!$H:$KU,AT$1+2,FALSE)=0,NA(),VLOOKUP($A4,Deaths_since_10!$H:$KU,AT$1+2,FALSE))</f>
        <v>18279</v>
      </c>
      <c r="AU4">
        <f>IF(VLOOKUP($A4,Deaths_since_10!$H:$KU,AU$1+2,FALSE)=0,NA(),VLOOKUP($A4,Deaths_since_10!$H:$KU,AU$1+2,FALSE))</f>
        <v>18849</v>
      </c>
      <c r="AV4">
        <f>IF(VLOOKUP($A4,Deaths_since_10!$H:$KU,AV$1+2,FALSE)=0,NA(),VLOOKUP($A4,Deaths_since_10!$H:$KU,AV$1+2,FALSE))</f>
        <v>19468</v>
      </c>
      <c r="AW4">
        <f>IF(VLOOKUP($A4,Deaths_since_10!$H:$KU,AW$1+2,FALSE)=0,NA(),VLOOKUP($A4,Deaths_since_10!$H:$KU,AW$1+2,FALSE))</f>
        <v>19899</v>
      </c>
      <c r="AX4">
        <f>IF(VLOOKUP($A4,Deaths_since_10!$H:$KU,AX$1+2,FALSE)=0,NA(),VLOOKUP($A4,Deaths_since_10!$H:$KU,AX$1+2,FALSE))</f>
        <v>20465</v>
      </c>
      <c r="AY4">
        <f>IF(VLOOKUP($A4,Deaths_since_10!$H:$KU,AY$1+2,FALSE)=0,NA(),VLOOKUP($A4,Deaths_since_10!$H:$KU,AY$1+2,FALSE))</f>
        <v>21067</v>
      </c>
      <c r="AZ4">
        <f>IF(VLOOKUP($A4,Deaths_since_10!$H:$KU,AZ$1+2,FALSE)=0,NA(),VLOOKUP($A4,Deaths_since_10!$H:$KU,AZ$1+2,FALSE))</f>
        <v>21645</v>
      </c>
      <c r="BA4">
        <f>IF(VLOOKUP($A4,Deaths_since_10!$H:$KU,BA$1+2,FALSE)=0,NA(),VLOOKUP($A4,Deaths_since_10!$H:$KU,BA$1+2,FALSE))</f>
        <v>22170</v>
      </c>
      <c r="BB4">
        <f>IF(VLOOKUP($A4,Deaths_since_10!$H:$KU,BB$1+2,FALSE)=0,NA(),VLOOKUP($A4,Deaths_since_10!$H:$KU,BB$1+2,FALSE))</f>
        <v>22745</v>
      </c>
      <c r="BC4">
        <f>IF(VLOOKUP($A4,Deaths_since_10!$H:$KU,BC$1+2,FALSE)=0,NA(),VLOOKUP($A4,Deaths_since_10!$H:$KU,BC$1+2,FALSE))</f>
        <v>23227</v>
      </c>
      <c r="BD4">
        <f>IF(VLOOKUP($A4,Deaths_since_10!$H:$KU,BD$1+2,FALSE)=0,NA(),VLOOKUP($A4,Deaths_since_10!$H:$KU,BD$1+2,FALSE))</f>
        <v>23660</v>
      </c>
      <c r="BE4">
        <f>IF(VLOOKUP($A4,Deaths_since_10!$H:$KU,BE$1+2,FALSE)=0,NA(),VLOOKUP($A4,Deaths_since_10!$H:$KU,BE$1+2,FALSE))</f>
        <v>24114</v>
      </c>
      <c r="BF4">
        <f>IF(VLOOKUP($A4,Deaths_since_10!$H:$KU,BF$1+2,FALSE)=0,NA(),VLOOKUP($A4,Deaths_since_10!$H:$KU,BF$1+2,FALSE))</f>
        <v>24648</v>
      </c>
      <c r="BG4">
        <f>IF(VLOOKUP($A4,Deaths_since_10!$H:$KU,BG$1+2,FALSE)=0,NA(),VLOOKUP($A4,Deaths_since_10!$H:$KU,BG$1+2,FALSE))</f>
        <v>25085</v>
      </c>
      <c r="BH4" t="e">
        <f>IF(VLOOKUP($A4,Deaths_since_10!$H:$KU,BH$1+2,FALSE)=0,NA(),VLOOKUP($A4,Deaths_since_10!$H:$KU,BH$1+2,FALSE))</f>
        <v>#N/A</v>
      </c>
      <c r="BI4" t="e">
        <f>IF(VLOOKUP($A4,Deaths_since_10!$H:$KU,BI$1+2,FALSE)=0,NA(),VLOOKUP($A4,Deaths_since_10!$H:$KU,BI$1+2,FALSE))</f>
        <v>#N/A</v>
      </c>
      <c r="BJ4" t="e">
        <f>IF(VLOOKUP($A4,Deaths_since_10!$H:$KU,BJ$1+2,FALSE)=0,NA(),VLOOKUP($A4,Deaths_since_10!$H:$KU,BJ$1+2,FALSE))</f>
        <v>#N/A</v>
      </c>
      <c r="BK4" t="e">
        <f>IF(VLOOKUP($A4,Deaths_since_10!$H:$KU,BK$1+2,FALSE)=0,NA(),VLOOKUP($A4,Deaths_since_10!$H:$KU,BK$1+2,FALSE))</f>
        <v>#N/A</v>
      </c>
      <c r="BL4" t="e">
        <f>IF(VLOOKUP($A4,Deaths_since_10!$H:$KU,BL$1+2,FALSE)=0,NA(),VLOOKUP($A4,Deaths_since_10!$H:$KU,BL$1+2,FALSE))</f>
        <v>#N/A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>
        <f>IF(VLOOKUP($A5,Deaths_since_10!$H:$KU,BX$1+2,FALSE)=0,NA(),VLOOKUP($A5,Deaths_since_10!$H:$KU,BX$1+2,FALSE))</f>
        <v>3333</v>
      </c>
      <c r="BY5">
        <f>IF(VLOOKUP($A5,Deaths_since_10!$H:$KU,BY$1+2,FALSE)=0,NA(),VLOOKUP($A5,Deaths_since_10!$H:$KU,BY$1+2,FALSE))</f>
        <v>3335</v>
      </c>
      <c r="BZ5">
        <f>IF(VLOOKUP($A5,Deaths_since_10!$H:$KU,BZ$1+2,FALSE)=0,NA(),VLOOKUP($A5,Deaths_since_10!$H:$KU,BZ$1+2,FALSE))</f>
        <v>3335</v>
      </c>
      <c r="CA5">
        <f>IF(VLOOKUP($A5,Deaths_since_10!$H:$KU,CA$1+2,FALSE)=0,NA(),VLOOKUP($A5,Deaths_since_10!$H:$KU,CA$1+2,FALSE))</f>
        <v>3337</v>
      </c>
      <c r="CB5">
        <f>IF(VLOOKUP($A5,Deaths_since_10!$H:$KU,CB$1+2,FALSE)=0,NA(),VLOOKUP($A5,Deaths_since_10!$H:$KU,CB$1+2,FALSE))</f>
        <v>3339</v>
      </c>
      <c r="CC5">
        <f>IF(VLOOKUP($A5,Deaths_since_10!$H:$KU,CC$1+2,FALSE)=0,NA(),VLOOKUP($A5,Deaths_since_10!$H:$KU,CC$1+2,FALSE))</f>
        <v>3340</v>
      </c>
      <c r="CD5">
        <f>IF(VLOOKUP($A5,Deaths_since_10!$H:$KU,CD$1+2,FALSE)=0,NA(),VLOOKUP($A5,Deaths_since_10!$H:$KU,CD$1+2,FALSE))</f>
        <v>3343</v>
      </c>
      <c r="CE5">
        <f>IF(VLOOKUP($A5,Deaths_since_10!$H:$KU,CE$1+2,FALSE)=0,NA(),VLOOKUP($A5,Deaths_since_10!$H:$KU,CE$1+2,FALSE))</f>
        <v>3343</v>
      </c>
      <c r="CF5">
        <f>IF(VLOOKUP($A5,Deaths_since_10!$H:$KU,CF$1+2,FALSE)=0,NA(),VLOOKUP($A5,Deaths_since_10!$H:$KU,CF$1+2,FALSE))</f>
        <v>3345</v>
      </c>
      <c r="CG5">
        <f>IF(VLOOKUP($A5,Deaths_since_10!$H:$KU,CG$1+2,FALSE)=0,NA(),VLOOKUP($A5,Deaths_since_10!$H:$KU,CG$1+2,FALSE))</f>
        <v>3345</v>
      </c>
      <c r="CH5">
        <f>IF(VLOOKUP($A5,Deaths_since_10!$H:$KU,CH$1+2,FALSE)=0,NA(),VLOOKUP($A5,Deaths_since_10!$H:$KU,CH$1+2,FALSE))</f>
        <v>3346</v>
      </c>
      <c r="CI5">
        <f>IF(VLOOKUP($A5,Deaths_since_10!$H:$KU,CI$1+2,FALSE)=0,NA(),VLOOKUP($A5,Deaths_since_10!$H:$KU,CI$1+2,FALSE))</f>
        <v>3346</v>
      </c>
      <c r="CJ5">
        <f>IF(VLOOKUP($A5,Deaths_since_10!$H:$KU,CJ$1+2,FALSE)=0,NA(),VLOOKUP($A5,Deaths_since_10!$H:$KU,CJ$1+2,FALSE))</f>
        <v>4636</v>
      </c>
      <c r="CK5">
        <f>IF(VLOOKUP($A5,Deaths_since_10!$H:$KU,CK$1+2,FALSE)=0,NA(),VLOOKUP($A5,Deaths_since_10!$H:$KU,CK$1+2,FALSE))</f>
        <v>4636</v>
      </c>
      <c r="CL5">
        <f>IF(VLOOKUP($A5,Deaths_since_10!$H:$KU,CL$1+2,FALSE)=0,NA(),VLOOKUP($A5,Deaths_since_10!$H:$KU,CL$1+2,FALSE))</f>
        <v>4636</v>
      </c>
      <c r="CM5">
        <f>IF(VLOOKUP($A5,Deaths_since_10!$H:$KU,CM$1+2,FALSE)=0,NA(),VLOOKUP($A5,Deaths_since_10!$H:$KU,CM$1+2,FALSE))</f>
        <v>4636</v>
      </c>
      <c r="CN5">
        <f>IF(VLOOKUP($A5,Deaths_since_10!$H:$KU,CN$1+2,FALSE)=0,NA(),VLOOKUP($A5,Deaths_since_10!$H:$KU,CN$1+2,FALSE))</f>
        <v>4636</v>
      </c>
      <c r="CO5">
        <f>IF(VLOOKUP($A5,Deaths_since_10!$H:$KU,CO$1+2,FALSE)=0,NA(),VLOOKUP($A5,Deaths_since_10!$H:$KU,CO$1+2,FALSE))</f>
        <v>4636</v>
      </c>
      <c r="CP5" t="e">
        <f>IF(VLOOKUP($A5,Deaths_since_10!$H:$KU,CP$1+2,FALSE)=0,NA(),VLOOKUP($A5,Deaths_since_10!$H:$KU,CP$1+2,FALSE))</f>
        <v>#N/A</v>
      </c>
      <c r="CQ5" t="e">
        <f>IF(VLOOKUP($A5,Deaths_since_10!$H:$KU,CQ$1+2,FALSE)=0,NA(),VLOOKUP($A5,Deaths_since_10!$H:$KU,CQ$1+2,FALSE))</f>
        <v>#N/A</v>
      </c>
      <c r="CR5" t="e">
        <f>IF(VLOOKUP($A5,Deaths_since_10!$H:$KU,CR$1+2,FALSE)=0,NA(),VLOOKUP($A5,Deaths_since_10!$H:$KU,CR$1+2,FALSE))</f>
        <v>#N/A</v>
      </c>
      <c r="CS5" t="e">
        <f>IF(VLOOKUP($A5,Deaths_since_10!$H:$KU,CS$1+2,FALSE)=0,NA(),VLOOKUP($A5,Deaths_since_10!$H:$KU,CS$1+2,FALSE))</f>
        <v>#N/A</v>
      </c>
      <c r="CT5" t="e">
        <f>IF(VLOOKUP($A5,Deaths_since_10!$H:$KU,CT$1+2,FALSE)=0,NA(),VLOOKUP($A5,Deaths_since_10!$H:$KU,CT$1+2,FALSE))</f>
        <v>#N/A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4414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>
        <f>IF(VLOOKUP($A6,Deaths_since_10!$H:$KU,AF$1+2,FALSE)=0,NA(),VLOOKUP($A6,Deaths_since_10!$H:$KU,AF$1+2,FALSE))</f>
        <v>8093</v>
      </c>
      <c r="AG6">
        <f>IF(VLOOKUP($A6,Deaths_since_10!$H:$KU,AG$1+2,FALSE)=0,NA(),VLOOKUP($A6,Deaths_since_10!$H:$KU,AG$1+2,FALSE))</f>
        <v>8926</v>
      </c>
      <c r="AH6">
        <f>IF(VLOOKUP($A6,Deaths_since_10!$H:$KU,AH$1+2,FALSE)=0,NA(),VLOOKUP($A6,Deaths_since_10!$H:$KU,AH$1+2,FALSE))</f>
        <v>10343</v>
      </c>
      <c r="AI6">
        <f>IF(VLOOKUP($A6,Deaths_since_10!$H:$KU,AI$1+2,FALSE)=0,NA(),VLOOKUP($A6,Deaths_since_10!$H:$KU,AI$1+2,FALSE))</f>
        <v>10887</v>
      </c>
      <c r="AJ6">
        <f>IF(VLOOKUP($A6,Deaths_since_10!$H:$KU,AJ$1+2,FALSE)=0,NA(),VLOOKUP($A6,Deaths_since_10!$H:$KU,AJ$1+2,FALSE))</f>
        <v>12228</v>
      </c>
      <c r="AK6">
        <f>IF(VLOOKUP($A6,Deaths_since_10!$H:$KU,AK$1+2,FALSE)=0,NA(),VLOOKUP($A6,Deaths_since_10!$H:$KU,AK$1+2,FALSE))</f>
        <v>13215</v>
      </c>
      <c r="AL6">
        <f>IF(VLOOKUP($A6,Deaths_since_10!$H:$KU,AL$1+2,FALSE)=0,NA(),VLOOKUP($A6,Deaths_since_10!$H:$KU,AL$1+2,FALSE))</f>
        <v>13851</v>
      </c>
      <c r="AM6">
        <f>IF(VLOOKUP($A6,Deaths_since_10!$H:$KU,AM$1+2,FALSE)=0,NA(),VLOOKUP($A6,Deaths_since_10!$H:$KU,AM$1+2,FALSE))</f>
        <v>14412</v>
      </c>
      <c r="AN6">
        <f>IF(VLOOKUP($A6,Deaths_since_10!$H:$KU,AN$1+2,FALSE)=0,NA(),VLOOKUP($A6,Deaths_since_10!$H:$KU,AN$1+2,FALSE))</f>
        <v>14986</v>
      </c>
      <c r="AO6">
        <f>IF(VLOOKUP($A6,Deaths_since_10!$H:$KU,AO$1+2,FALSE)=0,NA(),VLOOKUP($A6,Deaths_since_10!$H:$KU,AO$1+2,FALSE))</f>
        <v>15748</v>
      </c>
      <c r="AP6">
        <f>IF(VLOOKUP($A6,Deaths_since_10!$H:$KU,AP$1+2,FALSE)=0,NA(),VLOOKUP($A6,Deaths_since_10!$H:$KU,AP$1+2,FALSE))</f>
        <v>17188</v>
      </c>
      <c r="AQ6">
        <f>IF(VLOOKUP($A6,Deaths_since_10!$H:$KU,AQ$1+2,FALSE)=0,NA(),VLOOKUP($A6,Deaths_since_10!$H:$KU,AQ$1+2,FALSE))</f>
        <v>17941</v>
      </c>
      <c r="AR6">
        <f>IF(VLOOKUP($A6,Deaths_since_10!$H:$KU,AR$1+2,FALSE)=0,NA(),VLOOKUP($A6,Deaths_since_10!$H:$KU,AR$1+2,FALSE))</f>
        <v>18703</v>
      </c>
      <c r="AS6">
        <f>IF(VLOOKUP($A6,Deaths_since_10!$H:$KU,AS$1+2,FALSE)=0,NA(),VLOOKUP($A6,Deaths_since_10!$H:$KU,AS$1+2,FALSE))</f>
        <v>19345</v>
      </c>
      <c r="AT6">
        <f>IF(VLOOKUP($A6,Deaths_since_10!$H:$KU,AT$1+2,FALSE)=0,NA(),VLOOKUP($A6,Deaths_since_10!$H:$KU,AT$1+2,FALSE))</f>
        <v>19744</v>
      </c>
      <c r="AU6">
        <f>IF(VLOOKUP($A6,Deaths_since_10!$H:$KU,AU$1+2,FALSE)=0,NA(),VLOOKUP($A6,Deaths_since_10!$H:$KU,AU$1+2,FALSE))</f>
        <v>20292</v>
      </c>
      <c r="AV6">
        <f>IF(VLOOKUP($A6,Deaths_since_10!$H:$KU,AV$1+2,FALSE)=0,NA(),VLOOKUP($A6,Deaths_since_10!$H:$KU,AV$1+2,FALSE))</f>
        <v>20829</v>
      </c>
      <c r="AW6">
        <f>IF(VLOOKUP($A6,Deaths_since_10!$H:$KU,AW$1+2,FALSE)=0,NA(),VLOOKUP($A6,Deaths_since_10!$H:$KU,AW$1+2,FALSE))</f>
        <v>21373</v>
      </c>
      <c r="AX6" t="e">
        <f>IF(VLOOKUP($A6,Deaths_since_10!$H:$KU,AX$1+2,FALSE)=0,NA(),VLOOKUP($A6,Deaths_since_10!$H:$KU,AX$1+2,FALSE))</f>
        <v>#N/A</v>
      </c>
      <c r="AY6" t="e">
        <f>IF(VLOOKUP($A6,Deaths_since_10!$H:$KU,AY$1+2,FALSE)=0,NA(),VLOOKUP($A6,Deaths_since_10!$H:$KU,AY$1+2,FALSE))</f>
        <v>#N/A</v>
      </c>
      <c r="AZ6" t="e">
        <f>IF(VLOOKUP($A6,Deaths_since_10!$H:$KU,AZ$1+2,FALSE)=0,NA(),VLOOKUP($A6,Deaths_since_10!$H:$KU,AZ$1+2,FALSE))</f>
        <v>#N/A</v>
      </c>
      <c r="BA6" t="e">
        <f>IF(VLOOKUP($A6,Deaths_since_10!$H:$KU,BA$1+2,FALSE)=0,NA(),VLOOKUP($A6,Deaths_since_10!$H:$KU,BA$1+2,FALSE))</f>
        <v>#N/A</v>
      </c>
      <c r="BB6" t="e">
        <f>IF(VLOOKUP($A6,Deaths_since_10!$H:$KU,BB$1+2,FALSE)=0,NA(),VLOOKUP($A6,Deaths_since_10!$H:$KU,BB$1+2,FALSE))</f>
        <v>#N/A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>
        <f>IF(VLOOKUP($A7,Deaths_since_10!$H:$KU,X$1+2,FALSE)=0,NA(),VLOOKUP($A7,Deaths_since_10!$H:$KU,X$1+2,FALSE))</f>
        <v>1584</v>
      </c>
      <c r="Y7">
        <f>IF(VLOOKUP($A7,Deaths_since_10!$H:$KU,Y$1+2,FALSE)=0,NA(),VLOOKUP($A7,Deaths_since_10!$H:$KU,Y$1+2,FALSE))</f>
        <v>1810</v>
      </c>
      <c r="Z7">
        <f>IF(VLOOKUP($A7,Deaths_since_10!$H:$KU,Z$1+2,FALSE)=0,NA(),VLOOKUP($A7,Deaths_since_10!$H:$KU,Z$1+2,FALSE))</f>
        <v>2016</v>
      </c>
      <c r="AA7">
        <f>IF(VLOOKUP($A7,Deaths_since_10!$H:$KU,AA$1+2,FALSE)=0,NA(),VLOOKUP($A7,Deaths_since_10!$H:$KU,AA$1+2,FALSE))</f>
        <v>2349</v>
      </c>
      <c r="AB7">
        <f>IF(VLOOKUP($A7,Deaths_since_10!$H:$KU,AB$1+2,FALSE)=0,NA(),VLOOKUP($A7,Deaths_since_10!$H:$KU,AB$1+2,FALSE))</f>
        <v>2607</v>
      </c>
      <c r="AC7">
        <f>IF(VLOOKUP($A7,Deaths_since_10!$H:$KU,AC$1+2,FALSE)=0,NA(),VLOOKUP($A7,Deaths_since_10!$H:$KU,AC$1+2,FALSE))</f>
        <v>2767</v>
      </c>
      <c r="AD7">
        <f>IF(VLOOKUP($A7,Deaths_since_10!$H:$KU,AD$1+2,FALSE)=0,NA(),VLOOKUP($A7,Deaths_since_10!$H:$KU,AD$1+2,FALSE))</f>
        <v>2736</v>
      </c>
      <c r="AE7">
        <f>IF(VLOOKUP($A7,Deaths_since_10!$H:$KU,AE$1+2,FALSE)=0,NA(),VLOOKUP($A7,Deaths_since_10!$H:$KU,AE$1+2,FALSE))</f>
        <v>3022</v>
      </c>
      <c r="AF7">
        <f>IF(VLOOKUP($A7,Deaths_since_10!$H:$KU,AF$1+2,FALSE)=0,NA(),VLOOKUP($A7,Deaths_since_10!$H:$KU,AF$1+2,FALSE))</f>
        <v>3194</v>
      </c>
      <c r="AG7">
        <f>IF(VLOOKUP($A7,Deaths_since_10!$H:$KU,AG$1+2,FALSE)=0,NA(),VLOOKUP($A7,Deaths_since_10!$H:$KU,AG$1+2,FALSE))</f>
        <v>3294</v>
      </c>
      <c r="AH7">
        <f>IF(VLOOKUP($A7,Deaths_since_10!$H:$KU,AH$1+2,FALSE)=0,NA(),VLOOKUP($A7,Deaths_since_10!$H:$KU,AH$1+2,FALSE))</f>
        <v>3804</v>
      </c>
      <c r="AI7">
        <f>IF(VLOOKUP($A7,Deaths_since_10!$H:$KU,AI$1+2,FALSE)=0,NA(),VLOOKUP($A7,Deaths_since_10!$H:$KU,AI$1+2,FALSE))</f>
        <v>4052</v>
      </c>
      <c r="AJ7">
        <f>IF(VLOOKUP($A7,Deaths_since_10!$H:$KU,AJ$1+2,FALSE)=0,NA(),VLOOKUP($A7,Deaths_since_10!$H:$KU,AJ$1+2,FALSE))</f>
        <v>4352</v>
      </c>
      <c r="AK7">
        <f>IF(VLOOKUP($A7,Deaths_since_10!$H:$KU,AK$1+2,FALSE)=0,NA(),VLOOKUP($A7,Deaths_since_10!$H:$KU,AK$1+2,FALSE))</f>
        <v>4459</v>
      </c>
      <c r="AL7">
        <f>IF(VLOOKUP($A7,Deaths_since_10!$H:$KU,AL$1+2,FALSE)=0,NA(),VLOOKUP($A7,Deaths_since_10!$H:$KU,AL$1+2,FALSE))</f>
        <v>4586</v>
      </c>
      <c r="AM7">
        <f>IF(VLOOKUP($A7,Deaths_since_10!$H:$KU,AM$1+2,FALSE)=0,NA(),VLOOKUP($A7,Deaths_since_10!$H:$KU,AM$1+2,FALSE))</f>
        <v>4862</v>
      </c>
      <c r="AN7">
        <f>IF(VLOOKUP($A7,Deaths_since_10!$H:$KU,AN$1+2,FALSE)=0,NA(),VLOOKUP($A7,Deaths_since_10!$H:$KU,AN$1+2,FALSE))</f>
        <v>5033</v>
      </c>
      <c r="AO7">
        <f>IF(VLOOKUP($A7,Deaths_since_10!$H:$KU,AO$1+2,FALSE)=0,NA(),VLOOKUP($A7,Deaths_since_10!$H:$KU,AO$1+2,FALSE))</f>
        <v>5279</v>
      </c>
      <c r="AP7" t="e">
        <f>IF(VLOOKUP($A7,Deaths_since_10!$H:$KU,AP$1+2,FALSE)=0,NA(),VLOOKUP($A7,Deaths_since_10!$H:$KU,AP$1+2,FALSE))</f>
        <v>#N/A</v>
      </c>
      <c r="AQ7" t="e">
        <f>IF(VLOOKUP($A7,Deaths_since_10!$H:$KU,AQ$1+2,FALSE)=0,NA(),VLOOKUP($A7,Deaths_since_10!$H:$KU,AQ$1+2,FALSE))</f>
        <v>#N/A</v>
      </c>
      <c r="AR7" t="e">
        <f>IF(VLOOKUP($A7,Deaths_since_10!$H:$KU,AR$1+2,FALSE)=0,NA(),VLOOKUP($A7,Deaths_since_10!$H:$KU,AR$1+2,FALSE))</f>
        <v>#N/A</v>
      </c>
      <c r="AS7" t="e">
        <f>IF(VLOOKUP($A7,Deaths_since_10!$H:$KU,AS$1+2,FALSE)=0,NA(),VLOOKUP($A7,Deaths_since_10!$H:$KU,AS$1+2,FALSE))</f>
        <v>#N/A</v>
      </c>
      <c r="AT7" t="e">
        <f>IF(VLOOKUP($A7,Deaths_since_10!$H:$KU,AT$1+2,FALSE)=0,NA(),VLOOKUP($A7,Deaths_since_10!$H:$KU,AT$1+2,FALSE))</f>
        <v>#N/A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>
        <f>IF(VLOOKUP($A8,Deaths_since_10!$H:$KU,AE$1+2,FALSE)=0,NA(),VLOOKUP($A8,Deaths_since_10!$H:$KU,AE$1+2,FALSE))</f>
        <v>12641</v>
      </c>
      <c r="AF8">
        <f>IF(VLOOKUP($A8,Deaths_since_10!$H:$KU,AF$1+2,FALSE)=0,NA(),VLOOKUP($A8,Deaths_since_10!$H:$KU,AF$1+2,FALSE))</f>
        <v>13341</v>
      </c>
      <c r="AG8">
        <f>IF(VLOOKUP($A8,Deaths_since_10!$H:$KU,AG$1+2,FALSE)=0,NA(),VLOOKUP($A8,Deaths_since_10!$H:$KU,AG$1+2,FALSE))</f>
        <v>14045</v>
      </c>
      <c r="AH8">
        <f>IF(VLOOKUP($A8,Deaths_since_10!$H:$KU,AH$1+2,FALSE)=0,NA(),VLOOKUP($A8,Deaths_since_10!$H:$KU,AH$1+2,FALSE))</f>
        <v>14792</v>
      </c>
      <c r="AI8">
        <f>IF(VLOOKUP($A8,Deaths_since_10!$H:$KU,AI$1+2,FALSE)=0,NA(),VLOOKUP($A8,Deaths_since_10!$H:$KU,AI$1+2,FALSE))</f>
        <v>15447</v>
      </c>
      <c r="AJ8">
        <f>IF(VLOOKUP($A8,Deaths_since_10!$H:$KU,AJ$1+2,FALSE)=0,NA(),VLOOKUP($A8,Deaths_since_10!$H:$KU,AJ$1+2,FALSE))</f>
        <v>16081</v>
      </c>
      <c r="AK8">
        <f>IF(VLOOKUP($A8,Deaths_since_10!$H:$KU,AK$1+2,FALSE)=0,NA(),VLOOKUP($A8,Deaths_since_10!$H:$KU,AK$1+2,FALSE))</f>
        <v>16606</v>
      </c>
      <c r="AL8">
        <f>IF(VLOOKUP($A8,Deaths_since_10!$H:$KU,AL$1+2,FALSE)=0,NA(),VLOOKUP($A8,Deaths_since_10!$H:$KU,AL$1+2,FALSE))</f>
        <v>17209</v>
      </c>
      <c r="AM8">
        <f>IF(VLOOKUP($A8,Deaths_since_10!$H:$KU,AM$1+2,FALSE)=0,NA(),VLOOKUP($A8,Deaths_since_10!$H:$KU,AM$1+2,FALSE))</f>
        <v>17756</v>
      </c>
      <c r="AN8">
        <f>IF(VLOOKUP($A8,Deaths_since_10!$H:$KU,AN$1+2,FALSE)=0,NA(),VLOOKUP($A8,Deaths_since_10!$H:$KU,AN$1+2,FALSE))</f>
        <v>18056</v>
      </c>
      <c r="AO8">
        <f>IF(VLOOKUP($A8,Deaths_since_10!$H:$KU,AO$1+2,FALSE)=0,NA(),VLOOKUP($A8,Deaths_since_10!$H:$KU,AO$1+2,FALSE))</f>
        <v>18708</v>
      </c>
      <c r="AP8">
        <f>IF(VLOOKUP($A8,Deaths_since_10!$H:$KU,AP$1+2,FALSE)=0,NA(),VLOOKUP($A8,Deaths_since_10!$H:$KU,AP$1+2,FALSE))</f>
        <v>19315</v>
      </c>
      <c r="AQ8">
        <f>IF(VLOOKUP($A8,Deaths_since_10!$H:$KU,AQ$1+2,FALSE)=0,NA(),VLOOKUP($A8,Deaths_since_10!$H:$KU,AQ$1+2,FALSE))</f>
        <v>20002</v>
      </c>
      <c r="AR8">
        <f>IF(VLOOKUP($A8,Deaths_since_10!$H:$KU,AR$1+2,FALSE)=0,NA(),VLOOKUP($A8,Deaths_since_10!$H:$KU,AR$1+2,FALSE))</f>
        <v>20043</v>
      </c>
      <c r="AS8">
        <f>IF(VLOOKUP($A8,Deaths_since_10!$H:$KU,AS$1+2,FALSE)=0,NA(),VLOOKUP($A8,Deaths_since_10!$H:$KU,AS$1+2,FALSE))</f>
        <v>20453</v>
      </c>
      <c r="AT8">
        <f>IF(VLOOKUP($A8,Deaths_since_10!$H:$KU,AT$1+2,FALSE)=0,NA(),VLOOKUP($A8,Deaths_since_10!$H:$KU,AT$1+2,FALSE))</f>
        <v>20852</v>
      </c>
      <c r="AU8">
        <f>IF(VLOOKUP($A8,Deaths_since_10!$H:$KU,AU$1+2,FALSE)=0,NA(),VLOOKUP($A8,Deaths_since_10!$H:$KU,AU$1+2,FALSE))</f>
        <v>21282</v>
      </c>
      <c r="AV8">
        <f>IF(VLOOKUP($A8,Deaths_since_10!$H:$KU,AV$1+2,FALSE)=0,NA(),VLOOKUP($A8,Deaths_since_10!$H:$KU,AV$1+2,FALSE))</f>
        <v>21717</v>
      </c>
      <c r="AW8" t="e">
        <f>IF(VLOOKUP($A8,Deaths_since_10!$H:$KU,AW$1+2,FALSE)=0,NA(),VLOOKUP($A8,Deaths_since_10!$H:$KU,AW$1+2,FALSE))</f>
        <v>#N/A</v>
      </c>
      <c r="AX8" t="e">
        <f>IF(VLOOKUP($A8,Deaths_since_10!$H:$KU,AX$1+2,FALSE)=0,NA(),VLOOKUP($A8,Deaths_since_10!$H:$KU,AX$1+2,FALSE))</f>
        <v>#N/A</v>
      </c>
      <c r="AY8" t="e">
        <f>IF(VLOOKUP($A8,Deaths_since_10!$H:$KU,AY$1+2,FALSE)=0,NA(),VLOOKUP($A8,Deaths_since_10!$H:$KU,AY$1+2,FALSE))</f>
        <v>#N/A</v>
      </c>
      <c r="AZ8" t="e">
        <f>IF(VLOOKUP($A8,Deaths_since_10!$H:$KU,AZ$1+2,FALSE)=0,NA(),VLOOKUP($A8,Deaths_since_10!$H:$KU,AZ$1+2,FALSE))</f>
        <v>#N/A</v>
      </c>
      <c r="BA8" t="e">
        <f>IF(VLOOKUP($A8,Deaths_since_10!$H:$KU,BA$1+2,FALSE)=0,NA(),VLOOKUP($A8,Deaths_since_10!$H:$KU,BA$1+2,FALSE))</f>
        <v>#N/A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6">
        <f>(G2/B2)^(1/5)-1</f>
        <v>0.47577316159455196</v>
      </c>
      <c r="H14" s="96">
        <f t="shared" ref="H14:BS14" si="302">(H2/C2)^(1/5)-1</f>
        <v>0.47996576656540446</v>
      </c>
      <c r="I14" s="96">
        <f t="shared" si="302"/>
        <v>0.56721338021581857</v>
      </c>
      <c r="J14" s="96">
        <f t="shared" si="302"/>
        <v>0.45724293460350629</v>
      </c>
      <c r="K14" s="96">
        <f t="shared" si="302"/>
        <v>0.3844280551246313</v>
      </c>
      <c r="L14" s="96">
        <f t="shared" si="302"/>
        <v>0.33108431554633166</v>
      </c>
      <c r="M14" s="96">
        <f t="shared" si="302"/>
        <v>0.31764419159315649</v>
      </c>
      <c r="N14" s="96">
        <f t="shared" si="302"/>
        <v>0.26433216777748192</v>
      </c>
      <c r="O14" s="96">
        <f t="shared" si="302"/>
        <v>0.25110066863380553</v>
      </c>
      <c r="P14" s="96">
        <f t="shared" si="302"/>
        <v>0.21225276364631673</v>
      </c>
      <c r="Q14" s="96">
        <f t="shared" si="302"/>
        <v>0.1990641741051542</v>
      </c>
      <c r="R14" s="96">
        <f t="shared" si="302"/>
        <v>0.219627223303684</v>
      </c>
      <c r="S14" s="96">
        <f t="shared" si="302"/>
        <v>0.24892768561407141</v>
      </c>
      <c r="T14" s="96">
        <f t="shared" si="302"/>
        <v>0.23817929415649886</v>
      </c>
      <c r="U14" s="96">
        <f t="shared" si="302"/>
        <v>0.24803917982554546</v>
      </c>
      <c r="V14" s="96">
        <f t="shared" si="302"/>
        <v>0.25322906695391389</v>
      </c>
      <c r="W14" s="96">
        <f t="shared" si="302"/>
        <v>0.2537039239304868</v>
      </c>
      <c r="X14" s="96">
        <f t="shared" si="302"/>
        <v>0.23438238599839045</v>
      </c>
      <c r="Y14" s="96">
        <f t="shared" si="302"/>
        <v>0.24014905621610727</v>
      </c>
      <c r="Z14" s="96">
        <f t="shared" si="302"/>
        <v>0.25081000553383781</v>
      </c>
      <c r="AA14" s="96">
        <f t="shared" si="302"/>
        <v>0.22484762430866589</v>
      </c>
      <c r="AB14" s="96">
        <f t="shared" si="302"/>
        <v>0.17968273930468603</v>
      </c>
      <c r="AC14" s="96">
        <f t="shared" si="302"/>
        <v>0.16095729529568481</v>
      </c>
      <c r="AD14" s="96">
        <f t="shared" si="302"/>
        <v>0.14514541360157862</v>
      </c>
      <c r="AE14" s="96">
        <f t="shared" si="302"/>
        <v>0.13095470904326301</v>
      </c>
      <c r="AF14" s="96">
        <f t="shared" si="302"/>
        <v>0.12667612374240367</v>
      </c>
      <c r="AG14" s="96">
        <f t="shared" si="302"/>
        <v>0.12932691838639299</v>
      </c>
      <c r="AH14" s="96">
        <f t="shared" si="302"/>
        <v>0.11487806818288648</v>
      </c>
      <c r="AI14" s="96">
        <f t="shared" si="302"/>
        <v>9.7968991923232718E-2</v>
      </c>
      <c r="AJ14" s="96">
        <f t="shared" si="302"/>
        <v>8.6983712511308653E-2</v>
      </c>
      <c r="AK14" s="96">
        <f t="shared" si="302"/>
        <v>7.5177878073787952E-2</v>
      </c>
      <c r="AL14" s="96">
        <f t="shared" si="302"/>
        <v>6.8219625400392836E-2</v>
      </c>
      <c r="AM14" s="96">
        <f t="shared" si="302"/>
        <v>6.5647877907554886E-2</v>
      </c>
      <c r="AN14" s="96">
        <f t="shared" si="302"/>
        <v>6.4336412711738955E-2</v>
      </c>
      <c r="AO14" s="96">
        <f t="shared" si="302"/>
        <v>5.8213254669662762E-2</v>
      </c>
      <c r="AP14" s="96">
        <f t="shared" si="302"/>
        <v>5.1192046901827881E-2</v>
      </c>
      <c r="AQ14" s="96">
        <f t="shared" si="302"/>
        <v>4.7810109854246718E-2</v>
      </c>
      <c r="AR14" s="96">
        <f t="shared" si="302"/>
        <v>4.4402506673502318E-2</v>
      </c>
      <c r="AS14" s="96" t="e">
        <f t="shared" si="302"/>
        <v>#N/A</v>
      </c>
      <c r="AT14" s="96" t="e">
        <f t="shared" si="302"/>
        <v>#N/A</v>
      </c>
      <c r="AU14" s="96" t="e">
        <f t="shared" si="302"/>
        <v>#N/A</v>
      </c>
      <c r="AV14" s="96" t="e">
        <f t="shared" si="302"/>
        <v>#N/A</v>
      </c>
      <c r="AW14" s="96" t="e">
        <f t="shared" si="302"/>
        <v>#N/A</v>
      </c>
      <c r="AX14" s="96" t="e">
        <f t="shared" si="302"/>
        <v>#N/A</v>
      </c>
      <c r="AY14" s="96" t="e">
        <f t="shared" si="302"/>
        <v>#N/A</v>
      </c>
      <c r="AZ14" s="96" t="e">
        <f t="shared" si="302"/>
        <v>#N/A</v>
      </c>
      <c r="BA14" s="96" t="e">
        <f t="shared" si="302"/>
        <v>#N/A</v>
      </c>
      <c r="BB14" s="96" t="e">
        <f t="shared" si="302"/>
        <v>#N/A</v>
      </c>
      <c r="BC14" s="96" t="e">
        <f t="shared" si="302"/>
        <v>#N/A</v>
      </c>
      <c r="BD14" s="96" t="e">
        <f t="shared" si="302"/>
        <v>#N/A</v>
      </c>
      <c r="BE14" s="96" t="e">
        <f t="shared" si="302"/>
        <v>#N/A</v>
      </c>
      <c r="BF14" s="96" t="e">
        <f t="shared" si="302"/>
        <v>#N/A</v>
      </c>
      <c r="BG14" s="96" t="e">
        <f t="shared" si="302"/>
        <v>#N/A</v>
      </c>
      <c r="BH14" s="96" t="e">
        <f t="shared" si="302"/>
        <v>#N/A</v>
      </c>
      <c r="BI14" s="96" t="e">
        <f t="shared" si="302"/>
        <v>#N/A</v>
      </c>
      <c r="BJ14" s="96" t="e">
        <f t="shared" si="302"/>
        <v>#N/A</v>
      </c>
      <c r="BK14" s="96" t="e">
        <f t="shared" si="302"/>
        <v>#N/A</v>
      </c>
      <c r="BL14" s="96" t="e">
        <f t="shared" si="302"/>
        <v>#N/A</v>
      </c>
      <c r="BM14" s="96" t="e">
        <f t="shared" si="302"/>
        <v>#N/A</v>
      </c>
      <c r="BN14" s="96" t="e">
        <f t="shared" si="302"/>
        <v>#N/A</v>
      </c>
      <c r="BO14" s="96" t="e">
        <f t="shared" si="302"/>
        <v>#N/A</v>
      </c>
      <c r="BP14" s="96" t="e">
        <f t="shared" si="302"/>
        <v>#N/A</v>
      </c>
      <c r="BQ14" s="96" t="e">
        <f t="shared" si="302"/>
        <v>#N/A</v>
      </c>
      <c r="BR14" s="96" t="e">
        <f t="shared" si="302"/>
        <v>#N/A</v>
      </c>
      <c r="BS14" s="96" t="e">
        <f t="shared" si="302"/>
        <v>#N/A</v>
      </c>
      <c r="BT14" s="96" t="e">
        <f t="shared" ref="BT14:EE14" si="303">(BT2/BO2)^(1/5)-1</f>
        <v>#N/A</v>
      </c>
      <c r="BU14" s="96" t="e">
        <f t="shared" si="303"/>
        <v>#N/A</v>
      </c>
      <c r="BV14" s="96" t="e">
        <f t="shared" si="303"/>
        <v>#N/A</v>
      </c>
      <c r="BW14" s="96" t="e">
        <f t="shared" si="303"/>
        <v>#N/A</v>
      </c>
      <c r="BX14" s="96" t="e">
        <f t="shared" si="303"/>
        <v>#N/A</v>
      </c>
      <c r="BY14" s="96" t="e">
        <f t="shared" si="303"/>
        <v>#N/A</v>
      </c>
      <c r="BZ14" s="96" t="e">
        <f t="shared" si="303"/>
        <v>#N/A</v>
      </c>
      <c r="CA14" s="96" t="e">
        <f t="shared" si="303"/>
        <v>#N/A</v>
      </c>
      <c r="CB14" s="96" t="e">
        <f t="shared" si="303"/>
        <v>#N/A</v>
      </c>
      <c r="CC14" s="96" t="e">
        <f t="shared" si="303"/>
        <v>#N/A</v>
      </c>
      <c r="CD14" s="96" t="e">
        <f t="shared" si="303"/>
        <v>#N/A</v>
      </c>
      <c r="CE14" s="96" t="e">
        <f t="shared" si="303"/>
        <v>#N/A</v>
      </c>
      <c r="CF14" s="96" t="e">
        <f t="shared" si="303"/>
        <v>#N/A</v>
      </c>
      <c r="CG14" s="96" t="e">
        <f t="shared" si="303"/>
        <v>#N/A</v>
      </c>
      <c r="CH14" s="96" t="e">
        <f t="shared" si="303"/>
        <v>#N/A</v>
      </c>
      <c r="CI14" s="96" t="e">
        <f t="shared" si="303"/>
        <v>#N/A</v>
      </c>
      <c r="CJ14" s="96" t="e">
        <f t="shared" si="303"/>
        <v>#N/A</v>
      </c>
      <c r="CK14" s="96" t="e">
        <f t="shared" si="303"/>
        <v>#N/A</v>
      </c>
      <c r="CL14" s="96" t="e">
        <f t="shared" si="303"/>
        <v>#N/A</v>
      </c>
      <c r="CM14" s="96" t="e">
        <f t="shared" si="303"/>
        <v>#N/A</v>
      </c>
      <c r="CN14" s="96" t="e">
        <f t="shared" si="303"/>
        <v>#N/A</v>
      </c>
      <c r="CO14" s="96" t="e">
        <f t="shared" si="303"/>
        <v>#N/A</v>
      </c>
      <c r="CP14" s="96" t="e">
        <f t="shared" si="303"/>
        <v>#N/A</v>
      </c>
      <c r="CQ14" s="96" t="e">
        <f t="shared" si="303"/>
        <v>#N/A</v>
      </c>
      <c r="CR14" s="96" t="e">
        <f t="shared" si="303"/>
        <v>#N/A</v>
      </c>
      <c r="CS14" s="96" t="e">
        <f t="shared" si="303"/>
        <v>#N/A</v>
      </c>
      <c r="CT14" s="96" t="e">
        <f t="shared" si="303"/>
        <v>#N/A</v>
      </c>
      <c r="CU14" s="96" t="e">
        <f t="shared" si="303"/>
        <v>#N/A</v>
      </c>
      <c r="CV14" s="96" t="e">
        <f t="shared" si="303"/>
        <v>#N/A</v>
      </c>
      <c r="CW14" s="96" t="e">
        <f t="shared" si="303"/>
        <v>#N/A</v>
      </c>
      <c r="CX14" s="96" t="e">
        <f t="shared" si="303"/>
        <v>#N/A</v>
      </c>
      <c r="CY14" s="96" t="e">
        <f t="shared" si="303"/>
        <v>#N/A</v>
      </c>
      <c r="CZ14" s="96" t="e">
        <f t="shared" si="303"/>
        <v>#N/A</v>
      </c>
      <c r="DA14" s="96" t="e">
        <f t="shared" si="303"/>
        <v>#N/A</v>
      </c>
      <c r="DB14" s="96" t="e">
        <f t="shared" si="303"/>
        <v>#N/A</v>
      </c>
      <c r="DC14" s="96" t="e">
        <f t="shared" si="303"/>
        <v>#N/A</v>
      </c>
      <c r="DD14" s="96" t="e">
        <f t="shared" si="303"/>
        <v>#N/A</v>
      </c>
      <c r="DE14" s="96" t="e">
        <f t="shared" si="303"/>
        <v>#N/A</v>
      </c>
      <c r="DF14" s="96" t="e">
        <f t="shared" si="303"/>
        <v>#N/A</v>
      </c>
      <c r="DG14" s="96" t="e">
        <f t="shared" si="303"/>
        <v>#N/A</v>
      </c>
      <c r="DH14" s="96" t="e">
        <f t="shared" si="303"/>
        <v>#N/A</v>
      </c>
      <c r="DI14" s="96" t="e">
        <f t="shared" si="303"/>
        <v>#N/A</v>
      </c>
      <c r="DJ14" s="96" t="e">
        <f t="shared" si="303"/>
        <v>#N/A</v>
      </c>
      <c r="DK14" s="96" t="e">
        <f t="shared" si="303"/>
        <v>#N/A</v>
      </c>
      <c r="DL14" s="96" t="e">
        <f t="shared" si="303"/>
        <v>#N/A</v>
      </c>
      <c r="DM14" s="96" t="e">
        <f t="shared" si="303"/>
        <v>#N/A</v>
      </c>
      <c r="DN14" s="96" t="e">
        <f t="shared" si="303"/>
        <v>#N/A</v>
      </c>
      <c r="DO14" s="96" t="e">
        <f t="shared" si="303"/>
        <v>#N/A</v>
      </c>
      <c r="DP14" s="96" t="e">
        <f t="shared" si="303"/>
        <v>#N/A</v>
      </c>
      <c r="DQ14" s="96" t="e">
        <f t="shared" si="303"/>
        <v>#N/A</v>
      </c>
      <c r="DR14" s="96" t="e">
        <f t="shared" si="303"/>
        <v>#N/A</v>
      </c>
      <c r="DS14" s="96" t="e">
        <f t="shared" si="303"/>
        <v>#N/A</v>
      </c>
      <c r="DT14" s="96" t="e">
        <f t="shared" si="303"/>
        <v>#N/A</v>
      </c>
      <c r="DU14" s="96" t="e">
        <f t="shared" si="303"/>
        <v>#N/A</v>
      </c>
      <c r="DV14" s="96" t="e">
        <f t="shared" si="303"/>
        <v>#N/A</v>
      </c>
      <c r="DW14" s="96" t="e">
        <f t="shared" si="303"/>
        <v>#N/A</v>
      </c>
      <c r="DX14" s="96" t="e">
        <f t="shared" si="303"/>
        <v>#N/A</v>
      </c>
      <c r="DY14" s="96" t="e">
        <f t="shared" si="303"/>
        <v>#N/A</v>
      </c>
      <c r="DZ14" s="96" t="e">
        <f t="shared" si="303"/>
        <v>#N/A</v>
      </c>
      <c r="EA14" s="96" t="e">
        <f t="shared" si="303"/>
        <v>#N/A</v>
      </c>
      <c r="EB14" s="96" t="e">
        <f t="shared" si="303"/>
        <v>#N/A</v>
      </c>
      <c r="EC14" s="96" t="e">
        <f t="shared" si="303"/>
        <v>#N/A</v>
      </c>
      <c r="ED14" s="96" t="e">
        <f t="shared" si="303"/>
        <v>#N/A</v>
      </c>
      <c r="EE14" s="96" t="e">
        <f t="shared" si="303"/>
        <v>#N/A</v>
      </c>
      <c r="EF14" s="96" t="e">
        <f t="shared" ref="EF14:GQ14" si="304">(EF2/EA2)^(1/5)-1</f>
        <v>#N/A</v>
      </c>
      <c r="EG14" s="96" t="e">
        <f t="shared" si="304"/>
        <v>#N/A</v>
      </c>
      <c r="EH14" s="96" t="e">
        <f t="shared" si="304"/>
        <v>#N/A</v>
      </c>
      <c r="EI14" s="96" t="e">
        <f t="shared" si="304"/>
        <v>#N/A</v>
      </c>
      <c r="EJ14" s="96" t="e">
        <f t="shared" si="304"/>
        <v>#N/A</v>
      </c>
      <c r="EK14" s="96" t="e">
        <f t="shared" si="304"/>
        <v>#N/A</v>
      </c>
      <c r="EL14" s="96" t="e">
        <f t="shared" si="304"/>
        <v>#N/A</v>
      </c>
      <c r="EM14" s="96" t="e">
        <f t="shared" si="304"/>
        <v>#N/A</v>
      </c>
      <c r="EN14" s="96" t="e">
        <f t="shared" si="304"/>
        <v>#N/A</v>
      </c>
      <c r="EO14" s="96" t="e">
        <f t="shared" si="304"/>
        <v>#N/A</v>
      </c>
      <c r="EP14" s="96" t="e">
        <f t="shared" si="304"/>
        <v>#N/A</v>
      </c>
      <c r="EQ14" s="96" t="e">
        <f t="shared" si="304"/>
        <v>#N/A</v>
      </c>
      <c r="ER14" s="96" t="e">
        <f t="shared" si="304"/>
        <v>#N/A</v>
      </c>
      <c r="ES14" s="96" t="e">
        <f t="shared" si="304"/>
        <v>#N/A</v>
      </c>
      <c r="ET14" s="96" t="e">
        <f t="shared" si="304"/>
        <v>#N/A</v>
      </c>
      <c r="EU14" s="96" t="e">
        <f t="shared" si="304"/>
        <v>#N/A</v>
      </c>
      <c r="EV14" s="96" t="e">
        <f t="shared" si="304"/>
        <v>#N/A</v>
      </c>
      <c r="EW14" s="96" t="e">
        <f t="shared" si="304"/>
        <v>#N/A</v>
      </c>
      <c r="EX14" s="96" t="e">
        <f t="shared" si="304"/>
        <v>#N/A</v>
      </c>
      <c r="EY14" s="96" t="e">
        <f t="shared" si="304"/>
        <v>#N/A</v>
      </c>
      <c r="EZ14" s="96" t="e">
        <f t="shared" si="304"/>
        <v>#N/A</v>
      </c>
      <c r="FA14" s="96" t="e">
        <f t="shared" si="304"/>
        <v>#N/A</v>
      </c>
      <c r="FB14" s="96" t="e">
        <f t="shared" si="304"/>
        <v>#N/A</v>
      </c>
      <c r="FC14" s="96" t="e">
        <f t="shared" si="304"/>
        <v>#N/A</v>
      </c>
      <c r="FD14" s="96" t="e">
        <f t="shared" si="304"/>
        <v>#N/A</v>
      </c>
      <c r="FE14" s="96" t="e">
        <f t="shared" si="304"/>
        <v>#N/A</v>
      </c>
      <c r="FF14" s="96" t="e">
        <f t="shared" si="304"/>
        <v>#N/A</v>
      </c>
      <c r="FG14" s="96" t="e">
        <f t="shared" si="304"/>
        <v>#N/A</v>
      </c>
      <c r="FH14" s="96" t="e">
        <f t="shared" si="304"/>
        <v>#N/A</v>
      </c>
      <c r="FI14" s="96" t="e">
        <f t="shared" si="304"/>
        <v>#N/A</v>
      </c>
      <c r="FJ14" s="96" t="e">
        <f t="shared" si="304"/>
        <v>#N/A</v>
      </c>
      <c r="FK14" s="96" t="e">
        <f t="shared" si="304"/>
        <v>#N/A</v>
      </c>
      <c r="FL14" s="96" t="e">
        <f t="shared" si="304"/>
        <v>#N/A</v>
      </c>
      <c r="FM14" s="96" t="e">
        <f t="shared" si="304"/>
        <v>#N/A</v>
      </c>
      <c r="FN14" s="96" t="e">
        <f t="shared" si="304"/>
        <v>#N/A</v>
      </c>
      <c r="FO14" s="96" t="e">
        <f t="shared" si="304"/>
        <v>#N/A</v>
      </c>
      <c r="FP14" s="96" t="e">
        <f t="shared" si="304"/>
        <v>#N/A</v>
      </c>
      <c r="FQ14" s="96" t="e">
        <f t="shared" si="304"/>
        <v>#N/A</v>
      </c>
      <c r="FR14" s="96" t="e">
        <f t="shared" si="304"/>
        <v>#N/A</v>
      </c>
      <c r="FS14" s="96" t="e">
        <f t="shared" si="304"/>
        <v>#N/A</v>
      </c>
      <c r="FT14" s="96" t="e">
        <f t="shared" si="304"/>
        <v>#N/A</v>
      </c>
      <c r="FU14" s="96" t="e">
        <f t="shared" si="304"/>
        <v>#N/A</v>
      </c>
      <c r="FV14" s="96" t="e">
        <f t="shared" si="304"/>
        <v>#N/A</v>
      </c>
      <c r="FW14" s="96" t="e">
        <f t="shared" si="304"/>
        <v>#N/A</v>
      </c>
      <c r="FX14" s="96" t="e">
        <f t="shared" si="304"/>
        <v>#N/A</v>
      </c>
      <c r="FY14" s="96" t="e">
        <f t="shared" si="304"/>
        <v>#N/A</v>
      </c>
      <c r="FZ14" s="96" t="e">
        <f t="shared" si="304"/>
        <v>#N/A</v>
      </c>
      <c r="GA14" s="96" t="e">
        <f t="shared" si="304"/>
        <v>#N/A</v>
      </c>
      <c r="GB14" s="96" t="e">
        <f t="shared" si="304"/>
        <v>#N/A</v>
      </c>
      <c r="GC14" s="96" t="e">
        <f t="shared" si="304"/>
        <v>#N/A</v>
      </c>
      <c r="GD14" s="96" t="e">
        <f t="shared" si="304"/>
        <v>#N/A</v>
      </c>
      <c r="GE14" s="96" t="e">
        <f t="shared" si="304"/>
        <v>#N/A</v>
      </c>
      <c r="GF14" s="96" t="e">
        <f t="shared" si="304"/>
        <v>#N/A</v>
      </c>
      <c r="GG14" s="96" t="e">
        <f t="shared" si="304"/>
        <v>#N/A</v>
      </c>
      <c r="GH14" s="96" t="e">
        <f t="shared" si="304"/>
        <v>#N/A</v>
      </c>
      <c r="GI14" s="96" t="e">
        <f t="shared" si="304"/>
        <v>#N/A</v>
      </c>
      <c r="GJ14" s="96" t="e">
        <f t="shared" si="304"/>
        <v>#N/A</v>
      </c>
      <c r="GK14" s="96" t="e">
        <f t="shared" si="304"/>
        <v>#N/A</v>
      </c>
      <c r="GL14" s="96" t="e">
        <f t="shared" si="304"/>
        <v>#N/A</v>
      </c>
      <c r="GM14" s="96" t="e">
        <f t="shared" si="304"/>
        <v>#N/A</v>
      </c>
      <c r="GN14" s="96" t="e">
        <f t="shared" si="304"/>
        <v>#N/A</v>
      </c>
      <c r="GO14" s="96" t="e">
        <f t="shared" si="304"/>
        <v>#N/A</v>
      </c>
      <c r="GP14" s="96" t="e">
        <f t="shared" si="304"/>
        <v>#N/A</v>
      </c>
      <c r="GQ14" s="96" t="e">
        <f t="shared" si="304"/>
        <v>#N/A</v>
      </c>
      <c r="GR14" s="96" t="e">
        <f t="shared" ref="GR14:JC14" si="305">(GR2/GM2)^(1/5)-1</f>
        <v>#N/A</v>
      </c>
      <c r="GS14" s="96" t="e">
        <f t="shared" si="305"/>
        <v>#N/A</v>
      </c>
      <c r="GT14" s="96" t="e">
        <f t="shared" si="305"/>
        <v>#N/A</v>
      </c>
      <c r="GU14" s="96" t="e">
        <f t="shared" si="305"/>
        <v>#N/A</v>
      </c>
      <c r="GV14" s="96" t="e">
        <f t="shared" si="305"/>
        <v>#N/A</v>
      </c>
      <c r="GW14" s="96" t="e">
        <f t="shared" si="305"/>
        <v>#N/A</v>
      </c>
      <c r="GX14" s="96" t="e">
        <f t="shared" si="305"/>
        <v>#N/A</v>
      </c>
      <c r="GY14" s="96" t="e">
        <f t="shared" si="305"/>
        <v>#N/A</v>
      </c>
      <c r="GZ14" s="96" t="e">
        <f t="shared" si="305"/>
        <v>#N/A</v>
      </c>
      <c r="HA14" s="96" t="e">
        <f t="shared" si="305"/>
        <v>#N/A</v>
      </c>
      <c r="HB14" s="96" t="e">
        <f t="shared" si="305"/>
        <v>#N/A</v>
      </c>
      <c r="HC14" s="96" t="e">
        <f t="shared" si="305"/>
        <v>#N/A</v>
      </c>
      <c r="HD14" s="96" t="e">
        <f t="shared" si="305"/>
        <v>#N/A</v>
      </c>
      <c r="HE14" s="96" t="e">
        <f t="shared" si="305"/>
        <v>#N/A</v>
      </c>
      <c r="HF14" s="96" t="e">
        <f t="shared" si="305"/>
        <v>#N/A</v>
      </c>
      <c r="HG14" s="96" t="e">
        <f t="shared" si="305"/>
        <v>#N/A</v>
      </c>
      <c r="HH14" s="96" t="e">
        <f t="shared" si="305"/>
        <v>#N/A</v>
      </c>
      <c r="HI14" s="96" t="e">
        <f t="shared" si="305"/>
        <v>#N/A</v>
      </c>
      <c r="HJ14" s="96" t="e">
        <f t="shared" si="305"/>
        <v>#N/A</v>
      </c>
      <c r="HK14" s="96" t="e">
        <f t="shared" si="305"/>
        <v>#N/A</v>
      </c>
      <c r="HL14" s="96" t="e">
        <f t="shared" si="305"/>
        <v>#N/A</v>
      </c>
      <c r="HM14" s="96" t="e">
        <f t="shared" si="305"/>
        <v>#N/A</v>
      </c>
      <c r="HN14" s="96" t="e">
        <f t="shared" si="305"/>
        <v>#N/A</v>
      </c>
      <c r="HO14" s="96" t="e">
        <f t="shared" si="305"/>
        <v>#N/A</v>
      </c>
      <c r="HP14" s="96" t="e">
        <f t="shared" si="305"/>
        <v>#N/A</v>
      </c>
      <c r="HQ14" s="96" t="e">
        <f t="shared" si="305"/>
        <v>#N/A</v>
      </c>
      <c r="HR14" s="96" t="e">
        <f t="shared" si="305"/>
        <v>#N/A</v>
      </c>
      <c r="HS14" s="96" t="e">
        <f t="shared" si="305"/>
        <v>#N/A</v>
      </c>
      <c r="HT14" s="96" t="e">
        <f t="shared" si="305"/>
        <v>#N/A</v>
      </c>
      <c r="HU14" s="96" t="e">
        <f t="shared" si="305"/>
        <v>#N/A</v>
      </c>
      <c r="HV14" s="96" t="e">
        <f t="shared" si="305"/>
        <v>#N/A</v>
      </c>
      <c r="HW14" s="96" t="e">
        <f t="shared" si="305"/>
        <v>#N/A</v>
      </c>
      <c r="HX14" s="96" t="e">
        <f t="shared" si="305"/>
        <v>#N/A</v>
      </c>
      <c r="HY14" s="96" t="e">
        <f t="shared" si="305"/>
        <v>#N/A</v>
      </c>
      <c r="HZ14" s="96" t="e">
        <f t="shared" si="305"/>
        <v>#N/A</v>
      </c>
      <c r="IA14" s="96" t="e">
        <f t="shared" si="305"/>
        <v>#N/A</v>
      </c>
      <c r="IB14" s="96" t="e">
        <f t="shared" si="305"/>
        <v>#N/A</v>
      </c>
      <c r="IC14" s="96" t="e">
        <f t="shared" si="305"/>
        <v>#N/A</v>
      </c>
      <c r="ID14" s="96" t="e">
        <f t="shared" si="305"/>
        <v>#N/A</v>
      </c>
      <c r="IE14" s="96" t="e">
        <f t="shared" si="305"/>
        <v>#N/A</v>
      </c>
      <c r="IF14" s="96" t="e">
        <f t="shared" si="305"/>
        <v>#N/A</v>
      </c>
      <c r="IG14" s="96" t="e">
        <f t="shared" si="305"/>
        <v>#N/A</v>
      </c>
      <c r="IH14" s="96" t="e">
        <f t="shared" si="305"/>
        <v>#N/A</v>
      </c>
      <c r="II14" s="96" t="e">
        <f t="shared" si="305"/>
        <v>#N/A</v>
      </c>
      <c r="IJ14" s="96" t="e">
        <f t="shared" si="305"/>
        <v>#N/A</v>
      </c>
      <c r="IK14" s="96" t="e">
        <f t="shared" si="305"/>
        <v>#N/A</v>
      </c>
      <c r="IL14" s="96" t="e">
        <f t="shared" si="305"/>
        <v>#N/A</v>
      </c>
      <c r="IM14" s="96" t="e">
        <f t="shared" si="305"/>
        <v>#N/A</v>
      </c>
      <c r="IN14" s="96" t="e">
        <f t="shared" si="305"/>
        <v>#N/A</v>
      </c>
      <c r="IO14" s="96" t="e">
        <f t="shared" si="305"/>
        <v>#N/A</v>
      </c>
      <c r="IP14" s="96" t="e">
        <f t="shared" si="305"/>
        <v>#N/A</v>
      </c>
      <c r="IQ14" s="96" t="e">
        <f t="shared" si="305"/>
        <v>#N/A</v>
      </c>
      <c r="IR14" s="96" t="e">
        <f t="shared" si="305"/>
        <v>#N/A</v>
      </c>
      <c r="IS14" s="96" t="e">
        <f t="shared" si="305"/>
        <v>#N/A</v>
      </c>
      <c r="IT14" s="96" t="e">
        <f t="shared" si="305"/>
        <v>#N/A</v>
      </c>
      <c r="IU14" s="96" t="e">
        <f t="shared" si="305"/>
        <v>#N/A</v>
      </c>
      <c r="IV14" s="96" t="e">
        <f t="shared" si="305"/>
        <v>#N/A</v>
      </c>
      <c r="IW14" s="96" t="e">
        <f t="shared" si="305"/>
        <v>#N/A</v>
      </c>
      <c r="IX14" s="96" t="e">
        <f t="shared" si="305"/>
        <v>#N/A</v>
      </c>
      <c r="IY14" s="96" t="e">
        <f t="shared" si="305"/>
        <v>#N/A</v>
      </c>
      <c r="IZ14" s="96" t="e">
        <f t="shared" si="305"/>
        <v>#N/A</v>
      </c>
      <c r="JA14" s="96" t="e">
        <f t="shared" si="305"/>
        <v>#N/A</v>
      </c>
      <c r="JB14" s="96" t="e">
        <f t="shared" si="305"/>
        <v>#N/A</v>
      </c>
      <c r="JC14" s="96" t="e">
        <f t="shared" si="305"/>
        <v>#N/A</v>
      </c>
      <c r="JD14" s="96" t="e">
        <f t="shared" ref="JD14:KN14" si="306">(JD2/IY2)^(1/5)-1</f>
        <v>#N/A</v>
      </c>
      <c r="JE14" s="96" t="e">
        <f t="shared" si="306"/>
        <v>#N/A</v>
      </c>
      <c r="JF14" s="96" t="e">
        <f t="shared" si="306"/>
        <v>#N/A</v>
      </c>
      <c r="JG14" s="96" t="e">
        <f t="shared" si="306"/>
        <v>#N/A</v>
      </c>
      <c r="JH14" s="96" t="e">
        <f t="shared" si="306"/>
        <v>#N/A</v>
      </c>
      <c r="JI14" s="96" t="e">
        <f t="shared" si="306"/>
        <v>#N/A</v>
      </c>
      <c r="JJ14" s="96" t="e">
        <f t="shared" si="306"/>
        <v>#N/A</v>
      </c>
      <c r="JK14" s="96" t="e">
        <f t="shared" si="306"/>
        <v>#N/A</v>
      </c>
      <c r="JL14" s="96" t="e">
        <f t="shared" si="306"/>
        <v>#N/A</v>
      </c>
      <c r="JM14" s="96" t="e">
        <f t="shared" si="306"/>
        <v>#N/A</v>
      </c>
      <c r="JN14" s="96" t="e">
        <f t="shared" si="306"/>
        <v>#N/A</v>
      </c>
      <c r="JO14" s="96" t="e">
        <f t="shared" si="306"/>
        <v>#N/A</v>
      </c>
      <c r="JP14" s="96" t="e">
        <f t="shared" si="306"/>
        <v>#N/A</v>
      </c>
      <c r="JQ14" s="96" t="e">
        <f t="shared" si="306"/>
        <v>#N/A</v>
      </c>
      <c r="JR14" s="96" t="e">
        <f t="shared" si="306"/>
        <v>#N/A</v>
      </c>
      <c r="JS14" s="96" t="e">
        <f t="shared" si="306"/>
        <v>#N/A</v>
      </c>
      <c r="JT14" s="96" t="e">
        <f t="shared" si="306"/>
        <v>#N/A</v>
      </c>
      <c r="JU14" s="96" t="e">
        <f t="shared" si="306"/>
        <v>#N/A</v>
      </c>
      <c r="JV14" s="96" t="e">
        <f t="shared" si="306"/>
        <v>#N/A</v>
      </c>
      <c r="JW14" s="96" t="e">
        <f t="shared" si="306"/>
        <v>#N/A</v>
      </c>
      <c r="JX14" s="96" t="e">
        <f t="shared" si="306"/>
        <v>#N/A</v>
      </c>
      <c r="JY14" s="96" t="e">
        <f t="shared" si="306"/>
        <v>#N/A</v>
      </c>
      <c r="JZ14" s="96" t="e">
        <f t="shared" si="306"/>
        <v>#N/A</v>
      </c>
      <c r="KA14" s="96" t="e">
        <f t="shared" si="306"/>
        <v>#N/A</v>
      </c>
      <c r="KB14" s="96" t="e">
        <f t="shared" si="306"/>
        <v>#N/A</v>
      </c>
      <c r="KC14" s="96" t="e">
        <f t="shared" si="306"/>
        <v>#N/A</v>
      </c>
      <c r="KD14" s="96" t="e">
        <f t="shared" si="306"/>
        <v>#N/A</v>
      </c>
      <c r="KE14" s="96" t="e">
        <f t="shared" si="306"/>
        <v>#N/A</v>
      </c>
      <c r="KF14" s="96" t="e">
        <f t="shared" si="306"/>
        <v>#N/A</v>
      </c>
      <c r="KG14" s="96" t="e">
        <f t="shared" si="306"/>
        <v>#N/A</v>
      </c>
      <c r="KH14" s="96" t="e">
        <f t="shared" si="306"/>
        <v>#N/A</v>
      </c>
      <c r="KI14" s="96" t="e">
        <f t="shared" si="306"/>
        <v>#N/A</v>
      </c>
      <c r="KJ14" s="96" t="e">
        <f t="shared" si="306"/>
        <v>#N/A</v>
      </c>
      <c r="KK14" s="96" t="e">
        <f t="shared" si="306"/>
        <v>#N/A</v>
      </c>
      <c r="KL14" s="96" t="e">
        <f t="shared" si="306"/>
        <v>#N/A</v>
      </c>
      <c r="KM14" s="96" t="e">
        <f t="shared" si="306"/>
        <v>#N/A</v>
      </c>
      <c r="KN14" s="96" t="e">
        <f t="shared" si="306"/>
        <v>#N/A</v>
      </c>
    </row>
    <row r="15" spans="1:300" x14ac:dyDescent="0.3">
      <c r="A15" t="str">
        <f t="shared" ref="A15:A20" si="307">A3</f>
        <v>US</v>
      </c>
      <c r="G15" s="96">
        <f t="shared" ref="G15:G20" si="308">(G3/B3)^(1/5)-1</f>
        <v>0.1486983549970351</v>
      </c>
      <c r="H15" s="96">
        <f t="shared" ref="H15:H20" si="309">(H3/C3)^(1/5)-1</f>
        <v>0.18466445254224406</v>
      </c>
      <c r="I15" s="96">
        <f t="shared" ref="I15:I20" si="310">(I3/D3)^(1/5)-1</f>
        <v>0.20791087977228595</v>
      </c>
      <c r="J15" s="96">
        <f t="shared" ref="J15:J20" si="311">(J3/E3)^(1/5)-1</f>
        <v>0.18664882623542334</v>
      </c>
      <c r="K15" s="96">
        <f t="shared" ref="K15:K20" si="312">(K3/F3)^(1/5)-1</f>
        <v>0.17483185214392605</v>
      </c>
      <c r="L15" s="96">
        <f t="shared" ref="L15:L20" si="313">(L3/G3)^(1/5)-1</f>
        <v>0.1967245924901726</v>
      </c>
      <c r="M15" s="96">
        <f t="shared" ref="M15:M20" si="314">(M3/H3)^(1/5)-1</f>
        <v>0.17607902252467356</v>
      </c>
      <c r="N15" s="96">
        <f t="shared" ref="N15:N20" si="315">(N3/I3)^(1/5)-1</f>
        <v>0.18747174576884862</v>
      </c>
      <c r="O15" s="96">
        <f t="shared" ref="O15:O20" si="316">(O3/J3)^(1/5)-1</f>
        <v>0.21975540946693473</v>
      </c>
      <c r="P15" s="96">
        <f t="shared" ref="P15:P20" si="317">(P3/K3)^(1/5)-1</f>
        <v>0.20214493199953942</v>
      </c>
      <c r="Q15" s="96">
        <f t="shared" ref="Q15:Q20" si="318">(Q3/L3)^(1/5)-1</f>
        <v>0.29935328030539643</v>
      </c>
      <c r="R15" s="96">
        <f t="shared" ref="R15:R20" si="319">(R3/M3)^(1/5)-1</f>
        <v>0.31102162512174147</v>
      </c>
      <c r="S15" s="96">
        <f t="shared" ref="S15:S20" si="320">(S3/N3)^(1/5)-1</f>
        <v>0.29283734880064749</v>
      </c>
      <c r="T15" s="96">
        <f t="shared" ref="T15:T20" si="321">(T3/O3)^(1/5)-1</f>
        <v>0.3102146764437772</v>
      </c>
      <c r="U15" s="96">
        <f t="shared" ref="U15:U20" si="322">(U3/P3)^(1/5)-1</f>
        <v>0.3639380262552574</v>
      </c>
      <c r="V15" s="96">
        <f t="shared" ref="V15:V20" si="323">(V3/Q3)^(1/5)-1</f>
        <v>0.28693004775621556</v>
      </c>
      <c r="W15" s="96">
        <f t="shared" ref="W15:W20" si="324">(W3/R3)^(1/5)-1</f>
        <v>0.31018377005173359</v>
      </c>
      <c r="X15" s="96">
        <f t="shared" ref="X15:X20" si="325">(X3/S3)^(1/5)-1</f>
        <v>0.31539923538504366</v>
      </c>
      <c r="Y15" s="96">
        <f t="shared" ref="Y15:Y20" si="326">(Y3/T3)^(1/5)-1</f>
        <v>0.30544675486503925</v>
      </c>
      <c r="Z15" s="96">
        <f t="shared" ref="Z15:Z20" si="327">(Z3/U3)^(1/5)-1</f>
        <v>0.29466333577236004</v>
      </c>
      <c r="AA15" s="96">
        <f t="shared" ref="AA15:AA20" si="328">(AA3/V3)^(1/5)-1</f>
        <v>0.28431894737958507</v>
      </c>
      <c r="AB15" s="96">
        <f t="shared" ref="AB15:AB20" si="329">(AB3/W3)^(1/5)-1</f>
        <v>0.25885224320425682</v>
      </c>
      <c r="AC15" s="96">
        <f t="shared" ref="AC15:AC20" si="330">(AC3/X3)^(1/5)-1</f>
        <v>0.26225373110738248</v>
      </c>
      <c r="AD15" s="96">
        <f t="shared" ref="AD15:AD20" si="331">(AD3/Y3)^(1/5)-1</f>
        <v>0.24662265916868886</v>
      </c>
      <c r="AE15" s="96">
        <f t="shared" ref="AE15:AE20" si="332">(AE3/Z3)^(1/5)-1</f>
        <v>0.23956242190753807</v>
      </c>
      <c r="AF15" s="96">
        <f t="shared" ref="AF15:AF20" si="333">(AF3/AA3)^(1/5)-1</f>
        <v>0.23508093284324372</v>
      </c>
      <c r="AG15" s="96">
        <f t="shared" ref="AG15:AG20" si="334">(AG3/AB3)^(1/5)-1</f>
        <v>0.2307039710647607</v>
      </c>
      <c r="AH15" s="96">
        <f t="shared" ref="AH15:AH20" si="335">(AH3/AC3)^(1/5)-1</f>
        <v>0.19948290189651985</v>
      </c>
      <c r="AI15" s="96">
        <f t="shared" ref="AI15:AI20" si="336">(AI3/AD3)^(1/5)-1</f>
        <v>0.17767791417005019</v>
      </c>
      <c r="AJ15" s="96">
        <f t="shared" ref="AJ15:AJ20" si="337">(AJ3/AE3)^(1/5)-1</f>
        <v>0.16628577652835297</v>
      </c>
      <c r="AK15" s="96">
        <f t="shared" ref="AK15:AK20" si="338">(AK3/AF3)^(1/5)-1</f>
        <v>0.15706525294029494</v>
      </c>
      <c r="AL15" s="96">
        <f t="shared" ref="AL15:AL20" si="339">(AL3/AG3)^(1/5)-1</f>
        <v>0.14495802042553652</v>
      </c>
      <c r="AM15" s="96">
        <f t="shared" ref="AM15:AM20" si="340">(AM3/AH3)^(1/5)-1</f>
        <v>0.14091489913448463</v>
      </c>
      <c r="AN15" s="96">
        <f t="shared" ref="AN15:AN20" si="341">(AN3/AI3)^(1/5)-1</f>
        <v>0.13678907348440594</v>
      </c>
      <c r="AO15" s="96">
        <f t="shared" ref="AO15:AO20" si="342">(AO3/AJ3)^(1/5)-1</f>
        <v>0.11480186684148652</v>
      </c>
      <c r="AP15" s="96">
        <f t="shared" ref="AP15:AP20" si="343">(AP3/AK3)^(1/5)-1</f>
        <v>9.8668853882701635E-2</v>
      </c>
      <c r="AQ15" s="96">
        <f t="shared" ref="AQ15:AQ20" si="344">(AQ3/AL3)^(1/5)-1</f>
        <v>9.3302852560981142E-2</v>
      </c>
      <c r="AR15" s="96">
        <f t="shared" ref="AR15:AR20" si="345">(AR3/AM3)^(1/5)-1</f>
        <v>8.7914092865482463E-2</v>
      </c>
      <c r="AS15" s="96">
        <f t="shared" ref="AS15:AS20" si="346">(AS3/AN3)^(1/5)-1</f>
        <v>9.9741298745629869E-2</v>
      </c>
      <c r="AT15" s="96">
        <f t="shared" ref="AT15:AT20" si="347">(AT3/AO3)^(1/5)-1</f>
        <v>0.10800040178989279</v>
      </c>
      <c r="AU15" s="96">
        <f t="shared" ref="AU15:AU20" si="348">(AU3/AP3)^(1/5)-1</f>
        <v>0.10435180342724393</v>
      </c>
      <c r="AV15" s="96">
        <f t="shared" ref="AV15:AV20" si="349">(AV3/AQ3)^(1/5)-1</f>
        <v>9.4881267814107328E-2</v>
      </c>
      <c r="AW15" s="96">
        <f t="shared" ref="AW15:AW20" si="350">(AW3/AR3)^(1/5)-1</f>
        <v>8.2356177369266259E-2</v>
      </c>
      <c r="AX15" s="96">
        <f t="shared" ref="AX15:AX20" si="351">(AX3/AS3)^(1/5)-1</f>
        <v>6.1803815584373867E-2</v>
      </c>
      <c r="AY15" s="96">
        <f t="shared" ref="AY15:AY20" si="352">(AY3/AT3)^(1/5)-1</f>
        <v>4.8350764827560955E-2</v>
      </c>
      <c r="AZ15" s="96" t="e">
        <f t="shared" ref="AZ15:AZ20" si="353">(AZ3/AU3)^(1/5)-1</f>
        <v>#N/A</v>
      </c>
      <c r="BA15" s="96" t="e">
        <f t="shared" ref="BA15:BA20" si="354">(BA3/AV3)^(1/5)-1</f>
        <v>#N/A</v>
      </c>
      <c r="BB15" s="96" t="e">
        <f t="shared" ref="BB15:BB20" si="355">(BB3/AW3)^(1/5)-1</f>
        <v>#N/A</v>
      </c>
      <c r="BC15" s="96" t="e">
        <f t="shared" ref="BC15:BC20" si="356">(BC3/AX3)^(1/5)-1</f>
        <v>#N/A</v>
      </c>
      <c r="BD15" s="96" t="e">
        <f t="shared" ref="BD15:BD20" si="357">(BD3/AY3)^(1/5)-1</f>
        <v>#N/A</v>
      </c>
      <c r="BE15" s="96" t="e">
        <f t="shared" ref="BE15:BE20" si="358">(BE3/AZ3)^(1/5)-1</f>
        <v>#N/A</v>
      </c>
      <c r="BF15" s="96" t="e">
        <f t="shared" ref="BF15:BF20" si="359">(BF3/BA3)^(1/5)-1</f>
        <v>#N/A</v>
      </c>
      <c r="BG15" s="96" t="e">
        <f t="shared" ref="BG15:BG20" si="360">(BG3/BB3)^(1/5)-1</f>
        <v>#N/A</v>
      </c>
      <c r="BH15" s="96" t="e">
        <f t="shared" ref="BH15:BH20" si="361">(BH3/BC3)^(1/5)-1</f>
        <v>#N/A</v>
      </c>
      <c r="BI15" s="96" t="e">
        <f t="shared" ref="BI15:BI20" si="362">(BI3/BD3)^(1/5)-1</f>
        <v>#N/A</v>
      </c>
      <c r="BJ15" s="96" t="e">
        <f t="shared" ref="BJ15:BJ20" si="363">(BJ3/BE3)^(1/5)-1</f>
        <v>#N/A</v>
      </c>
      <c r="BK15" s="96" t="e">
        <f t="shared" ref="BK15:BK20" si="364">(BK3/BF3)^(1/5)-1</f>
        <v>#N/A</v>
      </c>
      <c r="BL15" s="96" t="e">
        <f t="shared" ref="BL15:BL20" si="365">(BL3/BG3)^(1/5)-1</f>
        <v>#N/A</v>
      </c>
      <c r="BM15" s="96" t="e">
        <f t="shared" ref="BM15:BM20" si="366">(BM3/BH3)^(1/5)-1</f>
        <v>#N/A</v>
      </c>
      <c r="BN15" s="96" t="e">
        <f t="shared" ref="BN15:BN20" si="367">(BN3/BI3)^(1/5)-1</f>
        <v>#N/A</v>
      </c>
      <c r="BO15" s="96" t="e">
        <f t="shared" ref="BO15:BO20" si="368">(BO3/BJ3)^(1/5)-1</f>
        <v>#N/A</v>
      </c>
      <c r="BP15" s="96" t="e">
        <f t="shared" ref="BP15:BP20" si="369">(BP3/BK3)^(1/5)-1</f>
        <v>#N/A</v>
      </c>
      <c r="BQ15" s="96" t="e">
        <f t="shared" ref="BQ15:BQ20" si="370">(BQ3/BL3)^(1/5)-1</f>
        <v>#N/A</v>
      </c>
      <c r="BR15" s="96" t="e">
        <f t="shared" ref="BR15:BR20" si="371">(BR3/BM3)^(1/5)-1</f>
        <v>#N/A</v>
      </c>
      <c r="BS15" s="96" t="e">
        <f t="shared" ref="BS15:BS20" si="372">(BS3/BN3)^(1/5)-1</f>
        <v>#N/A</v>
      </c>
      <c r="BT15" s="96" t="e">
        <f t="shared" ref="BT15:BT20" si="373">(BT3/BO3)^(1/5)-1</f>
        <v>#N/A</v>
      </c>
      <c r="BU15" s="96" t="e">
        <f t="shared" ref="BU15:BU20" si="374">(BU3/BP3)^(1/5)-1</f>
        <v>#N/A</v>
      </c>
      <c r="BV15" s="96" t="e">
        <f t="shared" ref="BV15:BV20" si="375">(BV3/BQ3)^(1/5)-1</f>
        <v>#N/A</v>
      </c>
      <c r="BW15" s="96" t="e">
        <f t="shared" ref="BW15:BW20" si="376">(BW3/BR3)^(1/5)-1</f>
        <v>#N/A</v>
      </c>
      <c r="BX15" s="96" t="e">
        <f t="shared" ref="BX15:BX20" si="377">(BX3/BS3)^(1/5)-1</f>
        <v>#N/A</v>
      </c>
      <c r="BY15" s="96" t="e">
        <f t="shared" ref="BY15:BY20" si="378">(BY3/BT3)^(1/5)-1</f>
        <v>#N/A</v>
      </c>
      <c r="BZ15" s="96" t="e">
        <f t="shared" ref="BZ15:BZ20" si="379">(BZ3/BU3)^(1/5)-1</f>
        <v>#N/A</v>
      </c>
      <c r="CA15" s="96" t="e">
        <f t="shared" ref="CA15:CA20" si="380">(CA3/BV3)^(1/5)-1</f>
        <v>#N/A</v>
      </c>
      <c r="CB15" s="96" t="e">
        <f t="shared" ref="CB15:CB20" si="381">(CB3/BW3)^(1/5)-1</f>
        <v>#N/A</v>
      </c>
      <c r="CC15" s="96" t="e">
        <f t="shared" ref="CC15:CC20" si="382">(CC3/BX3)^(1/5)-1</f>
        <v>#N/A</v>
      </c>
      <c r="CD15" s="96" t="e">
        <f t="shared" ref="CD15:CD20" si="383">(CD3/BY3)^(1/5)-1</f>
        <v>#N/A</v>
      </c>
      <c r="CE15" s="96" t="e">
        <f t="shared" ref="CE15:CE20" si="384">(CE3/BZ3)^(1/5)-1</f>
        <v>#N/A</v>
      </c>
      <c r="CF15" s="96" t="e">
        <f t="shared" ref="CF15:CF20" si="385">(CF3/CA3)^(1/5)-1</f>
        <v>#N/A</v>
      </c>
      <c r="CG15" s="96" t="e">
        <f t="shared" ref="CG15:CG20" si="386">(CG3/CB3)^(1/5)-1</f>
        <v>#N/A</v>
      </c>
      <c r="CH15" s="96" t="e">
        <f t="shared" ref="CH15:CH20" si="387">(CH3/CC3)^(1/5)-1</f>
        <v>#N/A</v>
      </c>
      <c r="CI15" s="96" t="e">
        <f t="shared" ref="CI15:CI20" si="388">(CI3/CD3)^(1/5)-1</f>
        <v>#N/A</v>
      </c>
      <c r="CJ15" s="96" t="e">
        <f t="shared" ref="CJ15:CJ20" si="389">(CJ3/CE3)^(1/5)-1</f>
        <v>#N/A</v>
      </c>
      <c r="CK15" s="96" t="e">
        <f t="shared" ref="CK15:CK20" si="390">(CK3/CF3)^(1/5)-1</f>
        <v>#N/A</v>
      </c>
      <c r="CL15" s="96" t="e">
        <f t="shared" ref="CL15:CL20" si="391">(CL3/CG3)^(1/5)-1</f>
        <v>#N/A</v>
      </c>
      <c r="CM15" s="96" t="e">
        <f t="shared" ref="CM15:CM20" si="392">(CM3/CH3)^(1/5)-1</f>
        <v>#N/A</v>
      </c>
      <c r="CN15" s="96" t="e">
        <f t="shared" ref="CN15:CN20" si="393">(CN3/CI3)^(1/5)-1</f>
        <v>#N/A</v>
      </c>
      <c r="CO15" s="96" t="e">
        <f t="shared" ref="CO15:CO20" si="394">(CO3/CJ3)^(1/5)-1</f>
        <v>#N/A</v>
      </c>
      <c r="CP15" s="96" t="e">
        <f t="shared" ref="CP15:CP20" si="395">(CP3/CK3)^(1/5)-1</f>
        <v>#N/A</v>
      </c>
      <c r="CQ15" s="96" t="e">
        <f t="shared" ref="CQ15:CQ20" si="396">(CQ3/CL3)^(1/5)-1</f>
        <v>#N/A</v>
      </c>
      <c r="CR15" s="96" t="e">
        <f t="shared" ref="CR15:CR20" si="397">(CR3/CM3)^(1/5)-1</f>
        <v>#N/A</v>
      </c>
      <c r="CS15" s="96" t="e">
        <f t="shared" ref="CS15:CS20" si="398">(CS3/CN3)^(1/5)-1</f>
        <v>#N/A</v>
      </c>
      <c r="CT15" s="96" t="e">
        <f t="shared" ref="CT15:CT20" si="399">(CT3/CO3)^(1/5)-1</f>
        <v>#N/A</v>
      </c>
      <c r="CU15" s="96" t="e">
        <f t="shared" ref="CU15:CU20" si="400">(CU3/CP3)^(1/5)-1</f>
        <v>#N/A</v>
      </c>
      <c r="CV15" s="96" t="e">
        <f t="shared" ref="CV15:CV20" si="401">(CV3/CQ3)^(1/5)-1</f>
        <v>#N/A</v>
      </c>
      <c r="CW15" s="96" t="e">
        <f t="shared" ref="CW15:CW20" si="402">(CW3/CR3)^(1/5)-1</f>
        <v>#N/A</v>
      </c>
      <c r="CX15" s="96" t="e">
        <f t="shared" ref="CX15:CX20" si="403">(CX3/CS3)^(1/5)-1</f>
        <v>#N/A</v>
      </c>
      <c r="CY15" s="96" t="e">
        <f t="shared" ref="CY15:CY20" si="404">(CY3/CT3)^(1/5)-1</f>
        <v>#N/A</v>
      </c>
      <c r="CZ15" s="96" t="e">
        <f t="shared" ref="CZ15:CZ20" si="405">(CZ3/CU3)^(1/5)-1</f>
        <v>#N/A</v>
      </c>
      <c r="DA15" s="96" t="e">
        <f t="shared" ref="DA15:DA20" si="406">(DA3/CV3)^(1/5)-1</f>
        <v>#N/A</v>
      </c>
      <c r="DB15" s="96" t="e">
        <f t="shared" ref="DB15:DB20" si="407">(DB3/CW3)^(1/5)-1</f>
        <v>#N/A</v>
      </c>
      <c r="DC15" s="96" t="e">
        <f t="shared" ref="DC15:DC20" si="408">(DC3/CX3)^(1/5)-1</f>
        <v>#N/A</v>
      </c>
      <c r="DD15" s="96" t="e">
        <f t="shared" ref="DD15:DD20" si="409">(DD3/CY3)^(1/5)-1</f>
        <v>#N/A</v>
      </c>
      <c r="DE15" s="96" t="e">
        <f t="shared" ref="DE15:DE20" si="410">(DE3/CZ3)^(1/5)-1</f>
        <v>#N/A</v>
      </c>
      <c r="DF15" s="96" t="e">
        <f t="shared" ref="DF15:DF20" si="411">(DF3/DA3)^(1/5)-1</f>
        <v>#N/A</v>
      </c>
      <c r="DG15" s="96" t="e">
        <f t="shared" ref="DG15:DG20" si="412">(DG3/DB3)^(1/5)-1</f>
        <v>#N/A</v>
      </c>
      <c r="DH15" s="96" t="e">
        <f t="shared" ref="DH15:DH20" si="413">(DH3/DC3)^(1/5)-1</f>
        <v>#N/A</v>
      </c>
      <c r="DI15" s="96" t="e">
        <f t="shared" ref="DI15:DI20" si="414">(DI3/DD3)^(1/5)-1</f>
        <v>#N/A</v>
      </c>
      <c r="DJ15" s="96" t="e">
        <f t="shared" ref="DJ15:DJ20" si="415">(DJ3/DE3)^(1/5)-1</f>
        <v>#N/A</v>
      </c>
      <c r="DK15" s="96" t="e">
        <f t="shared" ref="DK15:DK20" si="416">(DK3/DF3)^(1/5)-1</f>
        <v>#N/A</v>
      </c>
      <c r="DL15" s="96" t="e">
        <f t="shared" ref="DL15:DL20" si="417">(DL3/DG3)^(1/5)-1</f>
        <v>#N/A</v>
      </c>
      <c r="DM15" s="96" t="e">
        <f t="shared" ref="DM15:DM20" si="418">(DM3/DH3)^(1/5)-1</f>
        <v>#N/A</v>
      </c>
      <c r="DN15" s="96" t="e">
        <f t="shared" ref="DN15:DN20" si="419">(DN3/DI3)^(1/5)-1</f>
        <v>#N/A</v>
      </c>
      <c r="DO15" s="96" t="e">
        <f t="shared" ref="DO15:DO20" si="420">(DO3/DJ3)^(1/5)-1</f>
        <v>#N/A</v>
      </c>
      <c r="DP15" s="96" t="e">
        <f t="shared" ref="DP15:DP20" si="421">(DP3/DK3)^(1/5)-1</f>
        <v>#N/A</v>
      </c>
      <c r="DQ15" s="96" t="e">
        <f t="shared" ref="DQ15:DQ20" si="422">(DQ3/DL3)^(1/5)-1</f>
        <v>#N/A</v>
      </c>
      <c r="DR15" s="96" t="e">
        <f t="shared" ref="DR15:DR20" si="423">(DR3/DM3)^(1/5)-1</f>
        <v>#N/A</v>
      </c>
      <c r="DS15" s="96" t="e">
        <f t="shared" ref="DS15:DS20" si="424">(DS3/DN3)^(1/5)-1</f>
        <v>#N/A</v>
      </c>
      <c r="DT15" s="96" t="e">
        <f t="shared" ref="DT15:DT20" si="425">(DT3/DO3)^(1/5)-1</f>
        <v>#N/A</v>
      </c>
      <c r="DU15" s="96" t="e">
        <f t="shared" ref="DU15:DU20" si="426">(DU3/DP3)^(1/5)-1</f>
        <v>#N/A</v>
      </c>
      <c r="DV15" s="96" t="e">
        <f t="shared" ref="DV15:DV20" si="427">(DV3/DQ3)^(1/5)-1</f>
        <v>#N/A</v>
      </c>
      <c r="DW15" s="96" t="e">
        <f t="shared" ref="DW15:DW20" si="428">(DW3/DR3)^(1/5)-1</f>
        <v>#N/A</v>
      </c>
      <c r="DX15" s="96" t="e">
        <f t="shared" ref="DX15:DX20" si="429">(DX3/DS3)^(1/5)-1</f>
        <v>#N/A</v>
      </c>
      <c r="DY15" s="96" t="e">
        <f t="shared" ref="DY15:DY20" si="430">(DY3/DT3)^(1/5)-1</f>
        <v>#N/A</v>
      </c>
      <c r="DZ15" s="96" t="e">
        <f t="shared" ref="DZ15:DZ20" si="431">(DZ3/DU3)^(1/5)-1</f>
        <v>#N/A</v>
      </c>
      <c r="EA15" s="96" t="e">
        <f t="shared" ref="EA15:EA20" si="432">(EA3/DV3)^(1/5)-1</f>
        <v>#N/A</v>
      </c>
      <c r="EB15" s="96" t="e">
        <f t="shared" ref="EB15:EB20" si="433">(EB3/DW3)^(1/5)-1</f>
        <v>#N/A</v>
      </c>
      <c r="EC15" s="96" t="e">
        <f t="shared" ref="EC15:EC20" si="434">(EC3/DX3)^(1/5)-1</f>
        <v>#N/A</v>
      </c>
      <c r="ED15" s="96" t="e">
        <f t="shared" ref="ED15:ED20" si="435">(ED3/DY3)^(1/5)-1</f>
        <v>#N/A</v>
      </c>
      <c r="EE15" s="96" t="e">
        <f t="shared" ref="EE15:EE20" si="436">(EE3/DZ3)^(1/5)-1</f>
        <v>#N/A</v>
      </c>
      <c r="EF15" s="96" t="e">
        <f t="shared" ref="EF15:EF20" si="437">(EF3/EA3)^(1/5)-1</f>
        <v>#N/A</v>
      </c>
      <c r="EG15" s="96" t="e">
        <f t="shared" ref="EG15:EG20" si="438">(EG3/EB3)^(1/5)-1</f>
        <v>#N/A</v>
      </c>
      <c r="EH15" s="96" t="e">
        <f t="shared" ref="EH15:EH20" si="439">(EH3/EC3)^(1/5)-1</f>
        <v>#N/A</v>
      </c>
      <c r="EI15" s="96" t="e">
        <f t="shared" ref="EI15:EI20" si="440">(EI3/ED3)^(1/5)-1</f>
        <v>#N/A</v>
      </c>
      <c r="EJ15" s="96" t="e">
        <f t="shared" ref="EJ15:EJ20" si="441">(EJ3/EE3)^(1/5)-1</f>
        <v>#N/A</v>
      </c>
      <c r="EK15" s="96" t="e">
        <f t="shared" ref="EK15:EK20" si="442">(EK3/EF3)^(1/5)-1</f>
        <v>#N/A</v>
      </c>
      <c r="EL15" s="96" t="e">
        <f t="shared" ref="EL15:EL20" si="443">(EL3/EG3)^(1/5)-1</f>
        <v>#N/A</v>
      </c>
      <c r="EM15" s="96" t="e">
        <f t="shared" ref="EM15:EM20" si="444">(EM3/EH3)^(1/5)-1</f>
        <v>#N/A</v>
      </c>
      <c r="EN15" s="96" t="e">
        <f t="shared" ref="EN15:EN20" si="445">(EN3/EI3)^(1/5)-1</f>
        <v>#N/A</v>
      </c>
      <c r="EO15" s="96" t="e">
        <f t="shared" ref="EO15:EO20" si="446">(EO3/EJ3)^(1/5)-1</f>
        <v>#N/A</v>
      </c>
      <c r="EP15" s="96" t="e">
        <f t="shared" ref="EP15:EP20" si="447">(EP3/EK3)^(1/5)-1</f>
        <v>#N/A</v>
      </c>
      <c r="EQ15" s="96" t="e">
        <f t="shared" ref="EQ15:EQ20" si="448">(EQ3/EL3)^(1/5)-1</f>
        <v>#N/A</v>
      </c>
      <c r="ER15" s="96" t="e">
        <f t="shared" ref="ER15:ER20" si="449">(ER3/EM3)^(1/5)-1</f>
        <v>#N/A</v>
      </c>
      <c r="ES15" s="96" t="e">
        <f t="shared" ref="ES15:ES20" si="450">(ES3/EN3)^(1/5)-1</f>
        <v>#N/A</v>
      </c>
      <c r="ET15" s="96" t="e">
        <f t="shared" ref="ET15:ET20" si="451">(ET3/EO3)^(1/5)-1</f>
        <v>#N/A</v>
      </c>
      <c r="EU15" s="96" t="e">
        <f t="shared" ref="EU15:EU20" si="452">(EU3/EP3)^(1/5)-1</f>
        <v>#N/A</v>
      </c>
      <c r="EV15" s="96" t="e">
        <f t="shared" ref="EV15:EV20" si="453">(EV3/EQ3)^(1/5)-1</f>
        <v>#N/A</v>
      </c>
      <c r="EW15" s="96" t="e">
        <f t="shared" ref="EW15:EW20" si="454">(EW3/ER3)^(1/5)-1</f>
        <v>#N/A</v>
      </c>
      <c r="EX15" s="96" t="e">
        <f t="shared" ref="EX15:EX20" si="455">(EX3/ES3)^(1/5)-1</f>
        <v>#N/A</v>
      </c>
      <c r="EY15" s="96" t="e">
        <f t="shared" ref="EY15:EY20" si="456">(EY3/ET3)^(1/5)-1</f>
        <v>#N/A</v>
      </c>
      <c r="EZ15" s="96" t="e">
        <f t="shared" ref="EZ15:EZ20" si="457">(EZ3/EU3)^(1/5)-1</f>
        <v>#N/A</v>
      </c>
      <c r="FA15" s="96" t="e">
        <f t="shared" ref="FA15:FA20" si="458">(FA3/EV3)^(1/5)-1</f>
        <v>#N/A</v>
      </c>
      <c r="FB15" s="96" t="e">
        <f t="shared" ref="FB15:FB20" si="459">(FB3/EW3)^(1/5)-1</f>
        <v>#N/A</v>
      </c>
      <c r="FC15" s="96" t="e">
        <f t="shared" ref="FC15:FC20" si="460">(FC3/EX3)^(1/5)-1</f>
        <v>#N/A</v>
      </c>
      <c r="FD15" s="96" t="e">
        <f t="shared" ref="FD15:FD20" si="461">(FD3/EY3)^(1/5)-1</f>
        <v>#N/A</v>
      </c>
      <c r="FE15" s="96" t="e">
        <f t="shared" ref="FE15:FE20" si="462">(FE3/EZ3)^(1/5)-1</f>
        <v>#N/A</v>
      </c>
      <c r="FF15" s="96" t="e">
        <f t="shared" ref="FF15:FF20" si="463">(FF3/FA3)^(1/5)-1</f>
        <v>#N/A</v>
      </c>
      <c r="FG15" s="96" t="e">
        <f t="shared" ref="FG15:FG20" si="464">(FG3/FB3)^(1/5)-1</f>
        <v>#N/A</v>
      </c>
      <c r="FH15" s="96" t="e">
        <f t="shared" ref="FH15:FH20" si="465">(FH3/FC3)^(1/5)-1</f>
        <v>#N/A</v>
      </c>
      <c r="FI15" s="96" t="e">
        <f t="shared" ref="FI15:FI20" si="466">(FI3/FD3)^(1/5)-1</f>
        <v>#N/A</v>
      </c>
      <c r="FJ15" s="96" t="e">
        <f t="shared" ref="FJ15:FJ20" si="467">(FJ3/FE3)^(1/5)-1</f>
        <v>#N/A</v>
      </c>
      <c r="FK15" s="96" t="e">
        <f t="shared" ref="FK15:FK20" si="468">(FK3/FF3)^(1/5)-1</f>
        <v>#N/A</v>
      </c>
      <c r="FL15" s="96" t="e">
        <f t="shared" ref="FL15:FL20" si="469">(FL3/FG3)^(1/5)-1</f>
        <v>#N/A</v>
      </c>
      <c r="FM15" s="96" t="e">
        <f t="shared" ref="FM15:FM20" si="470">(FM3/FH3)^(1/5)-1</f>
        <v>#N/A</v>
      </c>
      <c r="FN15" s="96" t="e">
        <f t="shared" ref="FN15:FN20" si="471">(FN3/FI3)^(1/5)-1</f>
        <v>#N/A</v>
      </c>
      <c r="FO15" s="96" t="e">
        <f t="shared" ref="FO15:FO20" si="472">(FO3/FJ3)^(1/5)-1</f>
        <v>#N/A</v>
      </c>
      <c r="FP15" s="96" t="e">
        <f t="shared" ref="FP15:FP20" si="473">(FP3/FK3)^(1/5)-1</f>
        <v>#N/A</v>
      </c>
      <c r="FQ15" s="96" t="e">
        <f t="shared" ref="FQ15:FQ20" si="474">(FQ3/FL3)^(1/5)-1</f>
        <v>#N/A</v>
      </c>
      <c r="FR15" s="96" t="e">
        <f t="shared" ref="FR15:FR20" si="475">(FR3/FM3)^(1/5)-1</f>
        <v>#N/A</v>
      </c>
      <c r="FS15" s="96" t="e">
        <f t="shared" ref="FS15:FS20" si="476">(FS3/FN3)^(1/5)-1</f>
        <v>#N/A</v>
      </c>
      <c r="FT15" s="96" t="e">
        <f t="shared" ref="FT15:FT20" si="477">(FT3/FO3)^(1/5)-1</f>
        <v>#N/A</v>
      </c>
      <c r="FU15" s="96" t="e">
        <f t="shared" ref="FU15:FU20" si="478">(FU3/FP3)^(1/5)-1</f>
        <v>#N/A</v>
      </c>
      <c r="FV15" s="96" t="e">
        <f t="shared" ref="FV15:FV20" si="479">(FV3/FQ3)^(1/5)-1</f>
        <v>#N/A</v>
      </c>
      <c r="FW15" s="96" t="e">
        <f t="shared" ref="FW15:FW20" si="480">(FW3/FR3)^(1/5)-1</f>
        <v>#N/A</v>
      </c>
      <c r="FX15" s="96" t="e">
        <f t="shared" ref="FX15:FX20" si="481">(FX3/FS3)^(1/5)-1</f>
        <v>#N/A</v>
      </c>
      <c r="FY15" s="96" t="e">
        <f t="shared" ref="FY15:FY20" si="482">(FY3/FT3)^(1/5)-1</f>
        <v>#N/A</v>
      </c>
      <c r="FZ15" s="96" t="e">
        <f t="shared" ref="FZ15:FZ20" si="483">(FZ3/FU3)^(1/5)-1</f>
        <v>#N/A</v>
      </c>
      <c r="GA15" s="96" t="e">
        <f t="shared" ref="GA15:GA20" si="484">(GA3/FV3)^(1/5)-1</f>
        <v>#N/A</v>
      </c>
      <c r="GB15" s="96" t="e">
        <f t="shared" ref="GB15:GB20" si="485">(GB3/FW3)^(1/5)-1</f>
        <v>#N/A</v>
      </c>
      <c r="GC15" s="96" t="e">
        <f t="shared" ref="GC15:GC20" si="486">(GC3/FX3)^(1/5)-1</f>
        <v>#N/A</v>
      </c>
      <c r="GD15" s="96" t="e">
        <f t="shared" ref="GD15:GD20" si="487">(GD3/FY3)^(1/5)-1</f>
        <v>#N/A</v>
      </c>
      <c r="GE15" s="96" t="e">
        <f t="shared" ref="GE15:GE20" si="488">(GE3/FZ3)^(1/5)-1</f>
        <v>#N/A</v>
      </c>
      <c r="GF15" s="96" t="e">
        <f t="shared" ref="GF15:GF20" si="489">(GF3/GA3)^(1/5)-1</f>
        <v>#N/A</v>
      </c>
      <c r="GG15" s="96" t="e">
        <f t="shared" ref="GG15:GG20" si="490">(GG3/GB3)^(1/5)-1</f>
        <v>#N/A</v>
      </c>
      <c r="GH15" s="96" t="e">
        <f t="shared" ref="GH15:GH20" si="491">(GH3/GC3)^(1/5)-1</f>
        <v>#N/A</v>
      </c>
      <c r="GI15" s="96" t="e">
        <f t="shared" ref="GI15:GI20" si="492">(GI3/GD3)^(1/5)-1</f>
        <v>#N/A</v>
      </c>
      <c r="GJ15" s="96" t="e">
        <f t="shared" ref="GJ15:GJ20" si="493">(GJ3/GE3)^(1/5)-1</f>
        <v>#N/A</v>
      </c>
      <c r="GK15" s="96" t="e">
        <f t="shared" ref="GK15:GK20" si="494">(GK3/GF3)^(1/5)-1</f>
        <v>#N/A</v>
      </c>
      <c r="GL15" s="96" t="e">
        <f t="shared" ref="GL15:GL20" si="495">(GL3/GG3)^(1/5)-1</f>
        <v>#N/A</v>
      </c>
      <c r="GM15" s="96" t="e">
        <f t="shared" ref="GM15:GM20" si="496">(GM3/GH3)^(1/5)-1</f>
        <v>#N/A</v>
      </c>
      <c r="GN15" s="96" t="e">
        <f t="shared" ref="GN15:GN20" si="497">(GN3/GI3)^(1/5)-1</f>
        <v>#N/A</v>
      </c>
      <c r="GO15" s="96" t="e">
        <f t="shared" ref="GO15:GO20" si="498">(GO3/GJ3)^(1/5)-1</f>
        <v>#N/A</v>
      </c>
      <c r="GP15" s="96" t="e">
        <f t="shared" ref="GP15:GP20" si="499">(GP3/GK3)^(1/5)-1</f>
        <v>#N/A</v>
      </c>
      <c r="GQ15" s="96" t="e">
        <f t="shared" ref="GQ15:GQ20" si="500">(GQ3/GL3)^(1/5)-1</f>
        <v>#N/A</v>
      </c>
      <c r="GR15" s="96" t="e">
        <f t="shared" ref="GR15:GR20" si="501">(GR3/GM3)^(1/5)-1</f>
        <v>#N/A</v>
      </c>
      <c r="GS15" s="96" t="e">
        <f t="shared" ref="GS15:GS20" si="502">(GS3/GN3)^(1/5)-1</f>
        <v>#N/A</v>
      </c>
      <c r="GT15" s="96" t="e">
        <f t="shared" ref="GT15:GT20" si="503">(GT3/GO3)^(1/5)-1</f>
        <v>#N/A</v>
      </c>
      <c r="GU15" s="96" t="e">
        <f t="shared" ref="GU15:GU20" si="504">(GU3/GP3)^(1/5)-1</f>
        <v>#N/A</v>
      </c>
      <c r="GV15" s="96" t="e">
        <f t="shared" ref="GV15:GV20" si="505">(GV3/GQ3)^(1/5)-1</f>
        <v>#N/A</v>
      </c>
      <c r="GW15" s="96" t="e">
        <f t="shared" ref="GW15:GW20" si="506">(GW3/GR3)^(1/5)-1</f>
        <v>#N/A</v>
      </c>
      <c r="GX15" s="96" t="e">
        <f t="shared" ref="GX15:GX20" si="507">(GX3/GS3)^(1/5)-1</f>
        <v>#N/A</v>
      </c>
      <c r="GY15" s="96" t="e">
        <f t="shared" ref="GY15:GY20" si="508">(GY3/GT3)^(1/5)-1</f>
        <v>#N/A</v>
      </c>
      <c r="GZ15" s="96" t="e">
        <f t="shared" ref="GZ15:GZ20" si="509">(GZ3/GU3)^(1/5)-1</f>
        <v>#N/A</v>
      </c>
      <c r="HA15" s="96" t="e">
        <f t="shared" ref="HA15:HA20" si="510">(HA3/GV3)^(1/5)-1</f>
        <v>#N/A</v>
      </c>
      <c r="HB15" s="96" t="e">
        <f t="shared" ref="HB15:HB20" si="511">(HB3/GW3)^(1/5)-1</f>
        <v>#N/A</v>
      </c>
      <c r="HC15" s="96" t="e">
        <f t="shared" ref="HC15:HC20" si="512">(HC3/GX3)^(1/5)-1</f>
        <v>#N/A</v>
      </c>
      <c r="HD15" s="96" t="e">
        <f t="shared" ref="HD15:HD20" si="513">(HD3/GY3)^(1/5)-1</f>
        <v>#N/A</v>
      </c>
      <c r="HE15" s="96" t="e">
        <f t="shared" ref="HE15:HE20" si="514">(HE3/GZ3)^(1/5)-1</f>
        <v>#N/A</v>
      </c>
      <c r="HF15" s="96" t="e">
        <f t="shared" ref="HF15:HF20" si="515">(HF3/HA3)^(1/5)-1</f>
        <v>#N/A</v>
      </c>
      <c r="HG15" s="96" t="e">
        <f t="shared" ref="HG15:HG20" si="516">(HG3/HB3)^(1/5)-1</f>
        <v>#N/A</v>
      </c>
      <c r="HH15" s="96" t="e">
        <f t="shared" ref="HH15:HH20" si="517">(HH3/HC3)^(1/5)-1</f>
        <v>#N/A</v>
      </c>
      <c r="HI15" s="96" t="e">
        <f t="shared" ref="HI15:HI20" si="518">(HI3/HD3)^(1/5)-1</f>
        <v>#N/A</v>
      </c>
      <c r="HJ15" s="96" t="e">
        <f t="shared" ref="HJ15:HJ20" si="519">(HJ3/HE3)^(1/5)-1</f>
        <v>#N/A</v>
      </c>
      <c r="HK15" s="96" t="e">
        <f t="shared" ref="HK15:HK20" si="520">(HK3/HF3)^(1/5)-1</f>
        <v>#N/A</v>
      </c>
      <c r="HL15" s="96" t="e">
        <f t="shared" ref="HL15:HL20" si="521">(HL3/HG3)^(1/5)-1</f>
        <v>#N/A</v>
      </c>
      <c r="HM15" s="96" t="e">
        <f t="shared" ref="HM15:HM20" si="522">(HM3/HH3)^(1/5)-1</f>
        <v>#N/A</v>
      </c>
      <c r="HN15" s="96" t="e">
        <f t="shared" ref="HN15:HN20" si="523">(HN3/HI3)^(1/5)-1</f>
        <v>#N/A</v>
      </c>
      <c r="HO15" s="96" t="e">
        <f t="shared" ref="HO15:HO20" si="524">(HO3/HJ3)^(1/5)-1</f>
        <v>#N/A</v>
      </c>
      <c r="HP15" s="96" t="e">
        <f t="shared" ref="HP15:HP20" si="525">(HP3/HK3)^(1/5)-1</f>
        <v>#N/A</v>
      </c>
      <c r="HQ15" s="96" t="e">
        <f t="shared" ref="HQ15:HQ20" si="526">(HQ3/HL3)^(1/5)-1</f>
        <v>#N/A</v>
      </c>
      <c r="HR15" s="96" t="e">
        <f t="shared" ref="HR15:HR20" si="527">(HR3/HM3)^(1/5)-1</f>
        <v>#N/A</v>
      </c>
      <c r="HS15" s="96" t="e">
        <f t="shared" ref="HS15:HS20" si="528">(HS3/HN3)^(1/5)-1</f>
        <v>#N/A</v>
      </c>
      <c r="HT15" s="96" t="e">
        <f t="shared" ref="HT15:HT20" si="529">(HT3/HO3)^(1/5)-1</f>
        <v>#N/A</v>
      </c>
      <c r="HU15" s="96" t="e">
        <f t="shared" ref="HU15:HU20" si="530">(HU3/HP3)^(1/5)-1</f>
        <v>#N/A</v>
      </c>
      <c r="HV15" s="96" t="e">
        <f t="shared" ref="HV15:HV20" si="531">(HV3/HQ3)^(1/5)-1</f>
        <v>#N/A</v>
      </c>
      <c r="HW15" s="96" t="e">
        <f t="shared" ref="HW15:HW20" si="532">(HW3/HR3)^(1/5)-1</f>
        <v>#N/A</v>
      </c>
      <c r="HX15" s="96" t="e">
        <f t="shared" ref="HX15:HX20" si="533">(HX3/HS3)^(1/5)-1</f>
        <v>#N/A</v>
      </c>
      <c r="HY15" s="96" t="e">
        <f t="shared" ref="HY15:HY20" si="534">(HY3/HT3)^(1/5)-1</f>
        <v>#N/A</v>
      </c>
      <c r="HZ15" s="96" t="e">
        <f t="shared" ref="HZ15:HZ20" si="535">(HZ3/HU3)^(1/5)-1</f>
        <v>#N/A</v>
      </c>
      <c r="IA15" s="96" t="e">
        <f t="shared" ref="IA15:IA20" si="536">(IA3/HV3)^(1/5)-1</f>
        <v>#N/A</v>
      </c>
      <c r="IB15" s="96" t="e">
        <f t="shared" ref="IB15:IB20" si="537">(IB3/HW3)^(1/5)-1</f>
        <v>#N/A</v>
      </c>
      <c r="IC15" s="96" t="e">
        <f t="shared" ref="IC15:IC20" si="538">(IC3/HX3)^(1/5)-1</f>
        <v>#N/A</v>
      </c>
      <c r="ID15" s="96" t="e">
        <f t="shared" ref="ID15:ID20" si="539">(ID3/HY3)^(1/5)-1</f>
        <v>#N/A</v>
      </c>
      <c r="IE15" s="96" t="e">
        <f t="shared" ref="IE15:IE20" si="540">(IE3/HZ3)^(1/5)-1</f>
        <v>#N/A</v>
      </c>
      <c r="IF15" s="96" t="e">
        <f t="shared" ref="IF15:IF20" si="541">(IF3/IA3)^(1/5)-1</f>
        <v>#N/A</v>
      </c>
      <c r="IG15" s="96" t="e">
        <f t="shared" ref="IG15:IG20" si="542">(IG3/IB3)^(1/5)-1</f>
        <v>#N/A</v>
      </c>
      <c r="IH15" s="96" t="e">
        <f t="shared" ref="IH15:IH20" si="543">(IH3/IC3)^(1/5)-1</f>
        <v>#N/A</v>
      </c>
      <c r="II15" s="96" t="e">
        <f t="shared" ref="II15:II20" si="544">(II3/ID3)^(1/5)-1</f>
        <v>#N/A</v>
      </c>
      <c r="IJ15" s="96" t="e">
        <f t="shared" ref="IJ15:IJ20" si="545">(IJ3/IE3)^(1/5)-1</f>
        <v>#N/A</v>
      </c>
      <c r="IK15" s="96" t="e">
        <f t="shared" ref="IK15:IK20" si="546">(IK3/IF3)^(1/5)-1</f>
        <v>#N/A</v>
      </c>
      <c r="IL15" s="96" t="e">
        <f t="shared" ref="IL15:IL20" si="547">(IL3/IG3)^(1/5)-1</f>
        <v>#N/A</v>
      </c>
      <c r="IM15" s="96" t="e">
        <f t="shared" ref="IM15:IM20" si="548">(IM3/IH3)^(1/5)-1</f>
        <v>#N/A</v>
      </c>
      <c r="IN15" s="96" t="e">
        <f t="shared" ref="IN15:IN20" si="549">(IN3/II3)^(1/5)-1</f>
        <v>#N/A</v>
      </c>
      <c r="IO15" s="96" t="e">
        <f t="shared" ref="IO15:IO20" si="550">(IO3/IJ3)^(1/5)-1</f>
        <v>#N/A</v>
      </c>
      <c r="IP15" s="96" t="e">
        <f t="shared" ref="IP15:IP20" si="551">(IP3/IK3)^(1/5)-1</f>
        <v>#N/A</v>
      </c>
      <c r="IQ15" s="96" t="e">
        <f t="shared" ref="IQ15:IQ20" si="552">(IQ3/IL3)^(1/5)-1</f>
        <v>#N/A</v>
      </c>
      <c r="IR15" s="96" t="e">
        <f t="shared" ref="IR15:IR20" si="553">(IR3/IM3)^(1/5)-1</f>
        <v>#N/A</v>
      </c>
      <c r="IS15" s="96" t="e">
        <f t="shared" ref="IS15:IS20" si="554">(IS3/IN3)^(1/5)-1</f>
        <v>#N/A</v>
      </c>
      <c r="IT15" s="96" t="e">
        <f t="shared" ref="IT15:IT20" si="555">(IT3/IO3)^(1/5)-1</f>
        <v>#N/A</v>
      </c>
      <c r="IU15" s="96" t="e">
        <f t="shared" ref="IU15:IU20" si="556">(IU3/IP3)^(1/5)-1</f>
        <v>#N/A</v>
      </c>
      <c r="IV15" s="96" t="e">
        <f t="shared" ref="IV15:IV20" si="557">(IV3/IQ3)^(1/5)-1</f>
        <v>#N/A</v>
      </c>
      <c r="IW15" s="96" t="e">
        <f t="shared" ref="IW15:IW20" si="558">(IW3/IR3)^(1/5)-1</f>
        <v>#N/A</v>
      </c>
      <c r="IX15" s="96" t="e">
        <f t="shared" ref="IX15:IX20" si="559">(IX3/IS3)^(1/5)-1</f>
        <v>#N/A</v>
      </c>
      <c r="IY15" s="96" t="e">
        <f t="shared" ref="IY15:IY20" si="560">(IY3/IT3)^(1/5)-1</f>
        <v>#N/A</v>
      </c>
      <c r="IZ15" s="96" t="e">
        <f t="shared" ref="IZ15:IZ20" si="561">(IZ3/IU3)^(1/5)-1</f>
        <v>#N/A</v>
      </c>
      <c r="JA15" s="96" t="e">
        <f t="shared" ref="JA15:JA20" si="562">(JA3/IV3)^(1/5)-1</f>
        <v>#N/A</v>
      </c>
      <c r="JB15" s="96" t="e">
        <f t="shared" ref="JB15:JB20" si="563">(JB3/IW3)^(1/5)-1</f>
        <v>#N/A</v>
      </c>
      <c r="JC15" s="96" t="e">
        <f t="shared" ref="JC15:JC20" si="564">(JC3/IX3)^(1/5)-1</f>
        <v>#N/A</v>
      </c>
      <c r="JD15" s="96" t="e">
        <f t="shared" ref="JD15:JD20" si="565">(JD3/IY3)^(1/5)-1</f>
        <v>#N/A</v>
      </c>
      <c r="JE15" s="96" t="e">
        <f t="shared" ref="JE15:JE20" si="566">(JE3/IZ3)^(1/5)-1</f>
        <v>#N/A</v>
      </c>
      <c r="JF15" s="96" t="e">
        <f t="shared" ref="JF15:JF20" si="567">(JF3/JA3)^(1/5)-1</f>
        <v>#N/A</v>
      </c>
      <c r="JG15" s="96" t="e">
        <f t="shared" ref="JG15:JG20" si="568">(JG3/JB3)^(1/5)-1</f>
        <v>#N/A</v>
      </c>
      <c r="JH15" s="96" t="e">
        <f t="shared" ref="JH15:JH20" si="569">(JH3/JC3)^(1/5)-1</f>
        <v>#N/A</v>
      </c>
      <c r="JI15" s="96" t="e">
        <f t="shared" ref="JI15:JI20" si="570">(JI3/JD3)^(1/5)-1</f>
        <v>#N/A</v>
      </c>
      <c r="JJ15" s="96" t="e">
        <f t="shared" ref="JJ15:JJ20" si="571">(JJ3/JE3)^(1/5)-1</f>
        <v>#N/A</v>
      </c>
      <c r="JK15" s="96" t="e">
        <f t="shared" ref="JK15:JK20" si="572">(JK3/JF3)^(1/5)-1</f>
        <v>#N/A</v>
      </c>
      <c r="JL15" s="96" t="e">
        <f t="shared" ref="JL15:JL20" si="573">(JL3/JG3)^(1/5)-1</f>
        <v>#N/A</v>
      </c>
      <c r="JM15" s="96" t="e">
        <f t="shared" ref="JM15:JM20" si="574">(JM3/JH3)^(1/5)-1</f>
        <v>#N/A</v>
      </c>
      <c r="JN15" s="96" t="e">
        <f t="shared" ref="JN15:JN20" si="575">(JN3/JI3)^(1/5)-1</f>
        <v>#N/A</v>
      </c>
      <c r="JO15" s="96" t="e">
        <f t="shared" ref="JO15:JO20" si="576">(JO3/JJ3)^(1/5)-1</f>
        <v>#N/A</v>
      </c>
      <c r="JP15" s="96" t="e">
        <f t="shared" ref="JP15:JP20" si="577">(JP3/JK3)^(1/5)-1</f>
        <v>#N/A</v>
      </c>
      <c r="JQ15" s="96" t="e">
        <f t="shared" ref="JQ15:JQ20" si="578">(JQ3/JL3)^(1/5)-1</f>
        <v>#N/A</v>
      </c>
      <c r="JR15" s="96" t="e">
        <f t="shared" ref="JR15:JR20" si="579">(JR3/JM3)^(1/5)-1</f>
        <v>#N/A</v>
      </c>
      <c r="JS15" s="96" t="e">
        <f t="shared" ref="JS15:JS20" si="580">(JS3/JN3)^(1/5)-1</f>
        <v>#N/A</v>
      </c>
      <c r="JT15" s="96" t="e">
        <f t="shared" ref="JT15:JT20" si="581">(JT3/JO3)^(1/5)-1</f>
        <v>#N/A</v>
      </c>
      <c r="JU15" s="96" t="e">
        <f t="shared" ref="JU15:JU20" si="582">(JU3/JP3)^(1/5)-1</f>
        <v>#N/A</v>
      </c>
      <c r="JV15" s="96" t="e">
        <f t="shared" ref="JV15:JV20" si="583">(JV3/JQ3)^(1/5)-1</f>
        <v>#N/A</v>
      </c>
      <c r="JW15" s="96" t="e">
        <f t="shared" ref="JW15:JW20" si="584">(JW3/JR3)^(1/5)-1</f>
        <v>#N/A</v>
      </c>
      <c r="JX15" s="96" t="e">
        <f t="shared" ref="JX15:JX20" si="585">(JX3/JS3)^(1/5)-1</f>
        <v>#N/A</v>
      </c>
      <c r="JY15" s="96" t="e">
        <f t="shared" ref="JY15:JY20" si="586">(JY3/JT3)^(1/5)-1</f>
        <v>#N/A</v>
      </c>
      <c r="JZ15" s="96" t="e">
        <f t="shared" ref="JZ15:JZ20" si="587">(JZ3/JU3)^(1/5)-1</f>
        <v>#N/A</v>
      </c>
      <c r="KA15" s="96" t="e">
        <f t="shared" ref="KA15:KA20" si="588">(KA3/JV3)^(1/5)-1</f>
        <v>#N/A</v>
      </c>
      <c r="KB15" s="96" t="e">
        <f t="shared" ref="KB15:KB20" si="589">(KB3/JW3)^(1/5)-1</f>
        <v>#N/A</v>
      </c>
      <c r="KC15" s="96" t="e">
        <f t="shared" ref="KC15:KC20" si="590">(KC3/JX3)^(1/5)-1</f>
        <v>#N/A</v>
      </c>
      <c r="KD15" s="96" t="e">
        <f t="shared" ref="KD15:KD20" si="591">(KD3/JY3)^(1/5)-1</f>
        <v>#N/A</v>
      </c>
      <c r="KE15" s="96" t="e">
        <f t="shared" ref="KE15:KE20" si="592">(KE3/JZ3)^(1/5)-1</f>
        <v>#N/A</v>
      </c>
      <c r="KF15" s="96" t="e">
        <f t="shared" ref="KF15:KF20" si="593">(KF3/KA3)^(1/5)-1</f>
        <v>#N/A</v>
      </c>
      <c r="KG15" s="96" t="e">
        <f t="shared" ref="KG15:KG20" si="594">(KG3/KB3)^(1/5)-1</f>
        <v>#N/A</v>
      </c>
      <c r="KH15" s="96" t="e">
        <f t="shared" ref="KH15:KH20" si="595">(KH3/KC3)^(1/5)-1</f>
        <v>#N/A</v>
      </c>
      <c r="KI15" s="96" t="e">
        <f t="shared" ref="KI15:KI20" si="596">(KI3/KD3)^(1/5)-1</f>
        <v>#N/A</v>
      </c>
      <c r="KJ15" s="96" t="e">
        <f t="shared" ref="KJ15:KJ20" si="597">(KJ3/KE3)^(1/5)-1</f>
        <v>#N/A</v>
      </c>
      <c r="KK15" s="96" t="e">
        <f t="shared" ref="KK15:KK20" si="598">(KK3/KF3)^(1/5)-1</f>
        <v>#N/A</v>
      </c>
      <c r="KL15" s="96" t="e">
        <f t="shared" ref="KL15:KL20" si="599">(KL3/KG3)^(1/5)-1</f>
        <v>#N/A</v>
      </c>
      <c r="KM15" s="96" t="e">
        <f t="shared" ref="KM15:KM20" si="600">(KM3/KH3)^(1/5)-1</f>
        <v>#N/A</v>
      </c>
      <c r="KN15" s="96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6">
        <f t="shared" si="308"/>
        <v>0.27730844458753978</v>
      </c>
      <c r="H16" s="96">
        <f t="shared" si="309"/>
        <v>0.34080129120845726</v>
      </c>
      <c r="I16" s="96">
        <f t="shared" si="310"/>
        <v>0.35967663308005049</v>
      </c>
      <c r="J16" s="96">
        <f t="shared" si="311"/>
        <v>0.38494617954187293</v>
      </c>
      <c r="K16" s="96">
        <f t="shared" si="312"/>
        <v>0.38539221705130888</v>
      </c>
      <c r="L16" s="96">
        <f t="shared" si="313"/>
        <v>0.42101107206219512</v>
      </c>
      <c r="M16" s="96">
        <f t="shared" si="314"/>
        <v>0.34980339295560592</v>
      </c>
      <c r="N16" s="96">
        <f t="shared" si="315"/>
        <v>0.35884774755253868</v>
      </c>
      <c r="O16" s="96">
        <f t="shared" si="316"/>
        <v>0.34041550455524372</v>
      </c>
      <c r="P16" s="96">
        <f t="shared" si="317"/>
        <v>0.33645250318244213</v>
      </c>
      <c r="Q16" s="96">
        <f t="shared" si="318"/>
        <v>0.33231788128216078</v>
      </c>
      <c r="R16" s="96">
        <f t="shared" si="319"/>
        <v>0.3424791746486191</v>
      </c>
      <c r="S16" s="96">
        <f t="shared" si="320"/>
        <v>0.28171221735965468</v>
      </c>
      <c r="T16" s="96">
        <f t="shared" si="321"/>
        <v>0.25492160987594636</v>
      </c>
      <c r="U16" s="96">
        <f t="shared" si="322"/>
        <v>0.23447369897092529</v>
      </c>
      <c r="V16" s="96">
        <f t="shared" si="323"/>
        <v>0.21146029844402792</v>
      </c>
      <c r="W16" s="96">
        <f t="shared" si="324"/>
        <v>0.1976045251825298</v>
      </c>
      <c r="X16" s="96">
        <f t="shared" si="325"/>
        <v>0.18658320648415172</v>
      </c>
      <c r="Y16" s="96">
        <f t="shared" si="326"/>
        <v>0.18765589049477471</v>
      </c>
      <c r="Z16" s="96">
        <f t="shared" si="327"/>
        <v>0.17386023594831235</v>
      </c>
      <c r="AA16" s="96">
        <f t="shared" si="328"/>
        <v>0.17459777940285015</v>
      </c>
      <c r="AB16" s="96">
        <f t="shared" si="329"/>
        <v>0.16950078584955053</v>
      </c>
      <c r="AC16" s="96">
        <f t="shared" si="330"/>
        <v>0.15332819337264647</v>
      </c>
      <c r="AD16" s="96">
        <f t="shared" si="331"/>
        <v>0.14903551336301368</v>
      </c>
      <c r="AE16" s="96">
        <f t="shared" si="332"/>
        <v>0.13225144758789309</v>
      </c>
      <c r="AF16" s="96">
        <f t="shared" si="333"/>
        <v>0.11230028889083132</v>
      </c>
      <c r="AG16" s="96">
        <f t="shared" si="334"/>
        <v>0.10774427335701375</v>
      </c>
      <c r="AH16" s="96">
        <f t="shared" si="335"/>
        <v>0.10525299086988382</v>
      </c>
      <c r="AI16" s="96">
        <f t="shared" si="336"/>
        <v>9.5869448379488187E-2</v>
      </c>
      <c r="AJ16" s="96">
        <f t="shared" si="337"/>
        <v>9.0880533332673652E-2</v>
      </c>
      <c r="AK16" s="96">
        <f t="shared" si="338"/>
        <v>8.6322401421550454E-2</v>
      </c>
      <c r="AL16" s="96">
        <f t="shared" si="339"/>
        <v>7.5687121248160683E-2</v>
      </c>
      <c r="AM16" s="96">
        <f t="shared" si="340"/>
        <v>6.7817652484895463E-2</v>
      </c>
      <c r="AN16" s="96">
        <f t="shared" si="341"/>
        <v>6.3739860262186365E-2</v>
      </c>
      <c r="AO16" s="96">
        <f t="shared" si="342"/>
        <v>5.7950555628943023E-2</v>
      </c>
      <c r="AP16" s="96">
        <f t="shared" si="343"/>
        <v>5.0335707650636996E-2</v>
      </c>
      <c r="AQ16" s="96">
        <f t="shared" si="344"/>
        <v>4.6645498867204926E-2</v>
      </c>
      <c r="AR16" s="96">
        <f t="shared" si="345"/>
        <v>4.241251649089528E-2</v>
      </c>
      <c r="AS16" s="96">
        <f t="shared" si="346"/>
        <v>3.7746473964389349E-2</v>
      </c>
      <c r="AT16" s="96">
        <f t="shared" si="347"/>
        <v>3.5382772108161431E-2</v>
      </c>
      <c r="AU16" s="96">
        <f t="shared" si="348"/>
        <v>3.4782996451458326E-2</v>
      </c>
      <c r="AV16" s="96">
        <f t="shared" si="349"/>
        <v>3.3347723258923434E-2</v>
      </c>
      <c r="AW16" s="96">
        <f t="shared" si="350"/>
        <v>3.0457277761090085E-2</v>
      </c>
      <c r="AX16" s="96">
        <f t="shared" si="351"/>
        <v>2.9816760164408151E-2</v>
      </c>
      <c r="AY16" s="96">
        <f t="shared" si="352"/>
        <v>2.8797860654553364E-2</v>
      </c>
      <c r="AZ16" s="96">
        <f t="shared" si="353"/>
        <v>2.8049095088717335E-2</v>
      </c>
      <c r="BA16" s="96">
        <f t="shared" si="354"/>
        <v>2.633436588383975E-2</v>
      </c>
      <c r="BB16" s="96">
        <f t="shared" si="355"/>
        <v>2.7095763398377715E-2</v>
      </c>
      <c r="BC16" s="96">
        <f t="shared" si="356"/>
        <v>2.5643127228340612E-2</v>
      </c>
      <c r="BD16" s="96">
        <f t="shared" si="357"/>
        <v>2.3487184388415905E-2</v>
      </c>
      <c r="BE16" s="96">
        <f t="shared" si="358"/>
        <v>2.1838668551369622E-2</v>
      </c>
      <c r="BF16" s="96">
        <f t="shared" si="359"/>
        <v>2.1417274371156036E-2</v>
      </c>
      <c r="BG16" s="96">
        <f t="shared" si="360"/>
        <v>1.9777986573655815E-2</v>
      </c>
      <c r="BH16" s="96" t="e">
        <f t="shared" si="361"/>
        <v>#N/A</v>
      </c>
      <c r="BI16" s="96" t="e">
        <f t="shared" si="362"/>
        <v>#N/A</v>
      </c>
      <c r="BJ16" s="96" t="e">
        <f t="shared" si="363"/>
        <v>#N/A</v>
      </c>
      <c r="BK16" s="96" t="e">
        <f t="shared" si="364"/>
        <v>#N/A</v>
      </c>
      <c r="BL16" s="96" t="e">
        <f t="shared" si="365"/>
        <v>#N/A</v>
      </c>
      <c r="BM16" s="96" t="e">
        <f t="shared" si="366"/>
        <v>#N/A</v>
      </c>
      <c r="BN16" s="96" t="e">
        <f t="shared" si="367"/>
        <v>#N/A</v>
      </c>
      <c r="BO16" s="96" t="e">
        <f t="shared" si="368"/>
        <v>#N/A</v>
      </c>
      <c r="BP16" s="96" t="e">
        <f t="shared" si="369"/>
        <v>#N/A</v>
      </c>
      <c r="BQ16" s="96" t="e">
        <f t="shared" si="370"/>
        <v>#N/A</v>
      </c>
      <c r="BR16" s="96" t="e">
        <f t="shared" si="371"/>
        <v>#N/A</v>
      </c>
      <c r="BS16" s="96" t="e">
        <f t="shared" si="372"/>
        <v>#N/A</v>
      </c>
      <c r="BT16" s="96" t="e">
        <f t="shared" si="373"/>
        <v>#N/A</v>
      </c>
      <c r="BU16" s="96" t="e">
        <f t="shared" si="374"/>
        <v>#N/A</v>
      </c>
      <c r="BV16" s="96" t="e">
        <f t="shared" si="375"/>
        <v>#N/A</v>
      </c>
      <c r="BW16" s="96" t="e">
        <f t="shared" si="376"/>
        <v>#N/A</v>
      </c>
      <c r="BX16" s="96" t="e">
        <f t="shared" si="377"/>
        <v>#N/A</v>
      </c>
      <c r="BY16" s="96" t="e">
        <f t="shared" si="378"/>
        <v>#N/A</v>
      </c>
      <c r="BZ16" s="96" t="e">
        <f t="shared" si="379"/>
        <v>#N/A</v>
      </c>
      <c r="CA16" s="96" t="e">
        <f t="shared" si="380"/>
        <v>#N/A</v>
      </c>
      <c r="CB16" s="96" t="e">
        <f t="shared" si="381"/>
        <v>#N/A</v>
      </c>
      <c r="CC16" s="96" t="e">
        <f t="shared" si="382"/>
        <v>#N/A</v>
      </c>
      <c r="CD16" s="96" t="e">
        <f t="shared" si="383"/>
        <v>#N/A</v>
      </c>
      <c r="CE16" s="96" t="e">
        <f t="shared" si="384"/>
        <v>#N/A</v>
      </c>
      <c r="CF16" s="96" t="e">
        <f t="shared" si="385"/>
        <v>#N/A</v>
      </c>
      <c r="CG16" s="96" t="e">
        <f t="shared" si="386"/>
        <v>#N/A</v>
      </c>
      <c r="CH16" s="96" t="e">
        <f t="shared" si="387"/>
        <v>#N/A</v>
      </c>
      <c r="CI16" s="96" t="e">
        <f t="shared" si="388"/>
        <v>#N/A</v>
      </c>
      <c r="CJ16" s="96" t="e">
        <f t="shared" si="389"/>
        <v>#N/A</v>
      </c>
      <c r="CK16" s="96" t="e">
        <f t="shared" si="390"/>
        <v>#N/A</v>
      </c>
      <c r="CL16" s="96" t="e">
        <f t="shared" si="391"/>
        <v>#N/A</v>
      </c>
      <c r="CM16" s="96" t="e">
        <f t="shared" si="392"/>
        <v>#N/A</v>
      </c>
      <c r="CN16" s="96" t="e">
        <f t="shared" si="393"/>
        <v>#N/A</v>
      </c>
      <c r="CO16" s="96" t="e">
        <f t="shared" si="394"/>
        <v>#N/A</v>
      </c>
      <c r="CP16" s="96" t="e">
        <f t="shared" si="395"/>
        <v>#N/A</v>
      </c>
      <c r="CQ16" s="96" t="e">
        <f t="shared" si="396"/>
        <v>#N/A</v>
      </c>
      <c r="CR16" s="96" t="e">
        <f t="shared" si="397"/>
        <v>#N/A</v>
      </c>
      <c r="CS16" s="96" t="e">
        <f t="shared" si="398"/>
        <v>#N/A</v>
      </c>
      <c r="CT16" s="96" t="e">
        <f t="shared" si="399"/>
        <v>#N/A</v>
      </c>
      <c r="CU16" s="96" t="e">
        <f t="shared" si="400"/>
        <v>#N/A</v>
      </c>
      <c r="CV16" s="96" t="e">
        <f t="shared" si="401"/>
        <v>#N/A</v>
      </c>
      <c r="CW16" s="96" t="e">
        <f t="shared" si="402"/>
        <v>#N/A</v>
      </c>
      <c r="CX16" s="96" t="e">
        <f t="shared" si="403"/>
        <v>#N/A</v>
      </c>
      <c r="CY16" s="96" t="e">
        <f t="shared" si="404"/>
        <v>#N/A</v>
      </c>
      <c r="CZ16" s="96" t="e">
        <f t="shared" si="405"/>
        <v>#N/A</v>
      </c>
      <c r="DA16" s="96" t="e">
        <f t="shared" si="406"/>
        <v>#N/A</v>
      </c>
      <c r="DB16" s="96" t="e">
        <f t="shared" si="407"/>
        <v>#N/A</v>
      </c>
      <c r="DC16" s="96" t="e">
        <f t="shared" si="408"/>
        <v>#N/A</v>
      </c>
      <c r="DD16" s="96" t="e">
        <f t="shared" si="409"/>
        <v>#N/A</v>
      </c>
      <c r="DE16" s="96" t="e">
        <f t="shared" si="410"/>
        <v>#N/A</v>
      </c>
      <c r="DF16" s="96" t="e">
        <f t="shared" si="411"/>
        <v>#N/A</v>
      </c>
      <c r="DG16" s="96" t="e">
        <f t="shared" si="412"/>
        <v>#N/A</v>
      </c>
      <c r="DH16" s="96" t="e">
        <f t="shared" si="413"/>
        <v>#N/A</v>
      </c>
      <c r="DI16" s="96" t="e">
        <f t="shared" si="414"/>
        <v>#N/A</v>
      </c>
      <c r="DJ16" s="96" t="e">
        <f t="shared" si="415"/>
        <v>#N/A</v>
      </c>
      <c r="DK16" s="96" t="e">
        <f t="shared" si="416"/>
        <v>#N/A</v>
      </c>
      <c r="DL16" s="96" t="e">
        <f t="shared" si="417"/>
        <v>#N/A</v>
      </c>
      <c r="DM16" s="96" t="e">
        <f t="shared" si="418"/>
        <v>#N/A</v>
      </c>
      <c r="DN16" s="96" t="e">
        <f t="shared" si="419"/>
        <v>#N/A</v>
      </c>
      <c r="DO16" s="96" t="e">
        <f t="shared" si="420"/>
        <v>#N/A</v>
      </c>
      <c r="DP16" s="96" t="e">
        <f t="shared" si="421"/>
        <v>#N/A</v>
      </c>
      <c r="DQ16" s="96" t="e">
        <f t="shared" si="422"/>
        <v>#N/A</v>
      </c>
      <c r="DR16" s="96" t="e">
        <f t="shared" si="423"/>
        <v>#N/A</v>
      </c>
      <c r="DS16" s="96" t="e">
        <f t="shared" si="424"/>
        <v>#N/A</v>
      </c>
      <c r="DT16" s="96" t="e">
        <f t="shared" si="425"/>
        <v>#N/A</v>
      </c>
      <c r="DU16" s="96" t="e">
        <f t="shared" si="426"/>
        <v>#N/A</v>
      </c>
      <c r="DV16" s="96" t="e">
        <f t="shared" si="427"/>
        <v>#N/A</v>
      </c>
      <c r="DW16" s="96" t="e">
        <f t="shared" si="428"/>
        <v>#N/A</v>
      </c>
      <c r="DX16" s="96" t="e">
        <f t="shared" si="429"/>
        <v>#N/A</v>
      </c>
      <c r="DY16" s="96" t="e">
        <f t="shared" si="430"/>
        <v>#N/A</v>
      </c>
      <c r="DZ16" s="96" t="e">
        <f t="shared" si="431"/>
        <v>#N/A</v>
      </c>
      <c r="EA16" s="96" t="e">
        <f t="shared" si="432"/>
        <v>#N/A</v>
      </c>
      <c r="EB16" s="96" t="e">
        <f t="shared" si="433"/>
        <v>#N/A</v>
      </c>
      <c r="EC16" s="96" t="e">
        <f t="shared" si="434"/>
        <v>#N/A</v>
      </c>
      <c r="ED16" s="96" t="e">
        <f t="shared" si="435"/>
        <v>#N/A</v>
      </c>
      <c r="EE16" s="96" t="e">
        <f t="shared" si="436"/>
        <v>#N/A</v>
      </c>
      <c r="EF16" s="96" t="e">
        <f t="shared" si="437"/>
        <v>#N/A</v>
      </c>
      <c r="EG16" s="96" t="e">
        <f t="shared" si="438"/>
        <v>#N/A</v>
      </c>
      <c r="EH16" s="96" t="e">
        <f t="shared" si="439"/>
        <v>#N/A</v>
      </c>
      <c r="EI16" s="96" t="e">
        <f t="shared" si="440"/>
        <v>#N/A</v>
      </c>
      <c r="EJ16" s="96" t="e">
        <f t="shared" si="441"/>
        <v>#N/A</v>
      </c>
      <c r="EK16" s="96" t="e">
        <f t="shared" si="442"/>
        <v>#N/A</v>
      </c>
      <c r="EL16" s="96" t="e">
        <f t="shared" si="443"/>
        <v>#N/A</v>
      </c>
      <c r="EM16" s="96" t="e">
        <f t="shared" si="444"/>
        <v>#N/A</v>
      </c>
      <c r="EN16" s="96" t="e">
        <f t="shared" si="445"/>
        <v>#N/A</v>
      </c>
      <c r="EO16" s="96" t="e">
        <f t="shared" si="446"/>
        <v>#N/A</v>
      </c>
      <c r="EP16" s="96" t="e">
        <f t="shared" si="447"/>
        <v>#N/A</v>
      </c>
      <c r="EQ16" s="96" t="e">
        <f t="shared" si="448"/>
        <v>#N/A</v>
      </c>
      <c r="ER16" s="96" t="e">
        <f t="shared" si="449"/>
        <v>#N/A</v>
      </c>
      <c r="ES16" s="96" t="e">
        <f t="shared" si="450"/>
        <v>#N/A</v>
      </c>
      <c r="ET16" s="96" t="e">
        <f t="shared" si="451"/>
        <v>#N/A</v>
      </c>
      <c r="EU16" s="96" t="e">
        <f t="shared" si="452"/>
        <v>#N/A</v>
      </c>
      <c r="EV16" s="96" t="e">
        <f t="shared" si="453"/>
        <v>#N/A</v>
      </c>
      <c r="EW16" s="96" t="e">
        <f t="shared" si="454"/>
        <v>#N/A</v>
      </c>
      <c r="EX16" s="96" t="e">
        <f t="shared" si="455"/>
        <v>#N/A</v>
      </c>
      <c r="EY16" s="96" t="e">
        <f t="shared" si="456"/>
        <v>#N/A</v>
      </c>
      <c r="EZ16" s="96" t="e">
        <f t="shared" si="457"/>
        <v>#N/A</v>
      </c>
      <c r="FA16" s="96" t="e">
        <f t="shared" si="458"/>
        <v>#N/A</v>
      </c>
      <c r="FB16" s="96" t="e">
        <f t="shared" si="459"/>
        <v>#N/A</v>
      </c>
      <c r="FC16" s="96" t="e">
        <f t="shared" si="460"/>
        <v>#N/A</v>
      </c>
      <c r="FD16" s="96" t="e">
        <f t="shared" si="461"/>
        <v>#N/A</v>
      </c>
      <c r="FE16" s="96" t="e">
        <f t="shared" si="462"/>
        <v>#N/A</v>
      </c>
      <c r="FF16" s="96" t="e">
        <f t="shared" si="463"/>
        <v>#N/A</v>
      </c>
      <c r="FG16" s="96" t="e">
        <f t="shared" si="464"/>
        <v>#N/A</v>
      </c>
      <c r="FH16" s="96" t="e">
        <f t="shared" si="465"/>
        <v>#N/A</v>
      </c>
      <c r="FI16" s="96" t="e">
        <f t="shared" si="466"/>
        <v>#N/A</v>
      </c>
      <c r="FJ16" s="96" t="e">
        <f t="shared" si="467"/>
        <v>#N/A</v>
      </c>
      <c r="FK16" s="96" t="e">
        <f t="shared" si="468"/>
        <v>#N/A</v>
      </c>
      <c r="FL16" s="96" t="e">
        <f t="shared" si="469"/>
        <v>#N/A</v>
      </c>
      <c r="FM16" s="96" t="e">
        <f t="shared" si="470"/>
        <v>#N/A</v>
      </c>
      <c r="FN16" s="96" t="e">
        <f t="shared" si="471"/>
        <v>#N/A</v>
      </c>
      <c r="FO16" s="96" t="e">
        <f t="shared" si="472"/>
        <v>#N/A</v>
      </c>
      <c r="FP16" s="96" t="e">
        <f t="shared" si="473"/>
        <v>#N/A</v>
      </c>
      <c r="FQ16" s="96" t="e">
        <f t="shared" si="474"/>
        <v>#N/A</v>
      </c>
      <c r="FR16" s="96" t="e">
        <f t="shared" si="475"/>
        <v>#N/A</v>
      </c>
      <c r="FS16" s="96" t="e">
        <f t="shared" si="476"/>
        <v>#N/A</v>
      </c>
      <c r="FT16" s="96" t="e">
        <f t="shared" si="477"/>
        <v>#N/A</v>
      </c>
      <c r="FU16" s="96" t="e">
        <f t="shared" si="478"/>
        <v>#N/A</v>
      </c>
      <c r="FV16" s="96" t="e">
        <f t="shared" si="479"/>
        <v>#N/A</v>
      </c>
      <c r="FW16" s="96" t="e">
        <f t="shared" si="480"/>
        <v>#N/A</v>
      </c>
      <c r="FX16" s="96" t="e">
        <f t="shared" si="481"/>
        <v>#N/A</v>
      </c>
      <c r="FY16" s="96" t="e">
        <f t="shared" si="482"/>
        <v>#N/A</v>
      </c>
      <c r="FZ16" s="96" t="e">
        <f t="shared" si="483"/>
        <v>#N/A</v>
      </c>
      <c r="GA16" s="96" t="e">
        <f t="shared" si="484"/>
        <v>#N/A</v>
      </c>
      <c r="GB16" s="96" t="e">
        <f t="shared" si="485"/>
        <v>#N/A</v>
      </c>
      <c r="GC16" s="96" t="e">
        <f t="shared" si="486"/>
        <v>#N/A</v>
      </c>
      <c r="GD16" s="96" t="e">
        <f t="shared" si="487"/>
        <v>#N/A</v>
      </c>
      <c r="GE16" s="96" t="e">
        <f t="shared" si="488"/>
        <v>#N/A</v>
      </c>
      <c r="GF16" s="96" t="e">
        <f t="shared" si="489"/>
        <v>#N/A</v>
      </c>
      <c r="GG16" s="96" t="e">
        <f t="shared" si="490"/>
        <v>#N/A</v>
      </c>
      <c r="GH16" s="96" t="e">
        <f t="shared" si="491"/>
        <v>#N/A</v>
      </c>
      <c r="GI16" s="96" t="e">
        <f t="shared" si="492"/>
        <v>#N/A</v>
      </c>
      <c r="GJ16" s="96" t="e">
        <f t="shared" si="493"/>
        <v>#N/A</v>
      </c>
      <c r="GK16" s="96" t="e">
        <f t="shared" si="494"/>
        <v>#N/A</v>
      </c>
      <c r="GL16" s="96" t="e">
        <f t="shared" si="495"/>
        <v>#N/A</v>
      </c>
      <c r="GM16" s="96" t="e">
        <f t="shared" si="496"/>
        <v>#N/A</v>
      </c>
      <c r="GN16" s="96" t="e">
        <f t="shared" si="497"/>
        <v>#N/A</v>
      </c>
      <c r="GO16" s="96" t="e">
        <f t="shared" si="498"/>
        <v>#N/A</v>
      </c>
      <c r="GP16" s="96" t="e">
        <f t="shared" si="499"/>
        <v>#N/A</v>
      </c>
      <c r="GQ16" s="96" t="e">
        <f t="shared" si="500"/>
        <v>#N/A</v>
      </c>
      <c r="GR16" s="96" t="e">
        <f t="shared" si="501"/>
        <v>#N/A</v>
      </c>
      <c r="GS16" s="96" t="e">
        <f t="shared" si="502"/>
        <v>#N/A</v>
      </c>
      <c r="GT16" s="96" t="e">
        <f t="shared" si="503"/>
        <v>#N/A</v>
      </c>
      <c r="GU16" s="96" t="e">
        <f t="shared" si="504"/>
        <v>#N/A</v>
      </c>
      <c r="GV16" s="96" t="e">
        <f t="shared" si="505"/>
        <v>#N/A</v>
      </c>
      <c r="GW16" s="96" t="e">
        <f t="shared" si="506"/>
        <v>#N/A</v>
      </c>
      <c r="GX16" s="96" t="e">
        <f t="shared" si="507"/>
        <v>#N/A</v>
      </c>
      <c r="GY16" s="96" t="e">
        <f t="shared" si="508"/>
        <v>#N/A</v>
      </c>
      <c r="GZ16" s="96" t="e">
        <f t="shared" si="509"/>
        <v>#N/A</v>
      </c>
      <c r="HA16" s="96" t="e">
        <f t="shared" si="510"/>
        <v>#N/A</v>
      </c>
      <c r="HB16" s="96" t="e">
        <f t="shared" si="511"/>
        <v>#N/A</v>
      </c>
      <c r="HC16" s="96" t="e">
        <f t="shared" si="512"/>
        <v>#N/A</v>
      </c>
      <c r="HD16" s="96" t="e">
        <f t="shared" si="513"/>
        <v>#N/A</v>
      </c>
      <c r="HE16" s="96" t="e">
        <f t="shared" si="514"/>
        <v>#N/A</v>
      </c>
      <c r="HF16" s="96" t="e">
        <f t="shared" si="515"/>
        <v>#N/A</v>
      </c>
      <c r="HG16" s="96" t="e">
        <f t="shared" si="516"/>
        <v>#N/A</v>
      </c>
      <c r="HH16" s="96" t="e">
        <f t="shared" si="517"/>
        <v>#N/A</v>
      </c>
      <c r="HI16" s="96" t="e">
        <f t="shared" si="518"/>
        <v>#N/A</v>
      </c>
      <c r="HJ16" s="96" t="e">
        <f t="shared" si="519"/>
        <v>#N/A</v>
      </c>
      <c r="HK16" s="96" t="e">
        <f t="shared" si="520"/>
        <v>#N/A</v>
      </c>
      <c r="HL16" s="96" t="e">
        <f t="shared" si="521"/>
        <v>#N/A</v>
      </c>
      <c r="HM16" s="96" t="e">
        <f t="shared" si="522"/>
        <v>#N/A</v>
      </c>
      <c r="HN16" s="96" t="e">
        <f t="shared" si="523"/>
        <v>#N/A</v>
      </c>
      <c r="HO16" s="96" t="e">
        <f t="shared" si="524"/>
        <v>#N/A</v>
      </c>
      <c r="HP16" s="96" t="e">
        <f t="shared" si="525"/>
        <v>#N/A</v>
      </c>
      <c r="HQ16" s="96" t="e">
        <f t="shared" si="526"/>
        <v>#N/A</v>
      </c>
      <c r="HR16" s="96" t="e">
        <f t="shared" si="527"/>
        <v>#N/A</v>
      </c>
      <c r="HS16" s="96" t="e">
        <f t="shared" si="528"/>
        <v>#N/A</v>
      </c>
      <c r="HT16" s="96" t="e">
        <f t="shared" si="529"/>
        <v>#N/A</v>
      </c>
      <c r="HU16" s="96" t="e">
        <f t="shared" si="530"/>
        <v>#N/A</v>
      </c>
      <c r="HV16" s="96" t="e">
        <f t="shared" si="531"/>
        <v>#N/A</v>
      </c>
      <c r="HW16" s="96" t="e">
        <f t="shared" si="532"/>
        <v>#N/A</v>
      </c>
      <c r="HX16" s="96" t="e">
        <f t="shared" si="533"/>
        <v>#N/A</v>
      </c>
      <c r="HY16" s="96" t="e">
        <f t="shared" si="534"/>
        <v>#N/A</v>
      </c>
      <c r="HZ16" s="96" t="e">
        <f t="shared" si="535"/>
        <v>#N/A</v>
      </c>
      <c r="IA16" s="96" t="e">
        <f t="shared" si="536"/>
        <v>#N/A</v>
      </c>
      <c r="IB16" s="96" t="e">
        <f t="shared" si="537"/>
        <v>#N/A</v>
      </c>
      <c r="IC16" s="96" t="e">
        <f t="shared" si="538"/>
        <v>#N/A</v>
      </c>
      <c r="ID16" s="96" t="e">
        <f t="shared" si="539"/>
        <v>#N/A</v>
      </c>
      <c r="IE16" s="96" t="e">
        <f t="shared" si="540"/>
        <v>#N/A</v>
      </c>
      <c r="IF16" s="96" t="e">
        <f t="shared" si="541"/>
        <v>#N/A</v>
      </c>
      <c r="IG16" s="96" t="e">
        <f t="shared" si="542"/>
        <v>#N/A</v>
      </c>
      <c r="IH16" s="96" t="e">
        <f t="shared" si="543"/>
        <v>#N/A</v>
      </c>
      <c r="II16" s="96" t="e">
        <f t="shared" si="544"/>
        <v>#N/A</v>
      </c>
      <c r="IJ16" s="96" t="e">
        <f t="shared" si="545"/>
        <v>#N/A</v>
      </c>
      <c r="IK16" s="96" t="e">
        <f t="shared" si="546"/>
        <v>#N/A</v>
      </c>
      <c r="IL16" s="96" t="e">
        <f t="shared" si="547"/>
        <v>#N/A</v>
      </c>
      <c r="IM16" s="96" t="e">
        <f t="shared" si="548"/>
        <v>#N/A</v>
      </c>
      <c r="IN16" s="96" t="e">
        <f t="shared" si="549"/>
        <v>#N/A</v>
      </c>
      <c r="IO16" s="96" t="e">
        <f t="shared" si="550"/>
        <v>#N/A</v>
      </c>
      <c r="IP16" s="96" t="e">
        <f t="shared" si="551"/>
        <v>#N/A</v>
      </c>
      <c r="IQ16" s="96" t="e">
        <f t="shared" si="552"/>
        <v>#N/A</v>
      </c>
      <c r="IR16" s="96" t="e">
        <f t="shared" si="553"/>
        <v>#N/A</v>
      </c>
      <c r="IS16" s="96" t="e">
        <f t="shared" si="554"/>
        <v>#N/A</v>
      </c>
      <c r="IT16" s="96" t="e">
        <f t="shared" si="555"/>
        <v>#N/A</v>
      </c>
      <c r="IU16" s="96" t="e">
        <f t="shared" si="556"/>
        <v>#N/A</v>
      </c>
      <c r="IV16" s="96" t="e">
        <f t="shared" si="557"/>
        <v>#N/A</v>
      </c>
      <c r="IW16" s="96" t="e">
        <f t="shared" si="558"/>
        <v>#N/A</v>
      </c>
      <c r="IX16" s="96" t="e">
        <f t="shared" si="559"/>
        <v>#N/A</v>
      </c>
      <c r="IY16" s="96" t="e">
        <f t="shared" si="560"/>
        <v>#N/A</v>
      </c>
      <c r="IZ16" s="96" t="e">
        <f t="shared" si="561"/>
        <v>#N/A</v>
      </c>
      <c r="JA16" s="96" t="e">
        <f t="shared" si="562"/>
        <v>#N/A</v>
      </c>
      <c r="JB16" s="96" t="e">
        <f t="shared" si="563"/>
        <v>#N/A</v>
      </c>
      <c r="JC16" s="96" t="e">
        <f t="shared" si="564"/>
        <v>#N/A</v>
      </c>
      <c r="JD16" s="96" t="e">
        <f t="shared" si="565"/>
        <v>#N/A</v>
      </c>
      <c r="JE16" s="96" t="e">
        <f t="shared" si="566"/>
        <v>#N/A</v>
      </c>
      <c r="JF16" s="96" t="e">
        <f t="shared" si="567"/>
        <v>#N/A</v>
      </c>
      <c r="JG16" s="96" t="e">
        <f t="shared" si="568"/>
        <v>#N/A</v>
      </c>
      <c r="JH16" s="96" t="e">
        <f t="shared" si="569"/>
        <v>#N/A</v>
      </c>
      <c r="JI16" s="96" t="e">
        <f t="shared" si="570"/>
        <v>#N/A</v>
      </c>
      <c r="JJ16" s="96" t="e">
        <f t="shared" si="571"/>
        <v>#N/A</v>
      </c>
      <c r="JK16" s="96" t="e">
        <f t="shared" si="572"/>
        <v>#N/A</v>
      </c>
      <c r="JL16" s="96" t="e">
        <f t="shared" si="573"/>
        <v>#N/A</v>
      </c>
      <c r="JM16" s="96" t="e">
        <f t="shared" si="574"/>
        <v>#N/A</v>
      </c>
      <c r="JN16" s="96" t="e">
        <f t="shared" si="575"/>
        <v>#N/A</v>
      </c>
      <c r="JO16" s="96" t="e">
        <f t="shared" si="576"/>
        <v>#N/A</v>
      </c>
      <c r="JP16" s="96" t="e">
        <f t="shared" si="577"/>
        <v>#N/A</v>
      </c>
      <c r="JQ16" s="96" t="e">
        <f t="shared" si="578"/>
        <v>#N/A</v>
      </c>
      <c r="JR16" s="96" t="e">
        <f t="shared" si="579"/>
        <v>#N/A</v>
      </c>
      <c r="JS16" s="96" t="e">
        <f t="shared" si="580"/>
        <v>#N/A</v>
      </c>
      <c r="JT16" s="96" t="e">
        <f t="shared" si="581"/>
        <v>#N/A</v>
      </c>
      <c r="JU16" s="96" t="e">
        <f t="shared" si="582"/>
        <v>#N/A</v>
      </c>
      <c r="JV16" s="96" t="e">
        <f t="shared" si="583"/>
        <v>#N/A</v>
      </c>
      <c r="JW16" s="96" t="e">
        <f t="shared" si="584"/>
        <v>#N/A</v>
      </c>
      <c r="JX16" s="96" t="e">
        <f t="shared" si="585"/>
        <v>#N/A</v>
      </c>
      <c r="JY16" s="96" t="e">
        <f t="shared" si="586"/>
        <v>#N/A</v>
      </c>
      <c r="JZ16" s="96" t="e">
        <f t="shared" si="587"/>
        <v>#N/A</v>
      </c>
      <c r="KA16" s="96" t="e">
        <f t="shared" si="588"/>
        <v>#N/A</v>
      </c>
      <c r="KB16" s="96" t="e">
        <f t="shared" si="589"/>
        <v>#N/A</v>
      </c>
      <c r="KC16" s="96" t="e">
        <f t="shared" si="590"/>
        <v>#N/A</v>
      </c>
      <c r="KD16" s="96" t="e">
        <f t="shared" si="591"/>
        <v>#N/A</v>
      </c>
      <c r="KE16" s="96" t="e">
        <f t="shared" si="592"/>
        <v>#N/A</v>
      </c>
      <c r="KF16" s="96" t="e">
        <f t="shared" si="593"/>
        <v>#N/A</v>
      </c>
      <c r="KG16" s="96" t="e">
        <f t="shared" si="594"/>
        <v>#N/A</v>
      </c>
      <c r="KH16" s="96" t="e">
        <f t="shared" si="595"/>
        <v>#N/A</v>
      </c>
      <c r="KI16" s="96" t="e">
        <f t="shared" si="596"/>
        <v>#N/A</v>
      </c>
      <c r="KJ16" s="96" t="e">
        <f t="shared" si="597"/>
        <v>#N/A</v>
      </c>
      <c r="KK16" s="96" t="e">
        <f t="shared" si="598"/>
        <v>#N/A</v>
      </c>
      <c r="KL16" s="96" t="e">
        <f t="shared" si="599"/>
        <v>#N/A</v>
      </c>
      <c r="KM16" s="96" t="e">
        <f t="shared" si="600"/>
        <v>#N/A</v>
      </c>
      <c r="KN16" s="96" t="e">
        <f t="shared" si="601"/>
        <v>#N/A</v>
      </c>
    </row>
    <row r="17" spans="1:300" x14ac:dyDescent="0.3">
      <c r="A17" t="str">
        <f t="shared" si="307"/>
        <v>China</v>
      </c>
      <c r="G17" s="96">
        <f t="shared" si="308"/>
        <v>0.36984991212006024</v>
      </c>
      <c r="H17" s="96">
        <f t="shared" si="309"/>
        <v>0.48730404166081853</v>
      </c>
      <c r="I17" s="96">
        <f t="shared" si="310"/>
        <v>0.38603966410700363</v>
      </c>
      <c r="J17" s="96">
        <f t="shared" si="311"/>
        <v>0.32418713431439827</v>
      </c>
      <c r="K17" s="96">
        <f t="shared" si="312"/>
        <v>0.30628612910681352</v>
      </c>
      <c r="L17" s="96">
        <f t="shared" si="313"/>
        <v>0.25862740099739701</v>
      </c>
      <c r="M17" s="96">
        <f t="shared" si="314"/>
        <v>0.22474924737886237</v>
      </c>
      <c r="N17" s="96">
        <f t="shared" si="315"/>
        <v>0.26155868513590197</v>
      </c>
      <c r="O17" s="96">
        <f t="shared" si="316"/>
        <v>0.23485816120602454</v>
      </c>
      <c r="P17" s="96">
        <f t="shared" si="317"/>
        <v>0.21457897303253692</v>
      </c>
      <c r="Q17" s="96">
        <f t="shared" si="318"/>
        <v>0.19569603523938395</v>
      </c>
      <c r="R17" s="96">
        <f t="shared" si="319"/>
        <v>0.14742272902287934</v>
      </c>
      <c r="S17" s="96">
        <f t="shared" si="320"/>
        <v>0.13626960637797225</v>
      </c>
      <c r="T17" s="96">
        <f t="shared" si="321"/>
        <v>0.13009100308043076</v>
      </c>
      <c r="U17" s="96">
        <f t="shared" si="322"/>
        <v>0.12443517660737746</v>
      </c>
      <c r="V17" s="96">
        <f t="shared" si="323"/>
        <v>0.11928379334750505</v>
      </c>
      <c r="W17" s="96">
        <f t="shared" si="324"/>
        <v>9.2410198024122314E-2</v>
      </c>
      <c r="X17" s="96">
        <f t="shared" si="325"/>
        <v>0.11204282810982225</v>
      </c>
      <c r="Y17" s="96">
        <f t="shared" si="326"/>
        <v>0.10942034777284837</v>
      </c>
      <c r="Z17" s="96">
        <f t="shared" si="327"/>
        <v>0.1044405596086313</v>
      </c>
      <c r="AA17" s="96">
        <f t="shared" si="328"/>
        <v>9.692562589671927E-2</v>
      </c>
      <c r="AB17" s="96">
        <f t="shared" si="329"/>
        <v>0.10784383941407882</v>
      </c>
      <c r="AC17" s="96">
        <f t="shared" si="330"/>
        <v>7.9084613965127337E-2</v>
      </c>
      <c r="AD17" s="96">
        <f t="shared" si="331"/>
        <v>6.8260794295389671E-2</v>
      </c>
      <c r="AE17" s="96">
        <f t="shared" si="332"/>
        <v>6.1191020857974676E-2</v>
      </c>
      <c r="AF17" s="96">
        <f t="shared" si="333"/>
        <v>4.8513137977880927E-2</v>
      </c>
      <c r="AG17" s="96">
        <f t="shared" si="334"/>
        <v>5.5590594176594621E-2</v>
      </c>
      <c r="AH17" s="96">
        <f t="shared" si="335"/>
        <v>4.0685690043527289E-2</v>
      </c>
      <c r="AI17" s="96">
        <f t="shared" si="336"/>
        <v>4.1656047975065835E-2</v>
      </c>
      <c r="AJ17" s="96">
        <f t="shared" si="337"/>
        <v>3.5541304528948769E-2</v>
      </c>
      <c r="AK17" s="96">
        <f t="shared" si="338"/>
        <v>3.9551265032943483E-2</v>
      </c>
      <c r="AL17" s="96">
        <f t="shared" si="339"/>
        <v>2.3659245338983004E-2</v>
      </c>
      <c r="AM17" s="96">
        <f t="shared" si="340"/>
        <v>2.6750842681543485E-2</v>
      </c>
      <c r="AN17" s="96">
        <f t="shared" si="341"/>
        <v>1.7992069519173759E-2</v>
      </c>
      <c r="AO17" s="96">
        <f t="shared" si="342"/>
        <v>1.5073393466551677E-2</v>
      </c>
      <c r="AP17" s="96">
        <f t="shared" si="343"/>
        <v>1.4098129828873596E-2</v>
      </c>
      <c r="AQ17" s="96">
        <f t="shared" si="344"/>
        <v>1.4228757950511595E-2</v>
      </c>
      <c r="AR17" s="96">
        <f t="shared" si="345"/>
        <v>1.3467462135170472E-2</v>
      </c>
      <c r="AS17" s="96">
        <f t="shared" si="346"/>
        <v>1.2244897200234472E-2</v>
      </c>
      <c r="AT17" s="96">
        <f t="shared" si="347"/>
        <v>1.1700681413550074E-2</v>
      </c>
      <c r="AU17" s="96">
        <f t="shared" si="348"/>
        <v>1.0616379560392186E-2</v>
      </c>
      <c r="AV17" s="96">
        <f t="shared" si="349"/>
        <v>1.0174291237484479E-2</v>
      </c>
      <c r="AW17" s="96">
        <f t="shared" si="350"/>
        <v>9.2151146683583374E-3</v>
      </c>
      <c r="AX17" s="96">
        <f t="shared" si="351"/>
        <v>8.0934659790627972E-3</v>
      </c>
      <c r="AY17" s="96">
        <f t="shared" si="352"/>
        <v>7.5717202392977523E-3</v>
      </c>
      <c r="AZ17" s="96">
        <f t="shared" si="353"/>
        <v>6.4272644833955894E-3</v>
      </c>
      <c r="BA17" s="96">
        <f t="shared" si="354"/>
        <v>5.1088228182225581E-3</v>
      </c>
      <c r="BB17" s="96">
        <f t="shared" si="355"/>
        <v>4.4432089970947164E-3</v>
      </c>
      <c r="BC17" s="96">
        <f t="shared" si="356"/>
        <v>4.044877075973341E-3</v>
      </c>
      <c r="BD17" s="96">
        <f t="shared" si="357"/>
        <v>3.5183378761027839E-3</v>
      </c>
      <c r="BE17" s="96">
        <f t="shared" si="358"/>
        <v>3.6305411992187953E-3</v>
      </c>
      <c r="BF17" s="96">
        <f t="shared" si="359"/>
        <v>3.8073751813543222E-3</v>
      </c>
      <c r="BG17" s="96">
        <f t="shared" si="360"/>
        <v>3.4833213028919729E-3</v>
      </c>
      <c r="BH17" s="96">
        <f t="shared" si="361"/>
        <v>3.1027589957737245E-3</v>
      </c>
      <c r="BI17" s="96">
        <f t="shared" si="362"/>
        <v>2.5975982469461645E-3</v>
      </c>
      <c r="BJ17" s="96">
        <f t="shared" si="363"/>
        <v>2.7097330507181994E-3</v>
      </c>
      <c r="BK17" s="96">
        <f t="shared" si="364"/>
        <v>2.0281649076558939E-3</v>
      </c>
      <c r="BL17" s="96">
        <f t="shared" si="365"/>
        <v>1.9621219052798899E-3</v>
      </c>
      <c r="BM17" s="96">
        <f t="shared" si="366"/>
        <v>1.9597186325481797E-3</v>
      </c>
      <c r="BN17" s="96">
        <f t="shared" si="367"/>
        <v>1.9561247418256045E-3</v>
      </c>
      <c r="BO17" s="96">
        <f t="shared" si="368"/>
        <v>1.340324052128139E-3</v>
      </c>
      <c r="BP17" s="96">
        <f t="shared" si="369"/>
        <v>1.5225405492218513E-3</v>
      </c>
      <c r="BQ17" s="96">
        <f t="shared" si="370"/>
        <v>1.3980967632458707E-3</v>
      </c>
      <c r="BR17" s="96">
        <f t="shared" si="371"/>
        <v>1.396399103524848E-3</v>
      </c>
      <c r="BS17" s="96">
        <f t="shared" si="372"/>
        <v>1.0915070563666252E-3</v>
      </c>
      <c r="BT17" s="96">
        <f t="shared" si="373"/>
        <v>1.2106572997667708E-3</v>
      </c>
      <c r="BU17" s="96">
        <f t="shared" si="374"/>
        <v>1.3904896244103515E-3</v>
      </c>
      <c r="BV17" s="96">
        <f t="shared" si="375"/>
        <v>1.3281862815688328E-3</v>
      </c>
      <c r="BW17" s="96">
        <f t="shared" si="376"/>
        <v>1.326584501989192E-3</v>
      </c>
      <c r="BX17" s="96">
        <f t="shared" si="377"/>
        <v>1.4463991048474512E-3</v>
      </c>
      <c r="BY17" s="96">
        <f t="shared" si="378"/>
        <v>1.1433415360651011E-3</v>
      </c>
      <c r="BZ17" s="96">
        <f t="shared" si="379"/>
        <v>7.8143879962766505E-4</v>
      </c>
      <c r="CA17" s="96">
        <f t="shared" si="380"/>
        <v>6.6058188787732064E-4</v>
      </c>
      <c r="CB17" s="96">
        <f t="shared" si="381"/>
        <v>5.3995711822341086E-4</v>
      </c>
      <c r="CC17" s="96">
        <f t="shared" si="382"/>
        <v>4.1968957763849346E-4</v>
      </c>
      <c r="CD17" s="96">
        <f t="shared" si="383"/>
        <v>4.7930044184174569E-4</v>
      </c>
      <c r="CE17" s="96">
        <f t="shared" si="384"/>
        <v>4.7930044184174569E-4</v>
      </c>
      <c r="CF17" s="96">
        <f t="shared" si="385"/>
        <v>4.790134525107792E-4</v>
      </c>
      <c r="CG17" s="96">
        <f t="shared" si="386"/>
        <v>3.5913099583551045E-4</v>
      </c>
      <c r="CH17" s="96">
        <f t="shared" si="387"/>
        <v>3.5902354873718068E-4</v>
      </c>
      <c r="CI17" s="96">
        <f t="shared" si="388"/>
        <v>1.7941511830166235E-4</v>
      </c>
      <c r="CJ17" s="96">
        <f t="shared" si="389"/>
        <v>6.7582411498596118E-2</v>
      </c>
      <c r="CK17" s="96">
        <f t="shared" si="390"/>
        <v>6.745471788672508E-2</v>
      </c>
      <c r="CL17" s="96">
        <f t="shared" si="391"/>
        <v>6.745471788672508E-2</v>
      </c>
      <c r="CM17" s="96">
        <f t="shared" si="392"/>
        <v>6.7390905433023729E-2</v>
      </c>
      <c r="CN17" s="96">
        <f t="shared" si="393"/>
        <v>6.7390905433023729E-2</v>
      </c>
      <c r="CO17" s="96">
        <f t="shared" si="394"/>
        <v>0</v>
      </c>
      <c r="CP17" s="96" t="e">
        <f t="shared" si="395"/>
        <v>#N/A</v>
      </c>
      <c r="CQ17" s="96" t="e">
        <f t="shared" si="396"/>
        <v>#N/A</v>
      </c>
      <c r="CR17" s="96" t="e">
        <f t="shared" si="397"/>
        <v>#N/A</v>
      </c>
      <c r="CS17" s="96" t="e">
        <f t="shared" si="398"/>
        <v>#N/A</v>
      </c>
      <c r="CT17" s="96" t="e">
        <f t="shared" si="399"/>
        <v>#N/A</v>
      </c>
      <c r="CU17" s="96" t="e">
        <f t="shared" si="400"/>
        <v>#N/A</v>
      </c>
      <c r="CV17" s="96" t="e">
        <f t="shared" si="401"/>
        <v>#N/A</v>
      </c>
      <c r="CW17" s="96" t="e">
        <f t="shared" si="402"/>
        <v>#N/A</v>
      </c>
      <c r="CX17" s="96" t="e">
        <f t="shared" si="403"/>
        <v>#N/A</v>
      </c>
      <c r="CY17" s="96" t="e">
        <f t="shared" si="404"/>
        <v>#N/A</v>
      </c>
      <c r="CZ17" s="96" t="e">
        <f t="shared" si="405"/>
        <v>#N/A</v>
      </c>
      <c r="DA17" s="96" t="e">
        <f t="shared" si="406"/>
        <v>#N/A</v>
      </c>
      <c r="DB17" s="96" t="e">
        <f t="shared" si="407"/>
        <v>#N/A</v>
      </c>
      <c r="DC17" s="96" t="e">
        <f t="shared" si="408"/>
        <v>#N/A</v>
      </c>
      <c r="DD17" s="96" t="e">
        <f t="shared" si="409"/>
        <v>#N/A</v>
      </c>
      <c r="DE17" s="96" t="e">
        <f t="shared" si="410"/>
        <v>#N/A</v>
      </c>
      <c r="DF17" s="96" t="e">
        <f t="shared" si="411"/>
        <v>#N/A</v>
      </c>
      <c r="DG17" s="96" t="e">
        <f t="shared" si="412"/>
        <v>#N/A</v>
      </c>
      <c r="DH17" s="96" t="e">
        <f t="shared" si="413"/>
        <v>#N/A</v>
      </c>
      <c r="DI17" s="96" t="e">
        <f t="shared" si="414"/>
        <v>#N/A</v>
      </c>
      <c r="DJ17" s="96" t="e">
        <f t="shared" si="415"/>
        <v>#N/A</v>
      </c>
      <c r="DK17" s="96" t="e">
        <f t="shared" si="416"/>
        <v>#N/A</v>
      </c>
      <c r="DL17" s="96" t="e">
        <f t="shared" si="417"/>
        <v>#N/A</v>
      </c>
      <c r="DM17" s="96" t="e">
        <f t="shared" si="418"/>
        <v>#N/A</v>
      </c>
      <c r="DN17" s="96" t="e">
        <f t="shared" si="419"/>
        <v>#N/A</v>
      </c>
      <c r="DO17" s="96" t="e">
        <f t="shared" si="420"/>
        <v>#N/A</v>
      </c>
      <c r="DP17" s="96" t="e">
        <f t="shared" si="421"/>
        <v>#N/A</v>
      </c>
      <c r="DQ17" s="96" t="e">
        <f t="shared" si="422"/>
        <v>#N/A</v>
      </c>
      <c r="DR17" s="96" t="e">
        <f t="shared" si="423"/>
        <v>#N/A</v>
      </c>
      <c r="DS17" s="96" t="e">
        <f t="shared" si="424"/>
        <v>#N/A</v>
      </c>
      <c r="DT17" s="96" t="e">
        <f t="shared" si="425"/>
        <v>#N/A</v>
      </c>
      <c r="DU17" s="96" t="e">
        <f t="shared" si="426"/>
        <v>#N/A</v>
      </c>
      <c r="DV17" s="96" t="e">
        <f t="shared" si="427"/>
        <v>#N/A</v>
      </c>
      <c r="DW17" s="96" t="e">
        <f t="shared" si="428"/>
        <v>#N/A</v>
      </c>
      <c r="DX17" s="96" t="e">
        <f t="shared" si="429"/>
        <v>#N/A</v>
      </c>
      <c r="DY17" s="96" t="e">
        <f t="shared" si="430"/>
        <v>#N/A</v>
      </c>
      <c r="DZ17" s="96" t="e">
        <f t="shared" si="431"/>
        <v>#N/A</v>
      </c>
      <c r="EA17" s="96" t="e">
        <f t="shared" si="432"/>
        <v>#N/A</v>
      </c>
      <c r="EB17" s="96" t="e">
        <f t="shared" si="433"/>
        <v>#N/A</v>
      </c>
      <c r="EC17" s="96" t="e">
        <f t="shared" si="434"/>
        <v>#N/A</v>
      </c>
      <c r="ED17" s="96" t="e">
        <f t="shared" si="435"/>
        <v>#N/A</v>
      </c>
      <c r="EE17" s="96" t="e">
        <f t="shared" si="436"/>
        <v>#N/A</v>
      </c>
      <c r="EF17" s="96" t="e">
        <f t="shared" si="437"/>
        <v>#N/A</v>
      </c>
      <c r="EG17" s="96" t="e">
        <f t="shared" si="438"/>
        <v>#N/A</v>
      </c>
      <c r="EH17" s="96" t="e">
        <f t="shared" si="439"/>
        <v>#N/A</v>
      </c>
      <c r="EI17" s="96" t="e">
        <f t="shared" si="440"/>
        <v>#N/A</v>
      </c>
      <c r="EJ17" s="96" t="e">
        <f t="shared" si="441"/>
        <v>#N/A</v>
      </c>
      <c r="EK17" s="96" t="e">
        <f t="shared" si="442"/>
        <v>#N/A</v>
      </c>
      <c r="EL17" s="96" t="e">
        <f t="shared" si="443"/>
        <v>#N/A</v>
      </c>
      <c r="EM17" s="96" t="e">
        <f t="shared" si="444"/>
        <v>#N/A</v>
      </c>
      <c r="EN17" s="96" t="e">
        <f t="shared" si="445"/>
        <v>#N/A</v>
      </c>
      <c r="EO17" s="96" t="e">
        <f t="shared" si="446"/>
        <v>#N/A</v>
      </c>
      <c r="EP17" s="96" t="e">
        <f t="shared" si="447"/>
        <v>#N/A</v>
      </c>
      <c r="EQ17" s="96" t="e">
        <f t="shared" si="448"/>
        <v>#N/A</v>
      </c>
      <c r="ER17" s="96" t="e">
        <f t="shared" si="449"/>
        <v>#N/A</v>
      </c>
      <c r="ES17" s="96" t="e">
        <f t="shared" si="450"/>
        <v>#N/A</v>
      </c>
      <c r="ET17" s="96" t="e">
        <f t="shared" si="451"/>
        <v>#N/A</v>
      </c>
      <c r="EU17" s="96" t="e">
        <f t="shared" si="452"/>
        <v>#N/A</v>
      </c>
      <c r="EV17" s="96" t="e">
        <f t="shared" si="453"/>
        <v>#N/A</v>
      </c>
      <c r="EW17" s="96" t="e">
        <f t="shared" si="454"/>
        <v>#N/A</v>
      </c>
      <c r="EX17" s="96" t="e">
        <f t="shared" si="455"/>
        <v>#N/A</v>
      </c>
      <c r="EY17" s="96" t="e">
        <f t="shared" si="456"/>
        <v>#N/A</v>
      </c>
      <c r="EZ17" s="96" t="e">
        <f t="shared" si="457"/>
        <v>#N/A</v>
      </c>
      <c r="FA17" s="96" t="e">
        <f t="shared" si="458"/>
        <v>#N/A</v>
      </c>
      <c r="FB17" s="96" t="e">
        <f t="shared" si="459"/>
        <v>#N/A</v>
      </c>
      <c r="FC17" s="96" t="e">
        <f t="shared" si="460"/>
        <v>#N/A</v>
      </c>
      <c r="FD17" s="96" t="e">
        <f t="shared" si="461"/>
        <v>#N/A</v>
      </c>
      <c r="FE17" s="96" t="e">
        <f t="shared" si="462"/>
        <v>#N/A</v>
      </c>
      <c r="FF17" s="96" t="e">
        <f t="shared" si="463"/>
        <v>#N/A</v>
      </c>
      <c r="FG17" s="96" t="e">
        <f t="shared" si="464"/>
        <v>#N/A</v>
      </c>
      <c r="FH17" s="96" t="e">
        <f t="shared" si="465"/>
        <v>#N/A</v>
      </c>
      <c r="FI17" s="96" t="e">
        <f t="shared" si="466"/>
        <v>#N/A</v>
      </c>
      <c r="FJ17" s="96" t="e">
        <f t="shared" si="467"/>
        <v>#N/A</v>
      </c>
      <c r="FK17" s="96" t="e">
        <f t="shared" si="468"/>
        <v>#N/A</v>
      </c>
      <c r="FL17" s="96" t="e">
        <f t="shared" si="469"/>
        <v>#N/A</v>
      </c>
      <c r="FM17" s="96" t="e">
        <f t="shared" si="470"/>
        <v>#N/A</v>
      </c>
      <c r="FN17" s="96" t="e">
        <f t="shared" si="471"/>
        <v>#N/A</v>
      </c>
      <c r="FO17" s="96" t="e">
        <f t="shared" si="472"/>
        <v>#N/A</v>
      </c>
      <c r="FP17" s="96" t="e">
        <f t="shared" si="473"/>
        <v>#N/A</v>
      </c>
      <c r="FQ17" s="96" t="e">
        <f t="shared" si="474"/>
        <v>#N/A</v>
      </c>
      <c r="FR17" s="96" t="e">
        <f t="shared" si="475"/>
        <v>#N/A</v>
      </c>
      <c r="FS17" s="96" t="e">
        <f t="shared" si="476"/>
        <v>#N/A</v>
      </c>
      <c r="FT17" s="96" t="e">
        <f t="shared" si="477"/>
        <v>#N/A</v>
      </c>
      <c r="FU17" s="96" t="e">
        <f t="shared" si="478"/>
        <v>#N/A</v>
      </c>
      <c r="FV17" s="96" t="e">
        <f t="shared" si="479"/>
        <v>#N/A</v>
      </c>
      <c r="FW17" s="96" t="e">
        <f t="shared" si="480"/>
        <v>#N/A</v>
      </c>
      <c r="FX17" s="96" t="e">
        <f t="shared" si="481"/>
        <v>#N/A</v>
      </c>
      <c r="FY17" s="96" t="e">
        <f t="shared" si="482"/>
        <v>#N/A</v>
      </c>
      <c r="FZ17" s="96" t="e">
        <f t="shared" si="483"/>
        <v>#N/A</v>
      </c>
      <c r="GA17" s="96" t="e">
        <f t="shared" si="484"/>
        <v>#N/A</v>
      </c>
      <c r="GB17" s="96" t="e">
        <f t="shared" si="485"/>
        <v>#N/A</v>
      </c>
      <c r="GC17" s="96" t="e">
        <f t="shared" si="486"/>
        <v>#N/A</v>
      </c>
      <c r="GD17" s="96" t="e">
        <f t="shared" si="487"/>
        <v>#N/A</v>
      </c>
      <c r="GE17" s="96" t="e">
        <f t="shared" si="488"/>
        <v>#N/A</v>
      </c>
      <c r="GF17" s="96" t="e">
        <f t="shared" si="489"/>
        <v>#N/A</v>
      </c>
      <c r="GG17" s="96" t="e">
        <f t="shared" si="490"/>
        <v>#N/A</v>
      </c>
      <c r="GH17" s="96" t="e">
        <f t="shared" si="491"/>
        <v>#N/A</v>
      </c>
      <c r="GI17" s="96" t="e">
        <f t="shared" si="492"/>
        <v>#N/A</v>
      </c>
      <c r="GJ17" s="96" t="e">
        <f t="shared" si="493"/>
        <v>#N/A</v>
      </c>
      <c r="GK17" s="96" t="e">
        <f t="shared" si="494"/>
        <v>#N/A</v>
      </c>
      <c r="GL17" s="96" t="e">
        <f t="shared" si="495"/>
        <v>#N/A</v>
      </c>
      <c r="GM17" s="96" t="e">
        <f t="shared" si="496"/>
        <v>#N/A</v>
      </c>
      <c r="GN17" s="96" t="e">
        <f t="shared" si="497"/>
        <v>#N/A</v>
      </c>
      <c r="GO17" s="96" t="e">
        <f t="shared" si="498"/>
        <v>#N/A</v>
      </c>
      <c r="GP17" s="96" t="e">
        <f t="shared" si="499"/>
        <v>#N/A</v>
      </c>
      <c r="GQ17" s="96" t="e">
        <f t="shared" si="500"/>
        <v>#N/A</v>
      </c>
      <c r="GR17" s="96" t="e">
        <f t="shared" si="501"/>
        <v>#N/A</v>
      </c>
      <c r="GS17" s="96" t="e">
        <f t="shared" si="502"/>
        <v>#N/A</v>
      </c>
      <c r="GT17" s="96" t="e">
        <f t="shared" si="503"/>
        <v>#N/A</v>
      </c>
      <c r="GU17" s="96" t="e">
        <f t="shared" si="504"/>
        <v>#N/A</v>
      </c>
      <c r="GV17" s="96" t="e">
        <f t="shared" si="505"/>
        <v>#N/A</v>
      </c>
      <c r="GW17" s="96" t="e">
        <f t="shared" si="506"/>
        <v>#N/A</v>
      </c>
      <c r="GX17" s="96" t="e">
        <f t="shared" si="507"/>
        <v>#N/A</v>
      </c>
      <c r="GY17" s="96" t="e">
        <f t="shared" si="508"/>
        <v>#N/A</v>
      </c>
      <c r="GZ17" s="96" t="e">
        <f t="shared" si="509"/>
        <v>#N/A</v>
      </c>
      <c r="HA17" s="96" t="e">
        <f t="shared" si="510"/>
        <v>#N/A</v>
      </c>
      <c r="HB17" s="96" t="e">
        <f t="shared" si="511"/>
        <v>#N/A</v>
      </c>
      <c r="HC17" s="96" t="e">
        <f t="shared" si="512"/>
        <v>#N/A</v>
      </c>
      <c r="HD17" s="96" t="e">
        <f t="shared" si="513"/>
        <v>#N/A</v>
      </c>
      <c r="HE17" s="96" t="e">
        <f t="shared" si="514"/>
        <v>#N/A</v>
      </c>
      <c r="HF17" s="96" t="e">
        <f t="shared" si="515"/>
        <v>#N/A</v>
      </c>
      <c r="HG17" s="96" t="e">
        <f t="shared" si="516"/>
        <v>#N/A</v>
      </c>
      <c r="HH17" s="96" t="e">
        <f t="shared" si="517"/>
        <v>#N/A</v>
      </c>
      <c r="HI17" s="96" t="e">
        <f t="shared" si="518"/>
        <v>#N/A</v>
      </c>
      <c r="HJ17" s="96" t="e">
        <f t="shared" si="519"/>
        <v>#N/A</v>
      </c>
      <c r="HK17" s="96" t="e">
        <f t="shared" si="520"/>
        <v>#N/A</v>
      </c>
      <c r="HL17" s="96" t="e">
        <f t="shared" si="521"/>
        <v>#N/A</v>
      </c>
      <c r="HM17" s="96" t="e">
        <f t="shared" si="522"/>
        <v>#N/A</v>
      </c>
      <c r="HN17" s="96" t="e">
        <f t="shared" si="523"/>
        <v>#N/A</v>
      </c>
      <c r="HO17" s="96" t="e">
        <f t="shared" si="524"/>
        <v>#N/A</v>
      </c>
      <c r="HP17" s="96" t="e">
        <f t="shared" si="525"/>
        <v>#N/A</v>
      </c>
      <c r="HQ17" s="96" t="e">
        <f t="shared" si="526"/>
        <v>#N/A</v>
      </c>
      <c r="HR17" s="96" t="e">
        <f t="shared" si="527"/>
        <v>#N/A</v>
      </c>
      <c r="HS17" s="96" t="e">
        <f t="shared" si="528"/>
        <v>#N/A</v>
      </c>
      <c r="HT17" s="96" t="e">
        <f t="shared" si="529"/>
        <v>#N/A</v>
      </c>
      <c r="HU17" s="96" t="e">
        <f t="shared" si="530"/>
        <v>#N/A</v>
      </c>
      <c r="HV17" s="96" t="e">
        <f t="shared" si="531"/>
        <v>#N/A</v>
      </c>
      <c r="HW17" s="96" t="e">
        <f t="shared" si="532"/>
        <v>#N/A</v>
      </c>
      <c r="HX17" s="96" t="e">
        <f t="shared" si="533"/>
        <v>#N/A</v>
      </c>
      <c r="HY17" s="96" t="e">
        <f t="shared" si="534"/>
        <v>#N/A</v>
      </c>
      <c r="HZ17" s="96" t="e">
        <f t="shared" si="535"/>
        <v>#N/A</v>
      </c>
      <c r="IA17" s="96" t="e">
        <f t="shared" si="536"/>
        <v>#N/A</v>
      </c>
      <c r="IB17" s="96" t="e">
        <f t="shared" si="537"/>
        <v>#N/A</v>
      </c>
      <c r="IC17" s="96" t="e">
        <f t="shared" si="538"/>
        <v>#N/A</v>
      </c>
      <c r="ID17" s="96" t="e">
        <f t="shared" si="539"/>
        <v>#N/A</v>
      </c>
      <c r="IE17" s="96" t="e">
        <f t="shared" si="540"/>
        <v>#N/A</v>
      </c>
      <c r="IF17" s="96" t="e">
        <f t="shared" si="541"/>
        <v>#N/A</v>
      </c>
      <c r="IG17" s="96" t="e">
        <f t="shared" si="542"/>
        <v>#N/A</v>
      </c>
      <c r="IH17" s="96" t="e">
        <f t="shared" si="543"/>
        <v>#N/A</v>
      </c>
      <c r="II17" s="96" t="e">
        <f t="shared" si="544"/>
        <v>#N/A</v>
      </c>
      <c r="IJ17" s="96" t="e">
        <f t="shared" si="545"/>
        <v>#N/A</v>
      </c>
      <c r="IK17" s="96" t="e">
        <f t="shared" si="546"/>
        <v>#N/A</v>
      </c>
      <c r="IL17" s="96" t="e">
        <f t="shared" si="547"/>
        <v>#N/A</v>
      </c>
      <c r="IM17" s="96" t="e">
        <f t="shared" si="548"/>
        <v>#N/A</v>
      </c>
      <c r="IN17" s="96" t="e">
        <f t="shared" si="549"/>
        <v>#N/A</v>
      </c>
      <c r="IO17" s="96" t="e">
        <f t="shared" si="550"/>
        <v>#N/A</v>
      </c>
      <c r="IP17" s="96" t="e">
        <f t="shared" si="551"/>
        <v>#N/A</v>
      </c>
      <c r="IQ17" s="96" t="e">
        <f t="shared" si="552"/>
        <v>#N/A</v>
      </c>
      <c r="IR17" s="96" t="e">
        <f t="shared" si="553"/>
        <v>#N/A</v>
      </c>
      <c r="IS17" s="96" t="e">
        <f t="shared" si="554"/>
        <v>#N/A</v>
      </c>
      <c r="IT17" s="96" t="e">
        <f t="shared" si="555"/>
        <v>#N/A</v>
      </c>
      <c r="IU17" s="96" t="e">
        <f t="shared" si="556"/>
        <v>#N/A</v>
      </c>
      <c r="IV17" s="96" t="e">
        <f t="shared" si="557"/>
        <v>#N/A</v>
      </c>
      <c r="IW17" s="96" t="e">
        <f t="shared" si="558"/>
        <v>#N/A</v>
      </c>
      <c r="IX17" s="96" t="e">
        <f t="shared" si="559"/>
        <v>#N/A</v>
      </c>
      <c r="IY17" s="96" t="e">
        <f t="shared" si="560"/>
        <v>#N/A</v>
      </c>
      <c r="IZ17" s="96" t="e">
        <f t="shared" si="561"/>
        <v>#N/A</v>
      </c>
      <c r="JA17" s="96" t="e">
        <f t="shared" si="562"/>
        <v>#N/A</v>
      </c>
      <c r="JB17" s="96" t="e">
        <f t="shared" si="563"/>
        <v>#N/A</v>
      </c>
      <c r="JC17" s="96" t="e">
        <f t="shared" si="564"/>
        <v>#N/A</v>
      </c>
      <c r="JD17" s="96" t="e">
        <f t="shared" si="565"/>
        <v>#N/A</v>
      </c>
      <c r="JE17" s="96" t="e">
        <f t="shared" si="566"/>
        <v>#N/A</v>
      </c>
      <c r="JF17" s="96" t="e">
        <f t="shared" si="567"/>
        <v>#N/A</v>
      </c>
      <c r="JG17" s="96" t="e">
        <f t="shared" si="568"/>
        <v>#N/A</v>
      </c>
      <c r="JH17" s="96" t="e">
        <f t="shared" si="569"/>
        <v>#N/A</v>
      </c>
      <c r="JI17" s="96" t="e">
        <f t="shared" si="570"/>
        <v>#N/A</v>
      </c>
      <c r="JJ17" s="96" t="e">
        <f t="shared" si="571"/>
        <v>#N/A</v>
      </c>
      <c r="JK17" s="96" t="e">
        <f t="shared" si="572"/>
        <v>#N/A</v>
      </c>
      <c r="JL17" s="96" t="e">
        <f t="shared" si="573"/>
        <v>#N/A</v>
      </c>
      <c r="JM17" s="96" t="e">
        <f t="shared" si="574"/>
        <v>#N/A</v>
      </c>
      <c r="JN17" s="96" t="e">
        <f t="shared" si="575"/>
        <v>#N/A</v>
      </c>
      <c r="JO17" s="96" t="e">
        <f t="shared" si="576"/>
        <v>#N/A</v>
      </c>
      <c r="JP17" s="96" t="e">
        <f t="shared" si="577"/>
        <v>#N/A</v>
      </c>
      <c r="JQ17" s="96" t="e">
        <f t="shared" si="578"/>
        <v>#N/A</v>
      </c>
      <c r="JR17" s="96" t="e">
        <f t="shared" si="579"/>
        <v>#N/A</v>
      </c>
      <c r="JS17" s="96" t="e">
        <f t="shared" si="580"/>
        <v>#N/A</v>
      </c>
      <c r="JT17" s="96" t="e">
        <f t="shared" si="581"/>
        <v>#N/A</v>
      </c>
      <c r="JU17" s="96" t="e">
        <f t="shared" si="582"/>
        <v>#N/A</v>
      </c>
      <c r="JV17" s="96" t="e">
        <f t="shared" si="583"/>
        <v>#N/A</v>
      </c>
      <c r="JW17" s="96" t="e">
        <f t="shared" si="584"/>
        <v>#N/A</v>
      </c>
      <c r="JX17" s="96" t="e">
        <f t="shared" si="585"/>
        <v>#N/A</v>
      </c>
      <c r="JY17" s="96" t="e">
        <f t="shared" si="586"/>
        <v>#N/A</v>
      </c>
      <c r="JZ17" s="96" t="e">
        <f t="shared" si="587"/>
        <v>#N/A</v>
      </c>
      <c r="KA17" s="96" t="e">
        <f t="shared" si="588"/>
        <v>#N/A</v>
      </c>
      <c r="KB17" s="96" t="e">
        <f t="shared" si="589"/>
        <v>#N/A</v>
      </c>
      <c r="KC17" s="96" t="e">
        <f t="shared" si="590"/>
        <v>#N/A</v>
      </c>
      <c r="KD17" s="96" t="e">
        <f t="shared" si="591"/>
        <v>#N/A</v>
      </c>
      <c r="KE17" s="96" t="e">
        <f t="shared" si="592"/>
        <v>#N/A</v>
      </c>
      <c r="KF17" s="96" t="e">
        <f t="shared" si="593"/>
        <v>#N/A</v>
      </c>
      <c r="KG17" s="96" t="e">
        <f t="shared" si="594"/>
        <v>#N/A</v>
      </c>
      <c r="KH17" s="96" t="e">
        <f t="shared" si="595"/>
        <v>#N/A</v>
      </c>
      <c r="KI17" s="96" t="e">
        <f t="shared" si="596"/>
        <v>#N/A</v>
      </c>
      <c r="KJ17" s="96" t="e">
        <f t="shared" si="597"/>
        <v>#N/A</v>
      </c>
      <c r="KK17" s="96" t="e">
        <f t="shared" si="598"/>
        <v>#N/A</v>
      </c>
      <c r="KL17" s="96" t="e">
        <f t="shared" si="599"/>
        <v>#N/A</v>
      </c>
      <c r="KM17" s="96" t="e">
        <f t="shared" si="600"/>
        <v>#N/A</v>
      </c>
      <c r="KN17" s="96" t="e">
        <f t="shared" si="601"/>
        <v>#N/A</v>
      </c>
    </row>
    <row r="18" spans="1:300" x14ac:dyDescent="0.3">
      <c r="A18" t="str">
        <f t="shared" si="307"/>
        <v>France</v>
      </c>
      <c r="G18" s="96">
        <f t="shared" si="308"/>
        <v>0.39765423754315843</v>
      </c>
      <c r="H18" s="96">
        <f t="shared" si="309"/>
        <v>0.40859917589291639</v>
      </c>
      <c r="I18" s="96">
        <f t="shared" si="310"/>
        <v>0.32976438799920316</v>
      </c>
      <c r="J18" s="96">
        <f t="shared" si="311"/>
        <v>0.36791010657063006</v>
      </c>
      <c r="K18" s="96">
        <f t="shared" si="312"/>
        <v>0.30935664383039962</v>
      </c>
      <c r="L18" s="96">
        <f t="shared" si="313"/>
        <v>0.25426414127848651</v>
      </c>
      <c r="M18" s="96">
        <f t="shared" si="314"/>
        <v>0.23464369446769329</v>
      </c>
      <c r="N18" s="96">
        <f t="shared" si="315"/>
        <v>0.27290316728668218</v>
      </c>
      <c r="O18" s="96">
        <f t="shared" si="316"/>
        <v>0.32525761844082646</v>
      </c>
      <c r="P18" s="96">
        <f t="shared" si="317"/>
        <v>0.28847075073584971</v>
      </c>
      <c r="Q18" s="96">
        <f t="shared" si="318"/>
        <v>0.304561102703238</v>
      </c>
      <c r="R18" s="96">
        <f t="shared" si="319"/>
        <v>0.31033315336204526</v>
      </c>
      <c r="S18" s="96">
        <f t="shared" si="320"/>
        <v>0.26701182390755895</v>
      </c>
      <c r="T18" s="96">
        <f t="shared" si="321"/>
        <v>0.2425896472472755</v>
      </c>
      <c r="U18" s="96">
        <f t="shared" si="322"/>
        <v>0.24202609795309971</v>
      </c>
      <c r="V18" s="96">
        <f t="shared" si="323"/>
        <v>0.24705571851215247</v>
      </c>
      <c r="W18" s="96">
        <f t="shared" si="324"/>
        <v>0.24189898971813939</v>
      </c>
      <c r="X18" s="96">
        <f t="shared" si="325"/>
        <v>0.21866335900257905</v>
      </c>
      <c r="Y18" s="96">
        <f t="shared" si="326"/>
        <v>0.18829714984615453</v>
      </c>
      <c r="Z18" s="96">
        <f t="shared" si="327"/>
        <v>0.17848075792833695</v>
      </c>
      <c r="AA18" s="96">
        <f t="shared" si="328"/>
        <v>0.15775483082822039</v>
      </c>
      <c r="AB18" s="96">
        <f t="shared" si="329"/>
        <v>0.1719008055617044</v>
      </c>
      <c r="AC18" s="96">
        <f t="shared" si="330"/>
        <v>0.18429901831495421</v>
      </c>
      <c r="AD18" s="96">
        <f t="shared" si="331"/>
        <v>0.20084829223241574</v>
      </c>
      <c r="AE18" s="96">
        <f t="shared" si="332"/>
        <v>0.20109271945034957</v>
      </c>
      <c r="AF18" s="96">
        <f t="shared" si="333"/>
        <v>0.18036892929183179</v>
      </c>
      <c r="AG18" s="96">
        <f t="shared" si="334"/>
        <v>0.15123745499740626</v>
      </c>
      <c r="AH18" s="96">
        <f t="shared" si="335"/>
        <v>0.13889248927743236</v>
      </c>
      <c r="AI18" s="96">
        <f t="shared" si="336"/>
        <v>0.10798052138385938</v>
      </c>
      <c r="AJ18" s="96">
        <f t="shared" si="337"/>
        <v>0.10054049135931531</v>
      </c>
      <c r="AK18" s="96">
        <f t="shared" si="338"/>
        <v>0.10304066972436776</v>
      </c>
      <c r="AL18" s="96">
        <f t="shared" si="339"/>
        <v>9.1854703641994773E-2</v>
      </c>
      <c r="AM18" s="96">
        <f t="shared" si="340"/>
        <v>6.8600924934078433E-2</v>
      </c>
      <c r="AN18" s="96">
        <f t="shared" si="341"/>
        <v>6.5995818372651671E-2</v>
      </c>
      <c r="AO18" s="96">
        <f t="shared" si="342"/>
        <v>5.189888608844373E-2</v>
      </c>
      <c r="AP18" s="96">
        <f t="shared" si="343"/>
        <v>5.3978217683626983E-2</v>
      </c>
      <c r="AQ18" s="96">
        <f t="shared" si="344"/>
        <v>5.3108464266758082E-2</v>
      </c>
      <c r="AR18" s="96">
        <f t="shared" si="345"/>
        <v>5.3506947772074431E-2</v>
      </c>
      <c r="AS18" s="96">
        <f t="shared" si="346"/>
        <v>5.2389729739627189E-2</v>
      </c>
      <c r="AT18" s="96">
        <f t="shared" si="347"/>
        <v>4.6265601908014764E-2</v>
      </c>
      <c r="AU18" s="96">
        <f t="shared" si="348"/>
        <v>3.3760423769965353E-2</v>
      </c>
      <c r="AV18" s="96">
        <f t="shared" si="349"/>
        <v>3.0301553726040931E-2</v>
      </c>
      <c r="AW18" s="96">
        <f t="shared" si="350"/>
        <v>2.7048239253197215E-2</v>
      </c>
      <c r="AX18" s="96" t="e">
        <f t="shared" si="351"/>
        <v>#N/A</v>
      </c>
      <c r="AY18" s="96" t="e">
        <f t="shared" si="352"/>
        <v>#N/A</v>
      </c>
      <c r="AZ18" s="96" t="e">
        <f t="shared" si="353"/>
        <v>#N/A</v>
      </c>
      <c r="BA18" s="96" t="e">
        <f t="shared" si="354"/>
        <v>#N/A</v>
      </c>
      <c r="BB18" s="96" t="e">
        <f t="shared" si="355"/>
        <v>#N/A</v>
      </c>
      <c r="BC18" s="96" t="e">
        <f t="shared" si="356"/>
        <v>#N/A</v>
      </c>
      <c r="BD18" s="96" t="e">
        <f t="shared" si="357"/>
        <v>#N/A</v>
      </c>
      <c r="BE18" s="96" t="e">
        <f t="shared" si="358"/>
        <v>#N/A</v>
      </c>
      <c r="BF18" s="96" t="e">
        <f t="shared" si="359"/>
        <v>#N/A</v>
      </c>
      <c r="BG18" s="96" t="e">
        <f t="shared" si="360"/>
        <v>#N/A</v>
      </c>
      <c r="BH18" s="96" t="e">
        <f t="shared" si="361"/>
        <v>#N/A</v>
      </c>
      <c r="BI18" s="96" t="e">
        <f t="shared" si="362"/>
        <v>#N/A</v>
      </c>
      <c r="BJ18" s="96" t="e">
        <f t="shared" si="363"/>
        <v>#N/A</v>
      </c>
      <c r="BK18" s="96" t="e">
        <f t="shared" si="364"/>
        <v>#N/A</v>
      </c>
      <c r="BL18" s="96" t="e">
        <f t="shared" si="365"/>
        <v>#N/A</v>
      </c>
      <c r="BM18" s="96" t="e">
        <f t="shared" si="366"/>
        <v>#N/A</v>
      </c>
      <c r="BN18" s="96" t="e">
        <f t="shared" si="367"/>
        <v>#N/A</v>
      </c>
      <c r="BO18" s="96" t="e">
        <f t="shared" si="368"/>
        <v>#N/A</v>
      </c>
      <c r="BP18" s="96" t="e">
        <f t="shared" si="369"/>
        <v>#N/A</v>
      </c>
      <c r="BQ18" s="96" t="e">
        <f t="shared" si="370"/>
        <v>#N/A</v>
      </c>
      <c r="BR18" s="96" t="e">
        <f t="shared" si="371"/>
        <v>#N/A</v>
      </c>
      <c r="BS18" s="96" t="e">
        <f t="shared" si="372"/>
        <v>#N/A</v>
      </c>
      <c r="BT18" s="96" t="e">
        <f t="shared" si="373"/>
        <v>#N/A</v>
      </c>
      <c r="BU18" s="96" t="e">
        <f t="shared" si="374"/>
        <v>#N/A</v>
      </c>
      <c r="BV18" s="96" t="e">
        <f t="shared" si="375"/>
        <v>#N/A</v>
      </c>
      <c r="BW18" s="96" t="e">
        <f t="shared" si="376"/>
        <v>#N/A</v>
      </c>
      <c r="BX18" s="96" t="e">
        <f t="shared" si="377"/>
        <v>#N/A</v>
      </c>
      <c r="BY18" s="96" t="e">
        <f t="shared" si="378"/>
        <v>#N/A</v>
      </c>
      <c r="BZ18" s="96" t="e">
        <f t="shared" si="379"/>
        <v>#N/A</v>
      </c>
      <c r="CA18" s="96" t="e">
        <f t="shared" si="380"/>
        <v>#N/A</v>
      </c>
      <c r="CB18" s="96" t="e">
        <f t="shared" si="381"/>
        <v>#N/A</v>
      </c>
      <c r="CC18" s="96" t="e">
        <f t="shared" si="382"/>
        <v>#N/A</v>
      </c>
      <c r="CD18" s="96" t="e">
        <f t="shared" si="383"/>
        <v>#N/A</v>
      </c>
      <c r="CE18" s="96" t="e">
        <f t="shared" si="384"/>
        <v>#N/A</v>
      </c>
      <c r="CF18" s="96" t="e">
        <f t="shared" si="385"/>
        <v>#N/A</v>
      </c>
      <c r="CG18" s="96" t="e">
        <f t="shared" si="386"/>
        <v>#N/A</v>
      </c>
      <c r="CH18" s="96" t="e">
        <f t="shared" si="387"/>
        <v>#N/A</v>
      </c>
      <c r="CI18" s="96" t="e">
        <f t="shared" si="388"/>
        <v>#N/A</v>
      </c>
      <c r="CJ18" s="96" t="e">
        <f t="shared" si="389"/>
        <v>#N/A</v>
      </c>
      <c r="CK18" s="96" t="e">
        <f t="shared" si="390"/>
        <v>#N/A</v>
      </c>
      <c r="CL18" s="96" t="e">
        <f t="shared" si="391"/>
        <v>#N/A</v>
      </c>
      <c r="CM18" s="96" t="e">
        <f t="shared" si="392"/>
        <v>#N/A</v>
      </c>
      <c r="CN18" s="96" t="e">
        <f t="shared" si="393"/>
        <v>#N/A</v>
      </c>
      <c r="CO18" s="96" t="e">
        <f t="shared" si="394"/>
        <v>#N/A</v>
      </c>
      <c r="CP18" s="96" t="e">
        <f t="shared" si="395"/>
        <v>#N/A</v>
      </c>
      <c r="CQ18" s="96" t="e">
        <f t="shared" si="396"/>
        <v>#N/A</v>
      </c>
      <c r="CR18" s="96" t="e">
        <f t="shared" si="397"/>
        <v>#N/A</v>
      </c>
      <c r="CS18" s="96" t="e">
        <f t="shared" si="398"/>
        <v>#N/A</v>
      </c>
      <c r="CT18" s="96" t="e">
        <f t="shared" si="399"/>
        <v>#N/A</v>
      </c>
      <c r="CU18" s="96" t="e">
        <f t="shared" si="400"/>
        <v>#N/A</v>
      </c>
      <c r="CV18" s="96" t="e">
        <f t="shared" si="401"/>
        <v>#N/A</v>
      </c>
      <c r="CW18" s="96" t="e">
        <f t="shared" si="402"/>
        <v>#N/A</v>
      </c>
      <c r="CX18" s="96" t="e">
        <f t="shared" si="403"/>
        <v>#N/A</v>
      </c>
      <c r="CY18" s="96" t="e">
        <f t="shared" si="404"/>
        <v>#N/A</v>
      </c>
      <c r="CZ18" s="96" t="e">
        <f t="shared" si="405"/>
        <v>#N/A</v>
      </c>
      <c r="DA18" s="96" t="e">
        <f t="shared" si="406"/>
        <v>#N/A</v>
      </c>
      <c r="DB18" s="96" t="e">
        <f t="shared" si="407"/>
        <v>#N/A</v>
      </c>
      <c r="DC18" s="96" t="e">
        <f t="shared" si="408"/>
        <v>#N/A</v>
      </c>
      <c r="DD18" s="96" t="e">
        <f t="shared" si="409"/>
        <v>#N/A</v>
      </c>
      <c r="DE18" s="96" t="e">
        <f t="shared" si="410"/>
        <v>#N/A</v>
      </c>
      <c r="DF18" s="96" t="e">
        <f t="shared" si="411"/>
        <v>#N/A</v>
      </c>
      <c r="DG18" s="96" t="e">
        <f t="shared" si="412"/>
        <v>#N/A</v>
      </c>
      <c r="DH18" s="96" t="e">
        <f t="shared" si="413"/>
        <v>#N/A</v>
      </c>
      <c r="DI18" s="96" t="e">
        <f t="shared" si="414"/>
        <v>#N/A</v>
      </c>
      <c r="DJ18" s="96" t="e">
        <f t="shared" si="415"/>
        <v>#N/A</v>
      </c>
      <c r="DK18" s="96" t="e">
        <f t="shared" si="416"/>
        <v>#N/A</v>
      </c>
      <c r="DL18" s="96" t="e">
        <f t="shared" si="417"/>
        <v>#N/A</v>
      </c>
      <c r="DM18" s="96" t="e">
        <f t="shared" si="418"/>
        <v>#N/A</v>
      </c>
      <c r="DN18" s="96" t="e">
        <f t="shared" si="419"/>
        <v>#N/A</v>
      </c>
      <c r="DO18" s="96" t="e">
        <f t="shared" si="420"/>
        <v>#N/A</v>
      </c>
      <c r="DP18" s="96" t="e">
        <f t="shared" si="421"/>
        <v>#N/A</v>
      </c>
      <c r="DQ18" s="96" t="e">
        <f t="shared" si="422"/>
        <v>#N/A</v>
      </c>
      <c r="DR18" s="96" t="e">
        <f t="shared" si="423"/>
        <v>#N/A</v>
      </c>
      <c r="DS18" s="96" t="e">
        <f t="shared" si="424"/>
        <v>#N/A</v>
      </c>
      <c r="DT18" s="96" t="e">
        <f t="shared" si="425"/>
        <v>#N/A</v>
      </c>
      <c r="DU18" s="96" t="e">
        <f t="shared" si="426"/>
        <v>#N/A</v>
      </c>
      <c r="DV18" s="96" t="e">
        <f t="shared" si="427"/>
        <v>#N/A</v>
      </c>
      <c r="DW18" s="96" t="e">
        <f t="shared" si="428"/>
        <v>#N/A</v>
      </c>
      <c r="DX18" s="96" t="e">
        <f t="shared" si="429"/>
        <v>#N/A</v>
      </c>
      <c r="DY18" s="96" t="e">
        <f t="shared" si="430"/>
        <v>#N/A</v>
      </c>
      <c r="DZ18" s="96" t="e">
        <f t="shared" si="431"/>
        <v>#N/A</v>
      </c>
      <c r="EA18" s="96" t="e">
        <f t="shared" si="432"/>
        <v>#N/A</v>
      </c>
      <c r="EB18" s="96" t="e">
        <f t="shared" si="433"/>
        <v>#N/A</v>
      </c>
      <c r="EC18" s="96" t="e">
        <f t="shared" si="434"/>
        <v>#N/A</v>
      </c>
      <c r="ED18" s="96" t="e">
        <f t="shared" si="435"/>
        <v>#N/A</v>
      </c>
      <c r="EE18" s="96" t="e">
        <f t="shared" si="436"/>
        <v>#N/A</v>
      </c>
      <c r="EF18" s="96" t="e">
        <f t="shared" si="437"/>
        <v>#N/A</v>
      </c>
      <c r="EG18" s="96" t="e">
        <f t="shared" si="438"/>
        <v>#N/A</v>
      </c>
      <c r="EH18" s="96" t="e">
        <f t="shared" si="439"/>
        <v>#N/A</v>
      </c>
      <c r="EI18" s="96" t="e">
        <f t="shared" si="440"/>
        <v>#N/A</v>
      </c>
      <c r="EJ18" s="96" t="e">
        <f t="shared" si="441"/>
        <v>#N/A</v>
      </c>
      <c r="EK18" s="96" t="e">
        <f t="shared" si="442"/>
        <v>#N/A</v>
      </c>
      <c r="EL18" s="96" t="e">
        <f t="shared" si="443"/>
        <v>#N/A</v>
      </c>
      <c r="EM18" s="96" t="e">
        <f t="shared" si="444"/>
        <v>#N/A</v>
      </c>
      <c r="EN18" s="96" t="e">
        <f t="shared" si="445"/>
        <v>#N/A</v>
      </c>
      <c r="EO18" s="96" t="e">
        <f t="shared" si="446"/>
        <v>#N/A</v>
      </c>
      <c r="EP18" s="96" t="e">
        <f t="shared" si="447"/>
        <v>#N/A</v>
      </c>
      <c r="EQ18" s="96" t="e">
        <f t="shared" si="448"/>
        <v>#N/A</v>
      </c>
      <c r="ER18" s="96" t="e">
        <f t="shared" si="449"/>
        <v>#N/A</v>
      </c>
      <c r="ES18" s="96" t="e">
        <f t="shared" si="450"/>
        <v>#N/A</v>
      </c>
      <c r="ET18" s="96" t="e">
        <f t="shared" si="451"/>
        <v>#N/A</v>
      </c>
      <c r="EU18" s="96" t="e">
        <f t="shared" si="452"/>
        <v>#N/A</v>
      </c>
      <c r="EV18" s="96" t="e">
        <f t="shared" si="453"/>
        <v>#N/A</v>
      </c>
      <c r="EW18" s="96" t="e">
        <f t="shared" si="454"/>
        <v>#N/A</v>
      </c>
      <c r="EX18" s="96" t="e">
        <f t="shared" si="455"/>
        <v>#N/A</v>
      </c>
      <c r="EY18" s="96" t="e">
        <f t="shared" si="456"/>
        <v>#N/A</v>
      </c>
      <c r="EZ18" s="96" t="e">
        <f t="shared" si="457"/>
        <v>#N/A</v>
      </c>
      <c r="FA18" s="96" t="e">
        <f t="shared" si="458"/>
        <v>#N/A</v>
      </c>
      <c r="FB18" s="96" t="e">
        <f t="shared" si="459"/>
        <v>#N/A</v>
      </c>
      <c r="FC18" s="96" t="e">
        <f t="shared" si="460"/>
        <v>#N/A</v>
      </c>
      <c r="FD18" s="96" t="e">
        <f t="shared" si="461"/>
        <v>#N/A</v>
      </c>
      <c r="FE18" s="96" t="e">
        <f t="shared" si="462"/>
        <v>#N/A</v>
      </c>
      <c r="FF18" s="96" t="e">
        <f t="shared" si="463"/>
        <v>#N/A</v>
      </c>
      <c r="FG18" s="96" t="e">
        <f t="shared" si="464"/>
        <v>#N/A</v>
      </c>
      <c r="FH18" s="96" t="e">
        <f t="shared" si="465"/>
        <v>#N/A</v>
      </c>
      <c r="FI18" s="96" t="e">
        <f t="shared" si="466"/>
        <v>#N/A</v>
      </c>
      <c r="FJ18" s="96" t="e">
        <f t="shared" si="467"/>
        <v>#N/A</v>
      </c>
      <c r="FK18" s="96" t="e">
        <f t="shared" si="468"/>
        <v>#N/A</v>
      </c>
      <c r="FL18" s="96" t="e">
        <f t="shared" si="469"/>
        <v>#N/A</v>
      </c>
      <c r="FM18" s="96" t="e">
        <f t="shared" si="470"/>
        <v>#N/A</v>
      </c>
      <c r="FN18" s="96" t="e">
        <f t="shared" si="471"/>
        <v>#N/A</v>
      </c>
      <c r="FO18" s="96" t="e">
        <f t="shared" si="472"/>
        <v>#N/A</v>
      </c>
      <c r="FP18" s="96" t="e">
        <f t="shared" si="473"/>
        <v>#N/A</v>
      </c>
      <c r="FQ18" s="96" t="e">
        <f t="shared" si="474"/>
        <v>#N/A</v>
      </c>
      <c r="FR18" s="96" t="e">
        <f t="shared" si="475"/>
        <v>#N/A</v>
      </c>
      <c r="FS18" s="96" t="e">
        <f t="shared" si="476"/>
        <v>#N/A</v>
      </c>
      <c r="FT18" s="96" t="e">
        <f t="shared" si="477"/>
        <v>#N/A</v>
      </c>
      <c r="FU18" s="96" t="e">
        <f t="shared" si="478"/>
        <v>#N/A</v>
      </c>
      <c r="FV18" s="96" t="e">
        <f t="shared" si="479"/>
        <v>#N/A</v>
      </c>
      <c r="FW18" s="96" t="e">
        <f t="shared" si="480"/>
        <v>#N/A</v>
      </c>
      <c r="FX18" s="96" t="e">
        <f t="shared" si="481"/>
        <v>#N/A</v>
      </c>
      <c r="FY18" s="96" t="e">
        <f t="shared" si="482"/>
        <v>#N/A</v>
      </c>
      <c r="FZ18" s="96" t="e">
        <f t="shared" si="483"/>
        <v>#N/A</v>
      </c>
      <c r="GA18" s="96" t="e">
        <f t="shared" si="484"/>
        <v>#N/A</v>
      </c>
      <c r="GB18" s="96" t="e">
        <f t="shared" si="485"/>
        <v>#N/A</v>
      </c>
      <c r="GC18" s="96" t="e">
        <f t="shared" si="486"/>
        <v>#N/A</v>
      </c>
      <c r="GD18" s="96" t="e">
        <f t="shared" si="487"/>
        <v>#N/A</v>
      </c>
      <c r="GE18" s="96" t="e">
        <f t="shared" si="488"/>
        <v>#N/A</v>
      </c>
      <c r="GF18" s="96" t="e">
        <f t="shared" si="489"/>
        <v>#N/A</v>
      </c>
      <c r="GG18" s="96" t="e">
        <f t="shared" si="490"/>
        <v>#N/A</v>
      </c>
      <c r="GH18" s="96" t="e">
        <f t="shared" si="491"/>
        <v>#N/A</v>
      </c>
      <c r="GI18" s="96" t="e">
        <f t="shared" si="492"/>
        <v>#N/A</v>
      </c>
      <c r="GJ18" s="96" t="e">
        <f t="shared" si="493"/>
        <v>#N/A</v>
      </c>
      <c r="GK18" s="96" t="e">
        <f t="shared" si="494"/>
        <v>#N/A</v>
      </c>
      <c r="GL18" s="96" t="e">
        <f t="shared" si="495"/>
        <v>#N/A</v>
      </c>
      <c r="GM18" s="96" t="e">
        <f t="shared" si="496"/>
        <v>#N/A</v>
      </c>
      <c r="GN18" s="96" t="e">
        <f t="shared" si="497"/>
        <v>#N/A</v>
      </c>
      <c r="GO18" s="96" t="e">
        <f t="shared" si="498"/>
        <v>#N/A</v>
      </c>
      <c r="GP18" s="96" t="e">
        <f t="shared" si="499"/>
        <v>#N/A</v>
      </c>
      <c r="GQ18" s="96" t="e">
        <f t="shared" si="500"/>
        <v>#N/A</v>
      </c>
      <c r="GR18" s="96" t="e">
        <f t="shared" si="501"/>
        <v>#N/A</v>
      </c>
      <c r="GS18" s="96" t="e">
        <f t="shared" si="502"/>
        <v>#N/A</v>
      </c>
      <c r="GT18" s="96" t="e">
        <f t="shared" si="503"/>
        <v>#N/A</v>
      </c>
      <c r="GU18" s="96" t="e">
        <f t="shared" si="504"/>
        <v>#N/A</v>
      </c>
      <c r="GV18" s="96" t="e">
        <f t="shared" si="505"/>
        <v>#N/A</v>
      </c>
      <c r="GW18" s="96" t="e">
        <f t="shared" si="506"/>
        <v>#N/A</v>
      </c>
      <c r="GX18" s="96" t="e">
        <f t="shared" si="507"/>
        <v>#N/A</v>
      </c>
      <c r="GY18" s="96" t="e">
        <f t="shared" si="508"/>
        <v>#N/A</v>
      </c>
      <c r="GZ18" s="96" t="e">
        <f t="shared" si="509"/>
        <v>#N/A</v>
      </c>
      <c r="HA18" s="96" t="e">
        <f t="shared" si="510"/>
        <v>#N/A</v>
      </c>
      <c r="HB18" s="96" t="e">
        <f t="shared" si="511"/>
        <v>#N/A</v>
      </c>
      <c r="HC18" s="96" t="e">
        <f t="shared" si="512"/>
        <v>#N/A</v>
      </c>
      <c r="HD18" s="96" t="e">
        <f t="shared" si="513"/>
        <v>#N/A</v>
      </c>
      <c r="HE18" s="96" t="e">
        <f t="shared" si="514"/>
        <v>#N/A</v>
      </c>
      <c r="HF18" s="96" t="e">
        <f t="shared" si="515"/>
        <v>#N/A</v>
      </c>
      <c r="HG18" s="96" t="e">
        <f t="shared" si="516"/>
        <v>#N/A</v>
      </c>
      <c r="HH18" s="96" t="e">
        <f t="shared" si="517"/>
        <v>#N/A</v>
      </c>
      <c r="HI18" s="96" t="e">
        <f t="shared" si="518"/>
        <v>#N/A</v>
      </c>
      <c r="HJ18" s="96" t="e">
        <f t="shared" si="519"/>
        <v>#N/A</v>
      </c>
      <c r="HK18" s="96" t="e">
        <f t="shared" si="520"/>
        <v>#N/A</v>
      </c>
      <c r="HL18" s="96" t="e">
        <f t="shared" si="521"/>
        <v>#N/A</v>
      </c>
      <c r="HM18" s="96" t="e">
        <f t="shared" si="522"/>
        <v>#N/A</v>
      </c>
      <c r="HN18" s="96" t="e">
        <f t="shared" si="523"/>
        <v>#N/A</v>
      </c>
      <c r="HO18" s="96" t="e">
        <f t="shared" si="524"/>
        <v>#N/A</v>
      </c>
      <c r="HP18" s="96" t="e">
        <f t="shared" si="525"/>
        <v>#N/A</v>
      </c>
      <c r="HQ18" s="96" t="e">
        <f t="shared" si="526"/>
        <v>#N/A</v>
      </c>
      <c r="HR18" s="96" t="e">
        <f t="shared" si="527"/>
        <v>#N/A</v>
      </c>
      <c r="HS18" s="96" t="e">
        <f t="shared" si="528"/>
        <v>#N/A</v>
      </c>
      <c r="HT18" s="96" t="e">
        <f t="shared" si="529"/>
        <v>#N/A</v>
      </c>
      <c r="HU18" s="96" t="e">
        <f t="shared" si="530"/>
        <v>#N/A</v>
      </c>
      <c r="HV18" s="96" t="e">
        <f t="shared" si="531"/>
        <v>#N/A</v>
      </c>
      <c r="HW18" s="96" t="e">
        <f t="shared" si="532"/>
        <v>#N/A</v>
      </c>
      <c r="HX18" s="96" t="e">
        <f t="shared" si="533"/>
        <v>#N/A</v>
      </c>
      <c r="HY18" s="96" t="e">
        <f t="shared" si="534"/>
        <v>#N/A</v>
      </c>
      <c r="HZ18" s="96" t="e">
        <f t="shared" si="535"/>
        <v>#N/A</v>
      </c>
      <c r="IA18" s="96" t="e">
        <f t="shared" si="536"/>
        <v>#N/A</v>
      </c>
      <c r="IB18" s="96" t="e">
        <f t="shared" si="537"/>
        <v>#N/A</v>
      </c>
      <c r="IC18" s="96" t="e">
        <f t="shared" si="538"/>
        <v>#N/A</v>
      </c>
      <c r="ID18" s="96" t="e">
        <f t="shared" si="539"/>
        <v>#N/A</v>
      </c>
      <c r="IE18" s="96" t="e">
        <f t="shared" si="540"/>
        <v>#N/A</v>
      </c>
      <c r="IF18" s="96" t="e">
        <f t="shared" si="541"/>
        <v>#N/A</v>
      </c>
      <c r="IG18" s="96" t="e">
        <f t="shared" si="542"/>
        <v>#N/A</v>
      </c>
      <c r="IH18" s="96" t="e">
        <f t="shared" si="543"/>
        <v>#N/A</v>
      </c>
      <c r="II18" s="96" t="e">
        <f t="shared" si="544"/>
        <v>#N/A</v>
      </c>
      <c r="IJ18" s="96" t="e">
        <f t="shared" si="545"/>
        <v>#N/A</v>
      </c>
      <c r="IK18" s="96" t="e">
        <f t="shared" si="546"/>
        <v>#N/A</v>
      </c>
      <c r="IL18" s="96" t="e">
        <f t="shared" si="547"/>
        <v>#N/A</v>
      </c>
      <c r="IM18" s="96" t="e">
        <f t="shared" si="548"/>
        <v>#N/A</v>
      </c>
      <c r="IN18" s="96" t="e">
        <f t="shared" si="549"/>
        <v>#N/A</v>
      </c>
      <c r="IO18" s="96" t="e">
        <f t="shared" si="550"/>
        <v>#N/A</v>
      </c>
      <c r="IP18" s="96" t="e">
        <f t="shared" si="551"/>
        <v>#N/A</v>
      </c>
      <c r="IQ18" s="96" t="e">
        <f t="shared" si="552"/>
        <v>#N/A</v>
      </c>
      <c r="IR18" s="96" t="e">
        <f t="shared" si="553"/>
        <v>#N/A</v>
      </c>
      <c r="IS18" s="96" t="e">
        <f t="shared" si="554"/>
        <v>#N/A</v>
      </c>
      <c r="IT18" s="96" t="e">
        <f t="shared" si="555"/>
        <v>#N/A</v>
      </c>
      <c r="IU18" s="96" t="e">
        <f t="shared" si="556"/>
        <v>#N/A</v>
      </c>
      <c r="IV18" s="96" t="e">
        <f t="shared" si="557"/>
        <v>#N/A</v>
      </c>
      <c r="IW18" s="96" t="e">
        <f t="shared" si="558"/>
        <v>#N/A</v>
      </c>
      <c r="IX18" s="96" t="e">
        <f t="shared" si="559"/>
        <v>#N/A</v>
      </c>
      <c r="IY18" s="96" t="e">
        <f t="shared" si="560"/>
        <v>#N/A</v>
      </c>
      <c r="IZ18" s="96" t="e">
        <f t="shared" si="561"/>
        <v>#N/A</v>
      </c>
      <c r="JA18" s="96" t="e">
        <f t="shared" si="562"/>
        <v>#N/A</v>
      </c>
      <c r="JB18" s="96" t="e">
        <f t="shared" si="563"/>
        <v>#N/A</v>
      </c>
      <c r="JC18" s="96" t="e">
        <f t="shared" si="564"/>
        <v>#N/A</v>
      </c>
      <c r="JD18" s="96" t="e">
        <f t="shared" si="565"/>
        <v>#N/A</v>
      </c>
      <c r="JE18" s="96" t="e">
        <f t="shared" si="566"/>
        <v>#N/A</v>
      </c>
      <c r="JF18" s="96" t="e">
        <f t="shared" si="567"/>
        <v>#N/A</v>
      </c>
      <c r="JG18" s="96" t="e">
        <f t="shared" si="568"/>
        <v>#N/A</v>
      </c>
      <c r="JH18" s="96" t="e">
        <f t="shared" si="569"/>
        <v>#N/A</v>
      </c>
      <c r="JI18" s="96" t="e">
        <f t="shared" si="570"/>
        <v>#N/A</v>
      </c>
      <c r="JJ18" s="96" t="e">
        <f t="shared" si="571"/>
        <v>#N/A</v>
      </c>
      <c r="JK18" s="96" t="e">
        <f t="shared" si="572"/>
        <v>#N/A</v>
      </c>
      <c r="JL18" s="96" t="e">
        <f t="shared" si="573"/>
        <v>#N/A</v>
      </c>
      <c r="JM18" s="96" t="e">
        <f t="shared" si="574"/>
        <v>#N/A</v>
      </c>
      <c r="JN18" s="96" t="e">
        <f t="shared" si="575"/>
        <v>#N/A</v>
      </c>
      <c r="JO18" s="96" t="e">
        <f t="shared" si="576"/>
        <v>#N/A</v>
      </c>
      <c r="JP18" s="96" t="e">
        <f t="shared" si="577"/>
        <v>#N/A</v>
      </c>
      <c r="JQ18" s="96" t="e">
        <f t="shared" si="578"/>
        <v>#N/A</v>
      </c>
      <c r="JR18" s="96" t="e">
        <f t="shared" si="579"/>
        <v>#N/A</v>
      </c>
      <c r="JS18" s="96" t="e">
        <f t="shared" si="580"/>
        <v>#N/A</v>
      </c>
      <c r="JT18" s="96" t="e">
        <f t="shared" si="581"/>
        <v>#N/A</v>
      </c>
      <c r="JU18" s="96" t="e">
        <f t="shared" si="582"/>
        <v>#N/A</v>
      </c>
      <c r="JV18" s="96" t="e">
        <f t="shared" si="583"/>
        <v>#N/A</v>
      </c>
      <c r="JW18" s="96" t="e">
        <f t="shared" si="584"/>
        <v>#N/A</v>
      </c>
      <c r="JX18" s="96" t="e">
        <f t="shared" si="585"/>
        <v>#N/A</v>
      </c>
      <c r="JY18" s="96" t="e">
        <f t="shared" si="586"/>
        <v>#N/A</v>
      </c>
      <c r="JZ18" s="96" t="e">
        <f t="shared" si="587"/>
        <v>#N/A</v>
      </c>
      <c r="KA18" s="96" t="e">
        <f t="shared" si="588"/>
        <v>#N/A</v>
      </c>
      <c r="KB18" s="96" t="e">
        <f t="shared" si="589"/>
        <v>#N/A</v>
      </c>
      <c r="KC18" s="96" t="e">
        <f t="shared" si="590"/>
        <v>#N/A</v>
      </c>
      <c r="KD18" s="96" t="e">
        <f t="shared" si="591"/>
        <v>#N/A</v>
      </c>
      <c r="KE18" s="96" t="e">
        <f t="shared" si="592"/>
        <v>#N/A</v>
      </c>
      <c r="KF18" s="96" t="e">
        <f t="shared" si="593"/>
        <v>#N/A</v>
      </c>
      <c r="KG18" s="96" t="e">
        <f t="shared" si="594"/>
        <v>#N/A</v>
      </c>
      <c r="KH18" s="96" t="e">
        <f t="shared" si="595"/>
        <v>#N/A</v>
      </c>
      <c r="KI18" s="96" t="e">
        <f t="shared" si="596"/>
        <v>#N/A</v>
      </c>
      <c r="KJ18" s="96" t="e">
        <f t="shared" si="597"/>
        <v>#N/A</v>
      </c>
      <c r="KK18" s="96" t="e">
        <f t="shared" si="598"/>
        <v>#N/A</v>
      </c>
      <c r="KL18" s="96" t="e">
        <f t="shared" si="599"/>
        <v>#N/A</v>
      </c>
      <c r="KM18" s="96" t="e">
        <f t="shared" si="600"/>
        <v>#N/A</v>
      </c>
      <c r="KN18" s="96" t="e">
        <f t="shared" si="601"/>
        <v>#N/A</v>
      </c>
    </row>
    <row r="19" spans="1:300" x14ac:dyDescent="0.3">
      <c r="A19" t="str">
        <f t="shared" si="307"/>
        <v>Germany</v>
      </c>
      <c r="G19" s="96">
        <f t="shared" si="308"/>
        <v>0.37354228352311925</v>
      </c>
      <c r="H19" s="96">
        <f t="shared" si="309"/>
        <v>0.43527930703195183</v>
      </c>
      <c r="I19" s="96">
        <f t="shared" si="310"/>
        <v>0.37646785270916117</v>
      </c>
      <c r="J19" s="96">
        <f t="shared" si="311"/>
        <v>0.31396356370828427</v>
      </c>
      <c r="K19" s="96">
        <f t="shared" si="312"/>
        <v>0.34446473733680305</v>
      </c>
      <c r="L19" s="96">
        <f t="shared" si="313"/>
        <v>0.28970206493748685</v>
      </c>
      <c r="M19" s="96">
        <f t="shared" si="314"/>
        <v>0.25186784235226223</v>
      </c>
      <c r="N19" s="96">
        <f t="shared" si="315"/>
        <v>0.26022007941246028</v>
      </c>
      <c r="O19" s="96">
        <f t="shared" si="316"/>
        <v>0.29473130994821006</v>
      </c>
      <c r="P19" s="96">
        <f t="shared" si="317"/>
        <v>0.28622384612131402</v>
      </c>
      <c r="Q19" s="96">
        <f t="shared" si="318"/>
        <v>0.27692535733421098</v>
      </c>
      <c r="R19" s="96">
        <f t="shared" si="319"/>
        <v>0.2564305823026849</v>
      </c>
      <c r="S19" s="96">
        <f t="shared" si="320"/>
        <v>0.23753670322254794</v>
      </c>
      <c r="T19" s="96">
        <f t="shared" si="321"/>
        <v>0.21885584482654097</v>
      </c>
      <c r="U19" s="96">
        <f t="shared" si="322"/>
        <v>0.20651283102474283</v>
      </c>
      <c r="V19" s="96">
        <f t="shared" si="323"/>
        <v>0.19057455113529387</v>
      </c>
      <c r="W19" s="96">
        <f t="shared" si="324"/>
        <v>0.17490160131930899</v>
      </c>
      <c r="X19" s="96">
        <f t="shared" si="325"/>
        <v>0.15369416189255047</v>
      </c>
      <c r="Y19" s="96">
        <f t="shared" si="326"/>
        <v>0.14492792891186457</v>
      </c>
      <c r="Z19" s="96">
        <f t="shared" si="327"/>
        <v>0.12737547100924429</v>
      </c>
      <c r="AA19" s="96">
        <f t="shared" si="328"/>
        <v>0.12998991218363032</v>
      </c>
      <c r="AB19" s="96">
        <f t="shared" si="329"/>
        <v>0.1254203596595056</v>
      </c>
      <c r="AC19" s="96">
        <f t="shared" si="330"/>
        <v>0.11802315038574052</v>
      </c>
      <c r="AD19" s="96">
        <f t="shared" si="331"/>
        <v>8.6144240569899111E-2</v>
      </c>
      <c r="AE19" s="96">
        <f t="shared" si="332"/>
        <v>8.4328284586270952E-2</v>
      </c>
      <c r="AF19" s="96">
        <f t="shared" si="333"/>
        <v>6.3384630509183637E-2</v>
      </c>
      <c r="AG19" s="96">
        <f t="shared" si="334"/>
        <v>4.7891970876410506E-2</v>
      </c>
      <c r="AH19" s="96">
        <f t="shared" si="335"/>
        <v>6.572773896637818E-2</v>
      </c>
      <c r="AI19" s="96">
        <f t="shared" si="336"/>
        <v>8.1709561914512285E-2</v>
      </c>
      <c r="AJ19" s="96">
        <f t="shared" si="337"/>
        <v>7.566957606808189E-2</v>
      </c>
      <c r="AK19" s="96">
        <f t="shared" si="338"/>
        <v>6.9006909105726821E-2</v>
      </c>
      <c r="AL19" s="96">
        <f t="shared" si="339"/>
        <v>6.8420201799889169E-2</v>
      </c>
      <c r="AM19" s="96">
        <f t="shared" si="340"/>
        <v>5.030368508438654E-2</v>
      </c>
      <c r="AN19" s="96">
        <f t="shared" si="341"/>
        <v>4.4314958428695483E-2</v>
      </c>
      <c r="AO19" s="96">
        <f t="shared" si="342"/>
        <v>3.9375690449259482E-2</v>
      </c>
      <c r="AP19" s="96" t="e">
        <f t="shared" si="343"/>
        <v>#N/A</v>
      </c>
      <c r="AQ19" s="96" t="e">
        <f t="shared" si="344"/>
        <v>#N/A</v>
      </c>
      <c r="AR19" s="96" t="e">
        <f t="shared" si="345"/>
        <v>#N/A</v>
      </c>
      <c r="AS19" s="96" t="e">
        <f t="shared" si="346"/>
        <v>#N/A</v>
      </c>
      <c r="AT19" s="96" t="e">
        <f t="shared" si="347"/>
        <v>#N/A</v>
      </c>
      <c r="AU19" s="96" t="e">
        <f t="shared" si="348"/>
        <v>#N/A</v>
      </c>
      <c r="AV19" s="96" t="e">
        <f t="shared" si="349"/>
        <v>#N/A</v>
      </c>
      <c r="AW19" s="96" t="e">
        <f t="shared" si="350"/>
        <v>#N/A</v>
      </c>
      <c r="AX19" s="96" t="e">
        <f t="shared" si="351"/>
        <v>#N/A</v>
      </c>
      <c r="AY19" s="96" t="e">
        <f t="shared" si="352"/>
        <v>#N/A</v>
      </c>
      <c r="AZ19" s="96" t="e">
        <f t="shared" si="353"/>
        <v>#N/A</v>
      </c>
      <c r="BA19" s="96" t="e">
        <f t="shared" si="354"/>
        <v>#N/A</v>
      </c>
      <c r="BB19" s="96" t="e">
        <f t="shared" si="355"/>
        <v>#N/A</v>
      </c>
      <c r="BC19" s="96" t="e">
        <f t="shared" si="356"/>
        <v>#N/A</v>
      </c>
      <c r="BD19" s="96" t="e">
        <f t="shared" si="357"/>
        <v>#N/A</v>
      </c>
      <c r="BE19" s="96" t="e">
        <f t="shared" si="358"/>
        <v>#N/A</v>
      </c>
      <c r="BF19" s="96" t="e">
        <f t="shared" si="359"/>
        <v>#N/A</v>
      </c>
      <c r="BG19" s="96" t="e">
        <f t="shared" si="360"/>
        <v>#N/A</v>
      </c>
      <c r="BH19" s="96" t="e">
        <f t="shared" si="361"/>
        <v>#N/A</v>
      </c>
      <c r="BI19" s="96" t="e">
        <f t="shared" si="362"/>
        <v>#N/A</v>
      </c>
      <c r="BJ19" s="96" t="e">
        <f t="shared" si="363"/>
        <v>#N/A</v>
      </c>
      <c r="BK19" s="96" t="e">
        <f t="shared" si="364"/>
        <v>#N/A</v>
      </c>
      <c r="BL19" s="96" t="e">
        <f t="shared" si="365"/>
        <v>#N/A</v>
      </c>
      <c r="BM19" s="96" t="e">
        <f t="shared" si="366"/>
        <v>#N/A</v>
      </c>
      <c r="BN19" s="96" t="e">
        <f t="shared" si="367"/>
        <v>#N/A</v>
      </c>
      <c r="BO19" s="96" t="e">
        <f t="shared" si="368"/>
        <v>#N/A</v>
      </c>
      <c r="BP19" s="96" t="e">
        <f t="shared" si="369"/>
        <v>#N/A</v>
      </c>
      <c r="BQ19" s="96" t="e">
        <f t="shared" si="370"/>
        <v>#N/A</v>
      </c>
      <c r="BR19" s="96" t="e">
        <f t="shared" si="371"/>
        <v>#N/A</v>
      </c>
      <c r="BS19" s="96" t="e">
        <f t="shared" si="372"/>
        <v>#N/A</v>
      </c>
      <c r="BT19" s="96" t="e">
        <f t="shared" si="373"/>
        <v>#N/A</v>
      </c>
      <c r="BU19" s="96" t="e">
        <f t="shared" si="374"/>
        <v>#N/A</v>
      </c>
      <c r="BV19" s="96" t="e">
        <f t="shared" si="375"/>
        <v>#N/A</v>
      </c>
      <c r="BW19" s="96" t="e">
        <f t="shared" si="376"/>
        <v>#N/A</v>
      </c>
      <c r="BX19" s="96" t="e">
        <f t="shared" si="377"/>
        <v>#N/A</v>
      </c>
      <c r="BY19" s="96" t="e">
        <f t="shared" si="378"/>
        <v>#N/A</v>
      </c>
      <c r="BZ19" s="96" t="e">
        <f t="shared" si="379"/>
        <v>#N/A</v>
      </c>
      <c r="CA19" s="96" t="e">
        <f t="shared" si="380"/>
        <v>#N/A</v>
      </c>
      <c r="CB19" s="96" t="e">
        <f t="shared" si="381"/>
        <v>#N/A</v>
      </c>
      <c r="CC19" s="96" t="e">
        <f t="shared" si="382"/>
        <v>#N/A</v>
      </c>
      <c r="CD19" s="96" t="e">
        <f t="shared" si="383"/>
        <v>#N/A</v>
      </c>
      <c r="CE19" s="96" t="e">
        <f t="shared" si="384"/>
        <v>#N/A</v>
      </c>
      <c r="CF19" s="96" t="e">
        <f t="shared" si="385"/>
        <v>#N/A</v>
      </c>
      <c r="CG19" s="96" t="e">
        <f t="shared" si="386"/>
        <v>#N/A</v>
      </c>
      <c r="CH19" s="96" t="e">
        <f t="shared" si="387"/>
        <v>#N/A</v>
      </c>
      <c r="CI19" s="96" t="e">
        <f t="shared" si="388"/>
        <v>#N/A</v>
      </c>
      <c r="CJ19" s="96" t="e">
        <f t="shared" si="389"/>
        <v>#N/A</v>
      </c>
      <c r="CK19" s="96" t="e">
        <f t="shared" si="390"/>
        <v>#N/A</v>
      </c>
      <c r="CL19" s="96" t="e">
        <f t="shared" si="391"/>
        <v>#N/A</v>
      </c>
      <c r="CM19" s="96" t="e">
        <f t="shared" si="392"/>
        <v>#N/A</v>
      </c>
      <c r="CN19" s="96" t="e">
        <f t="shared" si="393"/>
        <v>#N/A</v>
      </c>
      <c r="CO19" s="96" t="e">
        <f t="shared" si="394"/>
        <v>#N/A</v>
      </c>
      <c r="CP19" s="96" t="e">
        <f t="shared" si="395"/>
        <v>#N/A</v>
      </c>
      <c r="CQ19" s="96" t="e">
        <f t="shared" si="396"/>
        <v>#N/A</v>
      </c>
      <c r="CR19" s="96" t="e">
        <f t="shared" si="397"/>
        <v>#N/A</v>
      </c>
      <c r="CS19" s="96" t="e">
        <f t="shared" si="398"/>
        <v>#N/A</v>
      </c>
      <c r="CT19" s="96" t="e">
        <f t="shared" si="399"/>
        <v>#N/A</v>
      </c>
      <c r="CU19" s="96" t="e">
        <f t="shared" si="400"/>
        <v>#N/A</v>
      </c>
      <c r="CV19" s="96" t="e">
        <f t="shared" si="401"/>
        <v>#N/A</v>
      </c>
      <c r="CW19" s="96" t="e">
        <f t="shared" si="402"/>
        <v>#N/A</v>
      </c>
      <c r="CX19" s="96" t="e">
        <f t="shared" si="403"/>
        <v>#N/A</v>
      </c>
      <c r="CY19" s="96" t="e">
        <f t="shared" si="404"/>
        <v>#N/A</v>
      </c>
      <c r="CZ19" s="96" t="e">
        <f t="shared" si="405"/>
        <v>#N/A</v>
      </c>
      <c r="DA19" s="96" t="e">
        <f t="shared" si="406"/>
        <v>#N/A</v>
      </c>
      <c r="DB19" s="96" t="e">
        <f t="shared" si="407"/>
        <v>#N/A</v>
      </c>
      <c r="DC19" s="96" t="e">
        <f t="shared" si="408"/>
        <v>#N/A</v>
      </c>
      <c r="DD19" s="96" t="e">
        <f t="shared" si="409"/>
        <v>#N/A</v>
      </c>
      <c r="DE19" s="96" t="e">
        <f t="shared" si="410"/>
        <v>#N/A</v>
      </c>
      <c r="DF19" s="96" t="e">
        <f t="shared" si="411"/>
        <v>#N/A</v>
      </c>
      <c r="DG19" s="96" t="e">
        <f t="shared" si="412"/>
        <v>#N/A</v>
      </c>
      <c r="DH19" s="96" t="e">
        <f t="shared" si="413"/>
        <v>#N/A</v>
      </c>
      <c r="DI19" s="96" t="e">
        <f t="shared" si="414"/>
        <v>#N/A</v>
      </c>
      <c r="DJ19" s="96" t="e">
        <f t="shared" si="415"/>
        <v>#N/A</v>
      </c>
      <c r="DK19" s="96" t="e">
        <f t="shared" si="416"/>
        <v>#N/A</v>
      </c>
      <c r="DL19" s="96" t="e">
        <f t="shared" si="417"/>
        <v>#N/A</v>
      </c>
      <c r="DM19" s="96" t="e">
        <f t="shared" si="418"/>
        <v>#N/A</v>
      </c>
      <c r="DN19" s="96" t="e">
        <f t="shared" si="419"/>
        <v>#N/A</v>
      </c>
      <c r="DO19" s="96" t="e">
        <f t="shared" si="420"/>
        <v>#N/A</v>
      </c>
      <c r="DP19" s="96" t="e">
        <f t="shared" si="421"/>
        <v>#N/A</v>
      </c>
      <c r="DQ19" s="96" t="e">
        <f t="shared" si="422"/>
        <v>#N/A</v>
      </c>
      <c r="DR19" s="96" t="e">
        <f t="shared" si="423"/>
        <v>#N/A</v>
      </c>
      <c r="DS19" s="96" t="e">
        <f t="shared" si="424"/>
        <v>#N/A</v>
      </c>
      <c r="DT19" s="96" t="e">
        <f t="shared" si="425"/>
        <v>#N/A</v>
      </c>
      <c r="DU19" s="96" t="e">
        <f t="shared" si="426"/>
        <v>#N/A</v>
      </c>
      <c r="DV19" s="96" t="e">
        <f t="shared" si="427"/>
        <v>#N/A</v>
      </c>
      <c r="DW19" s="96" t="e">
        <f t="shared" si="428"/>
        <v>#N/A</v>
      </c>
      <c r="DX19" s="96" t="e">
        <f t="shared" si="429"/>
        <v>#N/A</v>
      </c>
      <c r="DY19" s="96" t="e">
        <f t="shared" si="430"/>
        <v>#N/A</v>
      </c>
      <c r="DZ19" s="96" t="e">
        <f t="shared" si="431"/>
        <v>#N/A</v>
      </c>
      <c r="EA19" s="96" t="e">
        <f t="shared" si="432"/>
        <v>#N/A</v>
      </c>
      <c r="EB19" s="96" t="e">
        <f t="shared" si="433"/>
        <v>#N/A</v>
      </c>
      <c r="EC19" s="96" t="e">
        <f t="shared" si="434"/>
        <v>#N/A</v>
      </c>
      <c r="ED19" s="96" t="e">
        <f t="shared" si="435"/>
        <v>#N/A</v>
      </c>
      <c r="EE19" s="96" t="e">
        <f t="shared" si="436"/>
        <v>#N/A</v>
      </c>
      <c r="EF19" s="96" t="e">
        <f t="shared" si="437"/>
        <v>#N/A</v>
      </c>
      <c r="EG19" s="96" t="e">
        <f t="shared" si="438"/>
        <v>#N/A</v>
      </c>
      <c r="EH19" s="96" t="e">
        <f t="shared" si="439"/>
        <v>#N/A</v>
      </c>
      <c r="EI19" s="96" t="e">
        <f t="shared" si="440"/>
        <v>#N/A</v>
      </c>
      <c r="EJ19" s="96" t="e">
        <f t="shared" si="441"/>
        <v>#N/A</v>
      </c>
      <c r="EK19" s="96" t="e">
        <f t="shared" si="442"/>
        <v>#N/A</v>
      </c>
      <c r="EL19" s="96" t="e">
        <f t="shared" si="443"/>
        <v>#N/A</v>
      </c>
      <c r="EM19" s="96" t="e">
        <f t="shared" si="444"/>
        <v>#N/A</v>
      </c>
      <c r="EN19" s="96" t="e">
        <f t="shared" si="445"/>
        <v>#N/A</v>
      </c>
      <c r="EO19" s="96" t="e">
        <f t="shared" si="446"/>
        <v>#N/A</v>
      </c>
      <c r="EP19" s="96" t="e">
        <f t="shared" si="447"/>
        <v>#N/A</v>
      </c>
      <c r="EQ19" s="96" t="e">
        <f t="shared" si="448"/>
        <v>#N/A</v>
      </c>
      <c r="ER19" s="96" t="e">
        <f t="shared" si="449"/>
        <v>#N/A</v>
      </c>
      <c r="ES19" s="96" t="e">
        <f t="shared" si="450"/>
        <v>#N/A</v>
      </c>
      <c r="ET19" s="96" t="e">
        <f t="shared" si="451"/>
        <v>#N/A</v>
      </c>
      <c r="EU19" s="96" t="e">
        <f t="shared" si="452"/>
        <v>#N/A</v>
      </c>
      <c r="EV19" s="96" t="e">
        <f t="shared" si="453"/>
        <v>#N/A</v>
      </c>
      <c r="EW19" s="96" t="e">
        <f t="shared" si="454"/>
        <v>#N/A</v>
      </c>
      <c r="EX19" s="96" t="e">
        <f t="shared" si="455"/>
        <v>#N/A</v>
      </c>
      <c r="EY19" s="96" t="e">
        <f t="shared" si="456"/>
        <v>#N/A</v>
      </c>
      <c r="EZ19" s="96" t="e">
        <f t="shared" si="457"/>
        <v>#N/A</v>
      </c>
      <c r="FA19" s="96" t="e">
        <f t="shared" si="458"/>
        <v>#N/A</v>
      </c>
      <c r="FB19" s="96" t="e">
        <f t="shared" si="459"/>
        <v>#N/A</v>
      </c>
      <c r="FC19" s="96" t="e">
        <f t="shared" si="460"/>
        <v>#N/A</v>
      </c>
      <c r="FD19" s="96" t="e">
        <f t="shared" si="461"/>
        <v>#N/A</v>
      </c>
      <c r="FE19" s="96" t="e">
        <f t="shared" si="462"/>
        <v>#N/A</v>
      </c>
      <c r="FF19" s="96" t="e">
        <f t="shared" si="463"/>
        <v>#N/A</v>
      </c>
      <c r="FG19" s="96" t="e">
        <f t="shared" si="464"/>
        <v>#N/A</v>
      </c>
      <c r="FH19" s="96" t="e">
        <f t="shared" si="465"/>
        <v>#N/A</v>
      </c>
      <c r="FI19" s="96" t="e">
        <f t="shared" si="466"/>
        <v>#N/A</v>
      </c>
      <c r="FJ19" s="96" t="e">
        <f t="shared" si="467"/>
        <v>#N/A</v>
      </c>
      <c r="FK19" s="96" t="e">
        <f t="shared" si="468"/>
        <v>#N/A</v>
      </c>
      <c r="FL19" s="96" t="e">
        <f t="shared" si="469"/>
        <v>#N/A</v>
      </c>
      <c r="FM19" s="96" t="e">
        <f t="shared" si="470"/>
        <v>#N/A</v>
      </c>
      <c r="FN19" s="96" t="e">
        <f t="shared" si="471"/>
        <v>#N/A</v>
      </c>
      <c r="FO19" s="96" t="e">
        <f t="shared" si="472"/>
        <v>#N/A</v>
      </c>
      <c r="FP19" s="96" t="e">
        <f t="shared" si="473"/>
        <v>#N/A</v>
      </c>
      <c r="FQ19" s="96" t="e">
        <f t="shared" si="474"/>
        <v>#N/A</v>
      </c>
      <c r="FR19" s="96" t="e">
        <f t="shared" si="475"/>
        <v>#N/A</v>
      </c>
      <c r="FS19" s="96" t="e">
        <f t="shared" si="476"/>
        <v>#N/A</v>
      </c>
      <c r="FT19" s="96" t="e">
        <f t="shared" si="477"/>
        <v>#N/A</v>
      </c>
      <c r="FU19" s="96" t="e">
        <f t="shared" si="478"/>
        <v>#N/A</v>
      </c>
      <c r="FV19" s="96" t="e">
        <f t="shared" si="479"/>
        <v>#N/A</v>
      </c>
      <c r="FW19" s="96" t="e">
        <f t="shared" si="480"/>
        <v>#N/A</v>
      </c>
      <c r="FX19" s="96" t="e">
        <f t="shared" si="481"/>
        <v>#N/A</v>
      </c>
      <c r="FY19" s="96" t="e">
        <f t="shared" si="482"/>
        <v>#N/A</v>
      </c>
      <c r="FZ19" s="96" t="e">
        <f t="shared" si="483"/>
        <v>#N/A</v>
      </c>
      <c r="GA19" s="96" t="e">
        <f t="shared" si="484"/>
        <v>#N/A</v>
      </c>
      <c r="GB19" s="96" t="e">
        <f t="shared" si="485"/>
        <v>#N/A</v>
      </c>
      <c r="GC19" s="96" t="e">
        <f t="shared" si="486"/>
        <v>#N/A</v>
      </c>
      <c r="GD19" s="96" t="e">
        <f t="shared" si="487"/>
        <v>#N/A</v>
      </c>
      <c r="GE19" s="96" t="e">
        <f t="shared" si="488"/>
        <v>#N/A</v>
      </c>
      <c r="GF19" s="96" t="e">
        <f t="shared" si="489"/>
        <v>#N/A</v>
      </c>
      <c r="GG19" s="96" t="e">
        <f t="shared" si="490"/>
        <v>#N/A</v>
      </c>
      <c r="GH19" s="96" t="e">
        <f t="shared" si="491"/>
        <v>#N/A</v>
      </c>
      <c r="GI19" s="96" t="e">
        <f t="shared" si="492"/>
        <v>#N/A</v>
      </c>
      <c r="GJ19" s="96" t="e">
        <f t="shared" si="493"/>
        <v>#N/A</v>
      </c>
      <c r="GK19" s="96" t="e">
        <f t="shared" si="494"/>
        <v>#N/A</v>
      </c>
      <c r="GL19" s="96" t="e">
        <f t="shared" si="495"/>
        <v>#N/A</v>
      </c>
      <c r="GM19" s="96" t="e">
        <f t="shared" si="496"/>
        <v>#N/A</v>
      </c>
      <c r="GN19" s="96" t="e">
        <f t="shared" si="497"/>
        <v>#N/A</v>
      </c>
      <c r="GO19" s="96" t="e">
        <f t="shared" si="498"/>
        <v>#N/A</v>
      </c>
      <c r="GP19" s="96" t="e">
        <f t="shared" si="499"/>
        <v>#N/A</v>
      </c>
      <c r="GQ19" s="96" t="e">
        <f t="shared" si="500"/>
        <v>#N/A</v>
      </c>
      <c r="GR19" s="96" t="e">
        <f t="shared" si="501"/>
        <v>#N/A</v>
      </c>
      <c r="GS19" s="96" t="e">
        <f t="shared" si="502"/>
        <v>#N/A</v>
      </c>
      <c r="GT19" s="96" t="e">
        <f t="shared" si="503"/>
        <v>#N/A</v>
      </c>
      <c r="GU19" s="96" t="e">
        <f t="shared" si="504"/>
        <v>#N/A</v>
      </c>
      <c r="GV19" s="96" t="e">
        <f t="shared" si="505"/>
        <v>#N/A</v>
      </c>
      <c r="GW19" s="96" t="e">
        <f t="shared" si="506"/>
        <v>#N/A</v>
      </c>
      <c r="GX19" s="96" t="e">
        <f t="shared" si="507"/>
        <v>#N/A</v>
      </c>
      <c r="GY19" s="96" t="e">
        <f t="shared" si="508"/>
        <v>#N/A</v>
      </c>
      <c r="GZ19" s="96" t="e">
        <f t="shared" si="509"/>
        <v>#N/A</v>
      </c>
      <c r="HA19" s="96" t="e">
        <f t="shared" si="510"/>
        <v>#N/A</v>
      </c>
      <c r="HB19" s="96" t="e">
        <f t="shared" si="511"/>
        <v>#N/A</v>
      </c>
      <c r="HC19" s="96" t="e">
        <f t="shared" si="512"/>
        <v>#N/A</v>
      </c>
      <c r="HD19" s="96" t="e">
        <f t="shared" si="513"/>
        <v>#N/A</v>
      </c>
      <c r="HE19" s="96" t="e">
        <f t="shared" si="514"/>
        <v>#N/A</v>
      </c>
      <c r="HF19" s="96" t="e">
        <f t="shared" si="515"/>
        <v>#N/A</v>
      </c>
      <c r="HG19" s="96" t="e">
        <f t="shared" si="516"/>
        <v>#N/A</v>
      </c>
      <c r="HH19" s="96" t="e">
        <f t="shared" si="517"/>
        <v>#N/A</v>
      </c>
      <c r="HI19" s="96" t="e">
        <f t="shared" si="518"/>
        <v>#N/A</v>
      </c>
      <c r="HJ19" s="96" t="e">
        <f t="shared" si="519"/>
        <v>#N/A</v>
      </c>
      <c r="HK19" s="96" t="e">
        <f t="shared" si="520"/>
        <v>#N/A</v>
      </c>
      <c r="HL19" s="96" t="e">
        <f t="shared" si="521"/>
        <v>#N/A</v>
      </c>
      <c r="HM19" s="96" t="e">
        <f t="shared" si="522"/>
        <v>#N/A</v>
      </c>
      <c r="HN19" s="96" t="e">
        <f t="shared" si="523"/>
        <v>#N/A</v>
      </c>
      <c r="HO19" s="96" t="e">
        <f t="shared" si="524"/>
        <v>#N/A</v>
      </c>
      <c r="HP19" s="96" t="e">
        <f t="shared" si="525"/>
        <v>#N/A</v>
      </c>
      <c r="HQ19" s="96" t="e">
        <f t="shared" si="526"/>
        <v>#N/A</v>
      </c>
      <c r="HR19" s="96" t="e">
        <f t="shared" si="527"/>
        <v>#N/A</v>
      </c>
      <c r="HS19" s="96" t="e">
        <f t="shared" si="528"/>
        <v>#N/A</v>
      </c>
      <c r="HT19" s="96" t="e">
        <f t="shared" si="529"/>
        <v>#N/A</v>
      </c>
      <c r="HU19" s="96" t="e">
        <f t="shared" si="530"/>
        <v>#N/A</v>
      </c>
      <c r="HV19" s="96" t="e">
        <f t="shared" si="531"/>
        <v>#N/A</v>
      </c>
      <c r="HW19" s="96" t="e">
        <f t="shared" si="532"/>
        <v>#N/A</v>
      </c>
      <c r="HX19" s="96" t="e">
        <f t="shared" si="533"/>
        <v>#N/A</v>
      </c>
      <c r="HY19" s="96" t="e">
        <f t="shared" si="534"/>
        <v>#N/A</v>
      </c>
      <c r="HZ19" s="96" t="e">
        <f t="shared" si="535"/>
        <v>#N/A</v>
      </c>
      <c r="IA19" s="96" t="e">
        <f t="shared" si="536"/>
        <v>#N/A</v>
      </c>
      <c r="IB19" s="96" t="e">
        <f t="shared" si="537"/>
        <v>#N/A</v>
      </c>
      <c r="IC19" s="96" t="e">
        <f t="shared" si="538"/>
        <v>#N/A</v>
      </c>
      <c r="ID19" s="96" t="e">
        <f t="shared" si="539"/>
        <v>#N/A</v>
      </c>
      <c r="IE19" s="96" t="e">
        <f t="shared" si="540"/>
        <v>#N/A</v>
      </c>
      <c r="IF19" s="96" t="e">
        <f t="shared" si="541"/>
        <v>#N/A</v>
      </c>
      <c r="IG19" s="96" t="e">
        <f t="shared" si="542"/>
        <v>#N/A</v>
      </c>
      <c r="IH19" s="96" t="e">
        <f t="shared" si="543"/>
        <v>#N/A</v>
      </c>
      <c r="II19" s="96" t="e">
        <f t="shared" si="544"/>
        <v>#N/A</v>
      </c>
      <c r="IJ19" s="96" t="e">
        <f t="shared" si="545"/>
        <v>#N/A</v>
      </c>
      <c r="IK19" s="96" t="e">
        <f t="shared" si="546"/>
        <v>#N/A</v>
      </c>
      <c r="IL19" s="96" t="e">
        <f t="shared" si="547"/>
        <v>#N/A</v>
      </c>
      <c r="IM19" s="96" t="e">
        <f t="shared" si="548"/>
        <v>#N/A</v>
      </c>
      <c r="IN19" s="96" t="e">
        <f t="shared" si="549"/>
        <v>#N/A</v>
      </c>
      <c r="IO19" s="96" t="e">
        <f t="shared" si="550"/>
        <v>#N/A</v>
      </c>
      <c r="IP19" s="96" t="e">
        <f t="shared" si="551"/>
        <v>#N/A</v>
      </c>
      <c r="IQ19" s="96" t="e">
        <f t="shared" si="552"/>
        <v>#N/A</v>
      </c>
      <c r="IR19" s="96" t="e">
        <f t="shared" si="553"/>
        <v>#N/A</v>
      </c>
      <c r="IS19" s="96" t="e">
        <f t="shared" si="554"/>
        <v>#N/A</v>
      </c>
      <c r="IT19" s="96" t="e">
        <f t="shared" si="555"/>
        <v>#N/A</v>
      </c>
      <c r="IU19" s="96" t="e">
        <f t="shared" si="556"/>
        <v>#N/A</v>
      </c>
      <c r="IV19" s="96" t="e">
        <f t="shared" si="557"/>
        <v>#N/A</v>
      </c>
      <c r="IW19" s="96" t="e">
        <f t="shared" si="558"/>
        <v>#N/A</v>
      </c>
      <c r="IX19" s="96" t="e">
        <f t="shared" si="559"/>
        <v>#N/A</v>
      </c>
      <c r="IY19" s="96" t="e">
        <f t="shared" si="560"/>
        <v>#N/A</v>
      </c>
      <c r="IZ19" s="96" t="e">
        <f t="shared" si="561"/>
        <v>#N/A</v>
      </c>
      <c r="JA19" s="96" t="e">
        <f t="shared" si="562"/>
        <v>#N/A</v>
      </c>
      <c r="JB19" s="96" t="e">
        <f t="shared" si="563"/>
        <v>#N/A</v>
      </c>
      <c r="JC19" s="96" t="e">
        <f t="shared" si="564"/>
        <v>#N/A</v>
      </c>
      <c r="JD19" s="96" t="e">
        <f t="shared" si="565"/>
        <v>#N/A</v>
      </c>
      <c r="JE19" s="96" t="e">
        <f t="shared" si="566"/>
        <v>#N/A</v>
      </c>
      <c r="JF19" s="96" t="e">
        <f t="shared" si="567"/>
        <v>#N/A</v>
      </c>
      <c r="JG19" s="96" t="e">
        <f t="shared" si="568"/>
        <v>#N/A</v>
      </c>
      <c r="JH19" s="96" t="e">
        <f t="shared" si="569"/>
        <v>#N/A</v>
      </c>
      <c r="JI19" s="96" t="e">
        <f t="shared" si="570"/>
        <v>#N/A</v>
      </c>
      <c r="JJ19" s="96" t="e">
        <f t="shared" si="571"/>
        <v>#N/A</v>
      </c>
      <c r="JK19" s="96" t="e">
        <f t="shared" si="572"/>
        <v>#N/A</v>
      </c>
      <c r="JL19" s="96" t="e">
        <f t="shared" si="573"/>
        <v>#N/A</v>
      </c>
      <c r="JM19" s="96" t="e">
        <f t="shared" si="574"/>
        <v>#N/A</v>
      </c>
      <c r="JN19" s="96" t="e">
        <f t="shared" si="575"/>
        <v>#N/A</v>
      </c>
      <c r="JO19" s="96" t="e">
        <f t="shared" si="576"/>
        <v>#N/A</v>
      </c>
      <c r="JP19" s="96" t="e">
        <f t="shared" si="577"/>
        <v>#N/A</v>
      </c>
      <c r="JQ19" s="96" t="e">
        <f t="shared" si="578"/>
        <v>#N/A</v>
      </c>
      <c r="JR19" s="96" t="e">
        <f t="shared" si="579"/>
        <v>#N/A</v>
      </c>
      <c r="JS19" s="96" t="e">
        <f t="shared" si="580"/>
        <v>#N/A</v>
      </c>
      <c r="JT19" s="96" t="e">
        <f t="shared" si="581"/>
        <v>#N/A</v>
      </c>
      <c r="JU19" s="96" t="e">
        <f t="shared" si="582"/>
        <v>#N/A</v>
      </c>
      <c r="JV19" s="96" t="e">
        <f t="shared" si="583"/>
        <v>#N/A</v>
      </c>
      <c r="JW19" s="96" t="e">
        <f t="shared" si="584"/>
        <v>#N/A</v>
      </c>
      <c r="JX19" s="96" t="e">
        <f t="shared" si="585"/>
        <v>#N/A</v>
      </c>
      <c r="JY19" s="96" t="e">
        <f t="shared" si="586"/>
        <v>#N/A</v>
      </c>
      <c r="JZ19" s="96" t="e">
        <f t="shared" si="587"/>
        <v>#N/A</v>
      </c>
      <c r="KA19" s="96" t="e">
        <f t="shared" si="588"/>
        <v>#N/A</v>
      </c>
      <c r="KB19" s="96" t="e">
        <f t="shared" si="589"/>
        <v>#N/A</v>
      </c>
      <c r="KC19" s="96" t="e">
        <f t="shared" si="590"/>
        <v>#N/A</v>
      </c>
      <c r="KD19" s="96" t="e">
        <f t="shared" si="591"/>
        <v>#N/A</v>
      </c>
      <c r="KE19" s="96" t="e">
        <f t="shared" si="592"/>
        <v>#N/A</v>
      </c>
      <c r="KF19" s="96" t="e">
        <f t="shared" si="593"/>
        <v>#N/A</v>
      </c>
      <c r="KG19" s="96" t="e">
        <f t="shared" si="594"/>
        <v>#N/A</v>
      </c>
      <c r="KH19" s="96" t="e">
        <f t="shared" si="595"/>
        <v>#N/A</v>
      </c>
      <c r="KI19" s="96" t="e">
        <f t="shared" si="596"/>
        <v>#N/A</v>
      </c>
      <c r="KJ19" s="96" t="e">
        <f t="shared" si="597"/>
        <v>#N/A</v>
      </c>
      <c r="KK19" s="96" t="e">
        <f t="shared" si="598"/>
        <v>#N/A</v>
      </c>
      <c r="KL19" s="96" t="e">
        <f t="shared" si="599"/>
        <v>#N/A</v>
      </c>
      <c r="KM19" s="96" t="e">
        <f t="shared" si="600"/>
        <v>#N/A</v>
      </c>
      <c r="KN19" s="96" t="e">
        <f t="shared" si="601"/>
        <v>#N/A</v>
      </c>
    </row>
    <row r="20" spans="1:300" x14ac:dyDescent="0.3">
      <c r="A20" t="str">
        <f t="shared" si="307"/>
        <v>Spain</v>
      </c>
      <c r="G20" s="96">
        <f t="shared" si="308"/>
        <v>0.53779941107799512</v>
      </c>
      <c r="H20" s="96">
        <f t="shared" si="309"/>
        <v>0.50896978566701123</v>
      </c>
      <c r="I20" s="96">
        <f t="shared" si="310"/>
        <v>0.47426418792480352</v>
      </c>
      <c r="J20" s="96">
        <f t="shared" si="311"/>
        <v>0.52533754312981973</v>
      </c>
      <c r="K20" s="96">
        <f t="shared" si="312"/>
        <v>0.44652674988814756</v>
      </c>
      <c r="L20" s="96">
        <f t="shared" si="313"/>
        <v>0.44027609173636684</v>
      </c>
      <c r="M20" s="96">
        <f t="shared" si="314"/>
        <v>0.3618437472290672</v>
      </c>
      <c r="N20" s="96">
        <f t="shared" si="315"/>
        <v>0.33600688486785635</v>
      </c>
      <c r="O20" s="96">
        <f t="shared" si="316"/>
        <v>0.29263911406156717</v>
      </c>
      <c r="P20" s="96">
        <f t="shared" si="317"/>
        <v>0.32085552889868207</v>
      </c>
      <c r="Q20" s="96">
        <f t="shared" si="318"/>
        <v>0.27159057918961405</v>
      </c>
      <c r="R20" s="96">
        <f t="shared" si="319"/>
        <v>0.29975764257287185</v>
      </c>
      <c r="S20" s="96">
        <f t="shared" si="320"/>
        <v>0.27603857144514055</v>
      </c>
      <c r="T20" s="96">
        <f t="shared" si="321"/>
        <v>0.28448870877283827</v>
      </c>
      <c r="U20" s="96">
        <f t="shared" si="322"/>
        <v>0.25990067896049363</v>
      </c>
      <c r="V20" s="96">
        <f t="shared" si="323"/>
        <v>0.23727454041799811</v>
      </c>
      <c r="W20" s="96">
        <f t="shared" si="324"/>
        <v>0.20950952450548455</v>
      </c>
      <c r="X20" s="96">
        <f t="shared" si="325"/>
        <v>0.1936051212383374</v>
      </c>
      <c r="Y20" s="96">
        <f t="shared" si="326"/>
        <v>0.16169278250357233</v>
      </c>
      <c r="Z20" s="96">
        <f t="shared" si="327"/>
        <v>0.1416113589586856</v>
      </c>
      <c r="AA20" s="96">
        <f t="shared" si="328"/>
        <v>0.12809725793595894</v>
      </c>
      <c r="AB20" s="96">
        <f t="shared" si="329"/>
        <v>0.11584019674275692</v>
      </c>
      <c r="AC20" s="96">
        <f t="shared" si="330"/>
        <v>0.10481102242341445</v>
      </c>
      <c r="AD20" s="96">
        <f t="shared" si="331"/>
        <v>9.137331056316067E-2</v>
      </c>
      <c r="AE20" s="96">
        <f t="shared" si="332"/>
        <v>8.3530536586436943E-2</v>
      </c>
      <c r="AF20" s="96">
        <f t="shared" si="333"/>
        <v>7.2833468001753499E-2</v>
      </c>
      <c r="AG20" s="96">
        <f t="shared" si="334"/>
        <v>6.299951089964706E-2</v>
      </c>
      <c r="AH20" s="96">
        <f t="shared" si="335"/>
        <v>5.7249009633328907E-2</v>
      </c>
      <c r="AI20" s="96">
        <f t="shared" si="336"/>
        <v>5.273013871056409E-2</v>
      </c>
      <c r="AJ20" s="96">
        <f t="shared" si="337"/>
        <v>4.9316070246958832E-2</v>
      </c>
      <c r="AK20" s="96">
        <f t="shared" si="338"/>
        <v>4.4757096783877515E-2</v>
      </c>
      <c r="AL20" s="96">
        <f t="shared" si="339"/>
        <v>4.1470033066695722E-2</v>
      </c>
      <c r="AM20" s="96">
        <f t="shared" si="340"/>
        <v>3.7202721507485936E-2</v>
      </c>
      <c r="AN20" s="96">
        <f t="shared" si="341"/>
        <v>3.1704868430905586E-2</v>
      </c>
      <c r="AO20" s="96">
        <f t="shared" si="342"/>
        <v>3.0725123348375405E-2</v>
      </c>
      <c r="AP20" s="96">
        <f t="shared" si="343"/>
        <v>3.0684952915456254E-2</v>
      </c>
      <c r="AQ20" s="96">
        <f t="shared" si="344"/>
        <v>3.0536925337561138E-2</v>
      </c>
      <c r="AR20" s="96">
        <f t="shared" si="345"/>
        <v>2.4527259266019508E-2</v>
      </c>
      <c r="AS20" s="96">
        <f t="shared" si="346"/>
        <v>2.5243665006104088E-2</v>
      </c>
      <c r="AT20" s="96">
        <f t="shared" si="347"/>
        <v>2.1936876716192044E-2</v>
      </c>
      <c r="AU20" s="96">
        <f t="shared" si="348"/>
        <v>1.9585252877789783E-2</v>
      </c>
      <c r="AV20" s="96">
        <f t="shared" si="349"/>
        <v>1.6588708741700042E-2</v>
      </c>
      <c r="AW20" s="96" t="e">
        <f t="shared" si="350"/>
        <v>#N/A</v>
      </c>
      <c r="AX20" s="96" t="e">
        <f t="shared" si="351"/>
        <v>#N/A</v>
      </c>
      <c r="AY20" s="96" t="e">
        <f t="shared" si="352"/>
        <v>#N/A</v>
      </c>
      <c r="AZ20" s="96" t="e">
        <f t="shared" si="353"/>
        <v>#N/A</v>
      </c>
      <c r="BA20" s="96" t="e">
        <f t="shared" si="354"/>
        <v>#N/A</v>
      </c>
      <c r="BB20" s="96" t="e">
        <f t="shared" si="355"/>
        <v>#N/A</v>
      </c>
      <c r="BC20" s="96" t="e">
        <f t="shared" si="356"/>
        <v>#N/A</v>
      </c>
      <c r="BD20" s="96" t="e">
        <f t="shared" si="357"/>
        <v>#N/A</v>
      </c>
      <c r="BE20" s="96" t="e">
        <f t="shared" si="358"/>
        <v>#N/A</v>
      </c>
      <c r="BF20" s="96" t="e">
        <f t="shared" si="359"/>
        <v>#N/A</v>
      </c>
      <c r="BG20" s="96" t="e">
        <f t="shared" si="360"/>
        <v>#N/A</v>
      </c>
      <c r="BH20" s="96" t="e">
        <f t="shared" si="361"/>
        <v>#N/A</v>
      </c>
      <c r="BI20" s="96" t="e">
        <f t="shared" si="362"/>
        <v>#N/A</v>
      </c>
      <c r="BJ20" s="96" t="e">
        <f t="shared" si="363"/>
        <v>#N/A</v>
      </c>
      <c r="BK20" s="96" t="e">
        <f t="shared" si="364"/>
        <v>#N/A</v>
      </c>
      <c r="BL20" s="96" t="e">
        <f t="shared" si="365"/>
        <v>#N/A</v>
      </c>
      <c r="BM20" s="96" t="e">
        <f t="shared" si="366"/>
        <v>#N/A</v>
      </c>
      <c r="BN20" s="96" t="e">
        <f t="shared" si="367"/>
        <v>#N/A</v>
      </c>
      <c r="BO20" s="96" t="e">
        <f t="shared" si="368"/>
        <v>#N/A</v>
      </c>
      <c r="BP20" s="96" t="e">
        <f t="shared" si="369"/>
        <v>#N/A</v>
      </c>
      <c r="BQ20" s="96" t="e">
        <f t="shared" si="370"/>
        <v>#N/A</v>
      </c>
      <c r="BR20" s="96" t="e">
        <f t="shared" si="371"/>
        <v>#N/A</v>
      </c>
      <c r="BS20" s="96" t="e">
        <f t="shared" si="372"/>
        <v>#N/A</v>
      </c>
      <c r="BT20" s="96" t="e">
        <f t="shared" si="373"/>
        <v>#N/A</v>
      </c>
      <c r="BU20" s="96" t="e">
        <f t="shared" si="374"/>
        <v>#N/A</v>
      </c>
      <c r="BV20" s="96" t="e">
        <f t="shared" si="375"/>
        <v>#N/A</v>
      </c>
      <c r="BW20" s="96" t="e">
        <f t="shared" si="376"/>
        <v>#N/A</v>
      </c>
      <c r="BX20" s="96" t="e">
        <f t="shared" si="377"/>
        <v>#N/A</v>
      </c>
      <c r="BY20" s="96" t="e">
        <f t="shared" si="378"/>
        <v>#N/A</v>
      </c>
      <c r="BZ20" s="96" t="e">
        <f t="shared" si="379"/>
        <v>#N/A</v>
      </c>
      <c r="CA20" s="96" t="e">
        <f t="shared" si="380"/>
        <v>#N/A</v>
      </c>
      <c r="CB20" s="96" t="e">
        <f t="shared" si="381"/>
        <v>#N/A</v>
      </c>
      <c r="CC20" s="96" t="e">
        <f t="shared" si="382"/>
        <v>#N/A</v>
      </c>
      <c r="CD20" s="96" t="e">
        <f t="shared" si="383"/>
        <v>#N/A</v>
      </c>
      <c r="CE20" s="96" t="e">
        <f t="shared" si="384"/>
        <v>#N/A</v>
      </c>
      <c r="CF20" s="96" t="e">
        <f t="shared" si="385"/>
        <v>#N/A</v>
      </c>
      <c r="CG20" s="96" t="e">
        <f t="shared" si="386"/>
        <v>#N/A</v>
      </c>
      <c r="CH20" s="96" t="e">
        <f t="shared" si="387"/>
        <v>#N/A</v>
      </c>
      <c r="CI20" s="96" t="e">
        <f t="shared" si="388"/>
        <v>#N/A</v>
      </c>
      <c r="CJ20" s="96" t="e">
        <f t="shared" si="389"/>
        <v>#N/A</v>
      </c>
      <c r="CK20" s="96" t="e">
        <f t="shared" si="390"/>
        <v>#N/A</v>
      </c>
      <c r="CL20" s="96" t="e">
        <f t="shared" si="391"/>
        <v>#N/A</v>
      </c>
      <c r="CM20" s="96" t="e">
        <f t="shared" si="392"/>
        <v>#N/A</v>
      </c>
      <c r="CN20" s="96" t="e">
        <f t="shared" si="393"/>
        <v>#N/A</v>
      </c>
      <c r="CO20" s="96" t="e">
        <f t="shared" si="394"/>
        <v>#N/A</v>
      </c>
      <c r="CP20" s="96" t="e">
        <f t="shared" si="395"/>
        <v>#N/A</v>
      </c>
      <c r="CQ20" s="96" t="e">
        <f t="shared" si="396"/>
        <v>#N/A</v>
      </c>
      <c r="CR20" s="96" t="e">
        <f t="shared" si="397"/>
        <v>#N/A</v>
      </c>
      <c r="CS20" s="96" t="e">
        <f t="shared" si="398"/>
        <v>#N/A</v>
      </c>
      <c r="CT20" s="96" t="e">
        <f t="shared" si="399"/>
        <v>#N/A</v>
      </c>
      <c r="CU20" s="96" t="e">
        <f t="shared" si="400"/>
        <v>#N/A</v>
      </c>
      <c r="CV20" s="96" t="e">
        <f t="shared" si="401"/>
        <v>#N/A</v>
      </c>
      <c r="CW20" s="96" t="e">
        <f t="shared" si="402"/>
        <v>#N/A</v>
      </c>
      <c r="CX20" s="96" t="e">
        <f t="shared" si="403"/>
        <v>#N/A</v>
      </c>
      <c r="CY20" s="96" t="e">
        <f t="shared" si="404"/>
        <v>#N/A</v>
      </c>
      <c r="CZ20" s="96" t="e">
        <f t="shared" si="405"/>
        <v>#N/A</v>
      </c>
      <c r="DA20" s="96" t="e">
        <f t="shared" si="406"/>
        <v>#N/A</v>
      </c>
      <c r="DB20" s="96" t="e">
        <f t="shared" si="407"/>
        <v>#N/A</v>
      </c>
      <c r="DC20" s="96" t="e">
        <f t="shared" si="408"/>
        <v>#N/A</v>
      </c>
      <c r="DD20" s="96" t="e">
        <f t="shared" si="409"/>
        <v>#N/A</v>
      </c>
      <c r="DE20" s="96" t="e">
        <f t="shared" si="410"/>
        <v>#N/A</v>
      </c>
      <c r="DF20" s="96" t="e">
        <f t="shared" si="411"/>
        <v>#N/A</v>
      </c>
      <c r="DG20" s="96" t="e">
        <f t="shared" si="412"/>
        <v>#N/A</v>
      </c>
      <c r="DH20" s="96" t="e">
        <f t="shared" si="413"/>
        <v>#N/A</v>
      </c>
      <c r="DI20" s="96" t="e">
        <f t="shared" si="414"/>
        <v>#N/A</v>
      </c>
      <c r="DJ20" s="96" t="e">
        <f t="shared" si="415"/>
        <v>#N/A</v>
      </c>
      <c r="DK20" s="96" t="e">
        <f t="shared" si="416"/>
        <v>#N/A</v>
      </c>
      <c r="DL20" s="96" t="e">
        <f t="shared" si="417"/>
        <v>#N/A</v>
      </c>
      <c r="DM20" s="96" t="e">
        <f t="shared" si="418"/>
        <v>#N/A</v>
      </c>
      <c r="DN20" s="96" t="e">
        <f t="shared" si="419"/>
        <v>#N/A</v>
      </c>
      <c r="DO20" s="96" t="e">
        <f t="shared" si="420"/>
        <v>#N/A</v>
      </c>
      <c r="DP20" s="96" t="e">
        <f t="shared" si="421"/>
        <v>#N/A</v>
      </c>
      <c r="DQ20" s="96" t="e">
        <f t="shared" si="422"/>
        <v>#N/A</v>
      </c>
      <c r="DR20" s="96" t="e">
        <f t="shared" si="423"/>
        <v>#N/A</v>
      </c>
      <c r="DS20" s="96" t="e">
        <f t="shared" si="424"/>
        <v>#N/A</v>
      </c>
      <c r="DT20" s="96" t="e">
        <f t="shared" si="425"/>
        <v>#N/A</v>
      </c>
      <c r="DU20" s="96" t="e">
        <f t="shared" si="426"/>
        <v>#N/A</v>
      </c>
      <c r="DV20" s="96" t="e">
        <f t="shared" si="427"/>
        <v>#N/A</v>
      </c>
      <c r="DW20" s="96" t="e">
        <f t="shared" si="428"/>
        <v>#N/A</v>
      </c>
      <c r="DX20" s="96" t="e">
        <f t="shared" si="429"/>
        <v>#N/A</v>
      </c>
      <c r="DY20" s="96" t="e">
        <f t="shared" si="430"/>
        <v>#N/A</v>
      </c>
      <c r="DZ20" s="96" t="e">
        <f t="shared" si="431"/>
        <v>#N/A</v>
      </c>
      <c r="EA20" s="96" t="e">
        <f t="shared" si="432"/>
        <v>#N/A</v>
      </c>
      <c r="EB20" s="96" t="e">
        <f t="shared" si="433"/>
        <v>#N/A</v>
      </c>
      <c r="EC20" s="96" t="e">
        <f t="shared" si="434"/>
        <v>#N/A</v>
      </c>
      <c r="ED20" s="96" t="e">
        <f t="shared" si="435"/>
        <v>#N/A</v>
      </c>
      <c r="EE20" s="96" t="e">
        <f t="shared" si="436"/>
        <v>#N/A</v>
      </c>
      <c r="EF20" s="96" t="e">
        <f t="shared" si="437"/>
        <v>#N/A</v>
      </c>
      <c r="EG20" s="96" t="e">
        <f t="shared" si="438"/>
        <v>#N/A</v>
      </c>
      <c r="EH20" s="96" t="e">
        <f t="shared" si="439"/>
        <v>#N/A</v>
      </c>
      <c r="EI20" s="96" t="e">
        <f t="shared" si="440"/>
        <v>#N/A</v>
      </c>
      <c r="EJ20" s="96" t="e">
        <f t="shared" si="441"/>
        <v>#N/A</v>
      </c>
      <c r="EK20" s="96" t="e">
        <f t="shared" si="442"/>
        <v>#N/A</v>
      </c>
      <c r="EL20" s="96" t="e">
        <f t="shared" si="443"/>
        <v>#N/A</v>
      </c>
      <c r="EM20" s="96" t="e">
        <f t="shared" si="444"/>
        <v>#N/A</v>
      </c>
      <c r="EN20" s="96" t="e">
        <f t="shared" si="445"/>
        <v>#N/A</v>
      </c>
      <c r="EO20" s="96" t="e">
        <f t="shared" si="446"/>
        <v>#N/A</v>
      </c>
      <c r="EP20" s="96" t="e">
        <f t="shared" si="447"/>
        <v>#N/A</v>
      </c>
      <c r="EQ20" s="96" t="e">
        <f t="shared" si="448"/>
        <v>#N/A</v>
      </c>
      <c r="ER20" s="96" t="e">
        <f t="shared" si="449"/>
        <v>#N/A</v>
      </c>
      <c r="ES20" s="96" t="e">
        <f t="shared" si="450"/>
        <v>#N/A</v>
      </c>
      <c r="ET20" s="96" t="e">
        <f t="shared" si="451"/>
        <v>#N/A</v>
      </c>
      <c r="EU20" s="96" t="e">
        <f t="shared" si="452"/>
        <v>#N/A</v>
      </c>
      <c r="EV20" s="96" t="e">
        <f t="shared" si="453"/>
        <v>#N/A</v>
      </c>
      <c r="EW20" s="96" t="e">
        <f t="shared" si="454"/>
        <v>#N/A</v>
      </c>
      <c r="EX20" s="96" t="e">
        <f t="shared" si="455"/>
        <v>#N/A</v>
      </c>
      <c r="EY20" s="96" t="e">
        <f t="shared" si="456"/>
        <v>#N/A</v>
      </c>
      <c r="EZ20" s="96" t="e">
        <f t="shared" si="457"/>
        <v>#N/A</v>
      </c>
      <c r="FA20" s="96" t="e">
        <f t="shared" si="458"/>
        <v>#N/A</v>
      </c>
      <c r="FB20" s="96" t="e">
        <f t="shared" si="459"/>
        <v>#N/A</v>
      </c>
      <c r="FC20" s="96" t="e">
        <f t="shared" si="460"/>
        <v>#N/A</v>
      </c>
      <c r="FD20" s="96" t="e">
        <f t="shared" si="461"/>
        <v>#N/A</v>
      </c>
      <c r="FE20" s="96" t="e">
        <f t="shared" si="462"/>
        <v>#N/A</v>
      </c>
      <c r="FF20" s="96" t="e">
        <f t="shared" si="463"/>
        <v>#N/A</v>
      </c>
      <c r="FG20" s="96" t="e">
        <f t="shared" si="464"/>
        <v>#N/A</v>
      </c>
      <c r="FH20" s="96" t="e">
        <f t="shared" si="465"/>
        <v>#N/A</v>
      </c>
      <c r="FI20" s="96" t="e">
        <f t="shared" si="466"/>
        <v>#N/A</v>
      </c>
      <c r="FJ20" s="96" t="e">
        <f t="shared" si="467"/>
        <v>#N/A</v>
      </c>
      <c r="FK20" s="96" t="e">
        <f t="shared" si="468"/>
        <v>#N/A</v>
      </c>
      <c r="FL20" s="96" t="e">
        <f t="shared" si="469"/>
        <v>#N/A</v>
      </c>
      <c r="FM20" s="96" t="e">
        <f t="shared" si="470"/>
        <v>#N/A</v>
      </c>
      <c r="FN20" s="96" t="e">
        <f t="shared" si="471"/>
        <v>#N/A</v>
      </c>
      <c r="FO20" s="96" t="e">
        <f t="shared" si="472"/>
        <v>#N/A</v>
      </c>
      <c r="FP20" s="96" t="e">
        <f t="shared" si="473"/>
        <v>#N/A</v>
      </c>
      <c r="FQ20" s="96" t="e">
        <f t="shared" si="474"/>
        <v>#N/A</v>
      </c>
      <c r="FR20" s="96" t="e">
        <f t="shared" si="475"/>
        <v>#N/A</v>
      </c>
      <c r="FS20" s="96" t="e">
        <f t="shared" si="476"/>
        <v>#N/A</v>
      </c>
      <c r="FT20" s="96" t="e">
        <f t="shared" si="477"/>
        <v>#N/A</v>
      </c>
      <c r="FU20" s="96" t="e">
        <f t="shared" si="478"/>
        <v>#N/A</v>
      </c>
      <c r="FV20" s="96" t="e">
        <f t="shared" si="479"/>
        <v>#N/A</v>
      </c>
      <c r="FW20" s="96" t="e">
        <f t="shared" si="480"/>
        <v>#N/A</v>
      </c>
      <c r="FX20" s="96" t="e">
        <f t="shared" si="481"/>
        <v>#N/A</v>
      </c>
      <c r="FY20" s="96" t="e">
        <f t="shared" si="482"/>
        <v>#N/A</v>
      </c>
      <c r="FZ20" s="96" t="e">
        <f t="shared" si="483"/>
        <v>#N/A</v>
      </c>
      <c r="GA20" s="96" t="e">
        <f t="shared" si="484"/>
        <v>#N/A</v>
      </c>
      <c r="GB20" s="96" t="e">
        <f t="shared" si="485"/>
        <v>#N/A</v>
      </c>
      <c r="GC20" s="96" t="e">
        <f t="shared" si="486"/>
        <v>#N/A</v>
      </c>
      <c r="GD20" s="96" t="e">
        <f t="shared" si="487"/>
        <v>#N/A</v>
      </c>
      <c r="GE20" s="96" t="e">
        <f t="shared" si="488"/>
        <v>#N/A</v>
      </c>
      <c r="GF20" s="96" t="e">
        <f t="shared" si="489"/>
        <v>#N/A</v>
      </c>
      <c r="GG20" s="96" t="e">
        <f t="shared" si="490"/>
        <v>#N/A</v>
      </c>
      <c r="GH20" s="96" t="e">
        <f t="shared" si="491"/>
        <v>#N/A</v>
      </c>
      <c r="GI20" s="96" t="e">
        <f t="shared" si="492"/>
        <v>#N/A</v>
      </c>
      <c r="GJ20" s="96" t="e">
        <f t="shared" si="493"/>
        <v>#N/A</v>
      </c>
      <c r="GK20" s="96" t="e">
        <f t="shared" si="494"/>
        <v>#N/A</v>
      </c>
      <c r="GL20" s="96" t="e">
        <f t="shared" si="495"/>
        <v>#N/A</v>
      </c>
      <c r="GM20" s="96" t="e">
        <f t="shared" si="496"/>
        <v>#N/A</v>
      </c>
      <c r="GN20" s="96" t="e">
        <f t="shared" si="497"/>
        <v>#N/A</v>
      </c>
      <c r="GO20" s="96" t="e">
        <f t="shared" si="498"/>
        <v>#N/A</v>
      </c>
      <c r="GP20" s="96" t="e">
        <f t="shared" si="499"/>
        <v>#N/A</v>
      </c>
      <c r="GQ20" s="96" t="e">
        <f t="shared" si="500"/>
        <v>#N/A</v>
      </c>
      <c r="GR20" s="96" t="e">
        <f t="shared" si="501"/>
        <v>#N/A</v>
      </c>
      <c r="GS20" s="96" t="e">
        <f t="shared" si="502"/>
        <v>#N/A</v>
      </c>
      <c r="GT20" s="96" t="e">
        <f t="shared" si="503"/>
        <v>#N/A</v>
      </c>
      <c r="GU20" s="96" t="e">
        <f t="shared" si="504"/>
        <v>#N/A</v>
      </c>
      <c r="GV20" s="96" t="e">
        <f t="shared" si="505"/>
        <v>#N/A</v>
      </c>
      <c r="GW20" s="96" t="e">
        <f t="shared" si="506"/>
        <v>#N/A</v>
      </c>
      <c r="GX20" s="96" t="e">
        <f t="shared" si="507"/>
        <v>#N/A</v>
      </c>
      <c r="GY20" s="96" t="e">
        <f t="shared" si="508"/>
        <v>#N/A</v>
      </c>
      <c r="GZ20" s="96" t="e">
        <f t="shared" si="509"/>
        <v>#N/A</v>
      </c>
      <c r="HA20" s="96" t="e">
        <f t="shared" si="510"/>
        <v>#N/A</v>
      </c>
      <c r="HB20" s="96" t="e">
        <f t="shared" si="511"/>
        <v>#N/A</v>
      </c>
      <c r="HC20" s="96" t="e">
        <f t="shared" si="512"/>
        <v>#N/A</v>
      </c>
      <c r="HD20" s="96" t="e">
        <f t="shared" si="513"/>
        <v>#N/A</v>
      </c>
      <c r="HE20" s="96" t="e">
        <f t="shared" si="514"/>
        <v>#N/A</v>
      </c>
      <c r="HF20" s="96" t="e">
        <f t="shared" si="515"/>
        <v>#N/A</v>
      </c>
      <c r="HG20" s="96" t="e">
        <f t="shared" si="516"/>
        <v>#N/A</v>
      </c>
      <c r="HH20" s="96" t="e">
        <f t="shared" si="517"/>
        <v>#N/A</v>
      </c>
      <c r="HI20" s="96" t="e">
        <f t="shared" si="518"/>
        <v>#N/A</v>
      </c>
      <c r="HJ20" s="96" t="e">
        <f t="shared" si="519"/>
        <v>#N/A</v>
      </c>
      <c r="HK20" s="96" t="e">
        <f t="shared" si="520"/>
        <v>#N/A</v>
      </c>
      <c r="HL20" s="96" t="e">
        <f t="shared" si="521"/>
        <v>#N/A</v>
      </c>
      <c r="HM20" s="96" t="e">
        <f t="shared" si="522"/>
        <v>#N/A</v>
      </c>
      <c r="HN20" s="96" t="e">
        <f t="shared" si="523"/>
        <v>#N/A</v>
      </c>
      <c r="HO20" s="96" t="e">
        <f t="shared" si="524"/>
        <v>#N/A</v>
      </c>
      <c r="HP20" s="96" t="e">
        <f t="shared" si="525"/>
        <v>#N/A</v>
      </c>
      <c r="HQ20" s="96" t="e">
        <f t="shared" si="526"/>
        <v>#N/A</v>
      </c>
      <c r="HR20" s="96" t="e">
        <f t="shared" si="527"/>
        <v>#N/A</v>
      </c>
      <c r="HS20" s="96" t="e">
        <f t="shared" si="528"/>
        <v>#N/A</v>
      </c>
      <c r="HT20" s="96" t="e">
        <f t="shared" si="529"/>
        <v>#N/A</v>
      </c>
      <c r="HU20" s="96" t="e">
        <f t="shared" si="530"/>
        <v>#N/A</v>
      </c>
      <c r="HV20" s="96" t="e">
        <f t="shared" si="531"/>
        <v>#N/A</v>
      </c>
      <c r="HW20" s="96" t="e">
        <f t="shared" si="532"/>
        <v>#N/A</v>
      </c>
      <c r="HX20" s="96" t="e">
        <f t="shared" si="533"/>
        <v>#N/A</v>
      </c>
      <c r="HY20" s="96" t="e">
        <f t="shared" si="534"/>
        <v>#N/A</v>
      </c>
      <c r="HZ20" s="96" t="e">
        <f t="shared" si="535"/>
        <v>#N/A</v>
      </c>
      <c r="IA20" s="96" t="e">
        <f t="shared" si="536"/>
        <v>#N/A</v>
      </c>
      <c r="IB20" s="96" t="e">
        <f t="shared" si="537"/>
        <v>#N/A</v>
      </c>
      <c r="IC20" s="96" t="e">
        <f t="shared" si="538"/>
        <v>#N/A</v>
      </c>
      <c r="ID20" s="96" t="e">
        <f t="shared" si="539"/>
        <v>#N/A</v>
      </c>
      <c r="IE20" s="96" t="e">
        <f t="shared" si="540"/>
        <v>#N/A</v>
      </c>
      <c r="IF20" s="96" t="e">
        <f t="shared" si="541"/>
        <v>#N/A</v>
      </c>
      <c r="IG20" s="96" t="e">
        <f t="shared" si="542"/>
        <v>#N/A</v>
      </c>
      <c r="IH20" s="96" t="e">
        <f t="shared" si="543"/>
        <v>#N/A</v>
      </c>
      <c r="II20" s="96" t="e">
        <f t="shared" si="544"/>
        <v>#N/A</v>
      </c>
      <c r="IJ20" s="96" t="e">
        <f t="shared" si="545"/>
        <v>#N/A</v>
      </c>
      <c r="IK20" s="96" t="e">
        <f t="shared" si="546"/>
        <v>#N/A</v>
      </c>
      <c r="IL20" s="96" t="e">
        <f t="shared" si="547"/>
        <v>#N/A</v>
      </c>
      <c r="IM20" s="96" t="e">
        <f t="shared" si="548"/>
        <v>#N/A</v>
      </c>
      <c r="IN20" s="96" t="e">
        <f t="shared" si="549"/>
        <v>#N/A</v>
      </c>
      <c r="IO20" s="96" t="e">
        <f t="shared" si="550"/>
        <v>#N/A</v>
      </c>
      <c r="IP20" s="96" t="e">
        <f t="shared" si="551"/>
        <v>#N/A</v>
      </c>
      <c r="IQ20" s="96" t="e">
        <f t="shared" si="552"/>
        <v>#N/A</v>
      </c>
      <c r="IR20" s="96" t="e">
        <f t="shared" si="553"/>
        <v>#N/A</v>
      </c>
      <c r="IS20" s="96" t="e">
        <f t="shared" si="554"/>
        <v>#N/A</v>
      </c>
      <c r="IT20" s="96" t="e">
        <f t="shared" si="555"/>
        <v>#N/A</v>
      </c>
      <c r="IU20" s="96" t="e">
        <f t="shared" si="556"/>
        <v>#N/A</v>
      </c>
      <c r="IV20" s="96" t="e">
        <f t="shared" si="557"/>
        <v>#N/A</v>
      </c>
      <c r="IW20" s="96" t="e">
        <f t="shared" si="558"/>
        <v>#N/A</v>
      </c>
      <c r="IX20" s="96" t="e">
        <f t="shared" si="559"/>
        <v>#N/A</v>
      </c>
      <c r="IY20" s="96" t="e">
        <f t="shared" si="560"/>
        <v>#N/A</v>
      </c>
      <c r="IZ20" s="96" t="e">
        <f t="shared" si="561"/>
        <v>#N/A</v>
      </c>
      <c r="JA20" s="96" t="e">
        <f t="shared" si="562"/>
        <v>#N/A</v>
      </c>
      <c r="JB20" s="96" t="e">
        <f t="shared" si="563"/>
        <v>#N/A</v>
      </c>
      <c r="JC20" s="96" t="e">
        <f t="shared" si="564"/>
        <v>#N/A</v>
      </c>
      <c r="JD20" s="96" t="e">
        <f t="shared" si="565"/>
        <v>#N/A</v>
      </c>
      <c r="JE20" s="96" t="e">
        <f t="shared" si="566"/>
        <v>#N/A</v>
      </c>
      <c r="JF20" s="96" t="e">
        <f t="shared" si="567"/>
        <v>#N/A</v>
      </c>
      <c r="JG20" s="96" t="e">
        <f t="shared" si="568"/>
        <v>#N/A</v>
      </c>
      <c r="JH20" s="96" t="e">
        <f t="shared" si="569"/>
        <v>#N/A</v>
      </c>
      <c r="JI20" s="96" t="e">
        <f t="shared" si="570"/>
        <v>#N/A</v>
      </c>
      <c r="JJ20" s="96" t="e">
        <f t="shared" si="571"/>
        <v>#N/A</v>
      </c>
      <c r="JK20" s="96" t="e">
        <f t="shared" si="572"/>
        <v>#N/A</v>
      </c>
      <c r="JL20" s="96" t="e">
        <f t="shared" si="573"/>
        <v>#N/A</v>
      </c>
      <c r="JM20" s="96" t="e">
        <f t="shared" si="574"/>
        <v>#N/A</v>
      </c>
      <c r="JN20" s="96" t="e">
        <f t="shared" si="575"/>
        <v>#N/A</v>
      </c>
      <c r="JO20" s="96" t="e">
        <f t="shared" si="576"/>
        <v>#N/A</v>
      </c>
      <c r="JP20" s="96" t="e">
        <f t="shared" si="577"/>
        <v>#N/A</v>
      </c>
      <c r="JQ20" s="96" t="e">
        <f t="shared" si="578"/>
        <v>#N/A</v>
      </c>
      <c r="JR20" s="96" t="e">
        <f t="shared" si="579"/>
        <v>#N/A</v>
      </c>
      <c r="JS20" s="96" t="e">
        <f t="shared" si="580"/>
        <v>#N/A</v>
      </c>
      <c r="JT20" s="96" t="e">
        <f t="shared" si="581"/>
        <v>#N/A</v>
      </c>
      <c r="JU20" s="96" t="e">
        <f t="shared" si="582"/>
        <v>#N/A</v>
      </c>
      <c r="JV20" s="96" t="e">
        <f t="shared" si="583"/>
        <v>#N/A</v>
      </c>
      <c r="JW20" s="96" t="e">
        <f t="shared" si="584"/>
        <v>#N/A</v>
      </c>
      <c r="JX20" s="96" t="e">
        <f t="shared" si="585"/>
        <v>#N/A</v>
      </c>
      <c r="JY20" s="96" t="e">
        <f t="shared" si="586"/>
        <v>#N/A</v>
      </c>
      <c r="JZ20" s="96" t="e">
        <f t="shared" si="587"/>
        <v>#N/A</v>
      </c>
      <c r="KA20" s="96" t="e">
        <f t="shared" si="588"/>
        <v>#N/A</v>
      </c>
      <c r="KB20" s="96" t="e">
        <f t="shared" si="589"/>
        <v>#N/A</v>
      </c>
      <c r="KC20" s="96" t="e">
        <f t="shared" si="590"/>
        <v>#N/A</v>
      </c>
      <c r="KD20" s="96" t="e">
        <f t="shared" si="591"/>
        <v>#N/A</v>
      </c>
      <c r="KE20" s="96" t="e">
        <f t="shared" si="592"/>
        <v>#N/A</v>
      </c>
      <c r="KF20" s="96" t="e">
        <f t="shared" si="593"/>
        <v>#N/A</v>
      </c>
      <c r="KG20" s="96" t="e">
        <f t="shared" si="594"/>
        <v>#N/A</v>
      </c>
      <c r="KH20" s="96" t="e">
        <f t="shared" si="595"/>
        <v>#N/A</v>
      </c>
      <c r="KI20" s="96" t="e">
        <f t="shared" si="596"/>
        <v>#N/A</v>
      </c>
      <c r="KJ20" s="96" t="e">
        <f t="shared" si="597"/>
        <v>#N/A</v>
      </c>
      <c r="KK20" s="96" t="e">
        <f t="shared" si="598"/>
        <v>#N/A</v>
      </c>
      <c r="KL20" s="96" t="e">
        <f t="shared" si="599"/>
        <v>#N/A</v>
      </c>
      <c r="KM20" s="96" t="e">
        <f t="shared" si="600"/>
        <v>#N/A</v>
      </c>
      <c r="KN20" s="96" t="e">
        <f t="shared" si="601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96"/>
      <c r="CW22" s="96"/>
      <c r="CX22" s="96"/>
      <c r="CY22" s="96"/>
      <c r="CZ22" s="96"/>
      <c r="DA22" s="96"/>
      <c r="DB22" s="96"/>
      <c r="DC22" s="96"/>
      <c r="DD22" s="96"/>
      <c r="DE22" s="96"/>
      <c r="DF22" s="96"/>
      <c r="DG22" s="96"/>
      <c r="DH22" s="96"/>
      <c r="DI22" s="96"/>
      <c r="DJ22" s="96"/>
      <c r="DK22" s="96"/>
      <c r="DL22" s="96"/>
      <c r="DM22" s="96"/>
      <c r="DN22" s="96"/>
      <c r="DO22" s="96"/>
      <c r="DP22" s="96"/>
      <c r="DQ22" s="96"/>
      <c r="DR22" s="96"/>
      <c r="DS22" s="96"/>
      <c r="DT22" s="96"/>
      <c r="DU22" s="96"/>
      <c r="DV22" s="96"/>
      <c r="DW22" s="96"/>
      <c r="DX22" s="96"/>
      <c r="DY22" s="96"/>
      <c r="DZ22" s="96"/>
      <c r="EA22" s="96"/>
      <c r="EB22" s="96"/>
      <c r="EC22" s="96"/>
      <c r="ED22" s="96"/>
      <c r="EE22" s="96"/>
      <c r="EF22" s="96"/>
      <c r="EG22" s="96"/>
      <c r="EH22" s="96"/>
      <c r="EI22" s="96"/>
      <c r="EJ22" s="96"/>
      <c r="EK22" s="96"/>
      <c r="EL22" s="96"/>
      <c r="EM22" s="96"/>
      <c r="EN22" s="96"/>
      <c r="EO22" s="96"/>
      <c r="EP22" s="96"/>
      <c r="EQ22" s="96"/>
      <c r="ER22" s="96"/>
      <c r="ES22" s="96"/>
      <c r="ET22" s="96"/>
      <c r="EU22" s="96"/>
      <c r="EV22" s="96"/>
      <c r="EW22" s="96"/>
      <c r="EX22" s="96"/>
      <c r="EY22" s="96"/>
      <c r="EZ22" s="96"/>
      <c r="FA22" s="96"/>
      <c r="FB22" s="96"/>
      <c r="FC22" s="96"/>
      <c r="FD22" s="96"/>
      <c r="FE22" s="96"/>
      <c r="FF22" s="96"/>
      <c r="FG22" s="96"/>
      <c r="FH22" s="96"/>
      <c r="FI22" s="96"/>
      <c r="FJ22" s="96"/>
      <c r="FK22" s="96"/>
      <c r="FL22" s="96"/>
      <c r="FM22" s="96"/>
      <c r="FN22" s="96"/>
      <c r="FO22" s="96"/>
      <c r="FP22" s="96"/>
      <c r="FQ22" s="96"/>
      <c r="FR22" s="96"/>
      <c r="FS22" s="96"/>
      <c r="FT22" s="96"/>
      <c r="FU22" s="96"/>
      <c r="FV22" s="96"/>
      <c r="FW22" s="96"/>
      <c r="FX22" s="96"/>
      <c r="FY22" s="96"/>
      <c r="FZ22" s="96"/>
      <c r="GA22" s="96"/>
      <c r="GB22" s="96"/>
      <c r="GC22" s="96"/>
      <c r="GD22" s="96"/>
      <c r="GE22" s="96"/>
      <c r="GF22" s="96"/>
      <c r="GG22" s="96"/>
      <c r="GH22" s="96"/>
      <c r="GI22" s="96"/>
      <c r="GJ22" s="96"/>
      <c r="GK22" s="96"/>
      <c r="GL22" s="96"/>
      <c r="GM22" s="96"/>
      <c r="GN22" s="96"/>
      <c r="GO22" s="96"/>
      <c r="GP22" s="96"/>
      <c r="GQ22" s="96"/>
      <c r="GR22" s="96"/>
      <c r="GS22" s="96"/>
      <c r="GT22" s="96"/>
      <c r="GU22" s="96"/>
      <c r="GV22" s="96"/>
      <c r="GW22" s="96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622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6">
        <f>AVERAGE(E14:G14)</f>
        <v>0.47577316159455196</v>
      </c>
      <c r="H25" s="96">
        <f t="shared" ref="H25:BP29" si="899">AVERAGE(F14:H14)</f>
        <v>0.47786946407997821</v>
      </c>
      <c r="I25" s="96">
        <f t="shared" si="899"/>
        <v>0.50765076945859167</v>
      </c>
      <c r="J25" s="96">
        <f t="shared" si="899"/>
        <v>0.50147402712824307</v>
      </c>
      <c r="K25" s="96">
        <f t="shared" si="899"/>
        <v>0.46962812331465204</v>
      </c>
      <c r="L25" s="96">
        <f t="shared" si="899"/>
        <v>0.39091843509148977</v>
      </c>
      <c r="M25" s="96">
        <f t="shared" si="899"/>
        <v>0.34438552075470646</v>
      </c>
      <c r="N25" s="96">
        <f t="shared" si="899"/>
        <v>0.30435355830565669</v>
      </c>
      <c r="O25" s="96">
        <f t="shared" si="899"/>
        <v>0.27769234266814796</v>
      </c>
      <c r="P25" s="96">
        <f t="shared" si="899"/>
        <v>0.24256186668586807</v>
      </c>
      <c r="Q25" s="96">
        <f t="shared" si="899"/>
        <v>0.22080586879509215</v>
      </c>
      <c r="R25" s="96">
        <f t="shared" si="899"/>
        <v>0.2103147203517183</v>
      </c>
      <c r="S25" s="96">
        <f t="shared" si="899"/>
        <v>0.22253969434096987</v>
      </c>
      <c r="T25" s="96">
        <f t="shared" si="899"/>
        <v>0.23557806769141809</v>
      </c>
      <c r="U25" s="96">
        <f t="shared" si="899"/>
        <v>0.24504871986537191</v>
      </c>
      <c r="V25" s="96">
        <f t="shared" si="899"/>
        <v>0.2464825136453194</v>
      </c>
      <c r="W25" s="96">
        <f t="shared" si="899"/>
        <v>0.25165739023664874</v>
      </c>
      <c r="X25" s="96">
        <f t="shared" si="899"/>
        <v>0.24710512562759704</v>
      </c>
      <c r="Y25" s="96">
        <f t="shared" si="899"/>
        <v>0.24274512204832818</v>
      </c>
      <c r="Z25" s="96">
        <f t="shared" si="899"/>
        <v>0.24178048258277851</v>
      </c>
      <c r="AA25" s="96">
        <f t="shared" si="899"/>
        <v>0.23860222868620365</v>
      </c>
      <c r="AB25" s="96">
        <f t="shared" si="899"/>
        <v>0.21844678971572992</v>
      </c>
      <c r="AC25" s="96">
        <f t="shared" si="899"/>
        <v>0.18849588630301226</v>
      </c>
      <c r="AD25" s="96">
        <f t="shared" si="899"/>
        <v>0.16192848273398316</v>
      </c>
      <c r="AE25" s="96">
        <f t="shared" si="899"/>
        <v>0.14568580598017547</v>
      </c>
      <c r="AF25" s="96">
        <f t="shared" si="899"/>
        <v>0.13425874879574842</v>
      </c>
      <c r="AG25" s="96">
        <f t="shared" si="899"/>
        <v>0.12898591705735321</v>
      </c>
      <c r="AH25" s="96">
        <f t="shared" si="899"/>
        <v>0.12362703677056104</v>
      </c>
      <c r="AI25" s="96">
        <f t="shared" si="899"/>
        <v>0.1140579928308374</v>
      </c>
      <c r="AJ25" s="96">
        <f t="shared" si="899"/>
        <v>9.9943590872475951E-2</v>
      </c>
      <c r="AK25" s="96">
        <f t="shared" si="899"/>
        <v>8.6710194169443103E-2</v>
      </c>
      <c r="AL25" s="96">
        <f t="shared" si="899"/>
        <v>7.6793738661829813E-2</v>
      </c>
      <c r="AM25" s="96">
        <f t="shared" si="899"/>
        <v>6.9681793793911886E-2</v>
      </c>
      <c r="AN25" s="96">
        <f t="shared" si="899"/>
        <v>6.6067972006562226E-2</v>
      </c>
      <c r="AO25" s="96">
        <f t="shared" si="899"/>
        <v>6.2732515096318872E-2</v>
      </c>
      <c r="AP25" s="96">
        <f t="shared" si="899"/>
        <v>5.791390476107653E-2</v>
      </c>
      <c r="AQ25" s="96">
        <f t="shared" si="899"/>
        <v>5.2405137141912451E-2</v>
      </c>
      <c r="AR25" s="96">
        <f t="shared" si="899"/>
        <v>4.7801554476525641E-2</v>
      </c>
      <c r="AS25" s="96" t="e">
        <f t="shared" si="899"/>
        <v>#N/A</v>
      </c>
      <c r="AT25" s="96" t="e">
        <f t="shared" si="899"/>
        <v>#N/A</v>
      </c>
      <c r="AU25" s="96" t="e">
        <f t="shared" si="899"/>
        <v>#N/A</v>
      </c>
      <c r="AV25" s="96" t="e">
        <f t="shared" si="899"/>
        <v>#N/A</v>
      </c>
      <c r="AW25" s="96" t="e">
        <f t="shared" si="899"/>
        <v>#N/A</v>
      </c>
      <c r="AX25" s="96" t="e">
        <f t="shared" si="899"/>
        <v>#N/A</v>
      </c>
      <c r="AY25" s="96" t="e">
        <f t="shared" si="899"/>
        <v>#N/A</v>
      </c>
      <c r="AZ25" s="96" t="e">
        <f t="shared" si="899"/>
        <v>#N/A</v>
      </c>
      <c r="BA25" s="96" t="e">
        <f t="shared" si="899"/>
        <v>#N/A</v>
      </c>
      <c r="BB25" s="96" t="e">
        <f t="shared" si="899"/>
        <v>#N/A</v>
      </c>
      <c r="BC25" s="96" t="e">
        <f t="shared" si="899"/>
        <v>#N/A</v>
      </c>
      <c r="BD25" s="96" t="e">
        <f t="shared" si="899"/>
        <v>#N/A</v>
      </c>
      <c r="BE25" s="96" t="e">
        <f t="shared" si="899"/>
        <v>#N/A</v>
      </c>
      <c r="BF25" s="96" t="e">
        <f t="shared" si="899"/>
        <v>#N/A</v>
      </c>
      <c r="BG25" s="96" t="e">
        <f t="shared" si="899"/>
        <v>#N/A</v>
      </c>
      <c r="BH25" s="96" t="e">
        <f t="shared" si="899"/>
        <v>#N/A</v>
      </c>
      <c r="BI25" s="96" t="e">
        <f t="shared" si="899"/>
        <v>#N/A</v>
      </c>
      <c r="BJ25" s="96" t="e">
        <f t="shared" si="899"/>
        <v>#N/A</v>
      </c>
      <c r="BK25" s="96" t="e">
        <f t="shared" si="899"/>
        <v>#N/A</v>
      </c>
      <c r="BL25" s="96" t="e">
        <f t="shared" si="899"/>
        <v>#N/A</v>
      </c>
      <c r="BM25" s="96" t="e">
        <f t="shared" si="899"/>
        <v>#N/A</v>
      </c>
      <c r="BN25" s="96" t="e">
        <f t="shared" si="899"/>
        <v>#N/A</v>
      </c>
      <c r="BO25" s="96" t="e">
        <f t="shared" si="899"/>
        <v>#N/A</v>
      </c>
      <c r="BP25" s="96" t="e">
        <f t="shared" si="899"/>
        <v>#N/A</v>
      </c>
      <c r="BQ25" s="96" t="e">
        <f t="shared" ref="BQ25:EB25" si="900">AVERAGE(BO14:BQ14)</f>
        <v>#N/A</v>
      </c>
      <c r="BR25" s="96" t="e">
        <f t="shared" si="900"/>
        <v>#N/A</v>
      </c>
      <c r="BS25" s="96" t="e">
        <f t="shared" si="900"/>
        <v>#N/A</v>
      </c>
      <c r="BT25" s="96" t="e">
        <f t="shared" si="900"/>
        <v>#N/A</v>
      </c>
      <c r="BU25" s="96" t="e">
        <f t="shared" si="900"/>
        <v>#N/A</v>
      </c>
      <c r="BV25" s="96" t="e">
        <f t="shared" si="900"/>
        <v>#N/A</v>
      </c>
      <c r="BW25" s="96" t="e">
        <f t="shared" si="900"/>
        <v>#N/A</v>
      </c>
      <c r="BX25" s="96" t="e">
        <f t="shared" si="900"/>
        <v>#N/A</v>
      </c>
      <c r="BY25" s="96" t="e">
        <f t="shared" si="900"/>
        <v>#N/A</v>
      </c>
      <c r="BZ25" s="96" t="e">
        <f t="shared" si="900"/>
        <v>#N/A</v>
      </c>
      <c r="CA25" s="96" t="e">
        <f t="shared" si="900"/>
        <v>#N/A</v>
      </c>
      <c r="CB25" s="96" t="e">
        <f t="shared" si="900"/>
        <v>#N/A</v>
      </c>
      <c r="CC25" s="96" t="e">
        <f t="shared" si="900"/>
        <v>#N/A</v>
      </c>
      <c r="CD25" s="96" t="e">
        <f t="shared" si="900"/>
        <v>#N/A</v>
      </c>
      <c r="CE25" s="96" t="e">
        <f t="shared" si="900"/>
        <v>#N/A</v>
      </c>
      <c r="CF25" s="96" t="e">
        <f t="shared" si="900"/>
        <v>#N/A</v>
      </c>
      <c r="CG25" s="96" t="e">
        <f t="shared" si="900"/>
        <v>#N/A</v>
      </c>
      <c r="CH25" s="96" t="e">
        <f t="shared" si="900"/>
        <v>#N/A</v>
      </c>
      <c r="CI25" s="96" t="e">
        <f t="shared" si="900"/>
        <v>#N/A</v>
      </c>
      <c r="CJ25" s="96" t="e">
        <f t="shared" si="900"/>
        <v>#N/A</v>
      </c>
      <c r="CK25" s="96" t="e">
        <f t="shared" si="900"/>
        <v>#N/A</v>
      </c>
      <c r="CL25" s="96" t="e">
        <f t="shared" si="900"/>
        <v>#N/A</v>
      </c>
      <c r="CM25" s="96" t="e">
        <f t="shared" si="900"/>
        <v>#N/A</v>
      </c>
      <c r="CN25" s="96" t="e">
        <f t="shared" si="900"/>
        <v>#N/A</v>
      </c>
      <c r="CO25" s="96" t="e">
        <f t="shared" si="900"/>
        <v>#N/A</v>
      </c>
      <c r="CP25" s="96" t="e">
        <f t="shared" si="900"/>
        <v>#N/A</v>
      </c>
      <c r="CQ25" s="96" t="e">
        <f t="shared" si="900"/>
        <v>#N/A</v>
      </c>
      <c r="CR25" s="96" t="e">
        <f t="shared" si="900"/>
        <v>#N/A</v>
      </c>
      <c r="CS25" s="96" t="e">
        <f t="shared" si="900"/>
        <v>#N/A</v>
      </c>
      <c r="CT25" s="96" t="e">
        <f t="shared" si="900"/>
        <v>#N/A</v>
      </c>
      <c r="CU25" s="96" t="e">
        <f t="shared" si="900"/>
        <v>#N/A</v>
      </c>
      <c r="CV25" s="96" t="e">
        <f t="shared" si="900"/>
        <v>#N/A</v>
      </c>
      <c r="CW25" s="96" t="e">
        <f t="shared" si="900"/>
        <v>#N/A</v>
      </c>
      <c r="CX25" s="96" t="e">
        <f t="shared" si="900"/>
        <v>#N/A</v>
      </c>
      <c r="CY25" s="96" t="e">
        <f t="shared" si="900"/>
        <v>#N/A</v>
      </c>
      <c r="CZ25" s="96" t="e">
        <f t="shared" si="900"/>
        <v>#N/A</v>
      </c>
      <c r="DA25" s="96" t="e">
        <f t="shared" si="900"/>
        <v>#N/A</v>
      </c>
      <c r="DB25" s="96" t="e">
        <f t="shared" si="900"/>
        <v>#N/A</v>
      </c>
      <c r="DC25" s="96" t="e">
        <f t="shared" si="900"/>
        <v>#N/A</v>
      </c>
      <c r="DD25" s="96" t="e">
        <f t="shared" si="900"/>
        <v>#N/A</v>
      </c>
      <c r="DE25" s="96" t="e">
        <f t="shared" si="900"/>
        <v>#N/A</v>
      </c>
      <c r="DF25" s="96" t="e">
        <f t="shared" si="900"/>
        <v>#N/A</v>
      </c>
      <c r="DG25" s="96" t="e">
        <f t="shared" si="900"/>
        <v>#N/A</v>
      </c>
      <c r="DH25" s="96" t="e">
        <f t="shared" si="900"/>
        <v>#N/A</v>
      </c>
      <c r="DI25" s="96" t="e">
        <f t="shared" si="900"/>
        <v>#N/A</v>
      </c>
      <c r="DJ25" s="96" t="e">
        <f t="shared" si="900"/>
        <v>#N/A</v>
      </c>
      <c r="DK25" s="96" t="e">
        <f t="shared" si="900"/>
        <v>#N/A</v>
      </c>
      <c r="DL25" s="96" t="e">
        <f t="shared" si="900"/>
        <v>#N/A</v>
      </c>
      <c r="DM25" s="96" t="e">
        <f t="shared" si="900"/>
        <v>#N/A</v>
      </c>
      <c r="DN25" s="96" t="e">
        <f t="shared" si="900"/>
        <v>#N/A</v>
      </c>
      <c r="DO25" s="96" t="e">
        <f t="shared" si="900"/>
        <v>#N/A</v>
      </c>
      <c r="DP25" s="96" t="e">
        <f t="shared" si="900"/>
        <v>#N/A</v>
      </c>
      <c r="DQ25" s="96" t="e">
        <f t="shared" si="900"/>
        <v>#N/A</v>
      </c>
      <c r="DR25" s="96" t="e">
        <f t="shared" si="900"/>
        <v>#N/A</v>
      </c>
      <c r="DS25" s="96" t="e">
        <f t="shared" si="900"/>
        <v>#N/A</v>
      </c>
      <c r="DT25" s="96" t="e">
        <f t="shared" si="900"/>
        <v>#N/A</v>
      </c>
      <c r="DU25" s="96" t="e">
        <f t="shared" si="900"/>
        <v>#N/A</v>
      </c>
      <c r="DV25" s="96" t="e">
        <f t="shared" si="900"/>
        <v>#N/A</v>
      </c>
      <c r="DW25" s="96" t="e">
        <f t="shared" si="900"/>
        <v>#N/A</v>
      </c>
      <c r="DX25" s="96" t="e">
        <f t="shared" si="900"/>
        <v>#N/A</v>
      </c>
      <c r="DY25" s="96" t="e">
        <f t="shared" si="900"/>
        <v>#N/A</v>
      </c>
      <c r="DZ25" s="96" t="e">
        <f t="shared" si="900"/>
        <v>#N/A</v>
      </c>
      <c r="EA25" s="96" t="e">
        <f t="shared" si="900"/>
        <v>#N/A</v>
      </c>
      <c r="EB25" s="96" t="e">
        <f t="shared" si="900"/>
        <v>#N/A</v>
      </c>
      <c r="EC25" s="96" t="e">
        <f t="shared" ref="EC25:GN25" si="901">AVERAGE(EA14:EC14)</f>
        <v>#N/A</v>
      </c>
      <c r="ED25" s="96" t="e">
        <f t="shared" si="901"/>
        <v>#N/A</v>
      </c>
      <c r="EE25" s="96" t="e">
        <f t="shared" si="901"/>
        <v>#N/A</v>
      </c>
      <c r="EF25" s="96" t="e">
        <f t="shared" si="901"/>
        <v>#N/A</v>
      </c>
      <c r="EG25" s="96" t="e">
        <f t="shared" si="901"/>
        <v>#N/A</v>
      </c>
      <c r="EH25" s="96" t="e">
        <f t="shared" si="901"/>
        <v>#N/A</v>
      </c>
      <c r="EI25" s="96" t="e">
        <f t="shared" si="901"/>
        <v>#N/A</v>
      </c>
      <c r="EJ25" s="96" t="e">
        <f t="shared" si="901"/>
        <v>#N/A</v>
      </c>
      <c r="EK25" s="96" t="e">
        <f t="shared" si="901"/>
        <v>#N/A</v>
      </c>
      <c r="EL25" s="96" t="e">
        <f t="shared" si="901"/>
        <v>#N/A</v>
      </c>
      <c r="EM25" s="96" t="e">
        <f t="shared" si="901"/>
        <v>#N/A</v>
      </c>
      <c r="EN25" s="96" t="e">
        <f t="shared" si="901"/>
        <v>#N/A</v>
      </c>
      <c r="EO25" s="96" t="e">
        <f t="shared" si="901"/>
        <v>#N/A</v>
      </c>
      <c r="EP25" s="96" t="e">
        <f t="shared" si="901"/>
        <v>#N/A</v>
      </c>
      <c r="EQ25" s="96" t="e">
        <f t="shared" si="901"/>
        <v>#N/A</v>
      </c>
      <c r="ER25" s="96" t="e">
        <f t="shared" si="901"/>
        <v>#N/A</v>
      </c>
      <c r="ES25" s="96" t="e">
        <f t="shared" si="901"/>
        <v>#N/A</v>
      </c>
      <c r="ET25" s="96" t="e">
        <f t="shared" si="901"/>
        <v>#N/A</v>
      </c>
      <c r="EU25" s="96" t="e">
        <f t="shared" si="901"/>
        <v>#N/A</v>
      </c>
      <c r="EV25" s="96" t="e">
        <f t="shared" si="901"/>
        <v>#N/A</v>
      </c>
      <c r="EW25" s="96" t="e">
        <f t="shared" si="901"/>
        <v>#N/A</v>
      </c>
      <c r="EX25" s="96" t="e">
        <f t="shared" si="901"/>
        <v>#N/A</v>
      </c>
      <c r="EY25" s="96" t="e">
        <f t="shared" si="901"/>
        <v>#N/A</v>
      </c>
      <c r="EZ25" s="96" t="e">
        <f t="shared" si="901"/>
        <v>#N/A</v>
      </c>
      <c r="FA25" s="96" t="e">
        <f t="shared" si="901"/>
        <v>#N/A</v>
      </c>
      <c r="FB25" s="96" t="e">
        <f t="shared" si="901"/>
        <v>#N/A</v>
      </c>
      <c r="FC25" s="96" t="e">
        <f t="shared" si="901"/>
        <v>#N/A</v>
      </c>
      <c r="FD25" s="96" t="e">
        <f t="shared" si="901"/>
        <v>#N/A</v>
      </c>
      <c r="FE25" s="96" t="e">
        <f t="shared" si="901"/>
        <v>#N/A</v>
      </c>
      <c r="FF25" s="96" t="e">
        <f t="shared" si="901"/>
        <v>#N/A</v>
      </c>
      <c r="FG25" s="96" t="e">
        <f t="shared" si="901"/>
        <v>#N/A</v>
      </c>
      <c r="FH25" s="96" t="e">
        <f t="shared" si="901"/>
        <v>#N/A</v>
      </c>
      <c r="FI25" s="96" t="e">
        <f t="shared" si="901"/>
        <v>#N/A</v>
      </c>
      <c r="FJ25" s="96" t="e">
        <f t="shared" si="901"/>
        <v>#N/A</v>
      </c>
      <c r="FK25" s="96" t="e">
        <f t="shared" si="901"/>
        <v>#N/A</v>
      </c>
      <c r="FL25" s="96" t="e">
        <f t="shared" si="901"/>
        <v>#N/A</v>
      </c>
      <c r="FM25" s="96" t="e">
        <f t="shared" si="901"/>
        <v>#N/A</v>
      </c>
      <c r="FN25" s="96" t="e">
        <f t="shared" si="901"/>
        <v>#N/A</v>
      </c>
      <c r="FO25" s="96" t="e">
        <f t="shared" si="901"/>
        <v>#N/A</v>
      </c>
      <c r="FP25" s="96" t="e">
        <f t="shared" si="901"/>
        <v>#N/A</v>
      </c>
      <c r="FQ25" s="96" t="e">
        <f t="shared" si="901"/>
        <v>#N/A</v>
      </c>
      <c r="FR25" s="96" t="e">
        <f t="shared" si="901"/>
        <v>#N/A</v>
      </c>
      <c r="FS25" s="96" t="e">
        <f t="shared" si="901"/>
        <v>#N/A</v>
      </c>
      <c r="FT25" s="96" t="e">
        <f t="shared" si="901"/>
        <v>#N/A</v>
      </c>
      <c r="FU25" s="96" t="e">
        <f t="shared" si="901"/>
        <v>#N/A</v>
      </c>
      <c r="FV25" s="96" t="e">
        <f t="shared" si="901"/>
        <v>#N/A</v>
      </c>
      <c r="FW25" s="96" t="e">
        <f t="shared" si="901"/>
        <v>#N/A</v>
      </c>
      <c r="FX25" s="96" t="e">
        <f t="shared" si="901"/>
        <v>#N/A</v>
      </c>
      <c r="FY25" s="96" t="e">
        <f t="shared" si="901"/>
        <v>#N/A</v>
      </c>
      <c r="FZ25" s="96" t="e">
        <f t="shared" si="901"/>
        <v>#N/A</v>
      </c>
      <c r="GA25" s="96" t="e">
        <f t="shared" si="901"/>
        <v>#N/A</v>
      </c>
      <c r="GB25" s="96" t="e">
        <f t="shared" si="901"/>
        <v>#N/A</v>
      </c>
      <c r="GC25" s="96" t="e">
        <f t="shared" si="901"/>
        <v>#N/A</v>
      </c>
      <c r="GD25" s="96" t="e">
        <f t="shared" si="901"/>
        <v>#N/A</v>
      </c>
      <c r="GE25" s="96" t="e">
        <f t="shared" si="901"/>
        <v>#N/A</v>
      </c>
      <c r="GF25" s="96" t="e">
        <f t="shared" si="901"/>
        <v>#N/A</v>
      </c>
      <c r="GG25" s="96" t="e">
        <f t="shared" si="901"/>
        <v>#N/A</v>
      </c>
      <c r="GH25" s="96" t="e">
        <f t="shared" si="901"/>
        <v>#N/A</v>
      </c>
      <c r="GI25" s="96" t="e">
        <f t="shared" si="901"/>
        <v>#N/A</v>
      </c>
      <c r="GJ25" s="96" t="e">
        <f t="shared" si="901"/>
        <v>#N/A</v>
      </c>
      <c r="GK25" s="96" t="e">
        <f t="shared" si="901"/>
        <v>#N/A</v>
      </c>
      <c r="GL25" s="96" t="e">
        <f t="shared" si="901"/>
        <v>#N/A</v>
      </c>
      <c r="GM25" s="96" t="e">
        <f t="shared" si="901"/>
        <v>#N/A</v>
      </c>
      <c r="GN25" s="96" t="e">
        <f t="shared" si="901"/>
        <v>#N/A</v>
      </c>
      <c r="GO25" s="96" t="e">
        <f t="shared" ref="GO25:IZ25" si="902">AVERAGE(GM14:GO14)</f>
        <v>#N/A</v>
      </c>
      <c r="GP25" s="96" t="e">
        <f t="shared" si="902"/>
        <v>#N/A</v>
      </c>
      <c r="GQ25" s="96" t="e">
        <f t="shared" si="902"/>
        <v>#N/A</v>
      </c>
      <c r="GR25" s="96" t="e">
        <f t="shared" si="902"/>
        <v>#N/A</v>
      </c>
      <c r="GS25" s="96" t="e">
        <f t="shared" si="902"/>
        <v>#N/A</v>
      </c>
      <c r="GT25" s="96" t="e">
        <f t="shared" si="902"/>
        <v>#N/A</v>
      </c>
      <c r="GU25" s="96" t="e">
        <f t="shared" si="902"/>
        <v>#N/A</v>
      </c>
      <c r="GV25" s="96" t="e">
        <f t="shared" si="902"/>
        <v>#N/A</v>
      </c>
      <c r="GW25" s="96" t="e">
        <f t="shared" si="902"/>
        <v>#N/A</v>
      </c>
      <c r="GX25" s="96" t="e">
        <f t="shared" si="902"/>
        <v>#N/A</v>
      </c>
      <c r="GY25" s="96" t="e">
        <f t="shared" si="902"/>
        <v>#N/A</v>
      </c>
      <c r="GZ25" s="96" t="e">
        <f t="shared" si="902"/>
        <v>#N/A</v>
      </c>
      <c r="HA25" s="96" t="e">
        <f t="shared" si="902"/>
        <v>#N/A</v>
      </c>
      <c r="HB25" s="96" t="e">
        <f t="shared" si="902"/>
        <v>#N/A</v>
      </c>
      <c r="HC25" s="96" t="e">
        <f t="shared" si="902"/>
        <v>#N/A</v>
      </c>
      <c r="HD25" s="96" t="e">
        <f t="shared" si="902"/>
        <v>#N/A</v>
      </c>
      <c r="HE25" s="96" t="e">
        <f t="shared" si="902"/>
        <v>#N/A</v>
      </c>
      <c r="HF25" s="96" t="e">
        <f t="shared" si="902"/>
        <v>#N/A</v>
      </c>
      <c r="HG25" s="96" t="e">
        <f t="shared" si="902"/>
        <v>#N/A</v>
      </c>
      <c r="HH25" s="96" t="e">
        <f t="shared" si="902"/>
        <v>#N/A</v>
      </c>
      <c r="HI25" s="96" t="e">
        <f t="shared" si="902"/>
        <v>#N/A</v>
      </c>
      <c r="HJ25" s="96" t="e">
        <f t="shared" si="902"/>
        <v>#N/A</v>
      </c>
      <c r="HK25" s="96" t="e">
        <f t="shared" si="902"/>
        <v>#N/A</v>
      </c>
      <c r="HL25" s="96" t="e">
        <f t="shared" si="902"/>
        <v>#N/A</v>
      </c>
      <c r="HM25" s="96" t="e">
        <f t="shared" si="902"/>
        <v>#N/A</v>
      </c>
      <c r="HN25" s="96" t="e">
        <f t="shared" si="902"/>
        <v>#N/A</v>
      </c>
      <c r="HO25" s="96" t="e">
        <f t="shared" si="902"/>
        <v>#N/A</v>
      </c>
      <c r="HP25" s="96" t="e">
        <f t="shared" si="902"/>
        <v>#N/A</v>
      </c>
      <c r="HQ25" s="96" t="e">
        <f t="shared" si="902"/>
        <v>#N/A</v>
      </c>
      <c r="HR25" s="96" t="e">
        <f t="shared" si="902"/>
        <v>#N/A</v>
      </c>
      <c r="HS25" s="96" t="e">
        <f t="shared" si="902"/>
        <v>#N/A</v>
      </c>
      <c r="HT25" s="96" t="e">
        <f t="shared" si="902"/>
        <v>#N/A</v>
      </c>
      <c r="HU25" s="96" t="e">
        <f t="shared" si="902"/>
        <v>#N/A</v>
      </c>
      <c r="HV25" s="96" t="e">
        <f t="shared" si="902"/>
        <v>#N/A</v>
      </c>
      <c r="HW25" s="96" t="e">
        <f t="shared" si="902"/>
        <v>#N/A</v>
      </c>
      <c r="HX25" s="96" t="e">
        <f t="shared" si="902"/>
        <v>#N/A</v>
      </c>
      <c r="HY25" s="96" t="e">
        <f t="shared" si="902"/>
        <v>#N/A</v>
      </c>
      <c r="HZ25" s="96" t="e">
        <f t="shared" si="902"/>
        <v>#N/A</v>
      </c>
      <c r="IA25" s="96" t="e">
        <f t="shared" si="902"/>
        <v>#N/A</v>
      </c>
      <c r="IB25" s="96" t="e">
        <f t="shared" si="902"/>
        <v>#N/A</v>
      </c>
      <c r="IC25" s="96" t="e">
        <f t="shared" si="902"/>
        <v>#N/A</v>
      </c>
      <c r="ID25" s="96" t="e">
        <f t="shared" si="902"/>
        <v>#N/A</v>
      </c>
      <c r="IE25" s="96" t="e">
        <f t="shared" si="902"/>
        <v>#N/A</v>
      </c>
      <c r="IF25" s="96" t="e">
        <f t="shared" si="902"/>
        <v>#N/A</v>
      </c>
      <c r="IG25" s="96" t="e">
        <f t="shared" si="902"/>
        <v>#N/A</v>
      </c>
      <c r="IH25" s="96" t="e">
        <f t="shared" si="902"/>
        <v>#N/A</v>
      </c>
      <c r="II25" s="96" t="e">
        <f t="shared" si="902"/>
        <v>#N/A</v>
      </c>
      <c r="IJ25" s="96" t="e">
        <f t="shared" si="902"/>
        <v>#N/A</v>
      </c>
      <c r="IK25" s="96" t="e">
        <f t="shared" si="902"/>
        <v>#N/A</v>
      </c>
      <c r="IL25" s="96" t="e">
        <f t="shared" si="902"/>
        <v>#N/A</v>
      </c>
      <c r="IM25" s="96" t="e">
        <f t="shared" si="902"/>
        <v>#N/A</v>
      </c>
      <c r="IN25" s="96" t="e">
        <f t="shared" si="902"/>
        <v>#N/A</v>
      </c>
      <c r="IO25" s="96" t="e">
        <f t="shared" si="902"/>
        <v>#N/A</v>
      </c>
      <c r="IP25" s="96" t="e">
        <f t="shared" si="902"/>
        <v>#N/A</v>
      </c>
      <c r="IQ25" s="96" t="e">
        <f t="shared" si="902"/>
        <v>#N/A</v>
      </c>
      <c r="IR25" s="96" t="e">
        <f t="shared" si="902"/>
        <v>#N/A</v>
      </c>
      <c r="IS25" s="96" t="e">
        <f t="shared" si="902"/>
        <v>#N/A</v>
      </c>
      <c r="IT25" s="96" t="e">
        <f t="shared" si="902"/>
        <v>#N/A</v>
      </c>
      <c r="IU25" s="96" t="e">
        <f t="shared" si="902"/>
        <v>#N/A</v>
      </c>
      <c r="IV25" s="96" t="e">
        <f t="shared" si="902"/>
        <v>#N/A</v>
      </c>
      <c r="IW25" s="96" t="e">
        <f t="shared" si="902"/>
        <v>#N/A</v>
      </c>
      <c r="IX25" s="96" t="e">
        <f t="shared" si="902"/>
        <v>#N/A</v>
      </c>
      <c r="IY25" s="96" t="e">
        <f t="shared" si="902"/>
        <v>#N/A</v>
      </c>
      <c r="IZ25" s="96" t="e">
        <f t="shared" si="902"/>
        <v>#N/A</v>
      </c>
      <c r="JA25" s="96" t="e">
        <f t="shared" ref="JA25:KN25" si="903">AVERAGE(IY14:JA14)</f>
        <v>#N/A</v>
      </c>
      <c r="JB25" s="96" t="e">
        <f t="shared" si="903"/>
        <v>#N/A</v>
      </c>
      <c r="JC25" s="96" t="e">
        <f t="shared" si="903"/>
        <v>#N/A</v>
      </c>
      <c r="JD25" s="96" t="e">
        <f t="shared" si="903"/>
        <v>#N/A</v>
      </c>
      <c r="JE25" s="96" t="e">
        <f t="shared" si="903"/>
        <v>#N/A</v>
      </c>
      <c r="JF25" s="96" t="e">
        <f t="shared" si="903"/>
        <v>#N/A</v>
      </c>
      <c r="JG25" s="96" t="e">
        <f t="shared" si="903"/>
        <v>#N/A</v>
      </c>
      <c r="JH25" s="96" t="e">
        <f t="shared" si="903"/>
        <v>#N/A</v>
      </c>
      <c r="JI25" s="96" t="e">
        <f t="shared" si="903"/>
        <v>#N/A</v>
      </c>
      <c r="JJ25" s="96" t="e">
        <f t="shared" si="903"/>
        <v>#N/A</v>
      </c>
      <c r="JK25" s="96" t="e">
        <f t="shared" si="903"/>
        <v>#N/A</v>
      </c>
      <c r="JL25" s="96" t="e">
        <f t="shared" si="903"/>
        <v>#N/A</v>
      </c>
      <c r="JM25" s="96" t="e">
        <f t="shared" si="903"/>
        <v>#N/A</v>
      </c>
      <c r="JN25" s="96" t="e">
        <f t="shared" si="903"/>
        <v>#N/A</v>
      </c>
      <c r="JO25" s="96" t="e">
        <f t="shared" si="903"/>
        <v>#N/A</v>
      </c>
      <c r="JP25" s="96" t="e">
        <f t="shared" si="903"/>
        <v>#N/A</v>
      </c>
      <c r="JQ25" s="96" t="e">
        <f t="shared" si="903"/>
        <v>#N/A</v>
      </c>
      <c r="JR25" s="96" t="e">
        <f t="shared" si="903"/>
        <v>#N/A</v>
      </c>
      <c r="JS25" s="96" t="e">
        <f t="shared" si="903"/>
        <v>#N/A</v>
      </c>
      <c r="JT25" s="96" t="e">
        <f t="shared" si="903"/>
        <v>#N/A</v>
      </c>
      <c r="JU25" s="96" t="e">
        <f t="shared" si="903"/>
        <v>#N/A</v>
      </c>
      <c r="JV25" s="96" t="e">
        <f t="shared" si="903"/>
        <v>#N/A</v>
      </c>
      <c r="JW25" s="96" t="e">
        <f t="shared" si="903"/>
        <v>#N/A</v>
      </c>
      <c r="JX25" s="96" t="e">
        <f t="shared" si="903"/>
        <v>#N/A</v>
      </c>
      <c r="JY25" s="96" t="e">
        <f t="shared" si="903"/>
        <v>#N/A</v>
      </c>
      <c r="JZ25" s="96" t="e">
        <f t="shared" si="903"/>
        <v>#N/A</v>
      </c>
      <c r="KA25" s="96" t="e">
        <f t="shared" si="903"/>
        <v>#N/A</v>
      </c>
      <c r="KB25" s="96" t="e">
        <f t="shared" si="903"/>
        <v>#N/A</v>
      </c>
      <c r="KC25" s="96" t="e">
        <f t="shared" si="903"/>
        <v>#N/A</v>
      </c>
      <c r="KD25" s="96" t="e">
        <f t="shared" si="903"/>
        <v>#N/A</v>
      </c>
      <c r="KE25" s="96" t="e">
        <f t="shared" si="903"/>
        <v>#N/A</v>
      </c>
      <c r="KF25" s="96" t="e">
        <f t="shared" si="903"/>
        <v>#N/A</v>
      </c>
      <c r="KG25" s="96" t="e">
        <f t="shared" si="903"/>
        <v>#N/A</v>
      </c>
      <c r="KH25" s="96" t="e">
        <f t="shared" si="903"/>
        <v>#N/A</v>
      </c>
      <c r="KI25" s="96" t="e">
        <f t="shared" si="903"/>
        <v>#N/A</v>
      </c>
      <c r="KJ25" s="96" t="e">
        <f t="shared" si="903"/>
        <v>#N/A</v>
      </c>
      <c r="KK25" s="96" t="e">
        <f t="shared" si="903"/>
        <v>#N/A</v>
      </c>
      <c r="KL25" s="96" t="e">
        <f t="shared" si="903"/>
        <v>#N/A</v>
      </c>
      <c r="KM25" s="96" t="e">
        <f t="shared" si="903"/>
        <v>#N/A</v>
      </c>
      <c r="KN25" s="96" t="e">
        <f t="shared" si="903"/>
        <v>#N/A</v>
      </c>
    </row>
    <row r="26" spans="1:300" x14ac:dyDescent="0.3">
      <c r="A26" t="str">
        <f t="shared" ref="A26:A31" si="904">A15</f>
        <v>US</v>
      </c>
      <c r="G26" s="96">
        <f t="shared" ref="G26:R31" si="905">AVERAGE(E15:G15)</f>
        <v>0.1486983549970351</v>
      </c>
      <c r="H26" s="96">
        <f t="shared" si="899"/>
        <v>0.16668140376963958</v>
      </c>
      <c r="I26" s="96">
        <f t="shared" si="899"/>
        <v>0.18042456243718838</v>
      </c>
      <c r="J26" s="96">
        <f t="shared" si="899"/>
        <v>0.19307471951665112</v>
      </c>
      <c r="K26" s="96">
        <f t="shared" si="899"/>
        <v>0.1897971860505451</v>
      </c>
      <c r="L26" s="96">
        <f t="shared" si="899"/>
        <v>0.186068423623174</v>
      </c>
      <c r="M26" s="96">
        <f t="shared" si="899"/>
        <v>0.18254515571959073</v>
      </c>
      <c r="N26" s="96">
        <f t="shared" si="899"/>
        <v>0.18675845359456492</v>
      </c>
      <c r="O26" s="96">
        <f t="shared" si="899"/>
        <v>0.19443539258681897</v>
      </c>
      <c r="P26" s="96">
        <f t="shared" si="899"/>
        <v>0.20312402907844093</v>
      </c>
      <c r="Q26" s="96">
        <f t="shared" si="899"/>
        <v>0.24041787392395686</v>
      </c>
      <c r="R26" s="96">
        <f t="shared" si="899"/>
        <v>0.27083994580889242</v>
      </c>
      <c r="S26" s="96">
        <f t="shared" si="899"/>
        <v>0.30107075140926182</v>
      </c>
      <c r="T26" s="96">
        <f t="shared" si="899"/>
        <v>0.30469121678872207</v>
      </c>
      <c r="U26" s="96">
        <f t="shared" si="899"/>
        <v>0.32233001716656068</v>
      </c>
      <c r="V26" s="96">
        <f t="shared" si="899"/>
        <v>0.32036091681841672</v>
      </c>
      <c r="W26" s="96">
        <f t="shared" si="899"/>
        <v>0.32035061468773551</v>
      </c>
      <c r="X26" s="96">
        <f t="shared" si="899"/>
        <v>0.30417101773099758</v>
      </c>
      <c r="Y26" s="96">
        <f t="shared" si="899"/>
        <v>0.31034325343393881</v>
      </c>
      <c r="Z26" s="96">
        <f t="shared" si="899"/>
        <v>0.3051697753408143</v>
      </c>
      <c r="AA26" s="96">
        <f t="shared" si="899"/>
        <v>0.29480967933899477</v>
      </c>
      <c r="AB26" s="96">
        <f t="shared" si="899"/>
        <v>0.27927817545206729</v>
      </c>
      <c r="AC26" s="96">
        <f t="shared" si="899"/>
        <v>0.26847497389707481</v>
      </c>
      <c r="AD26" s="96">
        <f t="shared" si="899"/>
        <v>0.25590954449344272</v>
      </c>
      <c r="AE26" s="96">
        <f t="shared" si="899"/>
        <v>0.24947960406120315</v>
      </c>
      <c r="AF26" s="96">
        <f t="shared" si="899"/>
        <v>0.24042200463982355</v>
      </c>
      <c r="AG26" s="96">
        <f t="shared" si="899"/>
        <v>0.23511577527184749</v>
      </c>
      <c r="AH26" s="96">
        <f t="shared" si="899"/>
        <v>0.22175593526817475</v>
      </c>
      <c r="AI26" s="96">
        <f t="shared" si="899"/>
        <v>0.20262159571044358</v>
      </c>
      <c r="AJ26" s="96">
        <f t="shared" si="899"/>
        <v>0.18114886419830767</v>
      </c>
      <c r="AK26" s="96">
        <f t="shared" si="899"/>
        <v>0.16700964787956604</v>
      </c>
      <c r="AL26" s="96">
        <f t="shared" si="899"/>
        <v>0.15610301663139481</v>
      </c>
      <c r="AM26" s="96">
        <f t="shared" si="899"/>
        <v>0.14764605750010537</v>
      </c>
      <c r="AN26" s="96">
        <f t="shared" si="899"/>
        <v>0.14088733101480902</v>
      </c>
      <c r="AO26" s="96">
        <f t="shared" si="899"/>
        <v>0.13083527982012569</v>
      </c>
      <c r="AP26" s="96">
        <f t="shared" si="899"/>
        <v>0.11675326473619803</v>
      </c>
      <c r="AQ26" s="96">
        <f t="shared" si="899"/>
        <v>0.10225785776172309</v>
      </c>
      <c r="AR26" s="96">
        <f t="shared" si="899"/>
        <v>9.3295266436388413E-2</v>
      </c>
      <c r="AS26" s="96">
        <f t="shared" si="899"/>
        <v>9.3652748057364496E-2</v>
      </c>
      <c r="AT26" s="96">
        <f t="shared" si="899"/>
        <v>9.8551931133668377E-2</v>
      </c>
      <c r="AU26" s="96">
        <f t="shared" si="899"/>
        <v>0.10403116798758887</v>
      </c>
      <c r="AV26" s="96">
        <f t="shared" si="899"/>
        <v>0.10241115767708135</v>
      </c>
      <c r="AW26" s="96">
        <f t="shared" si="899"/>
        <v>9.3863082870205838E-2</v>
      </c>
      <c r="AX26" s="96">
        <f t="shared" si="899"/>
        <v>7.9680420255915818E-2</v>
      </c>
      <c r="AY26" s="96">
        <f t="shared" si="899"/>
        <v>6.4170252593733698E-2</v>
      </c>
      <c r="AZ26" s="96" t="e">
        <f t="shared" si="899"/>
        <v>#N/A</v>
      </c>
      <c r="BA26" s="96" t="e">
        <f t="shared" si="899"/>
        <v>#N/A</v>
      </c>
      <c r="BB26" s="96" t="e">
        <f t="shared" si="899"/>
        <v>#N/A</v>
      </c>
      <c r="BC26" s="96" t="e">
        <f t="shared" si="899"/>
        <v>#N/A</v>
      </c>
      <c r="BD26" s="96" t="e">
        <f t="shared" si="899"/>
        <v>#N/A</v>
      </c>
      <c r="BE26" s="96" t="e">
        <f t="shared" si="899"/>
        <v>#N/A</v>
      </c>
      <c r="BF26" s="96" t="e">
        <f t="shared" si="899"/>
        <v>#N/A</v>
      </c>
      <c r="BG26" s="96" t="e">
        <f t="shared" si="899"/>
        <v>#N/A</v>
      </c>
      <c r="BH26" s="96" t="e">
        <f t="shared" si="899"/>
        <v>#N/A</v>
      </c>
      <c r="BI26" s="96" t="e">
        <f t="shared" si="899"/>
        <v>#N/A</v>
      </c>
      <c r="BJ26" s="96" t="e">
        <f t="shared" si="899"/>
        <v>#N/A</v>
      </c>
      <c r="BK26" s="96" t="e">
        <f t="shared" si="899"/>
        <v>#N/A</v>
      </c>
      <c r="BL26" s="96" t="e">
        <f t="shared" si="899"/>
        <v>#N/A</v>
      </c>
      <c r="BM26" s="96" t="e">
        <f t="shared" si="899"/>
        <v>#N/A</v>
      </c>
      <c r="BN26" s="96" t="e">
        <f t="shared" si="899"/>
        <v>#N/A</v>
      </c>
      <c r="BO26" s="96" t="e">
        <f t="shared" si="899"/>
        <v>#N/A</v>
      </c>
      <c r="BP26" s="96" t="e">
        <f t="shared" ref="BP26:BP31" si="906">AVERAGE(BN15:BP15)</f>
        <v>#N/A</v>
      </c>
      <c r="BQ26" s="96" t="e">
        <f t="shared" ref="BQ26:BQ31" si="907">AVERAGE(BO15:BQ15)</f>
        <v>#N/A</v>
      </c>
      <c r="BR26" s="96" t="e">
        <f t="shared" ref="BR26:BR31" si="908">AVERAGE(BP15:BR15)</f>
        <v>#N/A</v>
      </c>
      <c r="BS26" s="96" t="e">
        <f t="shared" ref="BS26:BS31" si="909">AVERAGE(BQ15:BS15)</f>
        <v>#N/A</v>
      </c>
      <c r="BT26" s="96" t="e">
        <f t="shared" ref="BT26:BT31" si="910">AVERAGE(BR15:BT15)</f>
        <v>#N/A</v>
      </c>
      <c r="BU26" s="96" t="e">
        <f t="shared" ref="BU26:BU31" si="911">AVERAGE(BS15:BU15)</f>
        <v>#N/A</v>
      </c>
      <c r="BV26" s="96" t="e">
        <f t="shared" ref="BV26:BV31" si="912">AVERAGE(BT15:BV15)</f>
        <v>#N/A</v>
      </c>
      <c r="BW26" s="96" t="e">
        <f t="shared" ref="BW26:BW31" si="913">AVERAGE(BU15:BW15)</f>
        <v>#N/A</v>
      </c>
      <c r="BX26" s="96" t="e">
        <f t="shared" ref="BX26:BX31" si="914">AVERAGE(BV15:BX15)</f>
        <v>#N/A</v>
      </c>
      <c r="BY26" s="96" t="e">
        <f t="shared" ref="BY26:BY31" si="915">AVERAGE(BW15:BY15)</f>
        <v>#N/A</v>
      </c>
      <c r="BZ26" s="96" t="e">
        <f t="shared" ref="BZ26:BZ31" si="916">AVERAGE(BX15:BZ15)</f>
        <v>#N/A</v>
      </c>
      <c r="CA26" s="96" t="e">
        <f t="shared" ref="CA26:CA31" si="917">AVERAGE(BY15:CA15)</f>
        <v>#N/A</v>
      </c>
      <c r="CB26" s="96" t="e">
        <f t="shared" ref="CB26:CB31" si="918">AVERAGE(BZ15:CB15)</f>
        <v>#N/A</v>
      </c>
      <c r="CC26" s="96" t="e">
        <f t="shared" ref="CC26:CC31" si="919">AVERAGE(CA15:CC15)</f>
        <v>#N/A</v>
      </c>
      <c r="CD26" s="96" t="e">
        <f t="shared" ref="CD26:CD31" si="920">AVERAGE(CB15:CD15)</f>
        <v>#N/A</v>
      </c>
      <c r="CE26" s="96" t="e">
        <f t="shared" ref="CE26:CE31" si="921">AVERAGE(CC15:CE15)</f>
        <v>#N/A</v>
      </c>
      <c r="CF26" s="96" t="e">
        <f t="shared" ref="CF26:CF31" si="922">AVERAGE(CD15:CF15)</f>
        <v>#N/A</v>
      </c>
      <c r="CG26" s="96" t="e">
        <f t="shared" ref="CG26:CG31" si="923">AVERAGE(CE15:CG15)</f>
        <v>#N/A</v>
      </c>
      <c r="CH26" s="96" t="e">
        <f t="shared" ref="CH26:CH31" si="924">AVERAGE(CF15:CH15)</f>
        <v>#N/A</v>
      </c>
      <c r="CI26" s="96" t="e">
        <f t="shared" ref="CI26:CI31" si="925">AVERAGE(CG15:CI15)</f>
        <v>#N/A</v>
      </c>
      <c r="CJ26" s="96" t="e">
        <f t="shared" ref="CJ26:CJ31" si="926">AVERAGE(CH15:CJ15)</f>
        <v>#N/A</v>
      </c>
      <c r="CK26" s="96" t="e">
        <f t="shared" ref="CK26:CK31" si="927">AVERAGE(CI15:CK15)</f>
        <v>#N/A</v>
      </c>
      <c r="CL26" s="96" t="e">
        <f t="shared" ref="CL26:CL31" si="928">AVERAGE(CJ15:CL15)</f>
        <v>#N/A</v>
      </c>
      <c r="CM26" s="96" t="e">
        <f t="shared" ref="CM26:CM31" si="929">AVERAGE(CK15:CM15)</f>
        <v>#N/A</v>
      </c>
      <c r="CN26" s="96" t="e">
        <f t="shared" ref="CN26:CN31" si="930">AVERAGE(CL15:CN15)</f>
        <v>#N/A</v>
      </c>
      <c r="CO26" s="96" t="e">
        <f t="shared" ref="CO26:CO31" si="931">AVERAGE(CM15:CO15)</f>
        <v>#N/A</v>
      </c>
      <c r="CP26" s="96" t="e">
        <f t="shared" ref="CP26:CP31" si="932">AVERAGE(CN15:CP15)</f>
        <v>#N/A</v>
      </c>
      <c r="CQ26" s="96" t="e">
        <f t="shared" ref="CQ26:CQ31" si="933">AVERAGE(CO15:CQ15)</f>
        <v>#N/A</v>
      </c>
      <c r="CR26" s="96" t="e">
        <f t="shared" ref="CR26:CR31" si="934">AVERAGE(CP15:CR15)</f>
        <v>#N/A</v>
      </c>
      <c r="CS26" s="96" t="e">
        <f t="shared" ref="CS26:CS31" si="935">AVERAGE(CQ15:CS15)</f>
        <v>#N/A</v>
      </c>
      <c r="CT26" s="96" t="e">
        <f t="shared" ref="CT26:CT31" si="936">AVERAGE(CR15:CT15)</f>
        <v>#N/A</v>
      </c>
      <c r="CU26" s="96" t="e">
        <f t="shared" ref="CU26:CU31" si="937">AVERAGE(CS15:CU15)</f>
        <v>#N/A</v>
      </c>
      <c r="CV26" s="96" t="e">
        <f t="shared" ref="CV26:CV31" si="938">AVERAGE(CT15:CV15)</f>
        <v>#N/A</v>
      </c>
      <c r="CW26" s="96" t="e">
        <f t="shared" ref="CW26:CW31" si="939">AVERAGE(CU15:CW15)</f>
        <v>#N/A</v>
      </c>
      <c r="CX26" s="96" t="e">
        <f t="shared" ref="CX26:CX31" si="940">AVERAGE(CV15:CX15)</f>
        <v>#N/A</v>
      </c>
      <c r="CY26" s="96" t="e">
        <f t="shared" ref="CY26:CY31" si="941">AVERAGE(CW15:CY15)</f>
        <v>#N/A</v>
      </c>
      <c r="CZ26" s="96" t="e">
        <f t="shared" ref="CZ26:CZ31" si="942">AVERAGE(CX15:CZ15)</f>
        <v>#N/A</v>
      </c>
      <c r="DA26" s="96" t="e">
        <f t="shared" ref="DA26:DA31" si="943">AVERAGE(CY15:DA15)</f>
        <v>#N/A</v>
      </c>
      <c r="DB26" s="96" t="e">
        <f t="shared" ref="DB26:DB31" si="944">AVERAGE(CZ15:DB15)</f>
        <v>#N/A</v>
      </c>
      <c r="DC26" s="96" t="e">
        <f t="shared" ref="DC26:DC31" si="945">AVERAGE(DA15:DC15)</f>
        <v>#N/A</v>
      </c>
      <c r="DD26" s="96" t="e">
        <f t="shared" ref="DD26:DD31" si="946">AVERAGE(DB15:DD15)</f>
        <v>#N/A</v>
      </c>
      <c r="DE26" s="96" t="e">
        <f t="shared" ref="DE26:DE31" si="947">AVERAGE(DC15:DE15)</f>
        <v>#N/A</v>
      </c>
      <c r="DF26" s="96" t="e">
        <f t="shared" ref="DF26:DF31" si="948">AVERAGE(DD15:DF15)</f>
        <v>#N/A</v>
      </c>
      <c r="DG26" s="96" t="e">
        <f t="shared" ref="DG26:DG31" si="949">AVERAGE(DE15:DG15)</f>
        <v>#N/A</v>
      </c>
      <c r="DH26" s="96" t="e">
        <f t="shared" ref="DH26:DH31" si="950">AVERAGE(DF15:DH15)</f>
        <v>#N/A</v>
      </c>
      <c r="DI26" s="96" t="e">
        <f t="shared" ref="DI26:DI31" si="951">AVERAGE(DG15:DI15)</f>
        <v>#N/A</v>
      </c>
      <c r="DJ26" s="96" t="e">
        <f t="shared" ref="DJ26:DJ31" si="952">AVERAGE(DH15:DJ15)</f>
        <v>#N/A</v>
      </c>
      <c r="DK26" s="96" t="e">
        <f t="shared" ref="DK26:DK31" si="953">AVERAGE(DI15:DK15)</f>
        <v>#N/A</v>
      </c>
      <c r="DL26" s="96" t="e">
        <f t="shared" ref="DL26:DL31" si="954">AVERAGE(DJ15:DL15)</f>
        <v>#N/A</v>
      </c>
      <c r="DM26" s="96" t="e">
        <f t="shared" ref="DM26:DM31" si="955">AVERAGE(DK15:DM15)</f>
        <v>#N/A</v>
      </c>
      <c r="DN26" s="96" t="e">
        <f t="shared" ref="DN26:DN31" si="956">AVERAGE(DL15:DN15)</f>
        <v>#N/A</v>
      </c>
      <c r="DO26" s="96" t="e">
        <f t="shared" ref="DO26:DO31" si="957">AVERAGE(DM15:DO15)</f>
        <v>#N/A</v>
      </c>
      <c r="DP26" s="96" t="e">
        <f t="shared" ref="DP26:DP31" si="958">AVERAGE(DN15:DP15)</f>
        <v>#N/A</v>
      </c>
      <c r="DQ26" s="96" t="e">
        <f t="shared" ref="DQ26:DQ31" si="959">AVERAGE(DO15:DQ15)</f>
        <v>#N/A</v>
      </c>
      <c r="DR26" s="96" t="e">
        <f t="shared" ref="DR26:DR31" si="960">AVERAGE(DP15:DR15)</f>
        <v>#N/A</v>
      </c>
      <c r="DS26" s="96" t="e">
        <f t="shared" ref="DS26:DS31" si="961">AVERAGE(DQ15:DS15)</f>
        <v>#N/A</v>
      </c>
      <c r="DT26" s="96" t="e">
        <f t="shared" ref="DT26:DT31" si="962">AVERAGE(DR15:DT15)</f>
        <v>#N/A</v>
      </c>
      <c r="DU26" s="96" t="e">
        <f t="shared" ref="DU26:DU31" si="963">AVERAGE(DS15:DU15)</f>
        <v>#N/A</v>
      </c>
      <c r="DV26" s="96" t="e">
        <f t="shared" ref="DV26:DV31" si="964">AVERAGE(DT15:DV15)</f>
        <v>#N/A</v>
      </c>
      <c r="DW26" s="96" t="e">
        <f t="shared" ref="DW26:DW31" si="965">AVERAGE(DU15:DW15)</f>
        <v>#N/A</v>
      </c>
      <c r="DX26" s="96" t="e">
        <f t="shared" ref="DX26:DX31" si="966">AVERAGE(DV15:DX15)</f>
        <v>#N/A</v>
      </c>
      <c r="DY26" s="96" t="e">
        <f t="shared" ref="DY26:DY31" si="967">AVERAGE(DW15:DY15)</f>
        <v>#N/A</v>
      </c>
      <c r="DZ26" s="96" t="e">
        <f t="shared" ref="DZ26:DZ31" si="968">AVERAGE(DX15:DZ15)</f>
        <v>#N/A</v>
      </c>
      <c r="EA26" s="96" t="e">
        <f t="shared" ref="EA26:EA31" si="969">AVERAGE(DY15:EA15)</f>
        <v>#N/A</v>
      </c>
      <c r="EB26" s="96" t="e">
        <f t="shared" ref="EB26:EB31" si="970">AVERAGE(DZ15:EB15)</f>
        <v>#N/A</v>
      </c>
      <c r="EC26" s="96" t="e">
        <f t="shared" ref="EC26:EC31" si="971">AVERAGE(EA15:EC15)</f>
        <v>#N/A</v>
      </c>
      <c r="ED26" s="96" t="e">
        <f t="shared" ref="ED26:ED31" si="972">AVERAGE(EB15:ED15)</f>
        <v>#N/A</v>
      </c>
      <c r="EE26" s="96" t="e">
        <f t="shared" ref="EE26:EE31" si="973">AVERAGE(EC15:EE15)</f>
        <v>#N/A</v>
      </c>
      <c r="EF26" s="96" t="e">
        <f t="shared" ref="EF26:EF31" si="974">AVERAGE(ED15:EF15)</f>
        <v>#N/A</v>
      </c>
      <c r="EG26" s="96" t="e">
        <f t="shared" ref="EG26:EG31" si="975">AVERAGE(EE15:EG15)</f>
        <v>#N/A</v>
      </c>
      <c r="EH26" s="96" t="e">
        <f t="shared" ref="EH26:EH31" si="976">AVERAGE(EF15:EH15)</f>
        <v>#N/A</v>
      </c>
      <c r="EI26" s="96" t="e">
        <f t="shared" ref="EI26:EI31" si="977">AVERAGE(EG15:EI15)</f>
        <v>#N/A</v>
      </c>
      <c r="EJ26" s="96" t="e">
        <f t="shared" ref="EJ26:EJ31" si="978">AVERAGE(EH15:EJ15)</f>
        <v>#N/A</v>
      </c>
      <c r="EK26" s="96" t="e">
        <f t="shared" ref="EK26:EK31" si="979">AVERAGE(EI15:EK15)</f>
        <v>#N/A</v>
      </c>
      <c r="EL26" s="96" t="e">
        <f t="shared" ref="EL26:EL31" si="980">AVERAGE(EJ15:EL15)</f>
        <v>#N/A</v>
      </c>
      <c r="EM26" s="96" t="e">
        <f t="shared" ref="EM26:EM31" si="981">AVERAGE(EK15:EM15)</f>
        <v>#N/A</v>
      </c>
      <c r="EN26" s="96" t="e">
        <f t="shared" ref="EN26:EN31" si="982">AVERAGE(EL15:EN15)</f>
        <v>#N/A</v>
      </c>
      <c r="EO26" s="96" t="e">
        <f t="shared" ref="EO26:EO31" si="983">AVERAGE(EM15:EO15)</f>
        <v>#N/A</v>
      </c>
      <c r="EP26" s="96" t="e">
        <f t="shared" ref="EP26:EP31" si="984">AVERAGE(EN15:EP15)</f>
        <v>#N/A</v>
      </c>
      <c r="EQ26" s="96" t="e">
        <f t="shared" ref="EQ26:EQ31" si="985">AVERAGE(EO15:EQ15)</f>
        <v>#N/A</v>
      </c>
      <c r="ER26" s="96" t="e">
        <f t="shared" ref="ER26:ER31" si="986">AVERAGE(EP15:ER15)</f>
        <v>#N/A</v>
      </c>
      <c r="ES26" s="96" t="e">
        <f t="shared" ref="ES26:ES31" si="987">AVERAGE(EQ15:ES15)</f>
        <v>#N/A</v>
      </c>
      <c r="ET26" s="96" t="e">
        <f t="shared" ref="ET26:ET31" si="988">AVERAGE(ER15:ET15)</f>
        <v>#N/A</v>
      </c>
      <c r="EU26" s="96" t="e">
        <f t="shared" ref="EU26:EU31" si="989">AVERAGE(ES15:EU15)</f>
        <v>#N/A</v>
      </c>
      <c r="EV26" s="96" t="e">
        <f t="shared" ref="EV26:EV31" si="990">AVERAGE(ET15:EV15)</f>
        <v>#N/A</v>
      </c>
      <c r="EW26" s="96" t="e">
        <f t="shared" ref="EW26:EW31" si="991">AVERAGE(EU15:EW15)</f>
        <v>#N/A</v>
      </c>
      <c r="EX26" s="96" t="e">
        <f t="shared" ref="EX26:EX31" si="992">AVERAGE(EV15:EX15)</f>
        <v>#N/A</v>
      </c>
      <c r="EY26" s="96" t="e">
        <f t="shared" ref="EY26:EY31" si="993">AVERAGE(EW15:EY15)</f>
        <v>#N/A</v>
      </c>
      <c r="EZ26" s="96" t="e">
        <f t="shared" ref="EZ26:EZ31" si="994">AVERAGE(EX15:EZ15)</f>
        <v>#N/A</v>
      </c>
      <c r="FA26" s="96" t="e">
        <f t="shared" ref="FA26:FA31" si="995">AVERAGE(EY15:FA15)</f>
        <v>#N/A</v>
      </c>
      <c r="FB26" s="96" t="e">
        <f t="shared" ref="FB26:FB31" si="996">AVERAGE(EZ15:FB15)</f>
        <v>#N/A</v>
      </c>
      <c r="FC26" s="96" t="e">
        <f t="shared" ref="FC26:FC31" si="997">AVERAGE(FA15:FC15)</f>
        <v>#N/A</v>
      </c>
      <c r="FD26" s="96" t="e">
        <f t="shared" ref="FD26:FD31" si="998">AVERAGE(FB15:FD15)</f>
        <v>#N/A</v>
      </c>
      <c r="FE26" s="96" t="e">
        <f t="shared" ref="FE26:FE31" si="999">AVERAGE(FC15:FE15)</f>
        <v>#N/A</v>
      </c>
      <c r="FF26" s="96" t="e">
        <f t="shared" ref="FF26:FF31" si="1000">AVERAGE(FD15:FF15)</f>
        <v>#N/A</v>
      </c>
      <c r="FG26" s="96" t="e">
        <f t="shared" ref="FG26:FG31" si="1001">AVERAGE(FE15:FG15)</f>
        <v>#N/A</v>
      </c>
      <c r="FH26" s="96" t="e">
        <f t="shared" ref="FH26:FH31" si="1002">AVERAGE(FF15:FH15)</f>
        <v>#N/A</v>
      </c>
      <c r="FI26" s="96" t="e">
        <f t="shared" ref="FI26:FI31" si="1003">AVERAGE(FG15:FI15)</f>
        <v>#N/A</v>
      </c>
      <c r="FJ26" s="96" t="e">
        <f t="shared" ref="FJ26:FJ31" si="1004">AVERAGE(FH15:FJ15)</f>
        <v>#N/A</v>
      </c>
      <c r="FK26" s="96" t="e">
        <f t="shared" ref="FK26:FK31" si="1005">AVERAGE(FI15:FK15)</f>
        <v>#N/A</v>
      </c>
      <c r="FL26" s="96" t="e">
        <f t="shared" ref="FL26:FL31" si="1006">AVERAGE(FJ15:FL15)</f>
        <v>#N/A</v>
      </c>
      <c r="FM26" s="96" t="e">
        <f t="shared" ref="FM26:FM31" si="1007">AVERAGE(FK15:FM15)</f>
        <v>#N/A</v>
      </c>
      <c r="FN26" s="96" t="e">
        <f t="shared" ref="FN26:FN31" si="1008">AVERAGE(FL15:FN15)</f>
        <v>#N/A</v>
      </c>
      <c r="FO26" s="96" t="e">
        <f t="shared" ref="FO26:FO31" si="1009">AVERAGE(FM15:FO15)</f>
        <v>#N/A</v>
      </c>
      <c r="FP26" s="96" t="e">
        <f t="shared" ref="FP26:FP31" si="1010">AVERAGE(FN15:FP15)</f>
        <v>#N/A</v>
      </c>
      <c r="FQ26" s="96" t="e">
        <f t="shared" ref="FQ26:FQ31" si="1011">AVERAGE(FO15:FQ15)</f>
        <v>#N/A</v>
      </c>
      <c r="FR26" s="96" t="e">
        <f t="shared" ref="FR26:FR31" si="1012">AVERAGE(FP15:FR15)</f>
        <v>#N/A</v>
      </c>
      <c r="FS26" s="96" t="e">
        <f t="shared" ref="FS26:FS31" si="1013">AVERAGE(FQ15:FS15)</f>
        <v>#N/A</v>
      </c>
      <c r="FT26" s="96" t="e">
        <f t="shared" ref="FT26:FT31" si="1014">AVERAGE(FR15:FT15)</f>
        <v>#N/A</v>
      </c>
      <c r="FU26" s="96" t="e">
        <f t="shared" ref="FU26:FU31" si="1015">AVERAGE(FS15:FU15)</f>
        <v>#N/A</v>
      </c>
      <c r="FV26" s="96" t="e">
        <f t="shared" ref="FV26:FV31" si="1016">AVERAGE(FT15:FV15)</f>
        <v>#N/A</v>
      </c>
      <c r="FW26" s="96" t="e">
        <f t="shared" ref="FW26:FW31" si="1017">AVERAGE(FU15:FW15)</f>
        <v>#N/A</v>
      </c>
      <c r="FX26" s="96" t="e">
        <f t="shared" ref="FX26:FX31" si="1018">AVERAGE(FV15:FX15)</f>
        <v>#N/A</v>
      </c>
      <c r="FY26" s="96" t="e">
        <f t="shared" ref="FY26:FY31" si="1019">AVERAGE(FW15:FY15)</f>
        <v>#N/A</v>
      </c>
      <c r="FZ26" s="96" t="e">
        <f t="shared" ref="FZ26:FZ31" si="1020">AVERAGE(FX15:FZ15)</f>
        <v>#N/A</v>
      </c>
      <c r="GA26" s="96" t="e">
        <f t="shared" ref="GA26:GA31" si="1021">AVERAGE(FY15:GA15)</f>
        <v>#N/A</v>
      </c>
      <c r="GB26" s="96" t="e">
        <f t="shared" ref="GB26:GB31" si="1022">AVERAGE(FZ15:GB15)</f>
        <v>#N/A</v>
      </c>
      <c r="GC26" s="96" t="e">
        <f t="shared" ref="GC26:GC31" si="1023">AVERAGE(GA15:GC15)</f>
        <v>#N/A</v>
      </c>
      <c r="GD26" s="96" t="e">
        <f t="shared" ref="GD26:GD31" si="1024">AVERAGE(GB15:GD15)</f>
        <v>#N/A</v>
      </c>
      <c r="GE26" s="96" t="e">
        <f t="shared" ref="GE26:GE31" si="1025">AVERAGE(GC15:GE15)</f>
        <v>#N/A</v>
      </c>
      <c r="GF26" s="96" t="e">
        <f t="shared" ref="GF26:GF31" si="1026">AVERAGE(GD15:GF15)</f>
        <v>#N/A</v>
      </c>
      <c r="GG26" s="96" t="e">
        <f t="shared" ref="GG26:GG31" si="1027">AVERAGE(GE15:GG15)</f>
        <v>#N/A</v>
      </c>
      <c r="GH26" s="96" t="e">
        <f t="shared" ref="GH26:GH31" si="1028">AVERAGE(GF15:GH15)</f>
        <v>#N/A</v>
      </c>
      <c r="GI26" s="96" t="e">
        <f t="shared" ref="GI26:GI31" si="1029">AVERAGE(GG15:GI15)</f>
        <v>#N/A</v>
      </c>
      <c r="GJ26" s="96" t="e">
        <f t="shared" ref="GJ26:GJ31" si="1030">AVERAGE(GH15:GJ15)</f>
        <v>#N/A</v>
      </c>
      <c r="GK26" s="96" t="e">
        <f t="shared" ref="GK26:GK31" si="1031">AVERAGE(GI15:GK15)</f>
        <v>#N/A</v>
      </c>
      <c r="GL26" s="96" t="e">
        <f t="shared" ref="GL26:GL31" si="1032">AVERAGE(GJ15:GL15)</f>
        <v>#N/A</v>
      </c>
      <c r="GM26" s="96" t="e">
        <f t="shared" ref="GM26:GM31" si="1033">AVERAGE(GK15:GM15)</f>
        <v>#N/A</v>
      </c>
      <c r="GN26" s="96" t="e">
        <f t="shared" ref="GN26:GN31" si="1034">AVERAGE(GL15:GN15)</f>
        <v>#N/A</v>
      </c>
      <c r="GO26" s="96" t="e">
        <f t="shared" ref="GO26:GO31" si="1035">AVERAGE(GM15:GO15)</f>
        <v>#N/A</v>
      </c>
      <c r="GP26" s="96" t="e">
        <f t="shared" ref="GP26:GP31" si="1036">AVERAGE(GN15:GP15)</f>
        <v>#N/A</v>
      </c>
      <c r="GQ26" s="96" t="e">
        <f t="shared" ref="GQ26:GQ31" si="1037">AVERAGE(GO15:GQ15)</f>
        <v>#N/A</v>
      </c>
      <c r="GR26" s="96" t="e">
        <f t="shared" ref="GR26:GR31" si="1038">AVERAGE(GP15:GR15)</f>
        <v>#N/A</v>
      </c>
      <c r="GS26" s="96" t="e">
        <f t="shared" ref="GS26:GS31" si="1039">AVERAGE(GQ15:GS15)</f>
        <v>#N/A</v>
      </c>
      <c r="GT26" s="96" t="e">
        <f t="shared" ref="GT26:GT31" si="1040">AVERAGE(GR15:GT15)</f>
        <v>#N/A</v>
      </c>
      <c r="GU26" s="96" t="e">
        <f t="shared" ref="GU26:GU31" si="1041">AVERAGE(GS15:GU15)</f>
        <v>#N/A</v>
      </c>
      <c r="GV26" s="96" t="e">
        <f t="shared" ref="GV26:GV31" si="1042">AVERAGE(GT15:GV15)</f>
        <v>#N/A</v>
      </c>
      <c r="GW26" s="96" t="e">
        <f t="shared" ref="GW26:GW31" si="1043">AVERAGE(GU15:GW15)</f>
        <v>#N/A</v>
      </c>
      <c r="GX26" s="96" t="e">
        <f t="shared" ref="GX26:GX31" si="1044">AVERAGE(GV15:GX15)</f>
        <v>#N/A</v>
      </c>
      <c r="GY26" s="96" t="e">
        <f t="shared" ref="GY26:GY31" si="1045">AVERAGE(GW15:GY15)</f>
        <v>#N/A</v>
      </c>
      <c r="GZ26" s="96" t="e">
        <f t="shared" ref="GZ26:GZ31" si="1046">AVERAGE(GX15:GZ15)</f>
        <v>#N/A</v>
      </c>
      <c r="HA26" s="96" t="e">
        <f t="shared" ref="HA26:HA31" si="1047">AVERAGE(GY15:HA15)</f>
        <v>#N/A</v>
      </c>
      <c r="HB26" s="96" t="e">
        <f t="shared" ref="HB26:HB31" si="1048">AVERAGE(GZ15:HB15)</f>
        <v>#N/A</v>
      </c>
      <c r="HC26" s="96" t="e">
        <f t="shared" ref="HC26:HC31" si="1049">AVERAGE(HA15:HC15)</f>
        <v>#N/A</v>
      </c>
      <c r="HD26" s="96" t="e">
        <f t="shared" ref="HD26:HD31" si="1050">AVERAGE(HB15:HD15)</f>
        <v>#N/A</v>
      </c>
      <c r="HE26" s="96" t="e">
        <f t="shared" ref="HE26:HE31" si="1051">AVERAGE(HC15:HE15)</f>
        <v>#N/A</v>
      </c>
      <c r="HF26" s="96" t="e">
        <f t="shared" ref="HF26:HF31" si="1052">AVERAGE(HD15:HF15)</f>
        <v>#N/A</v>
      </c>
      <c r="HG26" s="96" t="e">
        <f t="shared" ref="HG26:HG31" si="1053">AVERAGE(HE15:HG15)</f>
        <v>#N/A</v>
      </c>
      <c r="HH26" s="96" t="e">
        <f t="shared" ref="HH26:HH31" si="1054">AVERAGE(HF15:HH15)</f>
        <v>#N/A</v>
      </c>
      <c r="HI26" s="96" t="e">
        <f t="shared" ref="HI26:HI31" si="1055">AVERAGE(HG15:HI15)</f>
        <v>#N/A</v>
      </c>
      <c r="HJ26" s="96" t="e">
        <f t="shared" ref="HJ26:HJ31" si="1056">AVERAGE(HH15:HJ15)</f>
        <v>#N/A</v>
      </c>
      <c r="HK26" s="96" t="e">
        <f t="shared" ref="HK26:HK31" si="1057">AVERAGE(HI15:HK15)</f>
        <v>#N/A</v>
      </c>
      <c r="HL26" s="96" t="e">
        <f t="shared" ref="HL26:HL31" si="1058">AVERAGE(HJ15:HL15)</f>
        <v>#N/A</v>
      </c>
      <c r="HM26" s="96" t="e">
        <f t="shared" ref="HM26:HM31" si="1059">AVERAGE(HK15:HM15)</f>
        <v>#N/A</v>
      </c>
      <c r="HN26" s="96" t="e">
        <f t="shared" ref="HN26:HN31" si="1060">AVERAGE(HL15:HN15)</f>
        <v>#N/A</v>
      </c>
      <c r="HO26" s="96" t="e">
        <f t="shared" ref="HO26:HO31" si="1061">AVERAGE(HM15:HO15)</f>
        <v>#N/A</v>
      </c>
      <c r="HP26" s="96" t="e">
        <f t="shared" ref="HP26:HP31" si="1062">AVERAGE(HN15:HP15)</f>
        <v>#N/A</v>
      </c>
      <c r="HQ26" s="96" t="e">
        <f t="shared" ref="HQ26:HQ31" si="1063">AVERAGE(HO15:HQ15)</f>
        <v>#N/A</v>
      </c>
      <c r="HR26" s="96" t="e">
        <f t="shared" ref="HR26:HR31" si="1064">AVERAGE(HP15:HR15)</f>
        <v>#N/A</v>
      </c>
      <c r="HS26" s="96" t="e">
        <f t="shared" ref="HS26:HS31" si="1065">AVERAGE(HQ15:HS15)</f>
        <v>#N/A</v>
      </c>
      <c r="HT26" s="96" t="e">
        <f t="shared" ref="HT26:HT31" si="1066">AVERAGE(HR15:HT15)</f>
        <v>#N/A</v>
      </c>
      <c r="HU26" s="96" t="e">
        <f t="shared" ref="HU26:HU31" si="1067">AVERAGE(HS15:HU15)</f>
        <v>#N/A</v>
      </c>
      <c r="HV26" s="96" t="e">
        <f t="shared" ref="HV26:HV31" si="1068">AVERAGE(HT15:HV15)</f>
        <v>#N/A</v>
      </c>
      <c r="HW26" s="96" t="e">
        <f t="shared" ref="HW26:HW31" si="1069">AVERAGE(HU15:HW15)</f>
        <v>#N/A</v>
      </c>
      <c r="HX26" s="96" t="e">
        <f t="shared" ref="HX26:HX31" si="1070">AVERAGE(HV15:HX15)</f>
        <v>#N/A</v>
      </c>
      <c r="HY26" s="96" t="e">
        <f t="shared" ref="HY26:HY31" si="1071">AVERAGE(HW15:HY15)</f>
        <v>#N/A</v>
      </c>
      <c r="HZ26" s="96" t="e">
        <f t="shared" ref="HZ26:HZ31" si="1072">AVERAGE(HX15:HZ15)</f>
        <v>#N/A</v>
      </c>
      <c r="IA26" s="96" t="e">
        <f t="shared" ref="IA26:IA31" si="1073">AVERAGE(HY15:IA15)</f>
        <v>#N/A</v>
      </c>
      <c r="IB26" s="96" t="e">
        <f t="shared" ref="IB26:IB31" si="1074">AVERAGE(HZ15:IB15)</f>
        <v>#N/A</v>
      </c>
      <c r="IC26" s="96" t="e">
        <f t="shared" ref="IC26:IC31" si="1075">AVERAGE(IA15:IC15)</f>
        <v>#N/A</v>
      </c>
      <c r="ID26" s="96" t="e">
        <f t="shared" ref="ID26:ID31" si="1076">AVERAGE(IB15:ID15)</f>
        <v>#N/A</v>
      </c>
      <c r="IE26" s="96" t="e">
        <f t="shared" ref="IE26:IE31" si="1077">AVERAGE(IC15:IE15)</f>
        <v>#N/A</v>
      </c>
      <c r="IF26" s="96" t="e">
        <f t="shared" ref="IF26:IF31" si="1078">AVERAGE(ID15:IF15)</f>
        <v>#N/A</v>
      </c>
      <c r="IG26" s="96" t="e">
        <f t="shared" ref="IG26:IG31" si="1079">AVERAGE(IE15:IG15)</f>
        <v>#N/A</v>
      </c>
      <c r="IH26" s="96" t="e">
        <f t="shared" ref="IH26:IH31" si="1080">AVERAGE(IF15:IH15)</f>
        <v>#N/A</v>
      </c>
      <c r="II26" s="96" t="e">
        <f t="shared" ref="II26:II31" si="1081">AVERAGE(IG15:II15)</f>
        <v>#N/A</v>
      </c>
      <c r="IJ26" s="96" t="e">
        <f t="shared" ref="IJ26:IJ31" si="1082">AVERAGE(IH15:IJ15)</f>
        <v>#N/A</v>
      </c>
      <c r="IK26" s="96" t="e">
        <f t="shared" ref="IK26:IK31" si="1083">AVERAGE(II15:IK15)</f>
        <v>#N/A</v>
      </c>
      <c r="IL26" s="96" t="e">
        <f t="shared" ref="IL26:IL31" si="1084">AVERAGE(IJ15:IL15)</f>
        <v>#N/A</v>
      </c>
      <c r="IM26" s="96" t="e">
        <f t="shared" ref="IM26:IM31" si="1085">AVERAGE(IK15:IM15)</f>
        <v>#N/A</v>
      </c>
      <c r="IN26" s="96" t="e">
        <f t="shared" ref="IN26:IN31" si="1086">AVERAGE(IL15:IN15)</f>
        <v>#N/A</v>
      </c>
      <c r="IO26" s="96" t="e">
        <f t="shared" ref="IO26:IO31" si="1087">AVERAGE(IM15:IO15)</f>
        <v>#N/A</v>
      </c>
      <c r="IP26" s="96" t="e">
        <f t="shared" ref="IP26:IP31" si="1088">AVERAGE(IN15:IP15)</f>
        <v>#N/A</v>
      </c>
      <c r="IQ26" s="96" t="e">
        <f t="shared" ref="IQ26:IQ31" si="1089">AVERAGE(IO15:IQ15)</f>
        <v>#N/A</v>
      </c>
      <c r="IR26" s="96" t="e">
        <f t="shared" ref="IR26:IR31" si="1090">AVERAGE(IP15:IR15)</f>
        <v>#N/A</v>
      </c>
      <c r="IS26" s="96" t="e">
        <f t="shared" ref="IS26:IS31" si="1091">AVERAGE(IQ15:IS15)</f>
        <v>#N/A</v>
      </c>
      <c r="IT26" s="96" t="e">
        <f t="shared" ref="IT26:IT31" si="1092">AVERAGE(IR15:IT15)</f>
        <v>#N/A</v>
      </c>
      <c r="IU26" s="96" t="e">
        <f t="shared" ref="IU26:IU31" si="1093">AVERAGE(IS15:IU15)</f>
        <v>#N/A</v>
      </c>
      <c r="IV26" s="96" t="e">
        <f t="shared" ref="IV26:IV31" si="1094">AVERAGE(IT15:IV15)</f>
        <v>#N/A</v>
      </c>
      <c r="IW26" s="96" t="e">
        <f t="shared" ref="IW26:IW31" si="1095">AVERAGE(IU15:IW15)</f>
        <v>#N/A</v>
      </c>
      <c r="IX26" s="96" t="e">
        <f t="shared" ref="IX26:IX31" si="1096">AVERAGE(IV15:IX15)</f>
        <v>#N/A</v>
      </c>
      <c r="IY26" s="96" t="e">
        <f t="shared" ref="IY26:IY31" si="1097">AVERAGE(IW15:IY15)</f>
        <v>#N/A</v>
      </c>
      <c r="IZ26" s="96" t="e">
        <f t="shared" ref="IZ26:IZ31" si="1098">AVERAGE(IX15:IZ15)</f>
        <v>#N/A</v>
      </c>
      <c r="JA26" s="96" t="e">
        <f t="shared" ref="JA26:JA31" si="1099">AVERAGE(IY15:JA15)</f>
        <v>#N/A</v>
      </c>
      <c r="JB26" s="96" t="e">
        <f t="shared" ref="JB26:JB31" si="1100">AVERAGE(IZ15:JB15)</f>
        <v>#N/A</v>
      </c>
      <c r="JC26" s="96" t="e">
        <f t="shared" ref="JC26:JC31" si="1101">AVERAGE(JA15:JC15)</f>
        <v>#N/A</v>
      </c>
      <c r="JD26" s="96" t="e">
        <f t="shared" ref="JD26:JD31" si="1102">AVERAGE(JB15:JD15)</f>
        <v>#N/A</v>
      </c>
      <c r="JE26" s="96" t="e">
        <f t="shared" ref="JE26:JE31" si="1103">AVERAGE(JC15:JE15)</f>
        <v>#N/A</v>
      </c>
      <c r="JF26" s="96" t="e">
        <f t="shared" ref="JF26:JF31" si="1104">AVERAGE(JD15:JF15)</f>
        <v>#N/A</v>
      </c>
      <c r="JG26" s="96" t="e">
        <f t="shared" ref="JG26:JG31" si="1105">AVERAGE(JE15:JG15)</f>
        <v>#N/A</v>
      </c>
      <c r="JH26" s="96" t="e">
        <f t="shared" ref="JH26:JH31" si="1106">AVERAGE(JF15:JH15)</f>
        <v>#N/A</v>
      </c>
      <c r="JI26" s="96" t="e">
        <f t="shared" ref="JI26:JI31" si="1107">AVERAGE(JG15:JI15)</f>
        <v>#N/A</v>
      </c>
      <c r="JJ26" s="96" t="e">
        <f t="shared" ref="JJ26:JJ31" si="1108">AVERAGE(JH15:JJ15)</f>
        <v>#N/A</v>
      </c>
      <c r="JK26" s="96" t="e">
        <f t="shared" ref="JK26:JK31" si="1109">AVERAGE(JI15:JK15)</f>
        <v>#N/A</v>
      </c>
      <c r="JL26" s="96" t="e">
        <f t="shared" ref="JL26:JL31" si="1110">AVERAGE(JJ15:JL15)</f>
        <v>#N/A</v>
      </c>
      <c r="JM26" s="96" t="e">
        <f t="shared" ref="JM26:JM31" si="1111">AVERAGE(JK15:JM15)</f>
        <v>#N/A</v>
      </c>
      <c r="JN26" s="96" t="e">
        <f t="shared" ref="JN26:JN31" si="1112">AVERAGE(JL15:JN15)</f>
        <v>#N/A</v>
      </c>
      <c r="JO26" s="96" t="e">
        <f t="shared" ref="JO26:JO31" si="1113">AVERAGE(JM15:JO15)</f>
        <v>#N/A</v>
      </c>
      <c r="JP26" s="96" t="e">
        <f t="shared" ref="JP26:JP31" si="1114">AVERAGE(JN15:JP15)</f>
        <v>#N/A</v>
      </c>
      <c r="JQ26" s="96" t="e">
        <f t="shared" ref="JQ26:JQ31" si="1115">AVERAGE(JO15:JQ15)</f>
        <v>#N/A</v>
      </c>
      <c r="JR26" s="96" t="e">
        <f t="shared" ref="JR26:JR31" si="1116">AVERAGE(JP15:JR15)</f>
        <v>#N/A</v>
      </c>
      <c r="JS26" s="96" t="e">
        <f t="shared" ref="JS26:JS31" si="1117">AVERAGE(JQ15:JS15)</f>
        <v>#N/A</v>
      </c>
      <c r="JT26" s="96" t="e">
        <f t="shared" ref="JT26:JT31" si="1118">AVERAGE(JR15:JT15)</f>
        <v>#N/A</v>
      </c>
      <c r="JU26" s="96" t="e">
        <f t="shared" ref="JU26:JU31" si="1119">AVERAGE(JS15:JU15)</f>
        <v>#N/A</v>
      </c>
      <c r="JV26" s="96" t="e">
        <f t="shared" ref="JV26:JV31" si="1120">AVERAGE(JT15:JV15)</f>
        <v>#N/A</v>
      </c>
      <c r="JW26" s="96" t="e">
        <f t="shared" ref="JW26:JW31" si="1121">AVERAGE(JU15:JW15)</f>
        <v>#N/A</v>
      </c>
      <c r="JX26" s="96" t="e">
        <f t="shared" ref="JX26:JX31" si="1122">AVERAGE(JV15:JX15)</f>
        <v>#N/A</v>
      </c>
      <c r="JY26" s="96" t="e">
        <f t="shared" ref="JY26:JY31" si="1123">AVERAGE(JW15:JY15)</f>
        <v>#N/A</v>
      </c>
      <c r="JZ26" s="96" t="e">
        <f t="shared" ref="JZ26:JZ31" si="1124">AVERAGE(JX15:JZ15)</f>
        <v>#N/A</v>
      </c>
      <c r="KA26" s="96" t="e">
        <f t="shared" ref="KA26:KA31" si="1125">AVERAGE(JY15:KA15)</f>
        <v>#N/A</v>
      </c>
      <c r="KB26" s="96" t="e">
        <f t="shared" ref="KB26:KB31" si="1126">AVERAGE(JZ15:KB15)</f>
        <v>#N/A</v>
      </c>
      <c r="KC26" s="96" t="e">
        <f t="shared" ref="KC26:KC31" si="1127">AVERAGE(KA15:KC15)</f>
        <v>#N/A</v>
      </c>
      <c r="KD26" s="96" t="e">
        <f t="shared" ref="KD26:KD31" si="1128">AVERAGE(KB15:KD15)</f>
        <v>#N/A</v>
      </c>
      <c r="KE26" s="96" t="e">
        <f t="shared" ref="KE26:KE31" si="1129">AVERAGE(KC15:KE15)</f>
        <v>#N/A</v>
      </c>
      <c r="KF26" s="96" t="e">
        <f t="shared" ref="KF26:KF31" si="1130">AVERAGE(KD15:KF15)</f>
        <v>#N/A</v>
      </c>
      <c r="KG26" s="96" t="e">
        <f t="shared" ref="KG26:KG31" si="1131">AVERAGE(KE15:KG15)</f>
        <v>#N/A</v>
      </c>
      <c r="KH26" s="96" t="e">
        <f t="shared" ref="KH26:KH31" si="1132">AVERAGE(KF15:KH15)</f>
        <v>#N/A</v>
      </c>
      <c r="KI26" s="96" t="e">
        <f t="shared" ref="KI26:KI31" si="1133">AVERAGE(KG15:KI15)</f>
        <v>#N/A</v>
      </c>
      <c r="KJ26" s="96" t="e">
        <f t="shared" ref="KJ26:KJ31" si="1134">AVERAGE(KH15:KJ15)</f>
        <v>#N/A</v>
      </c>
      <c r="KK26" s="96" t="e">
        <f t="shared" ref="KK26:KK31" si="1135">AVERAGE(KI15:KK15)</f>
        <v>#N/A</v>
      </c>
      <c r="KL26" s="96" t="e">
        <f t="shared" ref="KL26:KL31" si="1136">AVERAGE(KJ15:KL15)</f>
        <v>#N/A</v>
      </c>
      <c r="KM26" s="96" t="e">
        <f t="shared" ref="KM26:KM31" si="1137">AVERAGE(KK15:KM15)</f>
        <v>#N/A</v>
      </c>
      <c r="KN26" s="96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6">
        <f t="shared" si="905"/>
        <v>0.27730844458753978</v>
      </c>
      <c r="H27" s="96">
        <f t="shared" si="899"/>
        <v>0.30905486789799852</v>
      </c>
      <c r="I27" s="96">
        <f t="shared" si="899"/>
        <v>0.32592878962534916</v>
      </c>
      <c r="J27" s="96">
        <f t="shared" si="899"/>
        <v>0.36180803461012689</v>
      </c>
      <c r="K27" s="96">
        <f t="shared" si="899"/>
        <v>0.37667167655774408</v>
      </c>
      <c r="L27" s="96">
        <f t="shared" si="899"/>
        <v>0.3971164895517923</v>
      </c>
      <c r="M27" s="96">
        <f t="shared" si="899"/>
        <v>0.38540222735636998</v>
      </c>
      <c r="N27" s="96">
        <f t="shared" si="899"/>
        <v>0.37655407085677989</v>
      </c>
      <c r="O27" s="96">
        <f t="shared" si="899"/>
        <v>0.3496888816877961</v>
      </c>
      <c r="P27" s="96">
        <f t="shared" si="899"/>
        <v>0.34523858509674149</v>
      </c>
      <c r="Q27" s="96">
        <f t="shared" si="899"/>
        <v>0.33639529633994886</v>
      </c>
      <c r="R27" s="96">
        <f t="shared" si="899"/>
        <v>0.33708318637107398</v>
      </c>
      <c r="S27" s="96">
        <f t="shared" si="899"/>
        <v>0.31883642443014487</v>
      </c>
      <c r="T27" s="96">
        <f t="shared" si="899"/>
        <v>0.29303766729474007</v>
      </c>
      <c r="U27" s="96">
        <f t="shared" si="899"/>
        <v>0.25703584206884211</v>
      </c>
      <c r="V27" s="96">
        <f t="shared" si="899"/>
        <v>0.2336185357636332</v>
      </c>
      <c r="W27" s="96">
        <f t="shared" si="899"/>
        <v>0.21451284086582767</v>
      </c>
      <c r="X27" s="96">
        <f t="shared" si="899"/>
        <v>0.19854934337023647</v>
      </c>
      <c r="Y27" s="96">
        <f t="shared" si="899"/>
        <v>0.19061454072048542</v>
      </c>
      <c r="Z27" s="96">
        <f t="shared" si="899"/>
        <v>0.18269977764241294</v>
      </c>
      <c r="AA27" s="96">
        <f t="shared" si="899"/>
        <v>0.17870463528197908</v>
      </c>
      <c r="AB27" s="96">
        <f t="shared" si="899"/>
        <v>0.17265293373357102</v>
      </c>
      <c r="AC27" s="96">
        <f t="shared" si="899"/>
        <v>0.16580891954168239</v>
      </c>
      <c r="AD27" s="96">
        <f t="shared" si="899"/>
        <v>0.15728816419507022</v>
      </c>
      <c r="AE27" s="96">
        <f t="shared" si="899"/>
        <v>0.14487171810785107</v>
      </c>
      <c r="AF27" s="96">
        <f t="shared" si="899"/>
        <v>0.13119574994724603</v>
      </c>
      <c r="AG27" s="96">
        <f t="shared" si="899"/>
        <v>0.11743200327857939</v>
      </c>
      <c r="AH27" s="96">
        <f t="shared" si="899"/>
        <v>0.10843251770590963</v>
      </c>
      <c r="AI27" s="96">
        <f t="shared" si="899"/>
        <v>0.10295557086879525</v>
      </c>
      <c r="AJ27" s="96">
        <f t="shared" si="899"/>
        <v>9.733432419401522E-2</v>
      </c>
      <c r="AK27" s="96">
        <f t="shared" si="899"/>
        <v>9.1024127711237426E-2</v>
      </c>
      <c r="AL27" s="96">
        <f t="shared" si="899"/>
        <v>8.4296685334128263E-2</v>
      </c>
      <c r="AM27" s="96">
        <f t="shared" si="899"/>
        <v>7.6609058384868867E-2</v>
      </c>
      <c r="AN27" s="96">
        <f t="shared" si="899"/>
        <v>6.9081544665080832E-2</v>
      </c>
      <c r="AO27" s="96">
        <f t="shared" si="899"/>
        <v>6.3169356125341622E-2</v>
      </c>
      <c r="AP27" s="96">
        <f t="shared" si="899"/>
        <v>5.7342041180588797E-2</v>
      </c>
      <c r="AQ27" s="96">
        <f t="shared" si="899"/>
        <v>5.1643920715594982E-2</v>
      </c>
      <c r="AR27" s="96">
        <f t="shared" si="899"/>
        <v>4.6464574336245734E-2</v>
      </c>
      <c r="AS27" s="96">
        <f t="shared" si="899"/>
        <v>4.2268163107496516E-2</v>
      </c>
      <c r="AT27" s="96">
        <f t="shared" si="899"/>
        <v>3.851392085448202E-2</v>
      </c>
      <c r="AU27" s="96">
        <f t="shared" si="899"/>
        <v>3.5970747508003033E-2</v>
      </c>
      <c r="AV27" s="96">
        <f t="shared" si="899"/>
        <v>3.4504497272847733E-2</v>
      </c>
      <c r="AW27" s="96">
        <f t="shared" si="899"/>
        <v>3.2862665823823946E-2</v>
      </c>
      <c r="AX27" s="96">
        <f t="shared" si="899"/>
        <v>3.1207253728140556E-2</v>
      </c>
      <c r="AY27" s="96">
        <f t="shared" si="899"/>
        <v>2.9690632860017201E-2</v>
      </c>
      <c r="AZ27" s="96">
        <f t="shared" si="899"/>
        <v>2.8887905302559618E-2</v>
      </c>
      <c r="BA27" s="96">
        <f t="shared" si="899"/>
        <v>2.7727107209036816E-2</v>
      </c>
      <c r="BB27" s="96">
        <f t="shared" si="899"/>
        <v>2.7159741456978265E-2</v>
      </c>
      <c r="BC27" s="96">
        <f t="shared" si="899"/>
        <v>2.6357752170186027E-2</v>
      </c>
      <c r="BD27" s="96">
        <f t="shared" si="899"/>
        <v>2.5408691671711409E-2</v>
      </c>
      <c r="BE27" s="96">
        <f t="shared" si="899"/>
        <v>2.3656326722708714E-2</v>
      </c>
      <c r="BF27" s="96">
        <f t="shared" si="899"/>
        <v>2.2247709103647189E-2</v>
      </c>
      <c r="BG27" s="96">
        <f t="shared" si="899"/>
        <v>2.1011309832060492E-2</v>
      </c>
      <c r="BH27" s="96" t="e">
        <f t="shared" si="899"/>
        <v>#N/A</v>
      </c>
      <c r="BI27" s="96" t="e">
        <f t="shared" si="899"/>
        <v>#N/A</v>
      </c>
      <c r="BJ27" s="96" t="e">
        <f t="shared" si="899"/>
        <v>#N/A</v>
      </c>
      <c r="BK27" s="96" t="e">
        <f t="shared" si="899"/>
        <v>#N/A</v>
      </c>
      <c r="BL27" s="96" t="e">
        <f t="shared" si="899"/>
        <v>#N/A</v>
      </c>
      <c r="BM27" s="96" t="e">
        <f t="shared" si="899"/>
        <v>#N/A</v>
      </c>
      <c r="BN27" s="96" t="e">
        <f t="shared" si="899"/>
        <v>#N/A</v>
      </c>
      <c r="BO27" s="96" t="e">
        <f t="shared" si="899"/>
        <v>#N/A</v>
      </c>
      <c r="BP27" s="96" t="e">
        <f t="shared" si="906"/>
        <v>#N/A</v>
      </c>
      <c r="BQ27" s="96" t="e">
        <f t="shared" si="907"/>
        <v>#N/A</v>
      </c>
      <c r="BR27" s="96" t="e">
        <f t="shared" si="908"/>
        <v>#N/A</v>
      </c>
      <c r="BS27" s="96" t="e">
        <f t="shared" si="909"/>
        <v>#N/A</v>
      </c>
      <c r="BT27" s="96" t="e">
        <f t="shared" si="910"/>
        <v>#N/A</v>
      </c>
      <c r="BU27" s="96" t="e">
        <f t="shared" si="911"/>
        <v>#N/A</v>
      </c>
      <c r="BV27" s="96" t="e">
        <f t="shared" si="912"/>
        <v>#N/A</v>
      </c>
      <c r="BW27" s="96" t="e">
        <f t="shared" si="913"/>
        <v>#N/A</v>
      </c>
      <c r="BX27" s="96" t="e">
        <f t="shared" si="914"/>
        <v>#N/A</v>
      </c>
      <c r="BY27" s="96" t="e">
        <f t="shared" si="915"/>
        <v>#N/A</v>
      </c>
      <c r="BZ27" s="96" t="e">
        <f t="shared" si="916"/>
        <v>#N/A</v>
      </c>
      <c r="CA27" s="96" t="e">
        <f t="shared" si="917"/>
        <v>#N/A</v>
      </c>
      <c r="CB27" s="96" t="e">
        <f t="shared" si="918"/>
        <v>#N/A</v>
      </c>
      <c r="CC27" s="96" t="e">
        <f t="shared" si="919"/>
        <v>#N/A</v>
      </c>
      <c r="CD27" s="96" t="e">
        <f t="shared" si="920"/>
        <v>#N/A</v>
      </c>
      <c r="CE27" s="96" t="e">
        <f t="shared" si="921"/>
        <v>#N/A</v>
      </c>
      <c r="CF27" s="96" t="e">
        <f t="shared" si="922"/>
        <v>#N/A</v>
      </c>
      <c r="CG27" s="96" t="e">
        <f t="shared" si="923"/>
        <v>#N/A</v>
      </c>
      <c r="CH27" s="96" t="e">
        <f t="shared" si="924"/>
        <v>#N/A</v>
      </c>
      <c r="CI27" s="96" t="e">
        <f t="shared" si="925"/>
        <v>#N/A</v>
      </c>
      <c r="CJ27" s="96" t="e">
        <f t="shared" si="926"/>
        <v>#N/A</v>
      </c>
      <c r="CK27" s="96" t="e">
        <f t="shared" si="927"/>
        <v>#N/A</v>
      </c>
      <c r="CL27" s="96" t="e">
        <f t="shared" si="928"/>
        <v>#N/A</v>
      </c>
      <c r="CM27" s="96" t="e">
        <f t="shared" si="929"/>
        <v>#N/A</v>
      </c>
      <c r="CN27" s="96" t="e">
        <f t="shared" si="930"/>
        <v>#N/A</v>
      </c>
      <c r="CO27" s="96" t="e">
        <f t="shared" si="931"/>
        <v>#N/A</v>
      </c>
      <c r="CP27" s="96" t="e">
        <f t="shared" si="932"/>
        <v>#N/A</v>
      </c>
      <c r="CQ27" s="96" t="e">
        <f t="shared" si="933"/>
        <v>#N/A</v>
      </c>
      <c r="CR27" s="96" t="e">
        <f t="shared" si="934"/>
        <v>#N/A</v>
      </c>
      <c r="CS27" s="96" t="e">
        <f t="shared" si="935"/>
        <v>#N/A</v>
      </c>
      <c r="CT27" s="96" t="e">
        <f t="shared" si="936"/>
        <v>#N/A</v>
      </c>
      <c r="CU27" s="96" t="e">
        <f t="shared" si="937"/>
        <v>#N/A</v>
      </c>
      <c r="CV27" s="96" t="e">
        <f t="shared" si="938"/>
        <v>#N/A</v>
      </c>
      <c r="CW27" s="96" t="e">
        <f t="shared" si="939"/>
        <v>#N/A</v>
      </c>
      <c r="CX27" s="96" t="e">
        <f t="shared" si="940"/>
        <v>#N/A</v>
      </c>
      <c r="CY27" s="96" t="e">
        <f t="shared" si="941"/>
        <v>#N/A</v>
      </c>
      <c r="CZ27" s="96" t="e">
        <f t="shared" si="942"/>
        <v>#N/A</v>
      </c>
      <c r="DA27" s="96" t="e">
        <f t="shared" si="943"/>
        <v>#N/A</v>
      </c>
      <c r="DB27" s="96" t="e">
        <f t="shared" si="944"/>
        <v>#N/A</v>
      </c>
      <c r="DC27" s="96" t="e">
        <f t="shared" si="945"/>
        <v>#N/A</v>
      </c>
      <c r="DD27" s="96" t="e">
        <f t="shared" si="946"/>
        <v>#N/A</v>
      </c>
      <c r="DE27" s="96" t="e">
        <f t="shared" si="947"/>
        <v>#N/A</v>
      </c>
      <c r="DF27" s="96" t="e">
        <f t="shared" si="948"/>
        <v>#N/A</v>
      </c>
      <c r="DG27" s="96" t="e">
        <f t="shared" si="949"/>
        <v>#N/A</v>
      </c>
      <c r="DH27" s="96" t="e">
        <f t="shared" si="950"/>
        <v>#N/A</v>
      </c>
      <c r="DI27" s="96" t="e">
        <f t="shared" si="951"/>
        <v>#N/A</v>
      </c>
      <c r="DJ27" s="96" t="e">
        <f t="shared" si="952"/>
        <v>#N/A</v>
      </c>
      <c r="DK27" s="96" t="e">
        <f t="shared" si="953"/>
        <v>#N/A</v>
      </c>
      <c r="DL27" s="96" t="e">
        <f t="shared" si="954"/>
        <v>#N/A</v>
      </c>
      <c r="DM27" s="96" t="e">
        <f t="shared" si="955"/>
        <v>#N/A</v>
      </c>
      <c r="DN27" s="96" t="e">
        <f t="shared" si="956"/>
        <v>#N/A</v>
      </c>
      <c r="DO27" s="96" t="e">
        <f t="shared" si="957"/>
        <v>#N/A</v>
      </c>
      <c r="DP27" s="96" t="e">
        <f t="shared" si="958"/>
        <v>#N/A</v>
      </c>
      <c r="DQ27" s="96" t="e">
        <f t="shared" si="959"/>
        <v>#N/A</v>
      </c>
      <c r="DR27" s="96" t="e">
        <f t="shared" si="960"/>
        <v>#N/A</v>
      </c>
      <c r="DS27" s="96" t="e">
        <f t="shared" si="961"/>
        <v>#N/A</v>
      </c>
      <c r="DT27" s="96" t="e">
        <f t="shared" si="962"/>
        <v>#N/A</v>
      </c>
      <c r="DU27" s="96" t="e">
        <f t="shared" si="963"/>
        <v>#N/A</v>
      </c>
      <c r="DV27" s="96" t="e">
        <f t="shared" si="964"/>
        <v>#N/A</v>
      </c>
      <c r="DW27" s="96" t="e">
        <f t="shared" si="965"/>
        <v>#N/A</v>
      </c>
      <c r="DX27" s="96" t="e">
        <f t="shared" si="966"/>
        <v>#N/A</v>
      </c>
      <c r="DY27" s="96" t="e">
        <f t="shared" si="967"/>
        <v>#N/A</v>
      </c>
      <c r="DZ27" s="96" t="e">
        <f t="shared" si="968"/>
        <v>#N/A</v>
      </c>
      <c r="EA27" s="96" t="e">
        <f t="shared" si="969"/>
        <v>#N/A</v>
      </c>
      <c r="EB27" s="96" t="e">
        <f t="shared" si="970"/>
        <v>#N/A</v>
      </c>
      <c r="EC27" s="96" t="e">
        <f t="shared" si="971"/>
        <v>#N/A</v>
      </c>
      <c r="ED27" s="96" t="e">
        <f t="shared" si="972"/>
        <v>#N/A</v>
      </c>
      <c r="EE27" s="96" t="e">
        <f t="shared" si="973"/>
        <v>#N/A</v>
      </c>
      <c r="EF27" s="96" t="e">
        <f t="shared" si="974"/>
        <v>#N/A</v>
      </c>
      <c r="EG27" s="96" t="e">
        <f t="shared" si="975"/>
        <v>#N/A</v>
      </c>
      <c r="EH27" s="96" t="e">
        <f t="shared" si="976"/>
        <v>#N/A</v>
      </c>
      <c r="EI27" s="96" t="e">
        <f t="shared" si="977"/>
        <v>#N/A</v>
      </c>
      <c r="EJ27" s="96" t="e">
        <f t="shared" si="978"/>
        <v>#N/A</v>
      </c>
      <c r="EK27" s="96" t="e">
        <f t="shared" si="979"/>
        <v>#N/A</v>
      </c>
      <c r="EL27" s="96" t="e">
        <f t="shared" si="980"/>
        <v>#N/A</v>
      </c>
      <c r="EM27" s="96" t="e">
        <f t="shared" si="981"/>
        <v>#N/A</v>
      </c>
      <c r="EN27" s="96" t="e">
        <f t="shared" si="982"/>
        <v>#N/A</v>
      </c>
      <c r="EO27" s="96" t="e">
        <f t="shared" si="983"/>
        <v>#N/A</v>
      </c>
      <c r="EP27" s="96" t="e">
        <f t="shared" si="984"/>
        <v>#N/A</v>
      </c>
      <c r="EQ27" s="96" t="e">
        <f t="shared" si="985"/>
        <v>#N/A</v>
      </c>
      <c r="ER27" s="96" t="e">
        <f t="shared" si="986"/>
        <v>#N/A</v>
      </c>
      <c r="ES27" s="96" t="e">
        <f t="shared" si="987"/>
        <v>#N/A</v>
      </c>
      <c r="ET27" s="96" t="e">
        <f t="shared" si="988"/>
        <v>#N/A</v>
      </c>
      <c r="EU27" s="96" t="e">
        <f t="shared" si="989"/>
        <v>#N/A</v>
      </c>
      <c r="EV27" s="96" t="e">
        <f t="shared" si="990"/>
        <v>#N/A</v>
      </c>
      <c r="EW27" s="96" t="e">
        <f t="shared" si="991"/>
        <v>#N/A</v>
      </c>
      <c r="EX27" s="96" t="e">
        <f t="shared" si="992"/>
        <v>#N/A</v>
      </c>
      <c r="EY27" s="96" t="e">
        <f t="shared" si="993"/>
        <v>#N/A</v>
      </c>
      <c r="EZ27" s="96" t="e">
        <f t="shared" si="994"/>
        <v>#N/A</v>
      </c>
      <c r="FA27" s="96" t="e">
        <f t="shared" si="995"/>
        <v>#N/A</v>
      </c>
      <c r="FB27" s="96" t="e">
        <f t="shared" si="996"/>
        <v>#N/A</v>
      </c>
      <c r="FC27" s="96" t="e">
        <f t="shared" si="997"/>
        <v>#N/A</v>
      </c>
      <c r="FD27" s="96" t="e">
        <f t="shared" si="998"/>
        <v>#N/A</v>
      </c>
      <c r="FE27" s="96" t="e">
        <f t="shared" si="999"/>
        <v>#N/A</v>
      </c>
      <c r="FF27" s="96" t="e">
        <f t="shared" si="1000"/>
        <v>#N/A</v>
      </c>
      <c r="FG27" s="96" t="e">
        <f t="shared" si="1001"/>
        <v>#N/A</v>
      </c>
      <c r="FH27" s="96" t="e">
        <f t="shared" si="1002"/>
        <v>#N/A</v>
      </c>
      <c r="FI27" s="96" t="e">
        <f t="shared" si="1003"/>
        <v>#N/A</v>
      </c>
      <c r="FJ27" s="96" t="e">
        <f t="shared" si="1004"/>
        <v>#N/A</v>
      </c>
      <c r="FK27" s="96" t="e">
        <f t="shared" si="1005"/>
        <v>#N/A</v>
      </c>
      <c r="FL27" s="96" t="e">
        <f t="shared" si="1006"/>
        <v>#N/A</v>
      </c>
      <c r="FM27" s="96" t="e">
        <f t="shared" si="1007"/>
        <v>#N/A</v>
      </c>
      <c r="FN27" s="96" t="e">
        <f t="shared" si="1008"/>
        <v>#N/A</v>
      </c>
      <c r="FO27" s="96" t="e">
        <f t="shared" si="1009"/>
        <v>#N/A</v>
      </c>
      <c r="FP27" s="96" t="e">
        <f t="shared" si="1010"/>
        <v>#N/A</v>
      </c>
      <c r="FQ27" s="96" t="e">
        <f t="shared" si="1011"/>
        <v>#N/A</v>
      </c>
      <c r="FR27" s="96" t="e">
        <f t="shared" si="1012"/>
        <v>#N/A</v>
      </c>
      <c r="FS27" s="96" t="e">
        <f t="shared" si="1013"/>
        <v>#N/A</v>
      </c>
      <c r="FT27" s="96" t="e">
        <f t="shared" si="1014"/>
        <v>#N/A</v>
      </c>
      <c r="FU27" s="96" t="e">
        <f t="shared" si="1015"/>
        <v>#N/A</v>
      </c>
      <c r="FV27" s="96" t="e">
        <f t="shared" si="1016"/>
        <v>#N/A</v>
      </c>
      <c r="FW27" s="96" t="e">
        <f t="shared" si="1017"/>
        <v>#N/A</v>
      </c>
      <c r="FX27" s="96" t="e">
        <f t="shared" si="1018"/>
        <v>#N/A</v>
      </c>
      <c r="FY27" s="96" t="e">
        <f t="shared" si="1019"/>
        <v>#N/A</v>
      </c>
      <c r="FZ27" s="96" t="e">
        <f t="shared" si="1020"/>
        <v>#N/A</v>
      </c>
      <c r="GA27" s="96" t="e">
        <f t="shared" si="1021"/>
        <v>#N/A</v>
      </c>
      <c r="GB27" s="96" t="e">
        <f t="shared" si="1022"/>
        <v>#N/A</v>
      </c>
      <c r="GC27" s="96" t="e">
        <f t="shared" si="1023"/>
        <v>#N/A</v>
      </c>
      <c r="GD27" s="96" t="e">
        <f t="shared" si="1024"/>
        <v>#N/A</v>
      </c>
      <c r="GE27" s="96" t="e">
        <f t="shared" si="1025"/>
        <v>#N/A</v>
      </c>
      <c r="GF27" s="96" t="e">
        <f t="shared" si="1026"/>
        <v>#N/A</v>
      </c>
      <c r="GG27" s="96" t="e">
        <f t="shared" si="1027"/>
        <v>#N/A</v>
      </c>
      <c r="GH27" s="96" t="e">
        <f t="shared" si="1028"/>
        <v>#N/A</v>
      </c>
      <c r="GI27" s="96" t="e">
        <f t="shared" si="1029"/>
        <v>#N/A</v>
      </c>
      <c r="GJ27" s="96" t="e">
        <f t="shared" si="1030"/>
        <v>#N/A</v>
      </c>
      <c r="GK27" s="96" t="e">
        <f t="shared" si="1031"/>
        <v>#N/A</v>
      </c>
      <c r="GL27" s="96" t="e">
        <f t="shared" si="1032"/>
        <v>#N/A</v>
      </c>
      <c r="GM27" s="96" t="e">
        <f t="shared" si="1033"/>
        <v>#N/A</v>
      </c>
      <c r="GN27" s="96" t="e">
        <f t="shared" si="1034"/>
        <v>#N/A</v>
      </c>
      <c r="GO27" s="96" t="e">
        <f t="shared" si="1035"/>
        <v>#N/A</v>
      </c>
      <c r="GP27" s="96" t="e">
        <f t="shared" si="1036"/>
        <v>#N/A</v>
      </c>
      <c r="GQ27" s="96" t="e">
        <f t="shared" si="1037"/>
        <v>#N/A</v>
      </c>
      <c r="GR27" s="96" t="e">
        <f t="shared" si="1038"/>
        <v>#N/A</v>
      </c>
      <c r="GS27" s="96" t="e">
        <f t="shared" si="1039"/>
        <v>#N/A</v>
      </c>
      <c r="GT27" s="96" t="e">
        <f t="shared" si="1040"/>
        <v>#N/A</v>
      </c>
      <c r="GU27" s="96" t="e">
        <f t="shared" si="1041"/>
        <v>#N/A</v>
      </c>
      <c r="GV27" s="96" t="e">
        <f t="shared" si="1042"/>
        <v>#N/A</v>
      </c>
      <c r="GW27" s="96" t="e">
        <f t="shared" si="1043"/>
        <v>#N/A</v>
      </c>
      <c r="GX27" s="96" t="e">
        <f t="shared" si="1044"/>
        <v>#N/A</v>
      </c>
      <c r="GY27" s="96" t="e">
        <f t="shared" si="1045"/>
        <v>#N/A</v>
      </c>
      <c r="GZ27" s="96" t="e">
        <f t="shared" si="1046"/>
        <v>#N/A</v>
      </c>
      <c r="HA27" s="96" t="e">
        <f t="shared" si="1047"/>
        <v>#N/A</v>
      </c>
      <c r="HB27" s="96" t="e">
        <f t="shared" si="1048"/>
        <v>#N/A</v>
      </c>
      <c r="HC27" s="96" t="e">
        <f t="shared" si="1049"/>
        <v>#N/A</v>
      </c>
      <c r="HD27" s="96" t="e">
        <f t="shared" si="1050"/>
        <v>#N/A</v>
      </c>
      <c r="HE27" s="96" t="e">
        <f t="shared" si="1051"/>
        <v>#N/A</v>
      </c>
      <c r="HF27" s="96" t="e">
        <f t="shared" si="1052"/>
        <v>#N/A</v>
      </c>
      <c r="HG27" s="96" t="e">
        <f t="shared" si="1053"/>
        <v>#N/A</v>
      </c>
      <c r="HH27" s="96" t="e">
        <f t="shared" si="1054"/>
        <v>#N/A</v>
      </c>
      <c r="HI27" s="96" t="e">
        <f t="shared" si="1055"/>
        <v>#N/A</v>
      </c>
      <c r="HJ27" s="96" t="e">
        <f t="shared" si="1056"/>
        <v>#N/A</v>
      </c>
      <c r="HK27" s="96" t="e">
        <f t="shared" si="1057"/>
        <v>#N/A</v>
      </c>
      <c r="HL27" s="96" t="e">
        <f t="shared" si="1058"/>
        <v>#N/A</v>
      </c>
      <c r="HM27" s="96" t="e">
        <f t="shared" si="1059"/>
        <v>#N/A</v>
      </c>
      <c r="HN27" s="96" t="e">
        <f t="shared" si="1060"/>
        <v>#N/A</v>
      </c>
      <c r="HO27" s="96" t="e">
        <f t="shared" si="1061"/>
        <v>#N/A</v>
      </c>
      <c r="HP27" s="96" t="e">
        <f t="shared" si="1062"/>
        <v>#N/A</v>
      </c>
      <c r="HQ27" s="96" t="e">
        <f t="shared" si="1063"/>
        <v>#N/A</v>
      </c>
      <c r="HR27" s="96" t="e">
        <f t="shared" si="1064"/>
        <v>#N/A</v>
      </c>
      <c r="HS27" s="96" t="e">
        <f t="shared" si="1065"/>
        <v>#N/A</v>
      </c>
      <c r="HT27" s="96" t="e">
        <f t="shared" si="1066"/>
        <v>#N/A</v>
      </c>
      <c r="HU27" s="96" t="e">
        <f t="shared" si="1067"/>
        <v>#N/A</v>
      </c>
      <c r="HV27" s="96" t="e">
        <f t="shared" si="1068"/>
        <v>#N/A</v>
      </c>
      <c r="HW27" s="96" t="e">
        <f t="shared" si="1069"/>
        <v>#N/A</v>
      </c>
      <c r="HX27" s="96" t="e">
        <f t="shared" si="1070"/>
        <v>#N/A</v>
      </c>
      <c r="HY27" s="96" t="e">
        <f t="shared" si="1071"/>
        <v>#N/A</v>
      </c>
      <c r="HZ27" s="96" t="e">
        <f t="shared" si="1072"/>
        <v>#N/A</v>
      </c>
      <c r="IA27" s="96" t="e">
        <f t="shared" si="1073"/>
        <v>#N/A</v>
      </c>
      <c r="IB27" s="96" t="e">
        <f t="shared" si="1074"/>
        <v>#N/A</v>
      </c>
      <c r="IC27" s="96" t="e">
        <f t="shared" si="1075"/>
        <v>#N/A</v>
      </c>
      <c r="ID27" s="96" t="e">
        <f t="shared" si="1076"/>
        <v>#N/A</v>
      </c>
      <c r="IE27" s="96" t="e">
        <f t="shared" si="1077"/>
        <v>#N/A</v>
      </c>
      <c r="IF27" s="96" t="e">
        <f t="shared" si="1078"/>
        <v>#N/A</v>
      </c>
      <c r="IG27" s="96" t="e">
        <f t="shared" si="1079"/>
        <v>#N/A</v>
      </c>
      <c r="IH27" s="96" t="e">
        <f t="shared" si="1080"/>
        <v>#N/A</v>
      </c>
      <c r="II27" s="96" t="e">
        <f t="shared" si="1081"/>
        <v>#N/A</v>
      </c>
      <c r="IJ27" s="96" t="e">
        <f t="shared" si="1082"/>
        <v>#N/A</v>
      </c>
      <c r="IK27" s="96" t="e">
        <f t="shared" si="1083"/>
        <v>#N/A</v>
      </c>
      <c r="IL27" s="96" t="e">
        <f t="shared" si="1084"/>
        <v>#N/A</v>
      </c>
      <c r="IM27" s="96" t="e">
        <f t="shared" si="1085"/>
        <v>#N/A</v>
      </c>
      <c r="IN27" s="96" t="e">
        <f t="shared" si="1086"/>
        <v>#N/A</v>
      </c>
      <c r="IO27" s="96" t="e">
        <f t="shared" si="1087"/>
        <v>#N/A</v>
      </c>
      <c r="IP27" s="96" t="e">
        <f t="shared" si="1088"/>
        <v>#N/A</v>
      </c>
      <c r="IQ27" s="96" t="e">
        <f t="shared" si="1089"/>
        <v>#N/A</v>
      </c>
      <c r="IR27" s="96" t="e">
        <f t="shared" si="1090"/>
        <v>#N/A</v>
      </c>
      <c r="IS27" s="96" t="e">
        <f t="shared" si="1091"/>
        <v>#N/A</v>
      </c>
      <c r="IT27" s="96" t="e">
        <f t="shared" si="1092"/>
        <v>#N/A</v>
      </c>
      <c r="IU27" s="96" t="e">
        <f t="shared" si="1093"/>
        <v>#N/A</v>
      </c>
      <c r="IV27" s="96" t="e">
        <f t="shared" si="1094"/>
        <v>#N/A</v>
      </c>
      <c r="IW27" s="96" t="e">
        <f t="shared" si="1095"/>
        <v>#N/A</v>
      </c>
      <c r="IX27" s="96" t="e">
        <f t="shared" si="1096"/>
        <v>#N/A</v>
      </c>
      <c r="IY27" s="96" t="e">
        <f t="shared" si="1097"/>
        <v>#N/A</v>
      </c>
      <c r="IZ27" s="96" t="e">
        <f t="shared" si="1098"/>
        <v>#N/A</v>
      </c>
      <c r="JA27" s="96" t="e">
        <f t="shared" si="1099"/>
        <v>#N/A</v>
      </c>
      <c r="JB27" s="96" t="e">
        <f t="shared" si="1100"/>
        <v>#N/A</v>
      </c>
      <c r="JC27" s="96" t="e">
        <f t="shared" si="1101"/>
        <v>#N/A</v>
      </c>
      <c r="JD27" s="96" t="e">
        <f t="shared" si="1102"/>
        <v>#N/A</v>
      </c>
      <c r="JE27" s="96" t="e">
        <f t="shared" si="1103"/>
        <v>#N/A</v>
      </c>
      <c r="JF27" s="96" t="e">
        <f t="shared" si="1104"/>
        <v>#N/A</v>
      </c>
      <c r="JG27" s="96" t="e">
        <f t="shared" si="1105"/>
        <v>#N/A</v>
      </c>
      <c r="JH27" s="96" t="e">
        <f t="shared" si="1106"/>
        <v>#N/A</v>
      </c>
      <c r="JI27" s="96" t="e">
        <f t="shared" si="1107"/>
        <v>#N/A</v>
      </c>
      <c r="JJ27" s="96" t="e">
        <f t="shared" si="1108"/>
        <v>#N/A</v>
      </c>
      <c r="JK27" s="96" t="e">
        <f t="shared" si="1109"/>
        <v>#N/A</v>
      </c>
      <c r="JL27" s="96" t="e">
        <f t="shared" si="1110"/>
        <v>#N/A</v>
      </c>
      <c r="JM27" s="96" t="e">
        <f t="shared" si="1111"/>
        <v>#N/A</v>
      </c>
      <c r="JN27" s="96" t="e">
        <f t="shared" si="1112"/>
        <v>#N/A</v>
      </c>
      <c r="JO27" s="96" t="e">
        <f t="shared" si="1113"/>
        <v>#N/A</v>
      </c>
      <c r="JP27" s="96" t="e">
        <f t="shared" si="1114"/>
        <v>#N/A</v>
      </c>
      <c r="JQ27" s="96" t="e">
        <f t="shared" si="1115"/>
        <v>#N/A</v>
      </c>
      <c r="JR27" s="96" t="e">
        <f t="shared" si="1116"/>
        <v>#N/A</v>
      </c>
      <c r="JS27" s="96" t="e">
        <f t="shared" si="1117"/>
        <v>#N/A</v>
      </c>
      <c r="JT27" s="96" t="e">
        <f t="shared" si="1118"/>
        <v>#N/A</v>
      </c>
      <c r="JU27" s="96" t="e">
        <f t="shared" si="1119"/>
        <v>#N/A</v>
      </c>
      <c r="JV27" s="96" t="e">
        <f t="shared" si="1120"/>
        <v>#N/A</v>
      </c>
      <c r="JW27" s="96" t="e">
        <f t="shared" si="1121"/>
        <v>#N/A</v>
      </c>
      <c r="JX27" s="96" t="e">
        <f t="shared" si="1122"/>
        <v>#N/A</v>
      </c>
      <c r="JY27" s="96" t="e">
        <f t="shared" si="1123"/>
        <v>#N/A</v>
      </c>
      <c r="JZ27" s="96" t="e">
        <f t="shared" si="1124"/>
        <v>#N/A</v>
      </c>
      <c r="KA27" s="96" t="e">
        <f t="shared" si="1125"/>
        <v>#N/A</v>
      </c>
      <c r="KB27" s="96" t="e">
        <f t="shared" si="1126"/>
        <v>#N/A</v>
      </c>
      <c r="KC27" s="96" t="e">
        <f t="shared" si="1127"/>
        <v>#N/A</v>
      </c>
      <c r="KD27" s="96" t="e">
        <f t="shared" si="1128"/>
        <v>#N/A</v>
      </c>
      <c r="KE27" s="96" t="e">
        <f t="shared" si="1129"/>
        <v>#N/A</v>
      </c>
      <c r="KF27" s="96" t="e">
        <f t="shared" si="1130"/>
        <v>#N/A</v>
      </c>
      <c r="KG27" s="96" t="e">
        <f t="shared" si="1131"/>
        <v>#N/A</v>
      </c>
      <c r="KH27" s="96" t="e">
        <f t="shared" si="1132"/>
        <v>#N/A</v>
      </c>
      <c r="KI27" s="96" t="e">
        <f t="shared" si="1133"/>
        <v>#N/A</v>
      </c>
      <c r="KJ27" s="96" t="e">
        <f t="shared" si="1134"/>
        <v>#N/A</v>
      </c>
      <c r="KK27" s="96" t="e">
        <f t="shared" si="1135"/>
        <v>#N/A</v>
      </c>
      <c r="KL27" s="96" t="e">
        <f t="shared" si="1136"/>
        <v>#N/A</v>
      </c>
      <c r="KM27" s="96" t="e">
        <f t="shared" si="1137"/>
        <v>#N/A</v>
      </c>
      <c r="KN27" s="96" t="e">
        <f t="shared" si="1138"/>
        <v>#N/A</v>
      </c>
    </row>
    <row r="28" spans="1:300" x14ac:dyDescent="0.3">
      <c r="A28" t="str">
        <f t="shared" si="904"/>
        <v>China</v>
      </c>
      <c r="G28" s="96">
        <f t="shared" si="905"/>
        <v>0.36984991212006024</v>
      </c>
      <c r="H28" s="96">
        <f t="shared" si="899"/>
        <v>0.42857697689043939</v>
      </c>
      <c r="I28" s="96">
        <f t="shared" si="899"/>
        <v>0.41439787262929412</v>
      </c>
      <c r="J28" s="96">
        <f t="shared" si="899"/>
        <v>0.3991769466940735</v>
      </c>
      <c r="K28" s="96">
        <f t="shared" si="899"/>
        <v>0.33883764250940512</v>
      </c>
      <c r="L28" s="96">
        <f t="shared" si="899"/>
        <v>0.29636688813953627</v>
      </c>
      <c r="M28" s="96">
        <f t="shared" si="899"/>
        <v>0.26322092582769097</v>
      </c>
      <c r="N28" s="96">
        <f t="shared" si="899"/>
        <v>0.24831177783738712</v>
      </c>
      <c r="O28" s="96">
        <f t="shared" si="899"/>
        <v>0.24038869790692963</v>
      </c>
      <c r="P28" s="96">
        <f t="shared" si="899"/>
        <v>0.23699860645815449</v>
      </c>
      <c r="Q28" s="96">
        <f t="shared" si="899"/>
        <v>0.21504438982598181</v>
      </c>
      <c r="R28" s="96">
        <f t="shared" si="899"/>
        <v>0.18589924576493341</v>
      </c>
      <c r="S28" s="96">
        <f t="shared" si="899"/>
        <v>0.15979612354674519</v>
      </c>
      <c r="T28" s="96">
        <f t="shared" si="899"/>
        <v>0.13792777949376078</v>
      </c>
      <c r="U28" s="96">
        <f t="shared" si="899"/>
        <v>0.13026526202192681</v>
      </c>
      <c r="V28" s="96">
        <f t="shared" si="899"/>
        <v>0.12460332434510442</v>
      </c>
      <c r="W28" s="96">
        <f t="shared" si="899"/>
        <v>0.11204305599300161</v>
      </c>
      <c r="X28" s="96">
        <f t="shared" si="899"/>
        <v>0.1079122731604832</v>
      </c>
      <c r="Y28" s="96">
        <f t="shared" si="899"/>
        <v>0.10462445796893098</v>
      </c>
      <c r="Z28" s="96">
        <f t="shared" si="899"/>
        <v>0.10863457849710063</v>
      </c>
      <c r="AA28" s="96">
        <f t="shared" si="899"/>
        <v>0.10359551109273298</v>
      </c>
      <c r="AB28" s="96">
        <f t="shared" si="899"/>
        <v>0.10307000830647646</v>
      </c>
      <c r="AC28" s="96">
        <f t="shared" si="899"/>
        <v>9.4618026425308477E-2</v>
      </c>
      <c r="AD28" s="96">
        <f t="shared" si="899"/>
        <v>8.5063082558198611E-2</v>
      </c>
      <c r="AE28" s="96">
        <f t="shared" si="899"/>
        <v>6.9512143039497223E-2</v>
      </c>
      <c r="AF28" s="96">
        <f t="shared" si="899"/>
        <v>5.9321651043748425E-2</v>
      </c>
      <c r="AG28" s="96">
        <f t="shared" si="899"/>
        <v>5.5098251004150077E-2</v>
      </c>
      <c r="AH28" s="96">
        <f t="shared" si="899"/>
        <v>4.826314073266761E-2</v>
      </c>
      <c r="AI28" s="96">
        <f t="shared" si="899"/>
        <v>4.597744406506258E-2</v>
      </c>
      <c r="AJ28" s="96">
        <f t="shared" si="899"/>
        <v>3.9294347515847296E-2</v>
      </c>
      <c r="AK28" s="96">
        <f t="shared" si="899"/>
        <v>3.8916205845652696E-2</v>
      </c>
      <c r="AL28" s="96">
        <f t="shared" si="899"/>
        <v>3.2917271633625088E-2</v>
      </c>
      <c r="AM28" s="96">
        <f t="shared" si="899"/>
        <v>2.998711768448999E-2</v>
      </c>
      <c r="AN28" s="96">
        <f t="shared" si="899"/>
        <v>2.2800719179900081E-2</v>
      </c>
      <c r="AO28" s="96">
        <f t="shared" si="899"/>
        <v>1.9938768555756308E-2</v>
      </c>
      <c r="AP28" s="96">
        <f t="shared" si="899"/>
        <v>1.5721197604866344E-2</v>
      </c>
      <c r="AQ28" s="96">
        <f t="shared" si="899"/>
        <v>1.4466760415312288E-2</v>
      </c>
      <c r="AR28" s="96">
        <f t="shared" si="899"/>
        <v>1.3931449971518553E-2</v>
      </c>
      <c r="AS28" s="96">
        <f t="shared" si="899"/>
        <v>1.331370576197218E-2</v>
      </c>
      <c r="AT28" s="96">
        <f t="shared" si="899"/>
        <v>1.2471013582985005E-2</v>
      </c>
      <c r="AU28" s="96">
        <f t="shared" si="899"/>
        <v>1.1520652724725577E-2</v>
      </c>
      <c r="AV28" s="96">
        <f t="shared" si="899"/>
        <v>1.0830450737142247E-2</v>
      </c>
      <c r="AW28" s="96">
        <f t="shared" si="899"/>
        <v>1.0001928488745001E-2</v>
      </c>
      <c r="AX28" s="96">
        <f t="shared" si="899"/>
        <v>9.1609572949685383E-3</v>
      </c>
      <c r="AY28" s="96">
        <f t="shared" si="899"/>
        <v>8.2934336289062962E-3</v>
      </c>
      <c r="AZ28" s="96">
        <f t="shared" si="899"/>
        <v>7.3641502339187133E-3</v>
      </c>
      <c r="BA28" s="96">
        <f t="shared" si="899"/>
        <v>6.3692691803052997E-3</v>
      </c>
      <c r="BB28" s="96">
        <f t="shared" si="899"/>
        <v>5.3264320995709546E-3</v>
      </c>
      <c r="BC28" s="96">
        <f t="shared" si="899"/>
        <v>4.5323029637635388E-3</v>
      </c>
      <c r="BD28" s="96">
        <f t="shared" si="899"/>
        <v>4.0021413163902802E-3</v>
      </c>
      <c r="BE28" s="96">
        <f t="shared" si="899"/>
        <v>3.7312520504316402E-3</v>
      </c>
      <c r="BF28" s="96">
        <f t="shared" si="899"/>
        <v>3.6520847522253006E-3</v>
      </c>
      <c r="BG28" s="96">
        <f t="shared" si="899"/>
        <v>3.64041256115503E-3</v>
      </c>
      <c r="BH28" s="96">
        <f t="shared" si="899"/>
        <v>3.4644851600066731E-3</v>
      </c>
      <c r="BI28" s="96">
        <f t="shared" si="899"/>
        <v>3.0612261818706208E-3</v>
      </c>
      <c r="BJ28" s="96">
        <f t="shared" si="899"/>
        <v>2.8033634311460296E-3</v>
      </c>
      <c r="BK28" s="96">
        <f t="shared" si="899"/>
        <v>2.4451654017734192E-3</v>
      </c>
      <c r="BL28" s="96">
        <f t="shared" si="899"/>
        <v>2.2333399545513277E-3</v>
      </c>
      <c r="BM28" s="96">
        <f t="shared" si="899"/>
        <v>1.9833351484946546E-3</v>
      </c>
      <c r="BN28" s="96">
        <f t="shared" si="899"/>
        <v>1.959321759884558E-3</v>
      </c>
      <c r="BO28" s="96">
        <f t="shared" si="899"/>
        <v>1.7520558088339744E-3</v>
      </c>
      <c r="BP28" s="96">
        <f t="shared" si="906"/>
        <v>1.6063297810585315E-3</v>
      </c>
      <c r="BQ28" s="96">
        <f t="shared" si="907"/>
        <v>1.420320454865287E-3</v>
      </c>
      <c r="BR28" s="96">
        <f t="shared" si="908"/>
        <v>1.4390121386641901E-3</v>
      </c>
      <c r="BS28" s="96">
        <f t="shared" si="909"/>
        <v>1.295334307712448E-3</v>
      </c>
      <c r="BT28" s="96">
        <f t="shared" si="910"/>
        <v>1.232854486552748E-3</v>
      </c>
      <c r="BU28" s="96">
        <f t="shared" si="911"/>
        <v>1.2308846601812491E-3</v>
      </c>
      <c r="BV28" s="96">
        <f t="shared" si="912"/>
        <v>1.3097777352486517E-3</v>
      </c>
      <c r="BW28" s="96">
        <f t="shared" si="913"/>
        <v>1.3484201359894588E-3</v>
      </c>
      <c r="BX28" s="96">
        <f t="shared" si="914"/>
        <v>1.367056629468492E-3</v>
      </c>
      <c r="BY28" s="96">
        <f t="shared" si="915"/>
        <v>1.3054417143005814E-3</v>
      </c>
      <c r="BZ28" s="96">
        <f t="shared" si="916"/>
        <v>1.1237264801800724E-3</v>
      </c>
      <c r="CA28" s="96">
        <f t="shared" si="917"/>
        <v>8.6178740785669561E-4</v>
      </c>
      <c r="CB28" s="96">
        <f t="shared" si="918"/>
        <v>6.6065926857613222E-4</v>
      </c>
      <c r="CC28" s="96">
        <f t="shared" si="919"/>
        <v>5.4007619457974165E-4</v>
      </c>
      <c r="CD28" s="96">
        <f t="shared" si="920"/>
        <v>4.7964904590121665E-4</v>
      </c>
      <c r="CE28" s="96">
        <f t="shared" si="921"/>
        <v>4.5943015377399493E-4</v>
      </c>
      <c r="CF28" s="96">
        <f t="shared" si="922"/>
        <v>4.7920477873142353E-4</v>
      </c>
      <c r="CG28" s="96">
        <f t="shared" si="923"/>
        <v>4.3914829672934513E-4</v>
      </c>
      <c r="CH28" s="96">
        <f t="shared" si="924"/>
        <v>3.9905599902782346E-4</v>
      </c>
      <c r="CI28" s="96">
        <f t="shared" si="925"/>
        <v>2.9918988762478449E-4</v>
      </c>
      <c r="CJ28" s="96">
        <f t="shared" si="926"/>
        <v>2.2706950055211655E-2</v>
      </c>
      <c r="CK28" s="96">
        <f t="shared" si="927"/>
        <v>4.507218150120762E-2</v>
      </c>
      <c r="CL28" s="96">
        <f t="shared" si="928"/>
        <v>6.7497282424015426E-2</v>
      </c>
      <c r="CM28" s="96">
        <f t="shared" si="929"/>
        <v>6.7433447068824634E-2</v>
      </c>
      <c r="CN28" s="96">
        <f t="shared" si="930"/>
        <v>6.7412176250924175E-2</v>
      </c>
      <c r="CO28" s="96">
        <f t="shared" si="931"/>
        <v>4.4927270288682486E-2</v>
      </c>
      <c r="CP28" s="96" t="e">
        <f t="shared" si="932"/>
        <v>#N/A</v>
      </c>
      <c r="CQ28" s="96" t="e">
        <f t="shared" si="933"/>
        <v>#N/A</v>
      </c>
      <c r="CR28" s="96" t="e">
        <f t="shared" si="934"/>
        <v>#N/A</v>
      </c>
      <c r="CS28" s="96" t="e">
        <f t="shared" si="935"/>
        <v>#N/A</v>
      </c>
      <c r="CT28" s="96" t="e">
        <f t="shared" si="936"/>
        <v>#N/A</v>
      </c>
      <c r="CU28" s="96" t="e">
        <f t="shared" si="937"/>
        <v>#N/A</v>
      </c>
      <c r="CV28" s="96" t="e">
        <f t="shared" si="938"/>
        <v>#N/A</v>
      </c>
      <c r="CW28" s="96" t="e">
        <f t="shared" si="939"/>
        <v>#N/A</v>
      </c>
      <c r="CX28" s="96" t="e">
        <f t="shared" si="940"/>
        <v>#N/A</v>
      </c>
      <c r="CY28" s="96" t="e">
        <f t="shared" si="941"/>
        <v>#N/A</v>
      </c>
      <c r="CZ28" s="96" t="e">
        <f t="shared" si="942"/>
        <v>#N/A</v>
      </c>
      <c r="DA28" s="96" t="e">
        <f t="shared" si="943"/>
        <v>#N/A</v>
      </c>
      <c r="DB28" s="96" t="e">
        <f t="shared" si="944"/>
        <v>#N/A</v>
      </c>
      <c r="DC28" s="96" t="e">
        <f t="shared" si="945"/>
        <v>#N/A</v>
      </c>
      <c r="DD28" s="96" t="e">
        <f t="shared" si="946"/>
        <v>#N/A</v>
      </c>
      <c r="DE28" s="96" t="e">
        <f t="shared" si="947"/>
        <v>#N/A</v>
      </c>
      <c r="DF28" s="96" t="e">
        <f t="shared" si="948"/>
        <v>#N/A</v>
      </c>
      <c r="DG28" s="96" t="e">
        <f t="shared" si="949"/>
        <v>#N/A</v>
      </c>
      <c r="DH28" s="96" t="e">
        <f t="shared" si="950"/>
        <v>#N/A</v>
      </c>
      <c r="DI28" s="96" t="e">
        <f t="shared" si="951"/>
        <v>#N/A</v>
      </c>
      <c r="DJ28" s="96" t="e">
        <f t="shared" si="952"/>
        <v>#N/A</v>
      </c>
      <c r="DK28" s="96" t="e">
        <f t="shared" si="953"/>
        <v>#N/A</v>
      </c>
      <c r="DL28" s="96" t="e">
        <f t="shared" si="954"/>
        <v>#N/A</v>
      </c>
      <c r="DM28" s="96" t="e">
        <f t="shared" si="955"/>
        <v>#N/A</v>
      </c>
      <c r="DN28" s="96" t="e">
        <f t="shared" si="956"/>
        <v>#N/A</v>
      </c>
      <c r="DO28" s="96" t="e">
        <f t="shared" si="957"/>
        <v>#N/A</v>
      </c>
      <c r="DP28" s="96" t="e">
        <f t="shared" si="958"/>
        <v>#N/A</v>
      </c>
      <c r="DQ28" s="96" t="e">
        <f t="shared" si="959"/>
        <v>#N/A</v>
      </c>
      <c r="DR28" s="96" t="e">
        <f t="shared" si="960"/>
        <v>#N/A</v>
      </c>
      <c r="DS28" s="96" t="e">
        <f t="shared" si="961"/>
        <v>#N/A</v>
      </c>
      <c r="DT28" s="96" t="e">
        <f t="shared" si="962"/>
        <v>#N/A</v>
      </c>
      <c r="DU28" s="96" t="e">
        <f t="shared" si="963"/>
        <v>#N/A</v>
      </c>
      <c r="DV28" s="96" t="e">
        <f t="shared" si="964"/>
        <v>#N/A</v>
      </c>
      <c r="DW28" s="96" t="e">
        <f t="shared" si="965"/>
        <v>#N/A</v>
      </c>
      <c r="DX28" s="96" t="e">
        <f t="shared" si="966"/>
        <v>#N/A</v>
      </c>
      <c r="DY28" s="96" t="e">
        <f t="shared" si="967"/>
        <v>#N/A</v>
      </c>
      <c r="DZ28" s="96" t="e">
        <f t="shared" si="968"/>
        <v>#N/A</v>
      </c>
      <c r="EA28" s="96" t="e">
        <f t="shared" si="969"/>
        <v>#N/A</v>
      </c>
      <c r="EB28" s="96" t="e">
        <f t="shared" si="970"/>
        <v>#N/A</v>
      </c>
      <c r="EC28" s="96" t="e">
        <f t="shared" si="971"/>
        <v>#N/A</v>
      </c>
      <c r="ED28" s="96" t="e">
        <f t="shared" si="972"/>
        <v>#N/A</v>
      </c>
      <c r="EE28" s="96" t="e">
        <f t="shared" si="973"/>
        <v>#N/A</v>
      </c>
      <c r="EF28" s="96" t="e">
        <f t="shared" si="974"/>
        <v>#N/A</v>
      </c>
      <c r="EG28" s="96" t="e">
        <f t="shared" si="975"/>
        <v>#N/A</v>
      </c>
      <c r="EH28" s="96" t="e">
        <f t="shared" si="976"/>
        <v>#N/A</v>
      </c>
      <c r="EI28" s="96" t="e">
        <f t="shared" si="977"/>
        <v>#N/A</v>
      </c>
      <c r="EJ28" s="96" t="e">
        <f t="shared" si="978"/>
        <v>#N/A</v>
      </c>
      <c r="EK28" s="96" t="e">
        <f t="shared" si="979"/>
        <v>#N/A</v>
      </c>
      <c r="EL28" s="96" t="e">
        <f t="shared" si="980"/>
        <v>#N/A</v>
      </c>
      <c r="EM28" s="96" t="e">
        <f t="shared" si="981"/>
        <v>#N/A</v>
      </c>
      <c r="EN28" s="96" t="e">
        <f t="shared" si="982"/>
        <v>#N/A</v>
      </c>
      <c r="EO28" s="96" t="e">
        <f t="shared" si="983"/>
        <v>#N/A</v>
      </c>
      <c r="EP28" s="96" t="e">
        <f t="shared" si="984"/>
        <v>#N/A</v>
      </c>
      <c r="EQ28" s="96" t="e">
        <f t="shared" si="985"/>
        <v>#N/A</v>
      </c>
      <c r="ER28" s="96" t="e">
        <f t="shared" si="986"/>
        <v>#N/A</v>
      </c>
      <c r="ES28" s="96" t="e">
        <f t="shared" si="987"/>
        <v>#N/A</v>
      </c>
      <c r="ET28" s="96" t="e">
        <f t="shared" si="988"/>
        <v>#N/A</v>
      </c>
      <c r="EU28" s="96" t="e">
        <f t="shared" si="989"/>
        <v>#N/A</v>
      </c>
      <c r="EV28" s="96" t="e">
        <f t="shared" si="990"/>
        <v>#N/A</v>
      </c>
      <c r="EW28" s="96" t="e">
        <f t="shared" si="991"/>
        <v>#N/A</v>
      </c>
      <c r="EX28" s="96" t="e">
        <f t="shared" si="992"/>
        <v>#N/A</v>
      </c>
      <c r="EY28" s="96" t="e">
        <f t="shared" si="993"/>
        <v>#N/A</v>
      </c>
      <c r="EZ28" s="96" t="e">
        <f t="shared" si="994"/>
        <v>#N/A</v>
      </c>
      <c r="FA28" s="96" t="e">
        <f t="shared" si="995"/>
        <v>#N/A</v>
      </c>
      <c r="FB28" s="96" t="e">
        <f t="shared" si="996"/>
        <v>#N/A</v>
      </c>
      <c r="FC28" s="96" t="e">
        <f t="shared" si="997"/>
        <v>#N/A</v>
      </c>
      <c r="FD28" s="96" t="e">
        <f t="shared" si="998"/>
        <v>#N/A</v>
      </c>
      <c r="FE28" s="96" t="e">
        <f t="shared" si="999"/>
        <v>#N/A</v>
      </c>
      <c r="FF28" s="96" t="e">
        <f t="shared" si="1000"/>
        <v>#N/A</v>
      </c>
      <c r="FG28" s="96" t="e">
        <f t="shared" si="1001"/>
        <v>#N/A</v>
      </c>
      <c r="FH28" s="96" t="e">
        <f t="shared" si="1002"/>
        <v>#N/A</v>
      </c>
      <c r="FI28" s="96" t="e">
        <f t="shared" si="1003"/>
        <v>#N/A</v>
      </c>
      <c r="FJ28" s="96" t="e">
        <f t="shared" si="1004"/>
        <v>#N/A</v>
      </c>
      <c r="FK28" s="96" t="e">
        <f t="shared" si="1005"/>
        <v>#N/A</v>
      </c>
      <c r="FL28" s="96" t="e">
        <f t="shared" si="1006"/>
        <v>#N/A</v>
      </c>
      <c r="FM28" s="96" t="e">
        <f t="shared" si="1007"/>
        <v>#N/A</v>
      </c>
      <c r="FN28" s="96" t="e">
        <f t="shared" si="1008"/>
        <v>#N/A</v>
      </c>
      <c r="FO28" s="96" t="e">
        <f t="shared" si="1009"/>
        <v>#N/A</v>
      </c>
      <c r="FP28" s="96" t="e">
        <f t="shared" si="1010"/>
        <v>#N/A</v>
      </c>
      <c r="FQ28" s="96" t="e">
        <f t="shared" si="1011"/>
        <v>#N/A</v>
      </c>
      <c r="FR28" s="96" t="e">
        <f t="shared" si="1012"/>
        <v>#N/A</v>
      </c>
      <c r="FS28" s="96" t="e">
        <f t="shared" si="1013"/>
        <v>#N/A</v>
      </c>
      <c r="FT28" s="96" t="e">
        <f t="shared" si="1014"/>
        <v>#N/A</v>
      </c>
      <c r="FU28" s="96" t="e">
        <f t="shared" si="1015"/>
        <v>#N/A</v>
      </c>
      <c r="FV28" s="96" t="e">
        <f t="shared" si="1016"/>
        <v>#N/A</v>
      </c>
      <c r="FW28" s="96" t="e">
        <f t="shared" si="1017"/>
        <v>#N/A</v>
      </c>
      <c r="FX28" s="96" t="e">
        <f t="shared" si="1018"/>
        <v>#N/A</v>
      </c>
      <c r="FY28" s="96" t="e">
        <f t="shared" si="1019"/>
        <v>#N/A</v>
      </c>
      <c r="FZ28" s="96" t="e">
        <f t="shared" si="1020"/>
        <v>#N/A</v>
      </c>
      <c r="GA28" s="96" t="e">
        <f t="shared" si="1021"/>
        <v>#N/A</v>
      </c>
      <c r="GB28" s="96" t="e">
        <f t="shared" si="1022"/>
        <v>#N/A</v>
      </c>
      <c r="GC28" s="96" t="e">
        <f t="shared" si="1023"/>
        <v>#N/A</v>
      </c>
      <c r="GD28" s="96" t="e">
        <f t="shared" si="1024"/>
        <v>#N/A</v>
      </c>
      <c r="GE28" s="96" t="e">
        <f t="shared" si="1025"/>
        <v>#N/A</v>
      </c>
      <c r="GF28" s="96" t="e">
        <f t="shared" si="1026"/>
        <v>#N/A</v>
      </c>
      <c r="GG28" s="96" t="e">
        <f t="shared" si="1027"/>
        <v>#N/A</v>
      </c>
      <c r="GH28" s="96" t="e">
        <f t="shared" si="1028"/>
        <v>#N/A</v>
      </c>
      <c r="GI28" s="96" t="e">
        <f t="shared" si="1029"/>
        <v>#N/A</v>
      </c>
      <c r="GJ28" s="96" t="e">
        <f t="shared" si="1030"/>
        <v>#N/A</v>
      </c>
      <c r="GK28" s="96" t="e">
        <f t="shared" si="1031"/>
        <v>#N/A</v>
      </c>
      <c r="GL28" s="96" t="e">
        <f t="shared" si="1032"/>
        <v>#N/A</v>
      </c>
      <c r="GM28" s="96" t="e">
        <f t="shared" si="1033"/>
        <v>#N/A</v>
      </c>
      <c r="GN28" s="96" t="e">
        <f t="shared" si="1034"/>
        <v>#N/A</v>
      </c>
      <c r="GO28" s="96" t="e">
        <f t="shared" si="1035"/>
        <v>#N/A</v>
      </c>
      <c r="GP28" s="96" t="e">
        <f t="shared" si="1036"/>
        <v>#N/A</v>
      </c>
      <c r="GQ28" s="96" t="e">
        <f t="shared" si="1037"/>
        <v>#N/A</v>
      </c>
      <c r="GR28" s="96" t="e">
        <f t="shared" si="1038"/>
        <v>#N/A</v>
      </c>
      <c r="GS28" s="96" t="e">
        <f t="shared" si="1039"/>
        <v>#N/A</v>
      </c>
      <c r="GT28" s="96" t="e">
        <f t="shared" si="1040"/>
        <v>#N/A</v>
      </c>
      <c r="GU28" s="96" t="e">
        <f t="shared" si="1041"/>
        <v>#N/A</v>
      </c>
      <c r="GV28" s="96" t="e">
        <f t="shared" si="1042"/>
        <v>#N/A</v>
      </c>
      <c r="GW28" s="96" t="e">
        <f t="shared" si="1043"/>
        <v>#N/A</v>
      </c>
      <c r="GX28" s="96" t="e">
        <f t="shared" si="1044"/>
        <v>#N/A</v>
      </c>
      <c r="GY28" s="96" t="e">
        <f t="shared" si="1045"/>
        <v>#N/A</v>
      </c>
      <c r="GZ28" s="96" t="e">
        <f t="shared" si="1046"/>
        <v>#N/A</v>
      </c>
      <c r="HA28" s="96" t="e">
        <f t="shared" si="1047"/>
        <v>#N/A</v>
      </c>
      <c r="HB28" s="96" t="e">
        <f t="shared" si="1048"/>
        <v>#N/A</v>
      </c>
      <c r="HC28" s="96" t="e">
        <f t="shared" si="1049"/>
        <v>#N/A</v>
      </c>
      <c r="HD28" s="96" t="e">
        <f t="shared" si="1050"/>
        <v>#N/A</v>
      </c>
      <c r="HE28" s="96" t="e">
        <f t="shared" si="1051"/>
        <v>#N/A</v>
      </c>
      <c r="HF28" s="96" t="e">
        <f t="shared" si="1052"/>
        <v>#N/A</v>
      </c>
      <c r="HG28" s="96" t="e">
        <f t="shared" si="1053"/>
        <v>#N/A</v>
      </c>
      <c r="HH28" s="96" t="e">
        <f t="shared" si="1054"/>
        <v>#N/A</v>
      </c>
      <c r="HI28" s="96" t="e">
        <f t="shared" si="1055"/>
        <v>#N/A</v>
      </c>
      <c r="HJ28" s="96" t="e">
        <f t="shared" si="1056"/>
        <v>#N/A</v>
      </c>
      <c r="HK28" s="96" t="e">
        <f t="shared" si="1057"/>
        <v>#N/A</v>
      </c>
      <c r="HL28" s="96" t="e">
        <f t="shared" si="1058"/>
        <v>#N/A</v>
      </c>
      <c r="HM28" s="96" t="e">
        <f t="shared" si="1059"/>
        <v>#N/A</v>
      </c>
      <c r="HN28" s="96" t="e">
        <f t="shared" si="1060"/>
        <v>#N/A</v>
      </c>
      <c r="HO28" s="96" t="e">
        <f t="shared" si="1061"/>
        <v>#N/A</v>
      </c>
      <c r="HP28" s="96" t="e">
        <f t="shared" si="1062"/>
        <v>#N/A</v>
      </c>
      <c r="HQ28" s="96" t="e">
        <f t="shared" si="1063"/>
        <v>#N/A</v>
      </c>
      <c r="HR28" s="96" t="e">
        <f t="shared" si="1064"/>
        <v>#N/A</v>
      </c>
      <c r="HS28" s="96" t="e">
        <f t="shared" si="1065"/>
        <v>#N/A</v>
      </c>
      <c r="HT28" s="96" t="e">
        <f t="shared" si="1066"/>
        <v>#N/A</v>
      </c>
      <c r="HU28" s="96" t="e">
        <f t="shared" si="1067"/>
        <v>#N/A</v>
      </c>
      <c r="HV28" s="96" t="e">
        <f t="shared" si="1068"/>
        <v>#N/A</v>
      </c>
      <c r="HW28" s="96" t="e">
        <f t="shared" si="1069"/>
        <v>#N/A</v>
      </c>
      <c r="HX28" s="96" t="e">
        <f t="shared" si="1070"/>
        <v>#N/A</v>
      </c>
      <c r="HY28" s="96" t="e">
        <f t="shared" si="1071"/>
        <v>#N/A</v>
      </c>
      <c r="HZ28" s="96" t="e">
        <f t="shared" si="1072"/>
        <v>#N/A</v>
      </c>
      <c r="IA28" s="96" t="e">
        <f t="shared" si="1073"/>
        <v>#N/A</v>
      </c>
      <c r="IB28" s="96" t="e">
        <f t="shared" si="1074"/>
        <v>#N/A</v>
      </c>
      <c r="IC28" s="96" t="e">
        <f t="shared" si="1075"/>
        <v>#N/A</v>
      </c>
      <c r="ID28" s="96" t="e">
        <f t="shared" si="1076"/>
        <v>#N/A</v>
      </c>
      <c r="IE28" s="96" t="e">
        <f t="shared" si="1077"/>
        <v>#N/A</v>
      </c>
      <c r="IF28" s="96" t="e">
        <f t="shared" si="1078"/>
        <v>#N/A</v>
      </c>
      <c r="IG28" s="96" t="e">
        <f t="shared" si="1079"/>
        <v>#N/A</v>
      </c>
      <c r="IH28" s="96" t="e">
        <f t="shared" si="1080"/>
        <v>#N/A</v>
      </c>
      <c r="II28" s="96" t="e">
        <f t="shared" si="1081"/>
        <v>#N/A</v>
      </c>
      <c r="IJ28" s="96" t="e">
        <f t="shared" si="1082"/>
        <v>#N/A</v>
      </c>
      <c r="IK28" s="96" t="e">
        <f t="shared" si="1083"/>
        <v>#N/A</v>
      </c>
      <c r="IL28" s="96" t="e">
        <f t="shared" si="1084"/>
        <v>#N/A</v>
      </c>
      <c r="IM28" s="96" t="e">
        <f t="shared" si="1085"/>
        <v>#N/A</v>
      </c>
      <c r="IN28" s="96" t="e">
        <f t="shared" si="1086"/>
        <v>#N/A</v>
      </c>
      <c r="IO28" s="96" t="e">
        <f t="shared" si="1087"/>
        <v>#N/A</v>
      </c>
      <c r="IP28" s="96" t="e">
        <f t="shared" si="1088"/>
        <v>#N/A</v>
      </c>
      <c r="IQ28" s="96" t="e">
        <f t="shared" si="1089"/>
        <v>#N/A</v>
      </c>
      <c r="IR28" s="96" t="e">
        <f t="shared" si="1090"/>
        <v>#N/A</v>
      </c>
      <c r="IS28" s="96" t="e">
        <f t="shared" si="1091"/>
        <v>#N/A</v>
      </c>
      <c r="IT28" s="96" t="e">
        <f t="shared" si="1092"/>
        <v>#N/A</v>
      </c>
      <c r="IU28" s="96" t="e">
        <f t="shared" si="1093"/>
        <v>#N/A</v>
      </c>
      <c r="IV28" s="96" t="e">
        <f t="shared" si="1094"/>
        <v>#N/A</v>
      </c>
      <c r="IW28" s="96" t="e">
        <f t="shared" si="1095"/>
        <v>#N/A</v>
      </c>
      <c r="IX28" s="96" t="e">
        <f t="shared" si="1096"/>
        <v>#N/A</v>
      </c>
      <c r="IY28" s="96" t="e">
        <f t="shared" si="1097"/>
        <v>#N/A</v>
      </c>
      <c r="IZ28" s="96" t="e">
        <f t="shared" si="1098"/>
        <v>#N/A</v>
      </c>
      <c r="JA28" s="96" t="e">
        <f t="shared" si="1099"/>
        <v>#N/A</v>
      </c>
      <c r="JB28" s="96" t="e">
        <f t="shared" si="1100"/>
        <v>#N/A</v>
      </c>
      <c r="JC28" s="96" t="e">
        <f t="shared" si="1101"/>
        <v>#N/A</v>
      </c>
      <c r="JD28" s="96" t="e">
        <f t="shared" si="1102"/>
        <v>#N/A</v>
      </c>
      <c r="JE28" s="96" t="e">
        <f t="shared" si="1103"/>
        <v>#N/A</v>
      </c>
      <c r="JF28" s="96" t="e">
        <f t="shared" si="1104"/>
        <v>#N/A</v>
      </c>
      <c r="JG28" s="96" t="e">
        <f t="shared" si="1105"/>
        <v>#N/A</v>
      </c>
      <c r="JH28" s="96" t="e">
        <f t="shared" si="1106"/>
        <v>#N/A</v>
      </c>
      <c r="JI28" s="96" t="e">
        <f t="shared" si="1107"/>
        <v>#N/A</v>
      </c>
      <c r="JJ28" s="96" t="e">
        <f t="shared" si="1108"/>
        <v>#N/A</v>
      </c>
      <c r="JK28" s="96" t="e">
        <f t="shared" si="1109"/>
        <v>#N/A</v>
      </c>
      <c r="JL28" s="96" t="e">
        <f t="shared" si="1110"/>
        <v>#N/A</v>
      </c>
      <c r="JM28" s="96" t="e">
        <f t="shared" si="1111"/>
        <v>#N/A</v>
      </c>
      <c r="JN28" s="96" t="e">
        <f t="shared" si="1112"/>
        <v>#N/A</v>
      </c>
      <c r="JO28" s="96" t="e">
        <f t="shared" si="1113"/>
        <v>#N/A</v>
      </c>
      <c r="JP28" s="96" t="e">
        <f t="shared" si="1114"/>
        <v>#N/A</v>
      </c>
      <c r="JQ28" s="96" t="e">
        <f t="shared" si="1115"/>
        <v>#N/A</v>
      </c>
      <c r="JR28" s="96" t="e">
        <f t="shared" si="1116"/>
        <v>#N/A</v>
      </c>
      <c r="JS28" s="96" t="e">
        <f t="shared" si="1117"/>
        <v>#N/A</v>
      </c>
      <c r="JT28" s="96" t="e">
        <f t="shared" si="1118"/>
        <v>#N/A</v>
      </c>
      <c r="JU28" s="96" t="e">
        <f t="shared" si="1119"/>
        <v>#N/A</v>
      </c>
      <c r="JV28" s="96" t="e">
        <f t="shared" si="1120"/>
        <v>#N/A</v>
      </c>
      <c r="JW28" s="96" t="e">
        <f t="shared" si="1121"/>
        <v>#N/A</v>
      </c>
      <c r="JX28" s="96" t="e">
        <f t="shared" si="1122"/>
        <v>#N/A</v>
      </c>
      <c r="JY28" s="96" t="e">
        <f t="shared" si="1123"/>
        <v>#N/A</v>
      </c>
      <c r="JZ28" s="96" t="e">
        <f t="shared" si="1124"/>
        <v>#N/A</v>
      </c>
      <c r="KA28" s="96" t="e">
        <f t="shared" si="1125"/>
        <v>#N/A</v>
      </c>
      <c r="KB28" s="96" t="e">
        <f t="shared" si="1126"/>
        <v>#N/A</v>
      </c>
      <c r="KC28" s="96" t="e">
        <f t="shared" si="1127"/>
        <v>#N/A</v>
      </c>
      <c r="KD28" s="96" t="e">
        <f t="shared" si="1128"/>
        <v>#N/A</v>
      </c>
      <c r="KE28" s="96" t="e">
        <f t="shared" si="1129"/>
        <v>#N/A</v>
      </c>
      <c r="KF28" s="96" t="e">
        <f t="shared" si="1130"/>
        <v>#N/A</v>
      </c>
      <c r="KG28" s="96" t="e">
        <f t="shared" si="1131"/>
        <v>#N/A</v>
      </c>
      <c r="KH28" s="96" t="e">
        <f t="shared" si="1132"/>
        <v>#N/A</v>
      </c>
      <c r="KI28" s="96" t="e">
        <f t="shared" si="1133"/>
        <v>#N/A</v>
      </c>
      <c r="KJ28" s="96" t="e">
        <f t="shared" si="1134"/>
        <v>#N/A</v>
      </c>
      <c r="KK28" s="96" t="e">
        <f t="shared" si="1135"/>
        <v>#N/A</v>
      </c>
      <c r="KL28" s="96" t="e">
        <f t="shared" si="1136"/>
        <v>#N/A</v>
      </c>
      <c r="KM28" s="96" t="e">
        <f t="shared" si="1137"/>
        <v>#N/A</v>
      </c>
      <c r="KN28" s="96" t="e">
        <f t="shared" si="1138"/>
        <v>#N/A</v>
      </c>
    </row>
    <row r="29" spans="1:300" x14ac:dyDescent="0.3">
      <c r="A29" t="str">
        <f t="shared" si="904"/>
        <v>France</v>
      </c>
      <c r="G29" s="96">
        <f t="shared" si="905"/>
        <v>0.39765423754315843</v>
      </c>
      <c r="H29" s="96">
        <f t="shared" si="899"/>
        <v>0.40312670671803741</v>
      </c>
      <c r="I29" s="96">
        <f t="shared" si="899"/>
        <v>0.37867260047842599</v>
      </c>
      <c r="J29" s="96">
        <f t="shared" si="899"/>
        <v>0.36875789015424987</v>
      </c>
      <c r="K29" s="96">
        <f t="shared" si="899"/>
        <v>0.33567704613341093</v>
      </c>
      <c r="L29" s="96">
        <f t="shared" si="899"/>
        <v>0.31051029722650542</v>
      </c>
      <c r="M29" s="96">
        <f t="shared" si="899"/>
        <v>0.26608815985885981</v>
      </c>
      <c r="N29" s="96">
        <f t="shared" si="899"/>
        <v>0.25393700101095401</v>
      </c>
      <c r="O29" s="96">
        <f t="shared" si="899"/>
        <v>0.27760149339840062</v>
      </c>
      <c r="P29" s="96">
        <f t="shared" si="899"/>
        <v>0.29554384548778612</v>
      </c>
      <c r="Q29" s="96">
        <f t="shared" si="899"/>
        <v>0.30609649062663807</v>
      </c>
      <c r="R29" s="96">
        <f t="shared" si="899"/>
        <v>0.30112166893371101</v>
      </c>
      <c r="S29" s="96">
        <f t="shared" ref="S29:BO31" si="1139">AVERAGE(Q18:S18)</f>
        <v>0.29396869332428072</v>
      </c>
      <c r="T29" s="96">
        <f t="shared" si="1139"/>
        <v>0.27331154150562659</v>
      </c>
      <c r="U29" s="96">
        <f t="shared" si="1139"/>
        <v>0.25054252303597807</v>
      </c>
      <c r="V29" s="96">
        <f t="shared" si="1139"/>
        <v>0.24389048790417589</v>
      </c>
      <c r="W29" s="96">
        <f t="shared" si="1139"/>
        <v>0.2436602687277972</v>
      </c>
      <c r="X29" s="96">
        <f t="shared" si="1139"/>
        <v>0.23587268907762363</v>
      </c>
      <c r="Y29" s="96">
        <f t="shared" si="1139"/>
        <v>0.21628649952229098</v>
      </c>
      <c r="Z29" s="96">
        <f t="shared" si="1139"/>
        <v>0.19514708892569019</v>
      </c>
      <c r="AA29" s="96">
        <f t="shared" si="1139"/>
        <v>0.17484424620090397</v>
      </c>
      <c r="AB29" s="96">
        <f t="shared" si="1139"/>
        <v>0.16937879810608725</v>
      </c>
      <c r="AC29" s="96">
        <f t="shared" si="1139"/>
        <v>0.17131821823495966</v>
      </c>
      <c r="AD29" s="96">
        <f t="shared" si="1139"/>
        <v>0.18568270536969145</v>
      </c>
      <c r="AE29" s="96">
        <f t="shared" si="1139"/>
        <v>0.19541334333257318</v>
      </c>
      <c r="AF29" s="96">
        <f t="shared" si="1139"/>
        <v>0.19410331365819902</v>
      </c>
      <c r="AG29" s="96">
        <f t="shared" si="1139"/>
        <v>0.17756636791319588</v>
      </c>
      <c r="AH29" s="96">
        <f t="shared" si="1139"/>
        <v>0.15683295785555681</v>
      </c>
      <c r="AI29" s="96">
        <f t="shared" si="1139"/>
        <v>0.13270348855289935</v>
      </c>
      <c r="AJ29" s="96">
        <f t="shared" si="1139"/>
        <v>0.11580450067353569</v>
      </c>
      <c r="AK29" s="96">
        <f t="shared" si="1139"/>
        <v>0.10385389415584749</v>
      </c>
      <c r="AL29" s="96">
        <f t="shared" si="1139"/>
        <v>9.8478621575225953E-2</v>
      </c>
      <c r="AM29" s="96">
        <f t="shared" si="1139"/>
        <v>8.7832099433480318E-2</v>
      </c>
      <c r="AN29" s="96">
        <f t="shared" si="1139"/>
        <v>7.5483815649574959E-2</v>
      </c>
      <c r="AO29" s="96">
        <f t="shared" si="1139"/>
        <v>6.2165209798391276E-2</v>
      </c>
      <c r="AP29" s="96">
        <f t="shared" si="1139"/>
        <v>5.7290974048240795E-2</v>
      </c>
      <c r="AQ29" s="96">
        <f t="shared" si="1139"/>
        <v>5.2995189346276263E-2</v>
      </c>
      <c r="AR29" s="96">
        <f t="shared" si="1139"/>
        <v>5.3531209907486499E-2</v>
      </c>
      <c r="AS29" s="96">
        <f t="shared" si="1139"/>
        <v>5.3001713926153236E-2</v>
      </c>
      <c r="AT29" s="96">
        <f t="shared" si="1139"/>
        <v>5.0720759806572126E-2</v>
      </c>
      <c r="AU29" s="96">
        <f t="shared" si="1139"/>
        <v>4.4138585139202435E-2</v>
      </c>
      <c r="AV29" s="96">
        <f t="shared" si="1139"/>
        <v>3.6775859801340349E-2</v>
      </c>
      <c r="AW29" s="96">
        <f t="shared" si="1139"/>
        <v>3.0370072249734498E-2</v>
      </c>
      <c r="AX29" s="96" t="e">
        <f t="shared" si="1139"/>
        <v>#N/A</v>
      </c>
      <c r="AY29" s="96" t="e">
        <f t="shared" si="1139"/>
        <v>#N/A</v>
      </c>
      <c r="AZ29" s="96" t="e">
        <f t="shared" si="1139"/>
        <v>#N/A</v>
      </c>
      <c r="BA29" s="96" t="e">
        <f t="shared" si="1139"/>
        <v>#N/A</v>
      </c>
      <c r="BB29" s="96" t="e">
        <f t="shared" si="1139"/>
        <v>#N/A</v>
      </c>
      <c r="BC29" s="96" t="e">
        <f t="shared" si="1139"/>
        <v>#N/A</v>
      </c>
      <c r="BD29" s="96" t="e">
        <f t="shared" si="1139"/>
        <v>#N/A</v>
      </c>
      <c r="BE29" s="96" t="e">
        <f t="shared" si="1139"/>
        <v>#N/A</v>
      </c>
      <c r="BF29" s="96" t="e">
        <f t="shared" si="1139"/>
        <v>#N/A</v>
      </c>
      <c r="BG29" s="96" t="e">
        <f t="shared" si="1139"/>
        <v>#N/A</v>
      </c>
      <c r="BH29" s="96" t="e">
        <f t="shared" si="1139"/>
        <v>#N/A</v>
      </c>
      <c r="BI29" s="96" t="e">
        <f t="shared" si="1139"/>
        <v>#N/A</v>
      </c>
      <c r="BJ29" s="96" t="e">
        <f t="shared" si="1139"/>
        <v>#N/A</v>
      </c>
      <c r="BK29" s="96" t="e">
        <f t="shared" si="1139"/>
        <v>#N/A</v>
      </c>
      <c r="BL29" s="96" t="e">
        <f t="shared" si="1139"/>
        <v>#N/A</v>
      </c>
      <c r="BM29" s="96" t="e">
        <f t="shared" si="1139"/>
        <v>#N/A</v>
      </c>
      <c r="BN29" s="96" t="e">
        <f t="shared" si="1139"/>
        <v>#N/A</v>
      </c>
      <c r="BO29" s="96" t="e">
        <f t="shared" si="1139"/>
        <v>#N/A</v>
      </c>
      <c r="BP29" s="96" t="e">
        <f t="shared" si="906"/>
        <v>#N/A</v>
      </c>
      <c r="BQ29" s="96" t="e">
        <f t="shared" si="907"/>
        <v>#N/A</v>
      </c>
      <c r="BR29" s="96" t="e">
        <f t="shared" si="908"/>
        <v>#N/A</v>
      </c>
      <c r="BS29" s="96" t="e">
        <f t="shared" si="909"/>
        <v>#N/A</v>
      </c>
      <c r="BT29" s="96" t="e">
        <f t="shared" si="910"/>
        <v>#N/A</v>
      </c>
      <c r="BU29" s="96" t="e">
        <f t="shared" si="911"/>
        <v>#N/A</v>
      </c>
      <c r="BV29" s="96" t="e">
        <f t="shared" si="912"/>
        <v>#N/A</v>
      </c>
      <c r="BW29" s="96" t="e">
        <f t="shared" si="913"/>
        <v>#N/A</v>
      </c>
      <c r="BX29" s="96" t="e">
        <f t="shared" si="914"/>
        <v>#N/A</v>
      </c>
      <c r="BY29" s="96" t="e">
        <f t="shared" si="915"/>
        <v>#N/A</v>
      </c>
      <c r="BZ29" s="96" t="e">
        <f t="shared" si="916"/>
        <v>#N/A</v>
      </c>
      <c r="CA29" s="96" t="e">
        <f t="shared" si="917"/>
        <v>#N/A</v>
      </c>
      <c r="CB29" s="96" t="e">
        <f t="shared" si="918"/>
        <v>#N/A</v>
      </c>
      <c r="CC29" s="96" t="e">
        <f t="shared" si="919"/>
        <v>#N/A</v>
      </c>
      <c r="CD29" s="96" t="e">
        <f t="shared" si="920"/>
        <v>#N/A</v>
      </c>
      <c r="CE29" s="96" t="e">
        <f t="shared" si="921"/>
        <v>#N/A</v>
      </c>
      <c r="CF29" s="96" t="e">
        <f t="shared" si="922"/>
        <v>#N/A</v>
      </c>
      <c r="CG29" s="96" t="e">
        <f t="shared" si="923"/>
        <v>#N/A</v>
      </c>
      <c r="CH29" s="96" t="e">
        <f t="shared" si="924"/>
        <v>#N/A</v>
      </c>
      <c r="CI29" s="96" t="e">
        <f t="shared" si="925"/>
        <v>#N/A</v>
      </c>
      <c r="CJ29" s="96" t="e">
        <f t="shared" si="926"/>
        <v>#N/A</v>
      </c>
      <c r="CK29" s="96" t="e">
        <f t="shared" si="927"/>
        <v>#N/A</v>
      </c>
      <c r="CL29" s="96" t="e">
        <f t="shared" si="928"/>
        <v>#N/A</v>
      </c>
      <c r="CM29" s="96" t="e">
        <f t="shared" si="929"/>
        <v>#N/A</v>
      </c>
      <c r="CN29" s="96" t="e">
        <f t="shared" si="930"/>
        <v>#N/A</v>
      </c>
      <c r="CO29" s="96" t="e">
        <f t="shared" si="931"/>
        <v>#N/A</v>
      </c>
      <c r="CP29" s="96" t="e">
        <f t="shared" si="932"/>
        <v>#N/A</v>
      </c>
      <c r="CQ29" s="96" t="e">
        <f t="shared" si="933"/>
        <v>#N/A</v>
      </c>
      <c r="CR29" s="96" t="e">
        <f t="shared" si="934"/>
        <v>#N/A</v>
      </c>
      <c r="CS29" s="96" t="e">
        <f t="shared" si="935"/>
        <v>#N/A</v>
      </c>
      <c r="CT29" s="96" t="e">
        <f t="shared" si="936"/>
        <v>#N/A</v>
      </c>
      <c r="CU29" s="96" t="e">
        <f t="shared" si="937"/>
        <v>#N/A</v>
      </c>
      <c r="CV29" s="96" t="e">
        <f t="shared" si="938"/>
        <v>#N/A</v>
      </c>
      <c r="CW29" s="96" t="e">
        <f t="shared" si="939"/>
        <v>#N/A</v>
      </c>
      <c r="CX29" s="96" t="e">
        <f t="shared" si="940"/>
        <v>#N/A</v>
      </c>
      <c r="CY29" s="96" t="e">
        <f t="shared" si="941"/>
        <v>#N/A</v>
      </c>
      <c r="CZ29" s="96" t="e">
        <f t="shared" si="942"/>
        <v>#N/A</v>
      </c>
      <c r="DA29" s="96" t="e">
        <f t="shared" si="943"/>
        <v>#N/A</v>
      </c>
      <c r="DB29" s="96" t="e">
        <f t="shared" si="944"/>
        <v>#N/A</v>
      </c>
      <c r="DC29" s="96" t="e">
        <f t="shared" si="945"/>
        <v>#N/A</v>
      </c>
      <c r="DD29" s="96" t="e">
        <f t="shared" si="946"/>
        <v>#N/A</v>
      </c>
      <c r="DE29" s="96" t="e">
        <f t="shared" si="947"/>
        <v>#N/A</v>
      </c>
      <c r="DF29" s="96" t="e">
        <f t="shared" si="948"/>
        <v>#N/A</v>
      </c>
      <c r="DG29" s="96" t="e">
        <f t="shared" si="949"/>
        <v>#N/A</v>
      </c>
      <c r="DH29" s="96" t="e">
        <f t="shared" si="950"/>
        <v>#N/A</v>
      </c>
      <c r="DI29" s="96" t="e">
        <f t="shared" si="951"/>
        <v>#N/A</v>
      </c>
      <c r="DJ29" s="96" t="e">
        <f t="shared" si="952"/>
        <v>#N/A</v>
      </c>
      <c r="DK29" s="96" t="e">
        <f t="shared" si="953"/>
        <v>#N/A</v>
      </c>
      <c r="DL29" s="96" t="e">
        <f t="shared" si="954"/>
        <v>#N/A</v>
      </c>
      <c r="DM29" s="96" t="e">
        <f t="shared" si="955"/>
        <v>#N/A</v>
      </c>
      <c r="DN29" s="96" t="e">
        <f t="shared" si="956"/>
        <v>#N/A</v>
      </c>
      <c r="DO29" s="96" t="e">
        <f t="shared" si="957"/>
        <v>#N/A</v>
      </c>
      <c r="DP29" s="96" t="e">
        <f t="shared" si="958"/>
        <v>#N/A</v>
      </c>
      <c r="DQ29" s="96" t="e">
        <f t="shared" si="959"/>
        <v>#N/A</v>
      </c>
      <c r="DR29" s="96" t="e">
        <f t="shared" si="960"/>
        <v>#N/A</v>
      </c>
      <c r="DS29" s="96" t="e">
        <f t="shared" si="961"/>
        <v>#N/A</v>
      </c>
      <c r="DT29" s="96" t="e">
        <f t="shared" si="962"/>
        <v>#N/A</v>
      </c>
      <c r="DU29" s="96" t="e">
        <f t="shared" si="963"/>
        <v>#N/A</v>
      </c>
      <c r="DV29" s="96" t="e">
        <f t="shared" si="964"/>
        <v>#N/A</v>
      </c>
      <c r="DW29" s="96" t="e">
        <f t="shared" si="965"/>
        <v>#N/A</v>
      </c>
      <c r="DX29" s="96" t="e">
        <f t="shared" si="966"/>
        <v>#N/A</v>
      </c>
      <c r="DY29" s="96" t="e">
        <f t="shared" si="967"/>
        <v>#N/A</v>
      </c>
      <c r="DZ29" s="96" t="e">
        <f t="shared" si="968"/>
        <v>#N/A</v>
      </c>
      <c r="EA29" s="96" t="e">
        <f t="shared" si="969"/>
        <v>#N/A</v>
      </c>
      <c r="EB29" s="96" t="e">
        <f t="shared" si="970"/>
        <v>#N/A</v>
      </c>
      <c r="EC29" s="96" t="e">
        <f t="shared" si="971"/>
        <v>#N/A</v>
      </c>
      <c r="ED29" s="96" t="e">
        <f t="shared" si="972"/>
        <v>#N/A</v>
      </c>
      <c r="EE29" s="96" t="e">
        <f t="shared" si="973"/>
        <v>#N/A</v>
      </c>
      <c r="EF29" s="96" t="e">
        <f t="shared" si="974"/>
        <v>#N/A</v>
      </c>
      <c r="EG29" s="96" t="e">
        <f t="shared" si="975"/>
        <v>#N/A</v>
      </c>
      <c r="EH29" s="96" t="e">
        <f t="shared" si="976"/>
        <v>#N/A</v>
      </c>
      <c r="EI29" s="96" t="e">
        <f t="shared" si="977"/>
        <v>#N/A</v>
      </c>
      <c r="EJ29" s="96" t="e">
        <f t="shared" si="978"/>
        <v>#N/A</v>
      </c>
      <c r="EK29" s="96" t="e">
        <f t="shared" si="979"/>
        <v>#N/A</v>
      </c>
      <c r="EL29" s="96" t="e">
        <f t="shared" si="980"/>
        <v>#N/A</v>
      </c>
      <c r="EM29" s="96" t="e">
        <f t="shared" si="981"/>
        <v>#N/A</v>
      </c>
      <c r="EN29" s="96" t="e">
        <f t="shared" si="982"/>
        <v>#N/A</v>
      </c>
      <c r="EO29" s="96" t="e">
        <f t="shared" si="983"/>
        <v>#N/A</v>
      </c>
      <c r="EP29" s="96" t="e">
        <f t="shared" si="984"/>
        <v>#N/A</v>
      </c>
      <c r="EQ29" s="96" t="e">
        <f t="shared" si="985"/>
        <v>#N/A</v>
      </c>
      <c r="ER29" s="96" t="e">
        <f t="shared" si="986"/>
        <v>#N/A</v>
      </c>
      <c r="ES29" s="96" t="e">
        <f t="shared" si="987"/>
        <v>#N/A</v>
      </c>
      <c r="ET29" s="96" t="e">
        <f t="shared" si="988"/>
        <v>#N/A</v>
      </c>
      <c r="EU29" s="96" t="e">
        <f t="shared" si="989"/>
        <v>#N/A</v>
      </c>
      <c r="EV29" s="96" t="e">
        <f t="shared" si="990"/>
        <v>#N/A</v>
      </c>
      <c r="EW29" s="96" t="e">
        <f t="shared" si="991"/>
        <v>#N/A</v>
      </c>
      <c r="EX29" s="96" t="e">
        <f t="shared" si="992"/>
        <v>#N/A</v>
      </c>
      <c r="EY29" s="96" t="e">
        <f t="shared" si="993"/>
        <v>#N/A</v>
      </c>
      <c r="EZ29" s="96" t="e">
        <f t="shared" si="994"/>
        <v>#N/A</v>
      </c>
      <c r="FA29" s="96" t="e">
        <f t="shared" si="995"/>
        <v>#N/A</v>
      </c>
      <c r="FB29" s="96" t="e">
        <f t="shared" si="996"/>
        <v>#N/A</v>
      </c>
      <c r="FC29" s="96" t="e">
        <f t="shared" si="997"/>
        <v>#N/A</v>
      </c>
      <c r="FD29" s="96" t="e">
        <f t="shared" si="998"/>
        <v>#N/A</v>
      </c>
      <c r="FE29" s="96" t="e">
        <f t="shared" si="999"/>
        <v>#N/A</v>
      </c>
      <c r="FF29" s="96" t="e">
        <f t="shared" si="1000"/>
        <v>#N/A</v>
      </c>
      <c r="FG29" s="96" t="e">
        <f t="shared" si="1001"/>
        <v>#N/A</v>
      </c>
      <c r="FH29" s="96" t="e">
        <f t="shared" si="1002"/>
        <v>#N/A</v>
      </c>
      <c r="FI29" s="96" t="e">
        <f t="shared" si="1003"/>
        <v>#N/A</v>
      </c>
      <c r="FJ29" s="96" t="e">
        <f t="shared" si="1004"/>
        <v>#N/A</v>
      </c>
      <c r="FK29" s="96" t="e">
        <f t="shared" si="1005"/>
        <v>#N/A</v>
      </c>
      <c r="FL29" s="96" t="e">
        <f t="shared" si="1006"/>
        <v>#N/A</v>
      </c>
      <c r="FM29" s="96" t="e">
        <f t="shared" si="1007"/>
        <v>#N/A</v>
      </c>
      <c r="FN29" s="96" t="e">
        <f t="shared" si="1008"/>
        <v>#N/A</v>
      </c>
      <c r="FO29" s="96" t="e">
        <f t="shared" si="1009"/>
        <v>#N/A</v>
      </c>
      <c r="FP29" s="96" t="e">
        <f t="shared" si="1010"/>
        <v>#N/A</v>
      </c>
      <c r="FQ29" s="96" t="e">
        <f t="shared" si="1011"/>
        <v>#N/A</v>
      </c>
      <c r="FR29" s="96" t="e">
        <f t="shared" si="1012"/>
        <v>#N/A</v>
      </c>
      <c r="FS29" s="96" t="e">
        <f t="shared" si="1013"/>
        <v>#N/A</v>
      </c>
      <c r="FT29" s="96" t="e">
        <f t="shared" si="1014"/>
        <v>#N/A</v>
      </c>
      <c r="FU29" s="96" t="e">
        <f t="shared" si="1015"/>
        <v>#N/A</v>
      </c>
      <c r="FV29" s="96" t="e">
        <f t="shared" si="1016"/>
        <v>#N/A</v>
      </c>
      <c r="FW29" s="96" t="e">
        <f t="shared" si="1017"/>
        <v>#N/A</v>
      </c>
      <c r="FX29" s="96" t="e">
        <f t="shared" si="1018"/>
        <v>#N/A</v>
      </c>
      <c r="FY29" s="96" t="e">
        <f t="shared" si="1019"/>
        <v>#N/A</v>
      </c>
      <c r="FZ29" s="96" t="e">
        <f t="shared" si="1020"/>
        <v>#N/A</v>
      </c>
      <c r="GA29" s="96" t="e">
        <f t="shared" si="1021"/>
        <v>#N/A</v>
      </c>
      <c r="GB29" s="96" t="e">
        <f t="shared" si="1022"/>
        <v>#N/A</v>
      </c>
      <c r="GC29" s="96" t="e">
        <f t="shared" si="1023"/>
        <v>#N/A</v>
      </c>
      <c r="GD29" s="96" t="e">
        <f t="shared" si="1024"/>
        <v>#N/A</v>
      </c>
      <c r="GE29" s="96" t="e">
        <f t="shared" si="1025"/>
        <v>#N/A</v>
      </c>
      <c r="GF29" s="96" t="e">
        <f t="shared" si="1026"/>
        <v>#N/A</v>
      </c>
      <c r="GG29" s="96" t="e">
        <f t="shared" si="1027"/>
        <v>#N/A</v>
      </c>
      <c r="GH29" s="96" t="e">
        <f t="shared" si="1028"/>
        <v>#N/A</v>
      </c>
      <c r="GI29" s="96" t="e">
        <f t="shared" si="1029"/>
        <v>#N/A</v>
      </c>
      <c r="GJ29" s="96" t="e">
        <f t="shared" si="1030"/>
        <v>#N/A</v>
      </c>
      <c r="GK29" s="96" t="e">
        <f t="shared" si="1031"/>
        <v>#N/A</v>
      </c>
      <c r="GL29" s="96" t="e">
        <f t="shared" si="1032"/>
        <v>#N/A</v>
      </c>
      <c r="GM29" s="96" t="e">
        <f t="shared" si="1033"/>
        <v>#N/A</v>
      </c>
      <c r="GN29" s="96" t="e">
        <f t="shared" si="1034"/>
        <v>#N/A</v>
      </c>
      <c r="GO29" s="96" t="e">
        <f t="shared" si="1035"/>
        <v>#N/A</v>
      </c>
      <c r="GP29" s="96" t="e">
        <f t="shared" si="1036"/>
        <v>#N/A</v>
      </c>
      <c r="GQ29" s="96" t="e">
        <f t="shared" si="1037"/>
        <v>#N/A</v>
      </c>
      <c r="GR29" s="96" t="e">
        <f t="shared" si="1038"/>
        <v>#N/A</v>
      </c>
      <c r="GS29" s="96" t="e">
        <f t="shared" si="1039"/>
        <v>#N/A</v>
      </c>
      <c r="GT29" s="96" t="e">
        <f t="shared" si="1040"/>
        <v>#N/A</v>
      </c>
      <c r="GU29" s="96" t="e">
        <f t="shared" si="1041"/>
        <v>#N/A</v>
      </c>
      <c r="GV29" s="96" t="e">
        <f t="shared" si="1042"/>
        <v>#N/A</v>
      </c>
      <c r="GW29" s="96" t="e">
        <f t="shared" si="1043"/>
        <v>#N/A</v>
      </c>
      <c r="GX29" s="96" t="e">
        <f t="shared" si="1044"/>
        <v>#N/A</v>
      </c>
      <c r="GY29" s="96" t="e">
        <f t="shared" si="1045"/>
        <v>#N/A</v>
      </c>
      <c r="GZ29" s="96" t="e">
        <f t="shared" si="1046"/>
        <v>#N/A</v>
      </c>
      <c r="HA29" s="96" t="e">
        <f t="shared" si="1047"/>
        <v>#N/A</v>
      </c>
      <c r="HB29" s="96" t="e">
        <f t="shared" si="1048"/>
        <v>#N/A</v>
      </c>
      <c r="HC29" s="96" t="e">
        <f t="shared" si="1049"/>
        <v>#N/A</v>
      </c>
      <c r="HD29" s="96" t="e">
        <f t="shared" si="1050"/>
        <v>#N/A</v>
      </c>
      <c r="HE29" s="96" t="e">
        <f t="shared" si="1051"/>
        <v>#N/A</v>
      </c>
      <c r="HF29" s="96" t="e">
        <f t="shared" si="1052"/>
        <v>#N/A</v>
      </c>
      <c r="HG29" s="96" t="e">
        <f t="shared" si="1053"/>
        <v>#N/A</v>
      </c>
      <c r="HH29" s="96" t="e">
        <f t="shared" si="1054"/>
        <v>#N/A</v>
      </c>
      <c r="HI29" s="96" t="e">
        <f t="shared" si="1055"/>
        <v>#N/A</v>
      </c>
      <c r="HJ29" s="96" t="e">
        <f t="shared" si="1056"/>
        <v>#N/A</v>
      </c>
      <c r="HK29" s="96" t="e">
        <f t="shared" si="1057"/>
        <v>#N/A</v>
      </c>
      <c r="HL29" s="96" t="e">
        <f t="shared" si="1058"/>
        <v>#N/A</v>
      </c>
      <c r="HM29" s="96" t="e">
        <f t="shared" si="1059"/>
        <v>#N/A</v>
      </c>
      <c r="HN29" s="96" t="e">
        <f t="shared" si="1060"/>
        <v>#N/A</v>
      </c>
      <c r="HO29" s="96" t="e">
        <f t="shared" si="1061"/>
        <v>#N/A</v>
      </c>
      <c r="HP29" s="96" t="e">
        <f t="shared" si="1062"/>
        <v>#N/A</v>
      </c>
      <c r="HQ29" s="96" t="e">
        <f t="shared" si="1063"/>
        <v>#N/A</v>
      </c>
      <c r="HR29" s="96" t="e">
        <f t="shared" si="1064"/>
        <v>#N/A</v>
      </c>
      <c r="HS29" s="96" t="e">
        <f t="shared" si="1065"/>
        <v>#N/A</v>
      </c>
      <c r="HT29" s="96" t="e">
        <f t="shared" si="1066"/>
        <v>#N/A</v>
      </c>
      <c r="HU29" s="96" t="e">
        <f t="shared" si="1067"/>
        <v>#N/A</v>
      </c>
      <c r="HV29" s="96" t="e">
        <f t="shared" si="1068"/>
        <v>#N/A</v>
      </c>
      <c r="HW29" s="96" t="e">
        <f t="shared" si="1069"/>
        <v>#N/A</v>
      </c>
      <c r="HX29" s="96" t="e">
        <f t="shared" si="1070"/>
        <v>#N/A</v>
      </c>
      <c r="HY29" s="96" t="e">
        <f t="shared" si="1071"/>
        <v>#N/A</v>
      </c>
      <c r="HZ29" s="96" t="e">
        <f t="shared" si="1072"/>
        <v>#N/A</v>
      </c>
      <c r="IA29" s="96" t="e">
        <f t="shared" si="1073"/>
        <v>#N/A</v>
      </c>
      <c r="IB29" s="96" t="e">
        <f t="shared" si="1074"/>
        <v>#N/A</v>
      </c>
      <c r="IC29" s="96" t="e">
        <f t="shared" si="1075"/>
        <v>#N/A</v>
      </c>
      <c r="ID29" s="96" t="e">
        <f t="shared" si="1076"/>
        <v>#N/A</v>
      </c>
      <c r="IE29" s="96" t="e">
        <f t="shared" si="1077"/>
        <v>#N/A</v>
      </c>
      <c r="IF29" s="96" t="e">
        <f t="shared" si="1078"/>
        <v>#N/A</v>
      </c>
      <c r="IG29" s="96" t="e">
        <f t="shared" si="1079"/>
        <v>#N/A</v>
      </c>
      <c r="IH29" s="96" t="e">
        <f t="shared" si="1080"/>
        <v>#N/A</v>
      </c>
      <c r="II29" s="96" t="e">
        <f t="shared" si="1081"/>
        <v>#N/A</v>
      </c>
      <c r="IJ29" s="96" t="e">
        <f t="shared" si="1082"/>
        <v>#N/A</v>
      </c>
      <c r="IK29" s="96" t="e">
        <f t="shared" si="1083"/>
        <v>#N/A</v>
      </c>
      <c r="IL29" s="96" t="e">
        <f t="shared" si="1084"/>
        <v>#N/A</v>
      </c>
      <c r="IM29" s="96" t="e">
        <f t="shared" si="1085"/>
        <v>#N/A</v>
      </c>
      <c r="IN29" s="96" t="e">
        <f t="shared" si="1086"/>
        <v>#N/A</v>
      </c>
      <c r="IO29" s="96" t="e">
        <f t="shared" si="1087"/>
        <v>#N/A</v>
      </c>
      <c r="IP29" s="96" t="e">
        <f t="shared" si="1088"/>
        <v>#N/A</v>
      </c>
      <c r="IQ29" s="96" t="e">
        <f t="shared" si="1089"/>
        <v>#N/A</v>
      </c>
      <c r="IR29" s="96" t="e">
        <f t="shared" si="1090"/>
        <v>#N/A</v>
      </c>
      <c r="IS29" s="96" t="e">
        <f t="shared" si="1091"/>
        <v>#N/A</v>
      </c>
      <c r="IT29" s="96" t="e">
        <f t="shared" si="1092"/>
        <v>#N/A</v>
      </c>
      <c r="IU29" s="96" t="e">
        <f t="shared" si="1093"/>
        <v>#N/A</v>
      </c>
      <c r="IV29" s="96" t="e">
        <f t="shared" si="1094"/>
        <v>#N/A</v>
      </c>
      <c r="IW29" s="96" t="e">
        <f t="shared" si="1095"/>
        <v>#N/A</v>
      </c>
      <c r="IX29" s="96" t="e">
        <f t="shared" si="1096"/>
        <v>#N/A</v>
      </c>
      <c r="IY29" s="96" t="e">
        <f t="shared" si="1097"/>
        <v>#N/A</v>
      </c>
      <c r="IZ29" s="96" t="e">
        <f t="shared" si="1098"/>
        <v>#N/A</v>
      </c>
      <c r="JA29" s="96" t="e">
        <f t="shared" si="1099"/>
        <v>#N/A</v>
      </c>
      <c r="JB29" s="96" t="e">
        <f t="shared" si="1100"/>
        <v>#N/A</v>
      </c>
      <c r="JC29" s="96" t="e">
        <f t="shared" si="1101"/>
        <v>#N/A</v>
      </c>
      <c r="JD29" s="96" t="e">
        <f t="shared" si="1102"/>
        <v>#N/A</v>
      </c>
      <c r="JE29" s="96" t="e">
        <f t="shared" si="1103"/>
        <v>#N/A</v>
      </c>
      <c r="JF29" s="96" t="e">
        <f t="shared" si="1104"/>
        <v>#N/A</v>
      </c>
      <c r="JG29" s="96" t="e">
        <f t="shared" si="1105"/>
        <v>#N/A</v>
      </c>
      <c r="JH29" s="96" t="e">
        <f t="shared" si="1106"/>
        <v>#N/A</v>
      </c>
      <c r="JI29" s="96" t="e">
        <f t="shared" si="1107"/>
        <v>#N/A</v>
      </c>
      <c r="JJ29" s="96" t="e">
        <f t="shared" si="1108"/>
        <v>#N/A</v>
      </c>
      <c r="JK29" s="96" t="e">
        <f t="shared" si="1109"/>
        <v>#N/A</v>
      </c>
      <c r="JL29" s="96" t="e">
        <f t="shared" si="1110"/>
        <v>#N/A</v>
      </c>
      <c r="JM29" s="96" t="e">
        <f t="shared" si="1111"/>
        <v>#N/A</v>
      </c>
      <c r="JN29" s="96" t="e">
        <f t="shared" si="1112"/>
        <v>#N/A</v>
      </c>
      <c r="JO29" s="96" t="e">
        <f t="shared" si="1113"/>
        <v>#N/A</v>
      </c>
      <c r="JP29" s="96" t="e">
        <f t="shared" si="1114"/>
        <v>#N/A</v>
      </c>
      <c r="JQ29" s="96" t="e">
        <f t="shared" si="1115"/>
        <v>#N/A</v>
      </c>
      <c r="JR29" s="96" t="e">
        <f t="shared" si="1116"/>
        <v>#N/A</v>
      </c>
      <c r="JS29" s="96" t="e">
        <f t="shared" si="1117"/>
        <v>#N/A</v>
      </c>
      <c r="JT29" s="96" t="e">
        <f t="shared" si="1118"/>
        <v>#N/A</v>
      </c>
      <c r="JU29" s="96" t="e">
        <f t="shared" si="1119"/>
        <v>#N/A</v>
      </c>
      <c r="JV29" s="96" t="e">
        <f t="shared" si="1120"/>
        <v>#N/A</v>
      </c>
      <c r="JW29" s="96" t="e">
        <f t="shared" si="1121"/>
        <v>#N/A</v>
      </c>
      <c r="JX29" s="96" t="e">
        <f t="shared" si="1122"/>
        <v>#N/A</v>
      </c>
      <c r="JY29" s="96" t="e">
        <f t="shared" si="1123"/>
        <v>#N/A</v>
      </c>
      <c r="JZ29" s="96" t="e">
        <f t="shared" si="1124"/>
        <v>#N/A</v>
      </c>
      <c r="KA29" s="96" t="e">
        <f t="shared" si="1125"/>
        <v>#N/A</v>
      </c>
      <c r="KB29" s="96" t="e">
        <f t="shared" si="1126"/>
        <v>#N/A</v>
      </c>
      <c r="KC29" s="96" t="e">
        <f t="shared" si="1127"/>
        <v>#N/A</v>
      </c>
      <c r="KD29" s="96" t="e">
        <f t="shared" si="1128"/>
        <v>#N/A</v>
      </c>
      <c r="KE29" s="96" t="e">
        <f t="shared" si="1129"/>
        <v>#N/A</v>
      </c>
      <c r="KF29" s="96" t="e">
        <f t="shared" si="1130"/>
        <v>#N/A</v>
      </c>
      <c r="KG29" s="96" t="e">
        <f t="shared" si="1131"/>
        <v>#N/A</v>
      </c>
      <c r="KH29" s="96" t="e">
        <f t="shared" si="1132"/>
        <v>#N/A</v>
      </c>
      <c r="KI29" s="96" t="e">
        <f t="shared" si="1133"/>
        <v>#N/A</v>
      </c>
      <c r="KJ29" s="96" t="e">
        <f t="shared" si="1134"/>
        <v>#N/A</v>
      </c>
      <c r="KK29" s="96" t="e">
        <f t="shared" si="1135"/>
        <v>#N/A</v>
      </c>
      <c r="KL29" s="96" t="e">
        <f t="shared" si="1136"/>
        <v>#N/A</v>
      </c>
      <c r="KM29" s="96" t="e">
        <f t="shared" si="1137"/>
        <v>#N/A</v>
      </c>
      <c r="KN29" s="96" t="e">
        <f t="shared" si="1138"/>
        <v>#N/A</v>
      </c>
    </row>
    <row r="30" spans="1:300" x14ac:dyDescent="0.3">
      <c r="A30" t="str">
        <f t="shared" si="904"/>
        <v>Germany</v>
      </c>
      <c r="G30" s="96">
        <f t="shared" si="905"/>
        <v>0.37354228352311925</v>
      </c>
      <c r="H30" s="96">
        <f t="shared" si="905"/>
        <v>0.40441079527753554</v>
      </c>
      <c r="I30" s="96">
        <f t="shared" si="905"/>
        <v>0.39509648108807743</v>
      </c>
      <c r="J30" s="96">
        <f t="shared" si="905"/>
        <v>0.37523690781646574</v>
      </c>
      <c r="K30" s="96">
        <f t="shared" si="905"/>
        <v>0.34496538458474951</v>
      </c>
      <c r="L30" s="96">
        <f t="shared" si="905"/>
        <v>0.3160434553275247</v>
      </c>
      <c r="M30" s="96">
        <f t="shared" si="905"/>
        <v>0.29534488154218402</v>
      </c>
      <c r="N30" s="96">
        <f t="shared" si="905"/>
        <v>0.26726332890073645</v>
      </c>
      <c r="O30" s="96">
        <f t="shared" si="905"/>
        <v>0.26893974390431086</v>
      </c>
      <c r="P30" s="96">
        <f t="shared" si="905"/>
        <v>0.28039174516066145</v>
      </c>
      <c r="Q30" s="96">
        <f t="shared" si="905"/>
        <v>0.28596017113457833</v>
      </c>
      <c r="R30" s="96">
        <f t="shared" si="905"/>
        <v>0.2731932619194033</v>
      </c>
      <c r="S30" s="96">
        <f t="shared" si="1139"/>
        <v>0.25696421428648125</v>
      </c>
      <c r="T30" s="96">
        <f t="shared" si="1139"/>
        <v>0.23760771011725793</v>
      </c>
      <c r="U30" s="96">
        <f t="shared" si="1139"/>
        <v>0.22096845969127724</v>
      </c>
      <c r="V30" s="96">
        <f t="shared" si="1139"/>
        <v>0.20531440899552589</v>
      </c>
      <c r="W30" s="96">
        <f t="shared" si="1139"/>
        <v>0.19066299449311522</v>
      </c>
      <c r="X30" s="96">
        <f t="shared" si="1139"/>
        <v>0.1730567714490511</v>
      </c>
      <c r="Y30" s="96">
        <f t="shared" si="1139"/>
        <v>0.15784123070790801</v>
      </c>
      <c r="Z30" s="96">
        <f t="shared" si="1139"/>
        <v>0.14199918727121977</v>
      </c>
      <c r="AA30" s="96">
        <f t="shared" si="1139"/>
        <v>0.13409777070157972</v>
      </c>
      <c r="AB30" s="96">
        <f t="shared" si="1139"/>
        <v>0.12759524761746008</v>
      </c>
      <c r="AC30" s="96">
        <f t="shared" si="1139"/>
        <v>0.12447780740962548</v>
      </c>
      <c r="AD30" s="96">
        <f t="shared" si="1139"/>
        <v>0.10986258353838174</v>
      </c>
      <c r="AE30" s="96">
        <f t="shared" si="1139"/>
        <v>9.616522518063686E-2</v>
      </c>
      <c r="AF30" s="96">
        <f t="shared" si="1139"/>
        <v>7.7952385221784562E-2</v>
      </c>
      <c r="AG30" s="96">
        <f t="shared" si="1139"/>
        <v>6.520162865728836E-2</v>
      </c>
      <c r="AH30" s="96">
        <f t="shared" si="1139"/>
        <v>5.9001446783990774E-2</v>
      </c>
      <c r="AI30" s="96">
        <f t="shared" si="1139"/>
        <v>6.5109757252433662E-2</v>
      </c>
      <c r="AJ30" s="96">
        <f t="shared" si="1139"/>
        <v>7.4368958982990785E-2</v>
      </c>
      <c r="AK30" s="96">
        <f t="shared" si="1139"/>
        <v>7.5462015696106999E-2</v>
      </c>
      <c r="AL30" s="96">
        <f t="shared" si="1139"/>
        <v>7.1032228991232627E-2</v>
      </c>
      <c r="AM30" s="96">
        <f t="shared" si="1139"/>
        <v>6.2576931996667515E-2</v>
      </c>
      <c r="AN30" s="96">
        <f t="shared" si="1139"/>
        <v>5.43462817709904E-2</v>
      </c>
      <c r="AO30" s="96">
        <f t="shared" si="1139"/>
        <v>4.4664777987447168E-2</v>
      </c>
      <c r="AP30" s="96" t="e">
        <f t="shared" si="1139"/>
        <v>#N/A</v>
      </c>
      <c r="AQ30" s="96" t="e">
        <f t="shared" si="1139"/>
        <v>#N/A</v>
      </c>
      <c r="AR30" s="96" t="e">
        <f t="shared" si="1139"/>
        <v>#N/A</v>
      </c>
      <c r="AS30" s="96" t="e">
        <f t="shared" si="1139"/>
        <v>#N/A</v>
      </c>
      <c r="AT30" s="96" t="e">
        <f t="shared" si="1139"/>
        <v>#N/A</v>
      </c>
      <c r="AU30" s="96" t="e">
        <f t="shared" si="1139"/>
        <v>#N/A</v>
      </c>
      <c r="AV30" s="96" t="e">
        <f t="shared" si="1139"/>
        <v>#N/A</v>
      </c>
      <c r="AW30" s="96" t="e">
        <f t="shared" si="1139"/>
        <v>#N/A</v>
      </c>
      <c r="AX30" s="96" t="e">
        <f t="shared" si="1139"/>
        <v>#N/A</v>
      </c>
      <c r="AY30" s="96" t="e">
        <f t="shared" si="1139"/>
        <v>#N/A</v>
      </c>
      <c r="AZ30" s="96" t="e">
        <f t="shared" si="1139"/>
        <v>#N/A</v>
      </c>
      <c r="BA30" s="96" t="e">
        <f t="shared" si="1139"/>
        <v>#N/A</v>
      </c>
      <c r="BB30" s="96" t="e">
        <f t="shared" si="1139"/>
        <v>#N/A</v>
      </c>
      <c r="BC30" s="96" t="e">
        <f t="shared" si="1139"/>
        <v>#N/A</v>
      </c>
      <c r="BD30" s="96" t="e">
        <f t="shared" si="1139"/>
        <v>#N/A</v>
      </c>
      <c r="BE30" s="96" t="e">
        <f t="shared" si="1139"/>
        <v>#N/A</v>
      </c>
      <c r="BF30" s="96" t="e">
        <f t="shared" si="1139"/>
        <v>#N/A</v>
      </c>
      <c r="BG30" s="96" t="e">
        <f t="shared" si="1139"/>
        <v>#N/A</v>
      </c>
      <c r="BH30" s="96" t="e">
        <f t="shared" si="1139"/>
        <v>#N/A</v>
      </c>
      <c r="BI30" s="96" t="e">
        <f t="shared" si="1139"/>
        <v>#N/A</v>
      </c>
      <c r="BJ30" s="96" t="e">
        <f t="shared" si="1139"/>
        <v>#N/A</v>
      </c>
      <c r="BK30" s="96" t="e">
        <f t="shared" si="1139"/>
        <v>#N/A</v>
      </c>
      <c r="BL30" s="96" t="e">
        <f t="shared" si="1139"/>
        <v>#N/A</v>
      </c>
      <c r="BM30" s="96" t="e">
        <f t="shared" si="1139"/>
        <v>#N/A</v>
      </c>
      <c r="BN30" s="96" t="e">
        <f t="shared" si="1139"/>
        <v>#N/A</v>
      </c>
      <c r="BO30" s="96" t="e">
        <f t="shared" si="1139"/>
        <v>#N/A</v>
      </c>
      <c r="BP30" s="96" t="e">
        <f t="shared" si="906"/>
        <v>#N/A</v>
      </c>
      <c r="BQ30" s="96" t="e">
        <f t="shared" si="907"/>
        <v>#N/A</v>
      </c>
      <c r="BR30" s="96" t="e">
        <f t="shared" si="908"/>
        <v>#N/A</v>
      </c>
      <c r="BS30" s="96" t="e">
        <f t="shared" si="909"/>
        <v>#N/A</v>
      </c>
      <c r="BT30" s="96" t="e">
        <f t="shared" si="910"/>
        <v>#N/A</v>
      </c>
      <c r="BU30" s="96" t="e">
        <f t="shared" si="911"/>
        <v>#N/A</v>
      </c>
      <c r="BV30" s="96" t="e">
        <f t="shared" si="912"/>
        <v>#N/A</v>
      </c>
      <c r="BW30" s="96" t="e">
        <f t="shared" si="913"/>
        <v>#N/A</v>
      </c>
      <c r="BX30" s="96" t="e">
        <f t="shared" si="914"/>
        <v>#N/A</v>
      </c>
      <c r="BY30" s="96" t="e">
        <f t="shared" si="915"/>
        <v>#N/A</v>
      </c>
      <c r="BZ30" s="96" t="e">
        <f t="shared" si="916"/>
        <v>#N/A</v>
      </c>
      <c r="CA30" s="96" t="e">
        <f t="shared" si="917"/>
        <v>#N/A</v>
      </c>
      <c r="CB30" s="96" t="e">
        <f t="shared" si="918"/>
        <v>#N/A</v>
      </c>
      <c r="CC30" s="96" t="e">
        <f t="shared" si="919"/>
        <v>#N/A</v>
      </c>
      <c r="CD30" s="96" t="e">
        <f t="shared" si="920"/>
        <v>#N/A</v>
      </c>
      <c r="CE30" s="96" t="e">
        <f t="shared" si="921"/>
        <v>#N/A</v>
      </c>
      <c r="CF30" s="96" t="e">
        <f t="shared" si="922"/>
        <v>#N/A</v>
      </c>
      <c r="CG30" s="96" t="e">
        <f t="shared" si="923"/>
        <v>#N/A</v>
      </c>
      <c r="CH30" s="96" t="e">
        <f t="shared" si="924"/>
        <v>#N/A</v>
      </c>
      <c r="CI30" s="96" t="e">
        <f t="shared" si="925"/>
        <v>#N/A</v>
      </c>
      <c r="CJ30" s="96" t="e">
        <f t="shared" si="926"/>
        <v>#N/A</v>
      </c>
      <c r="CK30" s="96" t="e">
        <f t="shared" si="927"/>
        <v>#N/A</v>
      </c>
      <c r="CL30" s="96" t="e">
        <f t="shared" si="928"/>
        <v>#N/A</v>
      </c>
      <c r="CM30" s="96" t="e">
        <f t="shared" si="929"/>
        <v>#N/A</v>
      </c>
      <c r="CN30" s="96" t="e">
        <f t="shared" si="930"/>
        <v>#N/A</v>
      </c>
      <c r="CO30" s="96" t="e">
        <f t="shared" si="931"/>
        <v>#N/A</v>
      </c>
      <c r="CP30" s="96" t="e">
        <f t="shared" si="932"/>
        <v>#N/A</v>
      </c>
      <c r="CQ30" s="96" t="e">
        <f t="shared" si="933"/>
        <v>#N/A</v>
      </c>
      <c r="CR30" s="96" t="e">
        <f t="shared" si="934"/>
        <v>#N/A</v>
      </c>
      <c r="CS30" s="96" t="e">
        <f t="shared" si="935"/>
        <v>#N/A</v>
      </c>
      <c r="CT30" s="96" t="e">
        <f t="shared" si="936"/>
        <v>#N/A</v>
      </c>
      <c r="CU30" s="96" t="e">
        <f t="shared" si="937"/>
        <v>#N/A</v>
      </c>
      <c r="CV30" s="96" t="e">
        <f t="shared" si="938"/>
        <v>#N/A</v>
      </c>
      <c r="CW30" s="96" t="e">
        <f t="shared" si="939"/>
        <v>#N/A</v>
      </c>
      <c r="CX30" s="96" t="e">
        <f t="shared" si="940"/>
        <v>#N/A</v>
      </c>
      <c r="CY30" s="96" t="e">
        <f t="shared" si="941"/>
        <v>#N/A</v>
      </c>
      <c r="CZ30" s="96" t="e">
        <f t="shared" si="942"/>
        <v>#N/A</v>
      </c>
      <c r="DA30" s="96" t="e">
        <f t="shared" si="943"/>
        <v>#N/A</v>
      </c>
      <c r="DB30" s="96" t="e">
        <f t="shared" si="944"/>
        <v>#N/A</v>
      </c>
      <c r="DC30" s="96" t="e">
        <f t="shared" si="945"/>
        <v>#N/A</v>
      </c>
      <c r="DD30" s="96" t="e">
        <f t="shared" si="946"/>
        <v>#N/A</v>
      </c>
      <c r="DE30" s="96" t="e">
        <f t="shared" si="947"/>
        <v>#N/A</v>
      </c>
      <c r="DF30" s="96" t="e">
        <f t="shared" si="948"/>
        <v>#N/A</v>
      </c>
      <c r="DG30" s="96" t="e">
        <f t="shared" si="949"/>
        <v>#N/A</v>
      </c>
      <c r="DH30" s="96" t="e">
        <f t="shared" si="950"/>
        <v>#N/A</v>
      </c>
      <c r="DI30" s="96" t="e">
        <f t="shared" si="951"/>
        <v>#N/A</v>
      </c>
      <c r="DJ30" s="96" t="e">
        <f t="shared" si="952"/>
        <v>#N/A</v>
      </c>
      <c r="DK30" s="96" t="e">
        <f t="shared" si="953"/>
        <v>#N/A</v>
      </c>
      <c r="DL30" s="96" t="e">
        <f t="shared" si="954"/>
        <v>#N/A</v>
      </c>
      <c r="DM30" s="96" t="e">
        <f t="shared" si="955"/>
        <v>#N/A</v>
      </c>
      <c r="DN30" s="96" t="e">
        <f t="shared" si="956"/>
        <v>#N/A</v>
      </c>
      <c r="DO30" s="96" t="e">
        <f t="shared" si="957"/>
        <v>#N/A</v>
      </c>
      <c r="DP30" s="96" t="e">
        <f t="shared" si="958"/>
        <v>#N/A</v>
      </c>
      <c r="DQ30" s="96" t="e">
        <f t="shared" si="959"/>
        <v>#N/A</v>
      </c>
      <c r="DR30" s="96" t="e">
        <f t="shared" si="960"/>
        <v>#N/A</v>
      </c>
      <c r="DS30" s="96" t="e">
        <f t="shared" si="961"/>
        <v>#N/A</v>
      </c>
      <c r="DT30" s="96" t="e">
        <f t="shared" si="962"/>
        <v>#N/A</v>
      </c>
      <c r="DU30" s="96" t="e">
        <f t="shared" si="963"/>
        <v>#N/A</v>
      </c>
      <c r="DV30" s="96" t="e">
        <f t="shared" si="964"/>
        <v>#N/A</v>
      </c>
      <c r="DW30" s="96" t="e">
        <f t="shared" si="965"/>
        <v>#N/A</v>
      </c>
      <c r="DX30" s="96" t="e">
        <f t="shared" si="966"/>
        <v>#N/A</v>
      </c>
      <c r="DY30" s="96" t="e">
        <f t="shared" si="967"/>
        <v>#N/A</v>
      </c>
      <c r="DZ30" s="96" t="e">
        <f t="shared" si="968"/>
        <v>#N/A</v>
      </c>
      <c r="EA30" s="96" t="e">
        <f t="shared" si="969"/>
        <v>#N/A</v>
      </c>
      <c r="EB30" s="96" t="e">
        <f t="shared" si="970"/>
        <v>#N/A</v>
      </c>
      <c r="EC30" s="96" t="e">
        <f t="shared" si="971"/>
        <v>#N/A</v>
      </c>
      <c r="ED30" s="96" t="e">
        <f t="shared" si="972"/>
        <v>#N/A</v>
      </c>
      <c r="EE30" s="96" t="e">
        <f t="shared" si="973"/>
        <v>#N/A</v>
      </c>
      <c r="EF30" s="96" t="e">
        <f t="shared" si="974"/>
        <v>#N/A</v>
      </c>
      <c r="EG30" s="96" t="e">
        <f t="shared" si="975"/>
        <v>#N/A</v>
      </c>
      <c r="EH30" s="96" t="e">
        <f t="shared" si="976"/>
        <v>#N/A</v>
      </c>
      <c r="EI30" s="96" t="e">
        <f t="shared" si="977"/>
        <v>#N/A</v>
      </c>
      <c r="EJ30" s="96" t="e">
        <f t="shared" si="978"/>
        <v>#N/A</v>
      </c>
      <c r="EK30" s="96" t="e">
        <f t="shared" si="979"/>
        <v>#N/A</v>
      </c>
      <c r="EL30" s="96" t="e">
        <f t="shared" si="980"/>
        <v>#N/A</v>
      </c>
      <c r="EM30" s="96" t="e">
        <f t="shared" si="981"/>
        <v>#N/A</v>
      </c>
      <c r="EN30" s="96" t="e">
        <f t="shared" si="982"/>
        <v>#N/A</v>
      </c>
      <c r="EO30" s="96" t="e">
        <f t="shared" si="983"/>
        <v>#N/A</v>
      </c>
      <c r="EP30" s="96" t="e">
        <f t="shared" si="984"/>
        <v>#N/A</v>
      </c>
      <c r="EQ30" s="96" t="e">
        <f t="shared" si="985"/>
        <v>#N/A</v>
      </c>
      <c r="ER30" s="96" t="e">
        <f t="shared" si="986"/>
        <v>#N/A</v>
      </c>
      <c r="ES30" s="96" t="e">
        <f t="shared" si="987"/>
        <v>#N/A</v>
      </c>
      <c r="ET30" s="96" t="e">
        <f t="shared" si="988"/>
        <v>#N/A</v>
      </c>
      <c r="EU30" s="96" t="e">
        <f t="shared" si="989"/>
        <v>#N/A</v>
      </c>
      <c r="EV30" s="96" t="e">
        <f t="shared" si="990"/>
        <v>#N/A</v>
      </c>
      <c r="EW30" s="96" t="e">
        <f t="shared" si="991"/>
        <v>#N/A</v>
      </c>
      <c r="EX30" s="96" t="e">
        <f t="shared" si="992"/>
        <v>#N/A</v>
      </c>
      <c r="EY30" s="96" t="e">
        <f t="shared" si="993"/>
        <v>#N/A</v>
      </c>
      <c r="EZ30" s="96" t="e">
        <f t="shared" si="994"/>
        <v>#N/A</v>
      </c>
      <c r="FA30" s="96" t="e">
        <f t="shared" si="995"/>
        <v>#N/A</v>
      </c>
      <c r="FB30" s="96" t="e">
        <f t="shared" si="996"/>
        <v>#N/A</v>
      </c>
      <c r="FC30" s="96" t="e">
        <f t="shared" si="997"/>
        <v>#N/A</v>
      </c>
      <c r="FD30" s="96" t="e">
        <f t="shared" si="998"/>
        <v>#N/A</v>
      </c>
      <c r="FE30" s="96" t="e">
        <f t="shared" si="999"/>
        <v>#N/A</v>
      </c>
      <c r="FF30" s="96" t="e">
        <f t="shared" si="1000"/>
        <v>#N/A</v>
      </c>
      <c r="FG30" s="96" t="e">
        <f t="shared" si="1001"/>
        <v>#N/A</v>
      </c>
      <c r="FH30" s="96" t="e">
        <f t="shared" si="1002"/>
        <v>#N/A</v>
      </c>
      <c r="FI30" s="96" t="e">
        <f t="shared" si="1003"/>
        <v>#N/A</v>
      </c>
      <c r="FJ30" s="96" t="e">
        <f t="shared" si="1004"/>
        <v>#N/A</v>
      </c>
      <c r="FK30" s="96" t="e">
        <f t="shared" si="1005"/>
        <v>#N/A</v>
      </c>
      <c r="FL30" s="96" t="e">
        <f t="shared" si="1006"/>
        <v>#N/A</v>
      </c>
      <c r="FM30" s="96" t="e">
        <f t="shared" si="1007"/>
        <v>#N/A</v>
      </c>
      <c r="FN30" s="96" t="e">
        <f t="shared" si="1008"/>
        <v>#N/A</v>
      </c>
      <c r="FO30" s="96" t="e">
        <f t="shared" si="1009"/>
        <v>#N/A</v>
      </c>
      <c r="FP30" s="96" t="e">
        <f t="shared" si="1010"/>
        <v>#N/A</v>
      </c>
      <c r="FQ30" s="96" t="e">
        <f t="shared" si="1011"/>
        <v>#N/A</v>
      </c>
      <c r="FR30" s="96" t="e">
        <f t="shared" si="1012"/>
        <v>#N/A</v>
      </c>
      <c r="FS30" s="96" t="e">
        <f t="shared" si="1013"/>
        <v>#N/A</v>
      </c>
      <c r="FT30" s="96" t="e">
        <f t="shared" si="1014"/>
        <v>#N/A</v>
      </c>
      <c r="FU30" s="96" t="e">
        <f t="shared" si="1015"/>
        <v>#N/A</v>
      </c>
      <c r="FV30" s="96" t="e">
        <f t="shared" si="1016"/>
        <v>#N/A</v>
      </c>
      <c r="FW30" s="96" t="e">
        <f t="shared" si="1017"/>
        <v>#N/A</v>
      </c>
      <c r="FX30" s="96" t="e">
        <f t="shared" si="1018"/>
        <v>#N/A</v>
      </c>
      <c r="FY30" s="96" t="e">
        <f t="shared" si="1019"/>
        <v>#N/A</v>
      </c>
      <c r="FZ30" s="96" t="e">
        <f t="shared" si="1020"/>
        <v>#N/A</v>
      </c>
      <c r="GA30" s="96" t="e">
        <f t="shared" si="1021"/>
        <v>#N/A</v>
      </c>
      <c r="GB30" s="96" t="e">
        <f t="shared" si="1022"/>
        <v>#N/A</v>
      </c>
      <c r="GC30" s="96" t="e">
        <f t="shared" si="1023"/>
        <v>#N/A</v>
      </c>
      <c r="GD30" s="96" t="e">
        <f t="shared" si="1024"/>
        <v>#N/A</v>
      </c>
      <c r="GE30" s="96" t="e">
        <f t="shared" si="1025"/>
        <v>#N/A</v>
      </c>
      <c r="GF30" s="96" t="e">
        <f t="shared" si="1026"/>
        <v>#N/A</v>
      </c>
      <c r="GG30" s="96" t="e">
        <f t="shared" si="1027"/>
        <v>#N/A</v>
      </c>
      <c r="GH30" s="96" t="e">
        <f t="shared" si="1028"/>
        <v>#N/A</v>
      </c>
      <c r="GI30" s="96" t="e">
        <f t="shared" si="1029"/>
        <v>#N/A</v>
      </c>
      <c r="GJ30" s="96" t="e">
        <f t="shared" si="1030"/>
        <v>#N/A</v>
      </c>
      <c r="GK30" s="96" t="e">
        <f t="shared" si="1031"/>
        <v>#N/A</v>
      </c>
      <c r="GL30" s="96" t="e">
        <f t="shared" si="1032"/>
        <v>#N/A</v>
      </c>
      <c r="GM30" s="96" t="e">
        <f t="shared" si="1033"/>
        <v>#N/A</v>
      </c>
      <c r="GN30" s="96" t="e">
        <f t="shared" si="1034"/>
        <v>#N/A</v>
      </c>
      <c r="GO30" s="96" t="e">
        <f t="shared" si="1035"/>
        <v>#N/A</v>
      </c>
      <c r="GP30" s="96" t="e">
        <f t="shared" si="1036"/>
        <v>#N/A</v>
      </c>
      <c r="GQ30" s="96" t="e">
        <f t="shared" si="1037"/>
        <v>#N/A</v>
      </c>
      <c r="GR30" s="96" t="e">
        <f t="shared" si="1038"/>
        <v>#N/A</v>
      </c>
      <c r="GS30" s="96" t="e">
        <f t="shared" si="1039"/>
        <v>#N/A</v>
      </c>
      <c r="GT30" s="96" t="e">
        <f t="shared" si="1040"/>
        <v>#N/A</v>
      </c>
      <c r="GU30" s="96" t="e">
        <f t="shared" si="1041"/>
        <v>#N/A</v>
      </c>
      <c r="GV30" s="96" t="e">
        <f t="shared" si="1042"/>
        <v>#N/A</v>
      </c>
      <c r="GW30" s="96" t="e">
        <f t="shared" si="1043"/>
        <v>#N/A</v>
      </c>
      <c r="GX30" s="96" t="e">
        <f t="shared" si="1044"/>
        <v>#N/A</v>
      </c>
      <c r="GY30" s="96" t="e">
        <f t="shared" si="1045"/>
        <v>#N/A</v>
      </c>
      <c r="GZ30" s="96" t="e">
        <f t="shared" si="1046"/>
        <v>#N/A</v>
      </c>
      <c r="HA30" s="96" t="e">
        <f t="shared" si="1047"/>
        <v>#N/A</v>
      </c>
      <c r="HB30" s="96" t="e">
        <f t="shared" si="1048"/>
        <v>#N/A</v>
      </c>
      <c r="HC30" s="96" t="e">
        <f t="shared" si="1049"/>
        <v>#N/A</v>
      </c>
      <c r="HD30" s="96" t="e">
        <f t="shared" si="1050"/>
        <v>#N/A</v>
      </c>
      <c r="HE30" s="96" t="e">
        <f t="shared" si="1051"/>
        <v>#N/A</v>
      </c>
      <c r="HF30" s="96" t="e">
        <f t="shared" si="1052"/>
        <v>#N/A</v>
      </c>
      <c r="HG30" s="96" t="e">
        <f t="shared" si="1053"/>
        <v>#N/A</v>
      </c>
      <c r="HH30" s="96" t="e">
        <f t="shared" si="1054"/>
        <v>#N/A</v>
      </c>
      <c r="HI30" s="96" t="e">
        <f t="shared" si="1055"/>
        <v>#N/A</v>
      </c>
      <c r="HJ30" s="96" t="e">
        <f t="shared" si="1056"/>
        <v>#N/A</v>
      </c>
      <c r="HK30" s="96" t="e">
        <f t="shared" si="1057"/>
        <v>#N/A</v>
      </c>
      <c r="HL30" s="96" t="e">
        <f t="shared" si="1058"/>
        <v>#N/A</v>
      </c>
      <c r="HM30" s="96" t="e">
        <f t="shared" si="1059"/>
        <v>#N/A</v>
      </c>
      <c r="HN30" s="96" t="e">
        <f t="shared" si="1060"/>
        <v>#N/A</v>
      </c>
      <c r="HO30" s="96" t="e">
        <f t="shared" si="1061"/>
        <v>#N/A</v>
      </c>
      <c r="HP30" s="96" t="e">
        <f t="shared" si="1062"/>
        <v>#N/A</v>
      </c>
      <c r="HQ30" s="96" t="e">
        <f t="shared" si="1063"/>
        <v>#N/A</v>
      </c>
      <c r="HR30" s="96" t="e">
        <f t="shared" si="1064"/>
        <v>#N/A</v>
      </c>
      <c r="HS30" s="96" t="e">
        <f t="shared" si="1065"/>
        <v>#N/A</v>
      </c>
      <c r="HT30" s="96" t="e">
        <f t="shared" si="1066"/>
        <v>#N/A</v>
      </c>
      <c r="HU30" s="96" t="e">
        <f t="shared" si="1067"/>
        <v>#N/A</v>
      </c>
      <c r="HV30" s="96" t="e">
        <f t="shared" si="1068"/>
        <v>#N/A</v>
      </c>
      <c r="HW30" s="96" t="e">
        <f t="shared" si="1069"/>
        <v>#N/A</v>
      </c>
      <c r="HX30" s="96" t="e">
        <f t="shared" si="1070"/>
        <v>#N/A</v>
      </c>
      <c r="HY30" s="96" t="e">
        <f t="shared" si="1071"/>
        <v>#N/A</v>
      </c>
      <c r="HZ30" s="96" t="e">
        <f t="shared" si="1072"/>
        <v>#N/A</v>
      </c>
      <c r="IA30" s="96" t="e">
        <f t="shared" si="1073"/>
        <v>#N/A</v>
      </c>
      <c r="IB30" s="96" t="e">
        <f t="shared" si="1074"/>
        <v>#N/A</v>
      </c>
      <c r="IC30" s="96" t="e">
        <f t="shared" si="1075"/>
        <v>#N/A</v>
      </c>
      <c r="ID30" s="96" t="e">
        <f t="shared" si="1076"/>
        <v>#N/A</v>
      </c>
      <c r="IE30" s="96" t="e">
        <f t="shared" si="1077"/>
        <v>#N/A</v>
      </c>
      <c r="IF30" s="96" t="e">
        <f t="shared" si="1078"/>
        <v>#N/A</v>
      </c>
      <c r="IG30" s="96" t="e">
        <f t="shared" si="1079"/>
        <v>#N/A</v>
      </c>
      <c r="IH30" s="96" t="e">
        <f t="shared" si="1080"/>
        <v>#N/A</v>
      </c>
      <c r="II30" s="96" t="e">
        <f t="shared" si="1081"/>
        <v>#N/A</v>
      </c>
      <c r="IJ30" s="96" t="e">
        <f t="shared" si="1082"/>
        <v>#N/A</v>
      </c>
      <c r="IK30" s="96" t="e">
        <f t="shared" si="1083"/>
        <v>#N/A</v>
      </c>
      <c r="IL30" s="96" t="e">
        <f t="shared" si="1084"/>
        <v>#N/A</v>
      </c>
      <c r="IM30" s="96" t="e">
        <f t="shared" si="1085"/>
        <v>#N/A</v>
      </c>
      <c r="IN30" s="96" t="e">
        <f t="shared" si="1086"/>
        <v>#N/A</v>
      </c>
      <c r="IO30" s="96" t="e">
        <f t="shared" si="1087"/>
        <v>#N/A</v>
      </c>
      <c r="IP30" s="96" t="e">
        <f t="shared" si="1088"/>
        <v>#N/A</v>
      </c>
      <c r="IQ30" s="96" t="e">
        <f t="shared" si="1089"/>
        <v>#N/A</v>
      </c>
      <c r="IR30" s="96" t="e">
        <f t="shared" si="1090"/>
        <v>#N/A</v>
      </c>
      <c r="IS30" s="96" t="e">
        <f t="shared" si="1091"/>
        <v>#N/A</v>
      </c>
      <c r="IT30" s="96" t="e">
        <f t="shared" si="1092"/>
        <v>#N/A</v>
      </c>
      <c r="IU30" s="96" t="e">
        <f t="shared" si="1093"/>
        <v>#N/A</v>
      </c>
      <c r="IV30" s="96" t="e">
        <f t="shared" si="1094"/>
        <v>#N/A</v>
      </c>
      <c r="IW30" s="96" t="e">
        <f t="shared" si="1095"/>
        <v>#N/A</v>
      </c>
      <c r="IX30" s="96" t="e">
        <f t="shared" si="1096"/>
        <v>#N/A</v>
      </c>
      <c r="IY30" s="96" t="e">
        <f t="shared" si="1097"/>
        <v>#N/A</v>
      </c>
      <c r="IZ30" s="96" t="e">
        <f t="shared" si="1098"/>
        <v>#N/A</v>
      </c>
      <c r="JA30" s="96" t="e">
        <f t="shared" si="1099"/>
        <v>#N/A</v>
      </c>
      <c r="JB30" s="96" t="e">
        <f t="shared" si="1100"/>
        <v>#N/A</v>
      </c>
      <c r="JC30" s="96" t="e">
        <f t="shared" si="1101"/>
        <v>#N/A</v>
      </c>
      <c r="JD30" s="96" t="e">
        <f t="shared" si="1102"/>
        <v>#N/A</v>
      </c>
      <c r="JE30" s="96" t="e">
        <f t="shared" si="1103"/>
        <v>#N/A</v>
      </c>
      <c r="JF30" s="96" t="e">
        <f t="shared" si="1104"/>
        <v>#N/A</v>
      </c>
      <c r="JG30" s="96" t="e">
        <f t="shared" si="1105"/>
        <v>#N/A</v>
      </c>
      <c r="JH30" s="96" t="e">
        <f t="shared" si="1106"/>
        <v>#N/A</v>
      </c>
      <c r="JI30" s="96" t="e">
        <f t="shared" si="1107"/>
        <v>#N/A</v>
      </c>
      <c r="JJ30" s="96" t="e">
        <f t="shared" si="1108"/>
        <v>#N/A</v>
      </c>
      <c r="JK30" s="96" t="e">
        <f t="shared" si="1109"/>
        <v>#N/A</v>
      </c>
      <c r="JL30" s="96" t="e">
        <f t="shared" si="1110"/>
        <v>#N/A</v>
      </c>
      <c r="JM30" s="96" t="e">
        <f t="shared" si="1111"/>
        <v>#N/A</v>
      </c>
      <c r="JN30" s="96" t="e">
        <f t="shared" si="1112"/>
        <v>#N/A</v>
      </c>
      <c r="JO30" s="96" t="e">
        <f t="shared" si="1113"/>
        <v>#N/A</v>
      </c>
      <c r="JP30" s="96" t="e">
        <f t="shared" si="1114"/>
        <v>#N/A</v>
      </c>
      <c r="JQ30" s="96" t="e">
        <f t="shared" si="1115"/>
        <v>#N/A</v>
      </c>
      <c r="JR30" s="96" t="e">
        <f t="shared" si="1116"/>
        <v>#N/A</v>
      </c>
      <c r="JS30" s="96" t="e">
        <f t="shared" si="1117"/>
        <v>#N/A</v>
      </c>
      <c r="JT30" s="96" t="e">
        <f t="shared" si="1118"/>
        <v>#N/A</v>
      </c>
      <c r="JU30" s="96" t="e">
        <f t="shared" si="1119"/>
        <v>#N/A</v>
      </c>
      <c r="JV30" s="96" t="e">
        <f t="shared" si="1120"/>
        <v>#N/A</v>
      </c>
      <c r="JW30" s="96" t="e">
        <f t="shared" si="1121"/>
        <v>#N/A</v>
      </c>
      <c r="JX30" s="96" t="e">
        <f t="shared" si="1122"/>
        <v>#N/A</v>
      </c>
      <c r="JY30" s="96" t="e">
        <f t="shared" si="1123"/>
        <v>#N/A</v>
      </c>
      <c r="JZ30" s="96" t="e">
        <f t="shared" si="1124"/>
        <v>#N/A</v>
      </c>
      <c r="KA30" s="96" t="e">
        <f t="shared" si="1125"/>
        <v>#N/A</v>
      </c>
      <c r="KB30" s="96" t="e">
        <f t="shared" si="1126"/>
        <v>#N/A</v>
      </c>
      <c r="KC30" s="96" t="e">
        <f t="shared" si="1127"/>
        <v>#N/A</v>
      </c>
      <c r="KD30" s="96" t="e">
        <f t="shared" si="1128"/>
        <v>#N/A</v>
      </c>
      <c r="KE30" s="96" t="e">
        <f t="shared" si="1129"/>
        <v>#N/A</v>
      </c>
      <c r="KF30" s="96" t="e">
        <f t="shared" si="1130"/>
        <v>#N/A</v>
      </c>
      <c r="KG30" s="96" t="e">
        <f t="shared" si="1131"/>
        <v>#N/A</v>
      </c>
      <c r="KH30" s="96" t="e">
        <f t="shared" si="1132"/>
        <v>#N/A</v>
      </c>
      <c r="KI30" s="96" t="e">
        <f t="shared" si="1133"/>
        <v>#N/A</v>
      </c>
      <c r="KJ30" s="96" t="e">
        <f t="shared" si="1134"/>
        <v>#N/A</v>
      </c>
      <c r="KK30" s="96" t="e">
        <f t="shared" si="1135"/>
        <v>#N/A</v>
      </c>
      <c r="KL30" s="96" t="e">
        <f t="shared" si="1136"/>
        <v>#N/A</v>
      </c>
      <c r="KM30" s="96" t="e">
        <f t="shared" si="1137"/>
        <v>#N/A</v>
      </c>
      <c r="KN30" s="96" t="e">
        <f t="shared" si="1138"/>
        <v>#N/A</v>
      </c>
    </row>
    <row r="31" spans="1:300" x14ac:dyDescent="0.3">
      <c r="A31" t="str">
        <f t="shared" si="904"/>
        <v>Spain</v>
      </c>
      <c r="G31" s="96">
        <f t="shared" si="905"/>
        <v>0.53779941107799512</v>
      </c>
      <c r="H31" s="96">
        <f t="shared" si="905"/>
        <v>0.52338459837250317</v>
      </c>
      <c r="I31" s="96">
        <f t="shared" si="905"/>
        <v>0.50701112822326999</v>
      </c>
      <c r="J31" s="96">
        <f t="shared" si="905"/>
        <v>0.50285717224054483</v>
      </c>
      <c r="K31" s="96">
        <f t="shared" si="905"/>
        <v>0.4820428269809236</v>
      </c>
      <c r="L31" s="96">
        <f t="shared" si="905"/>
        <v>0.47071346158477806</v>
      </c>
      <c r="M31" s="96">
        <f t="shared" si="905"/>
        <v>0.41621552961786051</v>
      </c>
      <c r="N31" s="96">
        <f t="shared" si="905"/>
        <v>0.37937557461109678</v>
      </c>
      <c r="O31" s="96">
        <f t="shared" si="905"/>
        <v>0.33016324871949693</v>
      </c>
      <c r="P31" s="96">
        <f t="shared" si="905"/>
        <v>0.31650050927603518</v>
      </c>
      <c r="Q31" s="96">
        <f t="shared" si="905"/>
        <v>0.29502840738328778</v>
      </c>
      <c r="R31" s="96">
        <f t="shared" si="905"/>
        <v>0.29740125022038932</v>
      </c>
      <c r="S31" s="96">
        <f t="shared" si="1139"/>
        <v>0.28246226440254213</v>
      </c>
      <c r="T31" s="96">
        <f t="shared" si="1139"/>
        <v>0.28676164093028356</v>
      </c>
      <c r="U31" s="96">
        <f t="shared" si="1139"/>
        <v>0.27347598639282417</v>
      </c>
      <c r="V31" s="96">
        <f t="shared" si="1139"/>
        <v>0.26055464271710999</v>
      </c>
      <c r="W31" s="96">
        <f t="shared" si="1139"/>
        <v>0.23556158129465876</v>
      </c>
      <c r="X31" s="96">
        <f t="shared" si="1139"/>
        <v>0.21346306205394003</v>
      </c>
      <c r="Y31" s="96">
        <f t="shared" si="1139"/>
        <v>0.18826914274913142</v>
      </c>
      <c r="Z31" s="96">
        <f t="shared" si="1139"/>
        <v>0.16563642090019845</v>
      </c>
      <c r="AA31" s="96">
        <f t="shared" si="1139"/>
        <v>0.14380046646607228</v>
      </c>
      <c r="AB31" s="96">
        <f t="shared" si="1139"/>
        <v>0.12851627121246714</v>
      </c>
      <c r="AC31" s="96">
        <f t="shared" si="1139"/>
        <v>0.11624949236737676</v>
      </c>
      <c r="AD31" s="96">
        <f t="shared" si="1139"/>
        <v>0.10400817657644401</v>
      </c>
      <c r="AE31" s="96">
        <f t="shared" si="1139"/>
        <v>9.3238289857670686E-2</v>
      </c>
      <c r="AF31" s="96">
        <f t="shared" si="1139"/>
        <v>8.2579105050450366E-2</v>
      </c>
      <c r="AG31" s="96">
        <f t="shared" si="1139"/>
        <v>7.3121171829279172E-2</v>
      </c>
      <c r="AH31" s="96">
        <f t="shared" si="1139"/>
        <v>6.4360662844909822E-2</v>
      </c>
      <c r="AI31" s="96">
        <f t="shared" si="1139"/>
        <v>5.7659553081180016E-2</v>
      </c>
      <c r="AJ31" s="96">
        <f t="shared" si="1139"/>
        <v>5.3098406196950609E-2</v>
      </c>
      <c r="AK31" s="96">
        <f t="shared" si="1139"/>
        <v>4.8934435247133479E-2</v>
      </c>
      <c r="AL31" s="96">
        <f t="shared" si="1139"/>
        <v>4.5181066699177354E-2</v>
      </c>
      <c r="AM31" s="96">
        <f t="shared" si="1139"/>
        <v>4.1143283786019724E-2</v>
      </c>
      <c r="AN31" s="96">
        <f t="shared" si="1139"/>
        <v>3.6792541001695746E-2</v>
      </c>
      <c r="AO31" s="96">
        <f t="shared" si="1139"/>
        <v>3.3210904428922307E-2</v>
      </c>
      <c r="AP31" s="96">
        <f t="shared" si="1139"/>
        <v>3.1038314898245749E-2</v>
      </c>
      <c r="AQ31" s="96">
        <f t="shared" si="1139"/>
        <v>3.0649000533797599E-2</v>
      </c>
      <c r="AR31" s="96">
        <f t="shared" si="1139"/>
        <v>2.8583045839678967E-2</v>
      </c>
      <c r="AS31" s="96">
        <f t="shared" si="1139"/>
        <v>2.6769283203228245E-2</v>
      </c>
      <c r="AT31" s="96">
        <f t="shared" si="1139"/>
        <v>2.3902600329438545E-2</v>
      </c>
      <c r="AU31" s="96">
        <f t="shared" si="1139"/>
        <v>2.2255264866695306E-2</v>
      </c>
      <c r="AV31" s="96">
        <f t="shared" si="1139"/>
        <v>1.937027944522729E-2</v>
      </c>
      <c r="AW31" s="96" t="e">
        <f t="shared" si="1139"/>
        <v>#N/A</v>
      </c>
      <c r="AX31" s="96" t="e">
        <f t="shared" si="1139"/>
        <v>#N/A</v>
      </c>
      <c r="AY31" s="96" t="e">
        <f t="shared" si="1139"/>
        <v>#N/A</v>
      </c>
      <c r="AZ31" s="96" t="e">
        <f t="shared" si="1139"/>
        <v>#N/A</v>
      </c>
      <c r="BA31" s="96" t="e">
        <f t="shared" si="1139"/>
        <v>#N/A</v>
      </c>
      <c r="BB31" s="96" t="e">
        <f t="shared" si="1139"/>
        <v>#N/A</v>
      </c>
      <c r="BC31" s="96" t="e">
        <f t="shared" si="1139"/>
        <v>#N/A</v>
      </c>
      <c r="BD31" s="96" t="e">
        <f t="shared" si="1139"/>
        <v>#N/A</v>
      </c>
      <c r="BE31" s="96" t="e">
        <f t="shared" si="1139"/>
        <v>#N/A</v>
      </c>
      <c r="BF31" s="96" t="e">
        <f t="shared" si="1139"/>
        <v>#N/A</v>
      </c>
      <c r="BG31" s="96" t="e">
        <f t="shared" si="1139"/>
        <v>#N/A</v>
      </c>
      <c r="BH31" s="96" t="e">
        <f t="shared" si="1139"/>
        <v>#N/A</v>
      </c>
      <c r="BI31" s="96" t="e">
        <f t="shared" si="1139"/>
        <v>#N/A</v>
      </c>
      <c r="BJ31" s="96" t="e">
        <f t="shared" si="1139"/>
        <v>#N/A</v>
      </c>
      <c r="BK31" s="96" t="e">
        <f t="shared" si="1139"/>
        <v>#N/A</v>
      </c>
      <c r="BL31" s="96" t="e">
        <f t="shared" si="1139"/>
        <v>#N/A</v>
      </c>
      <c r="BM31" s="96" t="e">
        <f t="shared" si="1139"/>
        <v>#N/A</v>
      </c>
      <c r="BN31" s="96" t="e">
        <f t="shared" si="1139"/>
        <v>#N/A</v>
      </c>
      <c r="BO31" s="96" t="e">
        <f t="shared" si="1139"/>
        <v>#N/A</v>
      </c>
      <c r="BP31" s="96" t="e">
        <f t="shared" si="906"/>
        <v>#N/A</v>
      </c>
      <c r="BQ31" s="96" t="e">
        <f t="shared" si="907"/>
        <v>#N/A</v>
      </c>
      <c r="BR31" s="96" t="e">
        <f t="shared" si="908"/>
        <v>#N/A</v>
      </c>
      <c r="BS31" s="96" t="e">
        <f t="shared" si="909"/>
        <v>#N/A</v>
      </c>
      <c r="BT31" s="96" t="e">
        <f t="shared" si="910"/>
        <v>#N/A</v>
      </c>
      <c r="BU31" s="96" t="e">
        <f t="shared" si="911"/>
        <v>#N/A</v>
      </c>
      <c r="BV31" s="96" t="e">
        <f t="shared" si="912"/>
        <v>#N/A</v>
      </c>
      <c r="BW31" s="96" t="e">
        <f t="shared" si="913"/>
        <v>#N/A</v>
      </c>
      <c r="BX31" s="96" t="e">
        <f t="shared" si="914"/>
        <v>#N/A</v>
      </c>
      <c r="BY31" s="96" t="e">
        <f t="shared" si="915"/>
        <v>#N/A</v>
      </c>
      <c r="BZ31" s="96" t="e">
        <f t="shared" si="916"/>
        <v>#N/A</v>
      </c>
      <c r="CA31" s="96" t="e">
        <f t="shared" si="917"/>
        <v>#N/A</v>
      </c>
      <c r="CB31" s="96" t="e">
        <f t="shared" si="918"/>
        <v>#N/A</v>
      </c>
      <c r="CC31" s="96" t="e">
        <f t="shared" si="919"/>
        <v>#N/A</v>
      </c>
      <c r="CD31" s="96" t="e">
        <f t="shared" si="920"/>
        <v>#N/A</v>
      </c>
      <c r="CE31" s="96" t="e">
        <f t="shared" si="921"/>
        <v>#N/A</v>
      </c>
      <c r="CF31" s="96" t="e">
        <f t="shared" si="922"/>
        <v>#N/A</v>
      </c>
      <c r="CG31" s="96" t="e">
        <f t="shared" si="923"/>
        <v>#N/A</v>
      </c>
      <c r="CH31" s="96" t="e">
        <f t="shared" si="924"/>
        <v>#N/A</v>
      </c>
      <c r="CI31" s="96" t="e">
        <f t="shared" si="925"/>
        <v>#N/A</v>
      </c>
      <c r="CJ31" s="96" t="e">
        <f t="shared" si="926"/>
        <v>#N/A</v>
      </c>
      <c r="CK31" s="96" t="e">
        <f t="shared" si="927"/>
        <v>#N/A</v>
      </c>
      <c r="CL31" s="96" t="e">
        <f t="shared" si="928"/>
        <v>#N/A</v>
      </c>
      <c r="CM31" s="96" t="e">
        <f t="shared" si="929"/>
        <v>#N/A</v>
      </c>
      <c r="CN31" s="96" t="e">
        <f t="shared" si="930"/>
        <v>#N/A</v>
      </c>
      <c r="CO31" s="96" t="e">
        <f t="shared" si="931"/>
        <v>#N/A</v>
      </c>
      <c r="CP31" s="96" t="e">
        <f t="shared" si="932"/>
        <v>#N/A</v>
      </c>
      <c r="CQ31" s="96" t="e">
        <f t="shared" si="933"/>
        <v>#N/A</v>
      </c>
      <c r="CR31" s="96" t="e">
        <f t="shared" si="934"/>
        <v>#N/A</v>
      </c>
      <c r="CS31" s="96" t="e">
        <f t="shared" si="935"/>
        <v>#N/A</v>
      </c>
      <c r="CT31" s="96" t="e">
        <f t="shared" si="936"/>
        <v>#N/A</v>
      </c>
      <c r="CU31" s="96" t="e">
        <f t="shared" si="937"/>
        <v>#N/A</v>
      </c>
      <c r="CV31" s="96" t="e">
        <f t="shared" si="938"/>
        <v>#N/A</v>
      </c>
      <c r="CW31" s="96" t="e">
        <f t="shared" si="939"/>
        <v>#N/A</v>
      </c>
      <c r="CX31" s="96" t="e">
        <f t="shared" si="940"/>
        <v>#N/A</v>
      </c>
      <c r="CY31" s="96" t="e">
        <f t="shared" si="941"/>
        <v>#N/A</v>
      </c>
      <c r="CZ31" s="96" t="e">
        <f t="shared" si="942"/>
        <v>#N/A</v>
      </c>
      <c r="DA31" s="96" t="e">
        <f t="shared" si="943"/>
        <v>#N/A</v>
      </c>
      <c r="DB31" s="96" t="e">
        <f t="shared" si="944"/>
        <v>#N/A</v>
      </c>
      <c r="DC31" s="96" t="e">
        <f t="shared" si="945"/>
        <v>#N/A</v>
      </c>
      <c r="DD31" s="96" t="e">
        <f t="shared" si="946"/>
        <v>#N/A</v>
      </c>
      <c r="DE31" s="96" t="e">
        <f t="shared" si="947"/>
        <v>#N/A</v>
      </c>
      <c r="DF31" s="96" t="e">
        <f t="shared" si="948"/>
        <v>#N/A</v>
      </c>
      <c r="DG31" s="96" t="e">
        <f t="shared" si="949"/>
        <v>#N/A</v>
      </c>
      <c r="DH31" s="96" t="e">
        <f t="shared" si="950"/>
        <v>#N/A</v>
      </c>
      <c r="DI31" s="96" t="e">
        <f t="shared" si="951"/>
        <v>#N/A</v>
      </c>
      <c r="DJ31" s="96" t="e">
        <f t="shared" si="952"/>
        <v>#N/A</v>
      </c>
      <c r="DK31" s="96" t="e">
        <f t="shared" si="953"/>
        <v>#N/A</v>
      </c>
      <c r="DL31" s="96" t="e">
        <f t="shared" si="954"/>
        <v>#N/A</v>
      </c>
      <c r="DM31" s="96" t="e">
        <f t="shared" si="955"/>
        <v>#N/A</v>
      </c>
      <c r="DN31" s="96" t="e">
        <f t="shared" si="956"/>
        <v>#N/A</v>
      </c>
      <c r="DO31" s="96" t="e">
        <f t="shared" si="957"/>
        <v>#N/A</v>
      </c>
      <c r="DP31" s="96" t="e">
        <f t="shared" si="958"/>
        <v>#N/A</v>
      </c>
      <c r="DQ31" s="96" t="e">
        <f t="shared" si="959"/>
        <v>#N/A</v>
      </c>
      <c r="DR31" s="96" t="e">
        <f t="shared" si="960"/>
        <v>#N/A</v>
      </c>
      <c r="DS31" s="96" t="e">
        <f t="shared" si="961"/>
        <v>#N/A</v>
      </c>
      <c r="DT31" s="96" t="e">
        <f t="shared" si="962"/>
        <v>#N/A</v>
      </c>
      <c r="DU31" s="96" t="e">
        <f t="shared" si="963"/>
        <v>#N/A</v>
      </c>
      <c r="DV31" s="96" t="e">
        <f t="shared" si="964"/>
        <v>#N/A</v>
      </c>
      <c r="DW31" s="96" t="e">
        <f t="shared" si="965"/>
        <v>#N/A</v>
      </c>
      <c r="DX31" s="96" t="e">
        <f t="shared" si="966"/>
        <v>#N/A</v>
      </c>
      <c r="DY31" s="96" t="e">
        <f t="shared" si="967"/>
        <v>#N/A</v>
      </c>
      <c r="DZ31" s="96" t="e">
        <f t="shared" si="968"/>
        <v>#N/A</v>
      </c>
      <c r="EA31" s="96" t="e">
        <f t="shared" si="969"/>
        <v>#N/A</v>
      </c>
      <c r="EB31" s="96" t="e">
        <f t="shared" si="970"/>
        <v>#N/A</v>
      </c>
      <c r="EC31" s="96" t="e">
        <f t="shared" si="971"/>
        <v>#N/A</v>
      </c>
      <c r="ED31" s="96" t="e">
        <f t="shared" si="972"/>
        <v>#N/A</v>
      </c>
      <c r="EE31" s="96" t="e">
        <f t="shared" si="973"/>
        <v>#N/A</v>
      </c>
      <c r="EF31" s="96" t="e">
        <f t="shared" si="974"/>
        <v>#N/A</v>
      </c>
      <c r="EG31" s="96" t="e">
        <f t="shared" si="975"/>
        <v>#N/A</v>
      </c>
      <c r="EH31" s="96" t="e">
        <f t="shared" si="976"/>
        <v>#N/A</v>
      </c>
      <c r="EI31" s="96" t="e">
        <f t="shared" si="977"/>
        <v>#N/A</v>
      </c>
      <c r="EJ31" s="96" t="e">
        <f t="shared" si="978"/>
        <v>#N/A</v>
      </c>
      <c r="EK31" s="96" t="e">
        <f t="shared" si="979"/>
        <v>#N/A</v>
      </c>
      <c r="EL31" s="96" t="e">
        <f t="shared" si="980"/>
        <v>#N/A</v>
      </c>
      <c r="EM31" s="96" t="e">
        <f t="shared" si="981"/>
        <v>#N/A</v>
      </c>
      <c r="EN31" s="96" t="e">
        <f t="shared" si="982"/>
        <v>#N/A</v>
      </c>
      <c r="EO31" s="96" t="e">
        <f t="shared" si="983"/>
        <v>#N/A</v>
      </c>
      <c r="EP31" s="96" t="e">
        <f t="shared" si="984"/>
        <v>#N/A</v>
      </c>
      <c r="EQ31" s="96" t="e">
        <f t="shared" si="985"/>
        <v>#N/A</v>
      </c>
      <c r="ER31" s="96" t="e">
        <f t="shared" si="986"/>
        <v>#N/A</v>
      </c>
      <c r="ES31" s="96" t="e">
        <f t="shared" si="987"/>
        <v>#N/A</v>
      </c>
      <c r="ET31" s="96" t="e">
        <f t="shared" si="988"/>
        <v>#N/A</v>
      </c>
      <c r="EU31" s="96" t="e">
        <f t="shared" si="989"/>
        <v>#N/A</v>
      </c>
      <c r="EV31" s="96" t="e">
        <f t="shared" si="990"/>
        <v>#N/A</v>
      </c>
      <c r="EW31" s="96" t="e">
        <f t="shared" si="991"/>
        <v>#N/A</v>
      </c>
      <c r="EX31" s="96" t="e">
        <f t="shared" si="992"/>
        <v>#N/A</v>
      </c>
      <c r="EY31" s="96" t="e">
        <f t="shared" si="993"/>
        <v>#N/A</v>
      </c>
      <c r="EZ31" s="96" t="e">
        <f t="shared" si="994"/>
        <v>#N/A</v>
      </c>
      <c r="FA31" s="96" t="e">
        <f t="shared" si="995"/>
        <v>#N/A</v>
      </c>
      <c r="FB31" s="96" t="e">
        <f t="shared" si="996"/>
        <v>#N/A</v>
      </c>
      <c r="FC31" s="96" t="e">
        <f t="shared" si="997"/>
        <v>#N/A</v>
      </c>
      <c r="FD31" s="96" t="e">
        <f t="shared" si="998"/>
        <v>#N/A</v>
      </c>
      <c r="FE31" s="96" t="e">
        <f t="shared" si="999"/>
        <v>#N/A</v>
      </c>
      <c r="FF31" s="96" t="e">
        <f t="shared" si="1000"/>
        <v>#N/A</v>
      </c>
      <c r="FG31" s="96" t="e">
        <f t="shared" si="1001"/>
        <v>#N/A</v>
      </c>
      <c r="FH31" s="96" t="e">
        <f t="shared" si="1002"/>
        <v>#N/A</v>
      </c>
      <c r="FI31" s="96" t="e">
        <f t="shared" si="1003"/>
        <v>#N/A</v>
      </c>
      <c r="FJ31" s="96" t="e">
        <f t="shared" si="1004"/>
        <v>#N/A</v>
      </c>
      <c r="FK31" s="96" t="e">
        <f t="shared" si="1005"/>
        <v>#N/A</v>
      </c>
      <c r="FL31" s="96" t="e">
        <f t="shared" si="1006"/>
        <v>#N/A</v>
      </c>
      <c r="FM31" s="96" t="e">
        <f t="shared" si="1007"/>
        <v>#N/A</v>
      </c>
      <c r="FN31" s="96" t="e">
        <f t="shared" si="1008"/>
        <v>#N/A</v>
      </c>
      <c r="FO31" s="96" t="e">
        <f t="shared" si="1009"/>
        <v>#N/A</v>
      </c>
      <c r="FP31" s="96" t="e">
        <f t="shared" si="1010"/>
        <v>#N/A</v>
      </c>
      <c r="FQ31" s="96" t="e">
        <f t="shared" si="1011"/>
        <v>#N/A</v>
      </c>
      <c r="FR31" s="96" t="e">
        <f t="shared" si="1012"/>
        <v>#N/A</v>
      </c>
      <c r="FS31" s="96" t="e">
        <f t="shared" si="1013"/>
        <v>#N/A</v>
      </c>
      <c r="FT31" s="96" t="e">
        <f t="shared" si="1014"/>
        <v>#N/A</v>
      </c>
      <c r="FU31" s="96" t="e">
        <f t="shared" si="1015"/>
        <v>#N/A</v>
      </c>
      <c r="FV31" s="96" t="e">
        <f t="shared" si="1016"/>
        <v>#N/A</v>
      </c>
      <c r="FW31" s="96" t="e">
        <f t="shared" si="1017"/>
        <v>#N/A</v>
      </c>
      <c r="FX31" s="96" t="e">
        <f t="shared" si="1018"/>
        <v>#N/A</v>
      </c>
      <c r="FY31" s="96" t="e">
        <f t="shared" si="1019"/>
        <v>#N/A</v>
      </c>
      <c r="FZ31" s="96" t="e">
        <f t="shared" si="1020"/>
        <v>#N/A</v>
      </c>
      <c r="GA31" s="96" t="e">
        <f t="shared" si="1021"/>
        <v>#N/A</v>
      </c>
      <c r="GB31" s="96" t="e">
        <f t="shared" si="1022"/>
        <v>#N/A</v>
      </c>
      <c r="GC31" s="96" t="e">
        <f t="shared" si="1023"/>
        <v>#N/A</v>
      </c>
      <c r="GD31" s="96" t="e">
        <f t="shared" si="1024"/>
        <v>#N/A</v>
      </c>
      <c r="GE31" s="96" t="e">
        <f t="shared" si="1025"/>
        <v>#N/A</v>
      </c>
      <c r="GF31" s="96" t="e">
        <f t="shared" si="1026"/>
        <v>#N/A</v>
      </c>
      <c r="GG31" s="96" t="e">
        <f t="shared" si="1027"/>
        <v>#N/A</v>
      </c>
      <c r="GH31" s="96" t="e">
        <f t="shared" si="1028"/>
        <v>#N/A</v>
      </c>
      <c r="GI31" s="96" t="e">
        <f t="shared" si="1029"/>
        <v>#N/A</v>
      </c>
      <c r="GJ31" s="96" t="e">
        <f t="shared" si="1030"/>
        <v>#N/A</v>
      </c>
      <c r="GK31" s="96" t="e">
        <f t="shared" si="1031"/>
        <v>#N/A</v>
      </c>
      <c r="GL31" s="96" t="e">
        <f t="shared" si="1032"/>
        <v>#N/A</v>
      </c>
      <c r="GM31" s="96" t="e">
        <f t="shared" si="1033"/>
        <v>#N/A</v>
      </c>
      <c r="GN31" s="96" t="e">
        <f t="shared" si="1034"/>
        <v>#N/A</v>
      </c>
      <c r="GO31" s="96" t="e">
        <f t="shared" si="1035"/>
        <v>#N/A</v>
      </c>
      <c r="GP31" s="96" t="e">
        <f t="shared" si="1036"/>
        <v>#N/A</v>
      </c>
      <c r="GQ31" s="96" t="e">
        <f t="shared" si="1037"/>
        <v>#N/A</v>
      </c>
      <c r="GR31" s="96" t="e">
        <f t="shared" si="1038"/>
        <v>#N/A</v>
      </c>
      <c r="GS31" s="96" t="e">
        <f t="shared" si="1039"/>
        <v>#N/A</v>
      </c>
      <c r="GT31" s="96" t="e">
        <f t="shared" si="1040"/>
        <v>#N/A</v>
      </c>
      <c r="GU31" s="96" t="e">
        <f t="shared" si="1041"/>
        <v>#N/A</v>
      </c>
      <c r="GV31" s="96" t="e">
        <f t="shared" si="1042"/>
        <v>#N/A</v>
      </c>
      <c r="GW31" s="96" t="e">
        <f t="shared" si="1043"/>
        <v>#N/A</v>
      </c>
      <c r="GX31" s="96" t="e">
        <f t="shared" si="1044"/>
        <v>#N/A</v>
      </c>
      <c r="GY31" s="96" t="e">
        <f t="shared" si="1045"/>
        <v>#N/A</v>
      </c>
      <c r="GZ31" s="96" t="e">
        <f t="shared" si="1046"/>
        <v>#N/A</v>
      </c>
      <c r="HA31" s="96" t="e">
        <f t="shared" si="1047"/>
        <v>#N/A</v>
      </c>
      <c r="HB31" s="96" t="e">
        <f t="shared" si="1048"/>
        <v>#N/A</v>
      </c>
      <c r="HC31" s="96" t="e">
        <f t="shared" si="1049"/>
        <v>#N/A</v>
      </c>
      <c r="HD31" s="96" t="e">
        <f t="shared" si="1050"/>
        <v>#N/A</v>
      </c>
      <c r="HE31" s="96" t="e">
        <f t="shared" si="1051"/>
        <v>#N/A</v>
      </c>
      <c r="HF31" s="96" t="e">
        <f t="shared" si="1052"/>
        <v>#N/A</v>
      </c>
      <c r="HG31" s="96" t="e">
        <f t="shared" si="1053"/>
        <v>#N/A</v>
      </c>
      <c r="HH31" s="96" t="e">
        <f t="shared" si="1054"/>
        <v>#N/A</v>
      </c>
      <c r="HI31" s="96" t="e">
        <f t="shared" si="1055"/>
        <v>#N/A</v>
      </c>
      <c r="HJ31" s="96" t="e">
        <f t="shared" si="1056"/>
        <v>#N/A</v>
      </c>
      <c r="HK31" s="96" t="e">
        <f t="shared" si="1057"/>
        <v>#N/A</v>
      </c>
      <c r="HL31" s="96" t="e">
        <f t="shared" si="1058"/>
        <v>#N/A</v>
      </c>
      <c r="HM31" s="96" t="e">
        <f t="shared" si="1059"/>
        <v>#N/A</v>
      </c>
      <c r="HN31" s="96" t="e">
        <f t="shared" si="1060"/>
        <v>#N/A</v>
      </c>
      <c r="HO31" s="96" t="e">
        <f t="shared" si="1061"/>
        <v>#N/A</v>
      </c>
      <c r="HP31" s="96" t="e">
        <f t="shared" si="1062"/>
        <v>#N/A</v>
      </c>
      <c r="HQ31" s="96" t="e">
        <f t="shared" si="1063"/>
        <v>#N/A</v>
      </c>
      <c r="HR31" s="96" t="e">
        <f t="shared" si="1064"/>
        <v>#N/A</v>
      </c>
      <c r="HS31" s="96" t="e">
        <f t="shared" si="1065"/>
        <v>#N/A</v>
      </c>
      <c r="HT31" s="96" t="e">
        <f t="shared" si="1066"/>
        <v>#N/A</v>
      </c>
      <c r="HU31" s="96" t="e">
        <f t="shared" si="1067"/>
        <v>#N/A</v>
      </c>
      <c r="HV31" s="96" t="e">
        <f t="shared" si="1068"/>
        <v>#N/A</v>
      </c>
      <c r="HW31" s="96" t="e">
        <f t="shared" si="1069"/>
        <v>#N/A</v>
      </c>
      <c r="HX31" s="96" t="e">
        <f t="shared" si="1070"/>
        <v>#N/A</v>
      </c>
      <c r="HY31" s="96" t="e">
        <f t="shared" si="1071"/>
        <v>#N/A</v>
      </c>
      <c r="HZ31" s="96" t="e">
        <f t="shared" si="1072"/>
        <v>#N/A</v>
      </c>
      <c r="IA31" s="96" t="e">
        <f t="shared" si="1073"/>
        <v>#N/A</v>
      </c>
      <c r="IB31" s="96" t="e">
        <f t="shared" si="1074"/>
        <v>#N/A</v>
      </c>
      <c r="IC31" s="96" t="e">
        <f t="shared" si="1075"/>
        <v>#N/A</v>
      </c>
      <c r="ID31" s="96" t="e">
        <f t="shared" si="1076"/>
        <v>#N/A</v>
      </c>
      <c r="IE31" s="96" t="e">
        <f t="shared" si="1077"/>
        <v>#N/A</v>
      </c>
      <c r="IF31" s="96" t="e">
        <f t="shared" si="1078"/>
        <v>#N/A</v>
      </c>
      <c r="IG31" s="96" t="e">
        <f t="shared" si="1079"/>
        <v>#N/A</v>
      </c>
      <c r="IH31" s="96" t="e">
        <f t="shared" si="1080"/>
        <v>#N/A</v>
      </c>
      <c r="II31" s="96" t="e">
        <f t="shared" si="1081"/>
        <v>#N/A</v>
      </c>
      <c r="IJ31" s="96" t="e">
        <f t="shared" si="1082"/>
        <v>#N/A</v>
      </c>
      <c r="IK31" s="96" t="e">
        <f t="shared" si="1083"/>
        <v>#N/A</v>
      </c>
      <c r="IL31" s="96" t="e">
        <f t="shared" si="1084"/>
        <v>#N/A</v>
      </c>
      <c r="IM31" s="96" t="e">
        <f t="shared" si="1085"/>
        <v>#N/A</v>
      </c>
      <c r="IN31" s="96" t="e">
        <f t="shared" si="1086"/>
        <v>#N/A</v>
      </c>
      <c r="IO31" s="96" t="e">
        <f t="shared" si="1087"/>
        <v>#N/A</v>
      </c>
      <c r="IP31" s="96" t="e">
        <f t="shared" si="1088"/>
        <v>#N/A</v>
      </c>
      <c r="IQ31" s="96" t="e">
        <f t="shared" si="1089"/>
        <v>#N/A</v>
      </c>
      <c r="IR31" s="96" t="e">
        <f t="shared" si="1090"/>
        <v>#N/A</v>
      </c>
      <c r="IS31" s="96" t="e">
        <f t="shared" si="1091"/>
        <v>#N/A</v>
      </c>
      <c r="IT31" s="96" t="e">
        <f t="shared" si="1092"/>
        <v>#N/A</v>
      </c>
      <c r="IU31" s="96" t="e">
        <f t="shared" si="1093"/>
        <v>#N/A</v>
      </c>
      <c r="IV31" s="96" t="e">
        <f t="shared" si="1094"/>
        <v>#N/A</v>
      </c>
      <c r="IW31" s="96" t="e">
        <f t="shared" si="1095"/>
        <v>#N/A</v>
      </c>
      <c r="IX31" s="96" t="e">
        <f t="shared" si="1096"/>
        <v>#N/A</v>
      </c>
      <c r="IY31" s="96" t="e">
        <f t="shared" si="1097"/>
        <v>#N/A</v>
      </c>
      <c r="IZ31" s="96" t="e">
        <f t="shared" si="1098"/>
        <v>#N/A</v>
      </c>
      <c r="JA31" s="96" t="e">
        <f t="shared" si="1099"/>
        <v>#N/A</v>
      </c>
      <c r="JB31" s="96" t="e">
        <f t="shared" si="1100"/>
        <v>#N/A</v>
      </c>
      <c r="JC31" s="96" t="e">
        <f t="shared" si="1101"/>
        <v>#N/A</v>
      </c>
      <c r="JD31" s="96" t="e">
        <f t="shared" si="1102"/>
        <v>#N/A</v>
      </c>
      <c r="JE31" s="96" t="e">
        <f t="shared" si="1103"/>
        <v>#N/A</v>
      </c>
      <c r="JF31" s="96" t="e">
        <f t="shared" si="1104"/>
        <v>#N/A</v>
      </c>
      <c r="JG31" s="96" t="e">
        <f t="shared" si="1105"/>
        <v>#N/A</v>
      </c>
      <c r="JH31" s="96" t="e">
        <f t="shared" si="1106"/>
        <v>#N/A</v>
      </c>
      <c r="JI31" s="96" t="e">
        <f t="shared" si="1107"/>
        <v>#N/A</v>
      </c>
      <c r="JJ31" s="96" t="e">
        <f t="shared" si="1108"/>
        <v>#N/A</v>
      </c>
      <c r="JK31" s="96" t="e">
        <f t="shared" si="1109"/>
        <v>#N/A</v>
      </c>
      <c r="JL31" s="96" t="e">
        <f t="shared" si="1110"/>
        <v>#N/A</v>
      </c>
      <c r="JM31" s="96" t="e">
        <f t="shared" si="1111"/>
        <v>#N/A</v>
      </c>
      <c r="JN31" s="96" t="e">
        <f t="shared" si="1112"/>
        <v>#N/A</v>
      </c>
      <c r="JO31" s="96" t="e">
        <f t="shared" si="1113"/>
        <v>#N/A</v>
      </c>
      <c r="JP31" s="96" t="e">
        <f t="shared" si="1114"/>
        <v>#N/A</v>
      </c>
      <c r="JQ31" s="96" t="e">
        <f t="shared" si="1115"/>
        <v>#N/A</v>
      </c>
      <c r="JR31" s="96" t="e">
        <f t="shared" si="1116"/>
        <v>#N/A</v>
      </c>
      <c r="JS31" s="96" t="e">
        <f t="shared" si="1117"/>
        <v>#N/A</v>
      </c>
      <c r="JT31" s="96" t="e">
        <f t="shared" si="1118"/>
        <v>#N/A</v>
      </c>
      <c r="JU31" s="96" t="e">
        <f t="shared" si="1119"/>
        <v>#N/A</v>
      </c>
      <c r="JV31" s="96" t="e">
        <f t="shared" si="1120"/>
        <v>#N/A</v>
      </c>
      <c r="JW31" s="96" t="e">
        <f t="shared" si="1121"/>
        <v>#N/A</v>
      </c>
      <c r="JX31" s="96" t="e">
        <f t="shared" si="1122"/>
        <v>#N/A</v>
      </c>
      <c r="JY31" s="96" t="e">
        <f t="shared" si="1123"/>
        <v>#N/A</v>
      </c>
      <c r="JZ31" s="96" t="e">
        <f t="shared" si="1124"/>
        <v>#N/A</v>
      </c>
      <c r="KA31" s="96" t="e">
        <f t="shared" si="1125"/>
        <v>#N/A</v>
      </c>
      <c r="KB31" s="96" t="e">
        <f t="shared" si="1126"/>
        <v>#N/A</v>
      </c>
      <c r="KC31" s="96" t="e">
        <f t="shared" si="1127"/>
        <v>#N/A</v>
      </c>
      <c r="KD31" s="96" t="e">
        <f t="shared" si="1128"/>
        <v>#N/A</v>
      </c>
      <c r="KE31" s="96" t="e">
        <f t="shared" si="1129"/>
        <v>#N/A</v>
      </c>
      <c r="KF31" s="96" t="e">
        <f t="shared" si="1130"/>
        <v>#N/A</v>
      </c>
      <c r="KG31" s="96" t="e">
        <f t="shared" si="1131"/>
        <v>#N/A</v>
      </c>
      <c r="KH31" s="96" t="e">
        <f t="shared" si="1132"/>
        <v>#N/A</v>
      </c>
      <c r="KI31" s="96" t="e">
        <f t="shared" si="1133"/>
        <v>#N/A</v>
      </c>
      <c r="KJ31" s="96" t="e">
        <f t="shared" si="1134"/>
        <v>#N/A</v>
      </c>
      <c r="KK31" s="96" t="e">
        <f t="shared" si="1135"/>
        <v>#N/A</v>
      </c>
      <c r="KL31" s="96" t="e">
        <f t="shared" si="1136"/>
        <v>#N/A</v>
      </c>
      <c r="KM31" s="96" t="e">
        <f t="shared" si="1137"/>
        <v>#N/A</v>
      </c>
      <c r="KN31" s="96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topLeftCell="AM1" zoomScale="94" workbookViewId="0">
      <selection activeCell="AR15" sqref="AR15:AY1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 t="shared" ref="J2:AO2" si="5">I2*1.4</f>
        <v>140</v>
      </c>
      <c r="K2" s="10">
        <f t="shared" si="5"/>
        <v>196</v>
      </c>
      <c r="L2" s="10">
        <f t="shared" si="5"/>
        <v>274.39999999999998</v>
      </c>
      <c r="M2" s="10">
        <f t="shared" si="5"/>
        <v>384.15999999999997</v>
      </c>
      <c r="N2" s="10">
        <f t="shared" si="5"/>
        <v>537.82399999999996</v>
      </c>
      <c r="O2" s="10">
        <f t="shared" si="5"/>
        <v>752.95359999999994</v>
      </c>
      <c r="P2" s="10">
        <f t="shared" si="5"/>
        <v>1054.1350399999999</v>
      </c>
      <c r="Q2" s="10">
        <f t="shared" si="5"/>
        <v>1475.7890559999998</v>
      </c>
      <c r="R2" s="10">
        <f t="shared" si="5"/>
        <v>2066.1046783999996</v>
      </c>
      <c r="S2" s="10">
        <f t="shared" si="5"/>
        <v>2892.5465497599994</v>
      </c>
      <c r="T2" s="10">
        <f t="shared" si="5"/>
        <v>4049.5651696639989</v>
      </c>
      <c r="U2" s="10">
        <f t="shared" si="5"/>
        <v>5669.3912375295977</v>
      </c>
      <c r="V2" s="10">
        <f t="shared" si="5"/>
        <v>7937.1477325414362</v>
      </c>
      <c r="W2" s="10">
        <f t="shared" si="5"/>
        <v>11112.00682555801</v>
      </c>
      <c r="X2" s="10">
        <f t="shared" si="5"/>
        <v>15556.809555781212</v>
      </c>
      <c r="Y2" s="10">
        <f t="shared" si="5"/>
        <v>21779.533378093696</v>
      </c>
      <c r="Z2" s="10">
        <f t="shared" si="5"/>
        <v>30491.346729331173</v>
      </c>
      <c r="AA2" s="10">
        <f t="shared" si="5"/>
        <v>42687.885421063642</v>
      </c>
      <c r="AB2" s="10">
        <f t="shared" si="5"/>
        <v>59763.039589489097</v>
      </c>
      <c r="AC2" s="10">
        <f t="shared" si="5"/>
        <v>83668.255425284733</v>
      </c>
      <c r="AD2" s="10">
        <f t="shared" si="5"/>
        <v>117135.55759539861</v>
      </c>
      <c r="AE2" s="10">
        <f t="shared" si="5"/>
        <v>163989.78063355805</v>
      </c>
      <c r="AF2" s="10">
        <f t="shared" si="5"/>
        <v>229585.69288698127</v>
      </c>
      <c r="AG2" s="10">
        <f t="shared" si="5"/>
        <v>321419.97004177375</v>
      </c>
      <c r="AH2" s="10">
        <f t="shared" si="5"/>
        <v>449987.9580584832</v>
      </c>
      <c r="AI2" s="10">
        <f t="shared" si="5"/>
        <v>629983.14128187648</v>
      </c>
      <c r="AJ2" s="10">
        <f t="shared" si="5"/>
        <v>881976.397794627</v>
      </c>
      <c r="AK2" s="10">
        <f t="shared" si="5"/>
        <v>1234766.9569124777</v>
      </c>
      <c r="AL2" s="10">
        <f t="shared" si="5"/>
        <v>1728673.7396774688</v>
      </c>
      <c r="AM2" s="10">
        <f t="shared" si="5"/>
        <v>2420143.2355484562</v>
      </c>
      <c r="AN2" s="10">
        <f t="shared" si="5"/>
        <v>3388200.5297678383</v>
      </c>
      <c r="AO2" s="10">
        <f t="shared" si="5"/>
        <v>4743480.7416749736</v>
      </c>
      <c r="AP2" s="10">
        <f t="shared" ref="AP2:BH2" si="6">AO2*1.4</f>
        <v>6640873.0383449625</v>
      </c>
      <c r="AQ2" s="10">
        <f t="shared" si="6"/>
        <v>9297222.2536829468</v>
      </c>
      <c r="AR2" s="10">
        <f t="shared" si="6"/>
        <v>13016111.155156124</v>
      </c>
      <c r="AS2" s="10">
        <f t="shared" si="6"/>
        <v>18222555.617218573</v>
      </c>
      <c r="AT2" s="10">
        <f t="shared" si="6"/>
        <v>25511577.864105999</v>
      </c>
      <c r="AU2" s="10">
        <f t="shared" si="6"/>
        <v>35716209.009748399</v>
      </c>
      <c r="AV2" s="10">
        <f t="shared" si="6"/>
        <v>50002692.613647759</v>
      </c>
      <c r="AW2" s="10">
        <f t="shared" si="6"/>
        <v>70003769.659106866</v>
      </c>
      <c r="AX2" s="10">
        <f t="shared" si="6"/>
        <v>98005277.522749603</v>
      </c>
      <c r="AY2" s="10">
        <f t="shared" si="6"/>
        <v>137207388.53184944</v>
      </c>
      <c r="AZ2" s="10">
        <f t="shared" si="6"/>
        <v>192090343.9445892</v>
      </c>
      <c r="BA2" s="10">
        <f t="shared" si="6"/>
        <v>268926481.52242488</v>
      </c>
      <c r="BB2" s="10">
        <f t="shared" si="6"/>
        <v>376497074.1313948</v>
      </c>
      <c r="BC2" s="10">
        <f t="shared" si="6"/>
        <v>527095903.78395271</v>
      </c>
      <c r="BD2" s="10">
        <f t="shared" si="6"/>
        <v>737934265.29753375</v>
      </c>
      <c r="BE2" s="10">
        <f t="shared" si="6"/>
        <v>1033107971.4165472</v>
      </c>
      <c r="BF2" s="10">
        <f t="shared" si="6"/>
        <v>1446351159.983166</v>
      </c>
      <c r="BG2" s="10">
        <f t="shared" si="6"/>
        <v>2024891623.9764323</v>
      </c>
      <c r="BH2" s="10">
        <f t="shared" si="6"/>
        <v>2834848273.5670052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 t="shared" ref="J3:AO3" si="8">I3*1.3</f>
        <v>130</v>
      </c>
      <c r="K3" s="10">
        <f t="shared" si="8"/>
        <v>169</v>
      </c>
      <c r="L3" s="10">
        <f t="shared" si="8"/>
        <v>219.70000000000002</v>
      </c>
      <c r="M3" s="10">
        <f t="shared" si="8"/>
        <v>285.61</v>
      </c>
      <c r="N3" s="10">
        <f t="shared" si="8"/>
        <v>371.29300000000001</v>
      </c>
      <c r="O3" s="10">
        <f t="shared" si="8"/>
        <v>482.68090000000001</v>
      </c>
      <c r="P3" s="10">
        <f t="shared" si="8"/>
        <v>627.48517000000004</v>
      </c>
      <c r="Q3" s="10">
        <f t="shared" si="8"/>
        <v>815.73072100000013</v>
      </c>
      <c r="R3" s="10">
        <f t="shared" si="8"/>
        <v>1060.4499373000001</v>
      </c>
      <c r="S3" s="10">
        <f t="shared" si="8"/>
        <v>1378.5849184900003</v>
      </c>
      <c r="T3" s="10">
        <f t="shared" si="8"/>
        <v>1792.1603940370005</v>
      </c>
      <c r="U3" s="10">
        <f t="shared" si="8"/>
        <v>2329.8085122481007</v>
      </c>
      <c r="V3" s="10">
        <f t="shared" si="8"/>
        <v>3028.7510659225309</v>
      </c>
      <c r="W3" s="10">
        <f t="shared" si="8"/>
        <v>3937.37638569929</v>
      </c>
      <c r="X3" s="10">
        <f t="shared" si="8"/>
        <v>5118.5893014090771</v>
      </c>
      <c r="Y3" s="10">
        <f t="shared" si="8"/>
        <v>6654.1660918318003</v>
      </c>
      <c r="Z3" s="10">
        <f t="shared" si="8"/>
        <v>8650.4159193813412</v>
      </c>
      <c r="AA3" s="10">
        <f t="shared" si="8"/>
        <v>11245.540695195745</v>
      </c>
      <c r="AB3" s="10">
        <f t="shared" si="8"/>
        <v>14619.202903754469</v>
      </c>
      <c r="AC3" s="10">
        <f t="shared" si="8"/>
        <v>19004.963774880809</v>
      </c>
      <c r="AD3" s="10">
        <f t="shared" si="8"/>
        <v>24706.452907345054</v>
      </c>
      <c r="AE3" s="10">
        <f t="shared" si="8"/>
        <v>32118.388779548572</v>
      </c>
      <c r="AF3" s="10">
        <f t="shared" si="8"/>
        <v>41753.905413413144</v>
      </c>
      <c r="AG3" s="10">
        <f t="shared" si="8"/>
        <v>54280.077037437091</v>
      </c>
      <c r="AH3" s="10">
        <f t="shared" si="8"/>
        <v>70564.100148668222</v>
      </c>
      <c r="AI3" s="10">
        <f t="shared" si="8"/>
        <v>91733.330193268688</v>
      </c>
      <c r="AJ3" s="10">
        <f t="shared" si="8"/>
        <v>119253.32925124929</v>
      </c>
      <c r="AK3" s="10">
        <f t="shared" si="8"/>
        <v>155029.32802662408</v>
      </c>
      <c r="AL3" s="10">
        <f t="shared" si="8"/>
        <v>201538.1264346113</v>
      </c>
      <c r="AM3" s="10">
        <f t="shared" si="8"/>
        <v>261999.5643649947</v>
      </c>
      <c r="AN3" s="10">
        <f t="shared" si="8"/>
        <v>340599.43367449311</v>
      </c>
      <c r="AO3" s="10">
        <f t="shared" si="8"/>
        <v>442779.26377684105</v>
      </c>
      <c r="AP3" s="10">
        <f t="shared" ref="AP3:BH3" si="9">AO3*1.3</f>
        <v>575613.04290989344</v>
      </c>
      <c r="AQ3" s="10">
        <f t="shared" si="9"/>
        <v>748296.95578286145</v>
      </c>
      <c r="AR3" s="10">
        <f t="shared" si="9"/>
        <v>972786.04251771991</v>
      </c>
      <c r="AS3" s="10">
        <f t="shared" si="9"/>
        <v>1264621.8552730358</v>
      </c>
      <c r="AT3" s="10">
        <f t="shared" si="9"/>
        <v>1644008.4118549465</v>
      </c>
      <c r="AU3" s="10">
        <f t="shared" si="9"/>
        <v>2137210.9354114304</v>
      </c>
      <c r="AV3" s="10">
        <f t="shared" si="9"/>
        <v>2778374.2160348599</v>
      </c>
      <c r="AW3" s="10">
        <f t="shared" si="9"/>
        <v>3611886.4808453182</v>
      </c>
      <c r="AX3" s="10">
        <f t="shared" si="9"/>
        <v>4695452.4250989137</v>
      </c>
      <c r="AY3" s="10">
        <f t="shared" si="9"/>
        <v>6104088.1526285885</v>
      </c>
      <c r="AZ3" s="10">
        <f t="shared" si="9"/>
        <v>7935314.5984171657</v>
      </c>
      <c r="BA3" s="10">
        <f t="shared" si="9"/>
        <v>10315908.977942316</v>
      </c>
      <c r="BB3" s="10">
        <f t="shared" si="9"/>
        <v>13410681.671325011</v>
      </c>
      <c r="BC3" s="10">
        <f t="shared" si="9"/>
        <v>17433886.172722515</v>
      </c>
      <c r="BD3" s="10">
        <f t="shared" si="9"/>
        <v>22664052.02453927</v>
      </c>
      <c r="BE3" s="10">
        <f t="shared" si="9"/>
        <v>29463267.631901052</v>
      </c>
      <c r="BF3" s="10">
        <f t="shared" si="9"/>
        <v>38302247.921471372</v>
      </c>
      <c r="BG3" s="10">
        <f t="shared" si="9"/>
        <v>49792922.297912784</v>
      </c>
      <c r="BH3" s="10">
        <f t="shared" si="9"/>
        <v>64730798.98728662</v>
      </c>
    </row>
    <row r="4" spans="1:307" x14ac:dyDescent="0.25">
      <c r="A4" s="9">
        <f t="shared" si="7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613</v>
      </c>
      <c r="I4" s="9">
        <v>100</v>
      </c>
      <c r="J4" s="10">
        <f t="shared" ref="J4:AO4" si="10">I4*1.2</f>
        <v>120</v>
      </c>
      <c r="K4" s="10">
        <f t="shared" si="10"/>
        <v>144</v>
      </c>
      <c r="L4" s="10">
        <f t="shared" si="10"/>
        <v>172.79999999999998</v>
      </c>
      <c r="M4" s="10">
        <f t="shared" si="10"/>
        <v>207.35999999999999</v>
      </c>
      <c r="N4" s="10">
        <f t="shared" si="10"/>
        <v>248.83199999999997</v>
      </c>
      <c r="O4" s="10">
        <f t="shared" si="10"/>
        <v>298.59839999999997</v>
      </c>
      <c r="P4" s="10">
        <f t="shared" si="10"/>
        <v>358.31807999999995</v>
      </c>
      <c r="Q4" s="10">
        <f t="shared" si="10"/>
        <v>429.98169599999994</v>
      </c>
      <c r="R4" s="10">
        <f t="shared" si="10"/>
        <v>515.97803519999991</v>
      </c>
      <c r="S4" s="10">
        <f t="shared" si="10"/>
        <v>619.17364223999982</v>
      </c>
      <c r="T4" s="10">
        <f t="shared" si="10"/>
        <v>743.00837068799979</v>
      </c>
      <c r="U4" s="10">
        <f t="shared" si="10"/>
        <v>891.61004482559974</v>
      </c>
      <c r="V4" s="10">
        <f t="shared" si="10"/>
        <v>1069.9320537907197</v>
      </c>
      <c r="W4" s="10">
        <f t="shared" si="10"/>
        <v>1283.9184645488635</v>
      </c>
      <c r="X4" s="10">
        <f t="shared" si="10"/>
        <v>1540.7021574586363</v>
      </c>
      <c r="Y4" s="10">
        <f t="shared" si="10"/>
        <v>1848.8425889503635</v>
      </c>
      <c r="Z4" s="10">
        <f t="shared" si="10"/>
        <v>2218.6111067404363</v>
      </c>
      <c r="AA4" s="10">
        <f t="shared" si="10"/>
        <v>2662.3333280885236</v>
      </c>
      <c r="AB4" s="10">
        <f t="shared" si="10"/>
        <v>3194.7999937062282</v>
      </c>
      <c r="AC4" s="10">
        <f t="shared" si="10"/>
        <v>3833.7599924474735</v>
      </c>
      <c r="AD4" s="10">
        <f t="shared" si="10"/>
        <v>4600.5119909369678</v>
      </c>
      <c r="AE4" s="10">
        <f t="shared" si="10"/>
        <v>5520.614389124361</v>
      </c>
      <c r="AF4" s="10">
        <f t="shared" si="10"/>
        <v>6624.7372669492333</v>
      </c>
      <c r="AG4" s="10">
        <f t="shared" si="10"/>
        <v>7949.6847203390798</v>
      </c>
      <c r="AH4" s="10">
        <f t="shared" si="10"/>
        <v>9539.6216644068954</v>
      </c>
      <c r="AI4" s="10">
        <f t="shared" si="10"/>
        <v>11447.545997288275</v>
      </c>
      <c r="AJ4" s="10">
        <f t="shared" si="10"/>
        <v>13737.055196745929</v>
      </c>
      <c r="AK4" s="10">
        <f t="shared" si="10"/>
        <v>16484.466236095115</v>
      </c>
      <c r="AL4" s="10">
        <f t="shared" si="10"/>
        <v>19781.359483314136</v>
      </c>
      <c r="AM4" s="10">
        <f t="shared" si="10"/>
        <v>23737.631379976963</v>
      </c>
      <c r="AN4" s="10">
        <f t="shared" si="10"/>
        <v>28485.157655972354</v>
      </c>
      <c r="AO4" s="10">
        <f t="shared" si="10"/>
        <v>34182.189187166827</v>
      </c>
      <c r="AP4" s="10">
        <f t="shared" ref="AP4:BH4" si="11">AO4*1.2</f>
        <v>41018.627024600188</v>
      </c>
      <c r="AQ4" s="10">
        <f t="shared" si="11"/>
        <v>49222.352429520222</v>
      </c>
      <c r="AR4" s="10">
        <f t="shared" si="11"/>
        <v>59066.822915424265</v>
      </c>
      <c r="AS4" s="10">
        <f t="shared" si="11"/>
        <v>70880.187498509113</v>
      </c>
      <c r="AT4" s="10">
        <f t="shared" si="11"/>
        <v>85056.224998210935</v>
      </c>
      <c r="AU4" s="10">
        <f t="shared" si="11"/>
        <v>102067.46999785311</v>
      </c>
      <c r="AV4" s="10">
        <f t="shared" si="11"/>
        <v>122480.96399742374</v>
      </c>
      <c r="AW4" s="10">
        <f t="shared" si="11"/>
        <v>146977.15679690847</v>
      </c>
      <c r="AX4" s="10">
        <f t="shared" si="11"/>
        <v>176372.58815629015</v>
      </c>
      <c r="AY4" s="10">
        <f t="shared" si="11"/>
        <v>211647.10578754818</v>
      </c>
      <c r="AZ4" s="10">
        <f t="shared" si="11"/>
        <v>253976.52694505779</v>
      </c>
      <c r="BA4" s="10">
        <f t="shared" si="11"/>
        <v>304771.83233406936</v>
      </c>
      <c r="BB4" s="10">
        <f t="shared" si="11"/>
        <v>365726.1988008832</v>
      </c>
      <c r="BC4" s="10">
        <f t="shared" si="11"/>
        <v>438871.43856105983</v>
      </c>
      <c r="BD4" s="10">
        <f t="shared" si="11"/>
        <v>526645.72627327172</v>
      </c>
      <c r="BE4" s="10">
        <f t="shared" si="11"/>
        <v>631974.87152792607</v>
      </c>
      <c r="BF4" s="10">
        <f t="shared" si="11"/>
        <v>758369.84583351121</v>
      </c>
      <c r="BG4" s="10">
        <f t="shared" si="11"/>
        <v>910043.81500021345</v>
      </c>
      <c r="BH4" s="10">
        <f t="shared" si="11"/>
        <v>1092052.5780002561</v>
      </c>
    </row>
    <row r="5" spans="1:307" x14ac:dyDescent="0.25">
      <c r="A5" s="9">
        <f t="shared" si="7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2537764</v>
      </c>
      <c r="E5" s="6">
        <f>IF(COUNTIF(I5:XFD5,"&gt;"&amp;0)=0,,HLOOKUP(COUNTIF(I5:XFD5,"&gt;"&amp;0)-1,I$1:XFD5,A5+1,FALSE))</f>
        <v>83868</v>
      </c>
      <c r="F5" s="7">
        <f>IF(COUNTIF(I5:XFD5,"&gt;"&amp;0)=0,,HLOOKUP(COUNTIF(I5:XFD5,"&gt;"&amp;0)-MIN($F$1+1,COUNTIF(I5:XFD5,"&gt;"&amp;0)),I$1:XFD5,A5+1,FALSE))</f>
        <v>2230709</v>
      </c>
      <c r="G5" s="8">
        <f>IF(COUNTIF(I5:XFD5,"&gt;"&amp;0)=0,,(E5/F5)^(1/MIN(COUNTIF(I5:XFD5,"&gt;"&amp;0)-1,$F$1)))</f>
        <v>0.51883668210027878</v>
      </c>
      <c r="H5" s="13" t="s">
        <v>597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144468</v>
      </c>
      <c r="BI5" s="9">
        <v>155337</v>
      </c>
      <c r="BJ5" s="9">
        <v>167781</v>
      </c>
      <c r="BK5" s="9">
        <v>180762</v>
      </c>
      <c r="BL5" s="9">
        <v>196234</v>
      </c>
      <c r="BM5" s="9">
        <v>213897</v>
      </c>
      <c r="BN5" s="9">
        <v>242123</v>
      </c>
      <c r="BO5" s="9">
        <v>271122</v>
      </c>
      <c r="BP5" s="9">
        <v>303294</v>
      </c>
      <c r="BQ5" s="9">
        <v>335631</v>
      </c>
      <c r="BR5" s="9">
        <v>376808</v>
      </c>
      <c r="BS5" s="9">
        <v>416492</v>
      </c>
      <c r="BT5" s="9">
        <v>465942</v>
      </c>
      <c r="BU5" s="9">
        <v>527572</v>
      </c>
      <c r="BV5" s="9">
        <v>591115</v>
      </c>
      <c r="BW5" s="9">
        <v>658361</v>
      </c>
      <c r="BX5" s="9">
        <v>717571</v>
      </c>
      <c r="BY5" s="9">
        <v>779681</v>
      </c>
      <c r="BZ5" s="9">
        <v>854558</v>
      </c>
      <c r="CA5" s="9">
        <v>929328</v>
      </c>
      <c r="CB5" s="9">
        <v>1009954</v>
      </c>
      <c r="CC5" s="9">
        <v>1092088</v>
      </c>
      <c r="CD5" s="9">
        <v>1171979</v>
      </c>
      <c r="CE5" s="9">
        <v>1245311</v>
      </c>
      <c r="CF5" s="9">
        <v>1316540</v>
      </c>
      <c r="CG5" s="9">
        <v>1391170</v>
      </c>
      <c r="CH5" s="9">
        <v>1474557</v>
      </c>
      <c r="CI5" s="9">
        <v>1559679</v>
      </c>
      <c r="CJ5" s="9">
        <v>1651607</v>
      </c>
      <c r="CK5" s="9">
        <v>1729276</v>
      </c>
      <c r="CL5" s="9">
        <v>1827865</v>
      </c>
      <c r="CM5" s="9">
        <v>1897538</v>
      </c>
      <c r="CN5" s="9">
        <v>1968314</v>
      </c>
      <c r="CO5" s="9">
        <v>2047574</v>
      </c>
      <c r="CP5" s="9">
        <v>2143540</v>
      </c>
      <c r="CQ5" s="9">
        <v>2230709</v>
      </c>
      <c r="CR5" s="9">
        <v>2307740</v>
      </c>
      <c r="CS5" s="9">
        <v>2390408</v>
      </c>
      <c r="CT5" s="9">
        <v>2461123</v>
      </c>
      <c r="CU5" s="9">
        <v>2537764</v>
      </c>
      <c r="CV5" s="9">
        <v>83868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7"/>
        <v>5</v>
      </c>
      <c r="B6" s="9">
        <f t="array" ref="B6">IF(C6="",0,IF(OR(C6=Country_Comparison!$S$19:$S$38),1,0))</f>
        <v>0</v>
      </c>
      <c r="C6" s="9" t="str">
        <f t="shared" ref="C6:C69" si="12">IF(H6="","",H6)</f>
        <v>Europe</v>
      </c>
      <c r="D6" s="6">
        <f t="shared" ref="D6:D69" si="13">MAX(I6:KU6)</f>
        <v>1208494</v>
      </c>
      <c r="E6" s="6">
        <f>IF(COUNTIF(I6:XFD6,"&gt;"&amp;0)=0,,HLOOKUP(COUNTIF(I6:XFD6,"&gt;"&amp;0)-1,I$1:XFD6,A6+1,FALSE))</f>
        <v>1208494</v>
      </c>
      <c r="F6" s="7">
        <f>IF(COUNTIF(I6:XFD6,"&gt;"&amp;0)=0,,HLOOKUP(COUNTIF(I6:XFD6,"&gt;"&amp;0)-MIN($F$1+1,COUNTIF(I6:XFD6,"&gt;"&amp;0)),I$1:XFD6,A6+1,FALSE))</f>
        <v>1079296</v>
      </c>
      <c r="G6" s="8">
        <f t="shared" ref="G6:G69" si="14">IF(COUNTIF(I6:XFD6,"&gt;"&amp;0)=0,,(E6/F6)^(1/MIN(COUNTIF(I6:XFD6,"&gt;"&amp;0)-1,$F$1)))</f>
        <v>1.0228708124101016</v>
      </c>
      <c r="H6" s="13" t="s">
        <v>600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615051</v>
      </c>
      <c r="AZ6" s="9">
        <v>647458</v>
      </c>
      <c r="BA6" s="9">
        <v>676844</v>
      </c>
      <c r="BB6" s="9">
        <v>708670</v>
      </c>
      <c r="BC6" s="9">
        <v>746218</v>
      </c>
      <c r="BD6" s="9">
        <v>782282</v>
      </c>
      <c r="BE6" s="9">
        <v>823878</v>
      </c>
      <c r="BF6" s="9">
        <v>857928</v>
      </c>
      <c r="BG6" s="9">
        <v>913357</v>
      </c>
      <c r="BH6" s="9">
        <v>940718</v>
      </c>
      <c r="BI6" s="9">
        <v>969084</v>
      </c>
      <c r="BJ6" s="9">
        <v>1001377</v>
      </c>
      <c r="BK6" s="9">
        <v>1046116</v>
      </c>
      <c r="BL6" s="9">
        <v>1079296</v>
      </c>
      <c r="BM6" s="9">
        <v>1102345</v>
      </c>
      <c r="BN6" s="9">
        <v>1135879</v>
      </c>
      <c r="BO6" s="9">
        <v>1160640</v>
      </c>
      <c r="BP6" s="9">
        <v>1186321</v>
      </c>
      <c r="BQ6" s="9">
        <v>1208494</v>
      </c>
      <c r="CD6" s="9">
        <v>0</v>
      </c>
      <c r="CE6" s="9">
        <v>0</v>
      </c>
    </row>
    <row r="7" spans="1:307" x14ac:dyDescent="0.25">
      <c r="A7" s="9">
        <f t="shared" si="7"/>
        <v>6</v>
      </c>
      <c r="B7" s="9">
        <f t="array" ref="B7">IF(C7="",0,IF(OR(C7=Country_Comparison!$S$19:$S$38),1,0))</f>
        <v>0</v>
      </c>
      <c r="C7" s="9" t="str">
        <f t="shared" si="12"/>
        <v>North America</v>
      </c>
      <c r="D7" s="6">
        <f t="shared" si="13"/>
        <v>897772</v>
      </c>
      <c r="E7" s="6">
        <f>IF(COUNTIF(I7:XFD7,"&gt;"&amp;0)=0,,HLOOKUP(COUNTIF(I7:XFD7,"&gt;"&amp;0)-1,I$1:XFD7,A7+1,FALSE))</f>
        <v>897772</v>
      </c>
      <c r="F7" s="7">
        <f>IF(COUNTIF(I7:XFD7,"&gt;"&amp;0)=0,,HLOOKUP(COUNTIF(I7:XFD7,"&gt;"&amp;0)-MIN($F$1+1,COUNTIF(I7:XFD7,"&gt;"&amp;0)),I$1:XFD7,A7+1,FALSE))</f>
        <v>744570</v>
      </c>
      <c r="G7" s="8">
        <f t="shared" si="14"/>
        <v>1.0381308677169283</v>
      </c>
      <c r="H7" s="13" t="s">
        <v>602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2447</v>
      </c>
      <c r="V7" s="9">
        <v>3026</v>
      </c>
      <c r="W7" s="9">
        <v>3877</v>
      </c>
      <c r="X7" s="9">
        <v>5205</v>
      </c>
      <c r="Y7" s="9">
        <v>7109</v>
      </c>
      <c r="Z7" s="9">
        <v>8690</v>
      </c>
      <c r="AA7" s="9">
        <v>14870</v>
      </c>
      <c r="AB7" s="9">
        <v>20639</v>
      </c>
      <c r="AC7" s="9">
        <v>27435</v>
      </c>
      <c r="AD7" s="9">
        <v>35498</v>
      </c>
      <c r="AE7" s="9">
        <v>46812</v>
      </c>
      <c r="AF7" s="9">
        <v>57487</v>
      </c>
      <c r="AG7" s="9">
        <v>70164</v>
      </c>
      <c r="AH7" s="9">
        <v>89242</v>
      </c>
      <c r="AI7" s="9">
        <v>107974</v>
      </c>
      <c r="AJ7" s="9">
        <v>128995</v>
      </c>
      <c r="AK7" s="9">
        <v>149430</v>
      </c>
      <c r="AL7" s="9">
        <v>171754</v>
      </c>
      <c r="AM7" s="9">
        <v>199550</v>
      </c>
      <c r="AN7" s="9">
        <v>225836</v>
      </c>
      <c r="AO7" s="9">
        <v>258286</v>
      </c>
      <c r="AP7" s="9">
        <v>291536</v>
      </c>
      <c r="AQ7" s="9">
        <v>325780</v>
      </c>
      <c r="AR7" s="9">
        <v>357096</v>
      </c>
      <c r="AS7" s="9">
        <v>387901</v>
      </c>
      <c r="AT7" s="9">
        <v>420493</v>
      </c>
      <c r="AU7" s="9">
        <v>453870</v>
      </c>
      <c r="AV7" s="9">
        <v>490279</v>
      </c>
      <c r="AW7" s="9">
        <v>525991</v>
      </c>
      <c r="AX7" s="9">
        <v>557813</v>
      </c>
      <c r="AY7" s="9">
        <v>588418</v>
      </c>
      <c r="AZ7" s="9">
        <v>615793</v>
      </c>
      <c r="BA7" s="9">
        <v>644670</v>
      </c>
      <c r="BB7" s="9">
        <v>675119</v>
      </c>
      <c r="BC7" s="9">
        <v>709668</v>
      </c>
      <c r="BD7" s="9">
        <v>744570</v>
      </c>
      <c r="BE7" s="9">
        <v>779464</v>
      </c>
      <c r="BF7" s="9">
        <v>808102</v>
      </c>
      <c r="BG7" s="9">
        <v>836706</v>
      </c>
      <c r="BH7" s="9">
        <v>866919</v>
      </c>
      <c r="BI7" s="9">
        <v>897772</v>
      </c>
    </row>
    <row r="8" spans="1:307" x14ac:dyDescent="0.25">
      <c r="A8" s="9">
        <f t="shared" si="7"/>
        <v>7</v>
      </c>
      <c r="B8" s="9">
        <f t="array" ref="B8">IF(C8="",0,IF(OR(C8=Country_Comparison!$S$19:$S$38),1,0))</f>
        <v>0</v>
      </c>
      <c r="C8" s="9" t="str">
        <f t="shared" si="12"/>
        <v>US</v>
      </c>
      <c r="D8" s="6">
        <f t="shared" si="13"/>
        <v>839675</v>
      </c>
      <c r="E8" s="6">
        <f>IF(COUNTIF(I8:XFD8,"&gt;"&amp;0)=0,,HLOOKUP(COUNTIF(I8:XFD8,"&gt;"&amp;0)-1,I$1:XFD8,A8+1,FALSE))</f>
        <v>839675</v>
      </c>
      <c r="F8" s="7">
        <f>IF(COUNTIF(I8:XFD8,"&gt;"&amp;0)=0,,HLOOKUP(COUNTIF(I8:XFD8,"&gt;"&amp;0)-MIN($F$1+1,COUNTIF(I8:XFD8,"&gt;"&amp;0)),I$1:XFD8,A8+1,FALSE))</f>
        <v>699706</v>
      </c>
      <c r="G8" s="8">
        <f t="shared" si="14"/>
        <v>1.0371441569912545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13747</v>
      </c>
      <c r="Z8" s="9">
        <v>19273</v>
      </c>
      <c r="AA8" s="9">
        <v>25600</v>
      </c>
      <c r="AB8" s="9">
        <v>33276</v>
      </c>
      <c r="AC8" s="9">
        <v>43843</v>
      </c>
      <c r="AD8" s="9">
        <v>53736</v>
      </c>
      <c r="AE8" s="9">
        <v>65778</v>
      </c>
      <c r="AF8" s="9">
        <v>83836</v>
      </c>
      <c r="AG8" s="9">
        <v>101657</v>
      </c>
      <c r="AH8" s="9">
        <v>121465</v>
      </c>
      <c r="AI8" s="9">
        <v>140909</v>
      </c>
      <c r="AJ8" s="9">
        <v>161831</v>
      </c>
      <c r="AK8" s="9">
        <v>188172</v>
      </c>
      <c r="AL8" s="9">
        <v>213242</v>
      </c>
      <c r="AM8" s="9">
        <v>243622</v>
      </c>
      <c r="AN8" s="9">
        <v>275367</v>
      </c>
      <c r="AO8" s="9">
        <v>308650</v>
      </c>
      <c r="AP8" s="9">
        <v>336802</v>
      </c>
      <c r="AQ8" s="9">
        <v>366317</v>
      </c>
      <c r="AR8" s="9">
        <v>397121</v>
      </c>
      <c r="AS8" s="9">
        <v>428654</v>
      </c>
      <c r="AT8" s="9">
        <v>462780</v>
      </c>
      <c r="AU8" s="9">
        <v>496535</v>
      </c>
      <c r="AV8" s="9">
        <v>526396</v>
      </c>
      <c r="AW8" s="9">
        <v>555313</v>
      </c>
      <c r="AX8" s="9">
        <v>580619</v>
      </c>
      <c r="AY8" s="9">
        <v>607670</v>
      </c>
      <c r="AZ8" s="9">
        <v>636350</v>
      </c>
      <c r="BA8" s="9">
        <v>667592</v>
      </c>
      <c r="BB8" s="9">
        <v>699706</v>
      </c>
      <c r="BC8" s="9">
        <v>732197</v>
      </c>
      <c r="BD8" s="9">
        <v>758809</v>
      </c>
      <c r="BE8" s="9">
        <v>784326</v>
      </c>
      <c r="BF8" s="9">
        <v>812036</v>
      </c>
      <c r="BG8" s="9">
        <v>839675</v>
      </c>
    </row>
    <row r="9" spans="1:307" x14ac:dyDescent="0.25">
      <c r="A9" s="9">
        <f t="shared" si="7"/>
        <v>8</v>
      </c>
      <c r="B9" s="9">
        <f t="array" ref="B9">IF(C9="",0,IF(OR(C9=Country_Comparison!$S$19:$S$38),1,0))</f>
        <v>0</v>
      </c>
      <c r="C9" s="9" t="str">
        <f t="shared" si="12"/>
        <v>Asia</v>
      </c>
      <c r="D9" s="6">
        <f t="shared" si="13"/>
        <v>227395</v>
      </c>
      <c r="E9" s="6">
        <f>IF(COUNTIF(I9:XFD9,"&gt;"&amp;0)=0,,HLOOKUP(COUNTIF(I9:XFD9,"&gt;"&amp;0)-1,I$1:XFD9,A9+1,FALSE))</f>
        <v>227395</v>
      </c>
      <c r="F9" s="7">
        <f>IF(COUNTIF(I9:XFD9,"&gt;"&amp;0)=0,,HLOOKUP(COUNTIF(I9:XFD9,"&gt;"&amp;0)-MIN($F$1+1,COUNTIF(I9:XFD9,"&gt;"&amp;0)),I$1:XFD9,A9+1,FALSE))</f>
        <v>179757</v>
      </c>
      <c r="G9" s="8">
        <f t="shared" si="14"/>
        <v>1.0481393356373576</v>
      </c>
      <c r="H9" s="13" t="s">
        <v>599</v>
      </c>
      <c r="I9" s="9">
        <v>554</v>
      </c>
      <c r="J9" s="9">
        <v>653</v>
      </c>
      <c r="K9" s="9">
        <v>937</v>
      </c>
      <c r="L9" s="9">
        <v>1429</v>
      </c>
      <c r="M9" s="9">
        <v>2105</v>
      </c>
      <c r="N9" s="9">
        <v>2911</v>
      </c>
      <c r="O9" s="9">
        <v>5557</v>
      </c>
      <c r="P9" s="9">
        <v>6138</v>
      </c>
      <c r="Q9" s="9">
        <v>8203</v>
      </c>
      <c r="R9" s="9">
        <v>9886</v>
      </c>
      <c r="S9" s="9">
        <v>11988</v>
      </c>
      <c r="T9" s="9">
        <v>16734</v>
      </c>
      <c r="U9" s="9">
        <v>19823</v>
      </c>
      <c r="V9" s="9">
        <v>23832</v>
      </c>
      <c r="W9" s="9">
        <v>27574</v>
      </c>
      <c r="X9" s="9">
        <v>30732</v>
      </c>
      <c r="Y9" s="9">
        <v>34262</v>
      </c>
      <c r="Z9" s="9">
        <v>36984</v>
      </c>
      <c r="AA9" s="9">
        <v>40009</v>
      </c>
      <c r="AB9" s="9">
        <v>42544</v>
      </c>
      <c r="AC9" s="9">
        <v>44581</v>
      </c>
      <c r="AD9" s="9">
        <v>50200</v>
      </c>
      <c r="AE9" s="9">
        <v>60105</v>
      </c>
      <c r="AF9" s="9">
        <v>66578</v>
      </c>
      <c r="AG9" s="9">
        <v>68655</v>
      </c>
      <c r="AH9" s="9">
        <v>70778</v>
      </c>
      <c r="AI9" s="9">
        <v>72712</v>
      </c>
      <c r="AJ9" s="9">
        <v>74502</v>
      </c>
      <c r="AK9" s="9">
        <v>74924</v>
      </c>
      <c r="AL9" s="9">
        <v>75466</v>
      </c>
      <c r="AM9" s="9">
        <v>76053</v>
      </c>
      <c r="AN9" s="9">
        <v>77750</v>
      </c>
      <c r="AO9" s="9">
        <v>77971</v>
      </c>
      <c r="AP9" s="9">
        <v>78435</v>
      </c>
      <c r="AQ9" s="9">
        <v>79108</v>
      </c>
      <c r="AR9" s="9">
        <v>79831</v>
      </c>
      <c r="AS9" s="9">
        <v>80796</v>
      </c>
      <c r="AT9" s="9">
        <v>81712</v>
      </c>
      <c r="AU9" s="9">
        <v>82985</v>
      </c>
      <c r="AV9" s="9">
        <v>84174</v>
      </c>
      <c r="AW9" s="9">
        <v>85004</v>
      </c>
      <c r="AX9" s="9">
        <v>86010</v>
      </c>
      <c r="AY9" s="9">
        <v>86645</v>
      </c>
      <c r="AZ9" s="9">
        <v>87311</v>
      </c>
      <c r="BA9" s="9">
        <v>88093</v>
      </c>
      <c r="BB9" s="9">
        <v>88691</v>
      </c>
      <c r="BC9" s="9">
        <v>89110</v>
      </c>
      <c r="BD9" s="9">
        <v>89366</v>
      </c>
      <c r="BE9" s="9">
        <v>89578</v>
      </c>
      <c r="BF9" s="9">
        <v>90009</v>
      </c>
      <c r="BG9" s="9">
        <v>90170</v>
      </c>
      <c r="BH9" s="9">
        <v>90559</v>
      </c>
      <c r="BI9" s="9">
        <v>90960</v>
      </c>
      <c r="BJ9" s="9">
        <v>91494</v>
      </c>
      <c r="BK9" s="9">
        <v>91957</v>
      </c>
      <c r="BL9" s="9">
        <v>92557</v>
      </c>
      <c r="BM9" s="9">
        <v>93142</v>
      </c>
      <c r="BN9" s="9">
        <v>93991</v>
      </c>
      <c r="BO9" s="9">
        <v>94711</v>
      </c>
      <c r="BP9" s="9">
        <v>95824</v>
      </c>
      <c r="BQ9" s="9">
        <v>96920</v>
      </c>
      <c r="BR9" s="9">
        <v>97888</v>
      </c>
      <c r="BS9" s="9">
        <v>98851</v>
      </c>
      <c r="BT9" s="9">
        <v>100098</v>
      </c>
      <c r="BU9" s="9">
        <v>101468</v>
      </c>
      <c r="BV9" s="9">
        <v>102919</v>
      </c>
      <c r="BW9" s="9">
        <v>104697</v>
      </c>
      <c r="BX9" s="9">
        <v>106439</v>
      </c>
      <c r="BY9" s="9">
        <v>107938</v>
      </c>
      <c r="BZ9" s="9">
        <v>110182</v>
      </c>
      <c r="CA9" s="9">
        <v>112645</v>
      </c>
      <c r="CB9" s="9">
        <v>115669</v>
      </c>
      <c r="CC9" s="9">
        <v>117911</v>
      </c>
      <c r="CD9" s="9">
        <v>120459</v>
      </c>
      <c r="CE9" s="9">
        <v>122989</v>
      </c>
      <c r="CF9" s="9">
        <v>127434</v>
      </c>
      <c r="CG9" s="9">
        <v>130573</v>
      </c>
      <c r="CH9" s="9">
        <v>134008</v>
      </c>
      <c r="CI9" s="9">
        <v>138294</v>
      </c>
      <c r="CJ9" s="9">
        <v>143006</v>
      </c>
      <c r="CK9" s="9">
        <v>147588</v>
      </c>
      <c r="CL9" s="9">
        <v>152973</v>
      </c>
      <c r="CM9" s="9">
        <v>159309</v>
      </c>
      <c r="CN9" s="9">
        <v>165395</v>
      </c>
      <c r="CO9" s="9">
        <v>172133</v>
      </c>
      <c r="CP9" s="9">
        <v>179757</v>
      </c>
      <c r="CQ9" s="9">
        <v>188230</v>
      </c>
      <c r="CR9" s="9">
        <v>197545</v>
      </c>
      <c r="CS9" s="9">
        <v>208402</v>
      </c>
      <c r="CT9" s="9">
        <v>216322</v>
      </c>
      <c r="CU9" s="9">
        <v>227395</v>
      </c>
    </row>
    <row r="10" spans="1:307" x14ac:dyDescent="0.25">
      <c r="A10" s="9">
        <f t="shared" si="7"/>
        <v>9</v>
      </c>
      <c r="B10" s="9">
        <f t="array" ref="B10">IF(C10="",0,IF(OR(C10=Country_Comparison!$S$19:$S$38),1,0))</f>
        <v>0</v>
      </c>
      <c r="C10" s="9" t="str">
        <f t="shared" si="12"/>
        <v>Spain</v>
      </c>
      <c r="D10" s="6">
        <f t="shared" si="13"/>
        <v>208389</v>
      </c>
      <c r="E10" s="6">
        <f>IF(COUNTIF(I10:XFD10,"&gt;"&amp;0)=0,,HLOOKUP(COUNTIF(I10:XFD10,"&gt;"&amp;0)-1,I$1:XFD10,A10+1,FALSE))</f>
        <v>208389</v>
      </c>
      <c r="F10" s="7">
        <f>IF(COUNTIF(I10:XFD10,"&gt;"&amp;0)=0,,HLOOKUP(COUNTIF(I10:XFD10,"&gt;"&amp;0)-MIN($F$1+1,COUNTIF(I10:XFD10,"&gt;"&amp;0)),I$1:XFD10,A10+1,FALSE))</f>
        <v>190839</v>
      </c>
      <c r="G10" s="8">
        <f t="shared" si="14"/>
        <v>1.0177509857380491</v>
      </c>
      <c r="H10" s="13" t="s">
        <v>60</v>
      </c>
      <c r="I10" s="9">
        <v>120</v>
      </c>
      <c r="J10" s="9">
        <v>165</v>
      </c>
      <c r="K10" s="9">
        <v>222</v>
      </c>
      <c r="L10" s="9">
        <v>259</v>
      </c>
      <c r="M10" s="9">
        <v>400</v>
      </c>
      <c r="N10" s="9">
        <v>500</v>
      </c>
      <c r="O10" s="9">
        <v>673</v>
      </c>
      <c r="P10" s="9">
        <v>1073</v>
      </c>
      <c r="Q10" s="9">
        <v>1695</v>
      </c>
      <c r="R10" s="9">
        <v>2277</v>
      </c>
      <c r="S10" s="9">
        <v>3146</v>
      </c>
      <c r="T10" s="9">
        <v>5232</v>
      </c>
      <c r="U10" s="9">
        <v>6391</v>
      </c>
      <c r="V10" s="9">
        <v>7798</v>
      </c>
      <c r="W10" s="9">
        <v>9942</v>
      </c>
      <c r="X10" s="9">
        <v>11748</v>
      </c>
      <c r="Y10" s="9">
        <v>13910</v>
      </c>
      <c r="Z10" s="9">
        <v>17963</v>
      </c>
      <c r="AA10" s="9">
        <v>20410</v>
      </c>
      <c r="AB10" s="9">
        <v>25374</v>
      </c>
      <c r="AC10" s="9">
        <v>28768</v>
      </c>
      <c r="AD10" s="9">
        <v>35136</v>
      </c>
      <c r="AE10" s="9">
        <v>39885</v>
      </c>
      <c r="AF10" s="9">
        <v>49515</v>
      </c>
      <c r="AG10" s="9">
        <v>57786</v>
      </c>
      <c r="AH10" s="9">
        <v>65719</v>
      </c>
      <c r="AI10" s="9">
        <v>73235</v>
      </c>
      <c r="AJ10" s="9">
        <v>80110</v>
      </c>
      <c r="AK10" s="9">
        <v>87956</v>
      </c>
      <c r="AL10" s="9">
        <v>95923</v>
      </c>
      <c r="AM10" s="9">
        <v>104118</v>
      </c>
      <c r="AN10" s="9">
        <v>112065</v>
      </c>
      <c r="AO10" s="9">
        <v>119199</v>
      </c>
      <c r="AP10" s="9">
        <v>126168</v>
      </c>
      <c r="AQ10" s="9">
        <v>131646</v>
      </c>
      <c r="AR10" s="9">
        <v>136675</v>
      </c>
      <c r="AS10" s="9">
        <v>141942</v>
      </c>
      <c r="AT10" s="9">
        <v>148220</v>
      </c>
      <c r="AU10" s="9">
        <v>153222</v>
      </c>
      <c r="AV10" s="9">
        <v>158273</v>
      </c>
      <c r="AW10" s="9">
        <v>163027</v>
      </c>
      <c r="AX10" s="9">
        <v>166831</v>
      </c>
      <c r="AY10" s="9">
        <v>170099</v>
      </c>
      <c r="AZ10" s="9">
        <v>172541</v>
      </c>
      <c r="BA10" s="9">
        <v>177644</v>
      </c>
      <c r="BB10" s="9">
        <v>184948</v>
      </c>
      <c r="BC10" s="9">
        <v>190839</v>
      </c>
      <c r="BD10" s="9">
        <v>191726</v>
      </c>
      <c r="BE10" s="9">
        <v>198674</v>
      </c>
      <c r="BF10" s="9">
        <v>200210</v>
      </c>
      <c r="BG10" s="9">
        <v>204178</v>
      </c>
      <c r="BH10" s="9">
        <v>208389</v>
      </c>
    </row>
    <row r="11" spans="1:307" x14ac:dyDescent="0.25">
      <c r="A11" s="9">
        <f t="shared" si="7"/>
        <v>10</v>
      </c>
      <c r="B11" s="9">
        <f t="array" ref="B11">IF(C11="",0,IF(OR(C11=Country_Comparison!$S$19:$S$38),1,0))</f>
        <v>0</v>
      </c>
      <c r="C11" s="9" t="str">
        <f t="shared" si="12"/>
        <v>Italy</v>
      </c>
      <c r="D11" s="6">
        <f t="shared" si="13"/>
        <v>187327</v>
      </c>
      <c r="E11" s="6">
        <f>IF(COUNTIF(I11:XFD11,"&gt;"&amp;0)=0,,HLOOKUP(COUNTIF(I11:XFD11,"&gt;"&amp;0)-1,I$1:XFD11,A11+1,FALSE))</f>
        <v>187327</v>
      </c>
      <c r="F11" s="7">
        <f>IF(COUNTIF(I11:XFD11,"&gt;"&amp;0)=0,,HLOOKUP(COUNTIF(I11:XFD11,"&gt;"&amp;0)-MIN($F$1+1,COUNTIF(I11:XFD11,"&gt;"&amp;0)),I$1:XFD11,A11+1,FALSE))</f>
        <v>172434</v>
      </c>
      <c r="G11" s="8">
        <f t="shared" si="14"/>
        <v>1.0167062541003657</v>
      </c>
      <c r="H11" s="13" t="s">
        <v>58</v>
      </c>
      <c r="I11" s="9">
        <v>155</v>
      </c>
      <c r="J11" s="9">
        <v>229</v>
      </c>
      <c r="K11" s="9">
        <v>322</v>
      </c>
      <c r="L11" s="9">
        <v>453</v>
      </c>
      <c r="M11" s="9">
        <v>655</v>
      </c>
      <c r="N11" s="9">
        <v>888</v>
      </c>
      <c r="O11" s="9">
        <v>1128</v>
      </c>
      <c r="P11" s="9">
        <v>1694</v>
      </c>
      <c r="Q11" s="9">
        <v>2036</v>
      </c>
      <c r="R11" s="9">
        <v>2502</v>
      </c>
      <c r="S11" s="9">
        <v>3089</v>
      </c>
      <c r="T11" s="9">
        <v>3858</v>
      </c>
      <c r="U11" s="9">
        <v>4636</v>
      </c>
      <c r="V11" s="9">
        <v>5883</v>
      </c>
      <c r="W11" s="9">
        <v>7375</v>
      </c>
      <c r="X11" s="9">
        <v>9172</v>
      </c>
      <c r="Y11" s="9">
        <v>10149</v>
      </c>
      <c r="Z11" s="9">
        <v>12462</v>
      </c>
      <c r="AA11" s="9">
        <v>15113</v>
      </c>
      <c r="AB11" s="9">
        <v>17660</v>
      </c>
      <c r="AC11" s="9">
        <v>21157</v>
      </c>
      <c r="AD11" s="9">
        <v>24747</v>
      </c>
      <c r="AE11" s="9">
        <v>27980</v>
      </c>
      <c r="AF11" s="9">
        <v>31506</v>
      </c>
      <c r="AG11" s="9">
        <v>35713</v>
      </c>
      <c r="AH11" s="9">
        <v>41035</v>
      </c>
      <c r="AI11" s="9">
        <v>47021</v>
      </c>
      <c r="AJ11" s="9">
        <v>53578</v>
      </c>
      <c r="AK11" s="9">
        <v>59138</v>
      </c>
      <c r="AL11" s="9">
        <v>63927</v>
      </c>
      <c r="AM11" s="9">
        <v>69176</v>
      </c>
      <c r="AN11" s="9">
        <v>74386</v>
      </c>
      <c r="AO11" s="9">
        <v>80589</v>
      </c>
      <c r="AP11" s="9">
        <v>86498</v>
      </c>
      <c r="AQ11" s="9">
        <v>92472</v>
      </c>
      <c r="AR11" s="9">
        <v>97689</v>
      </c>
      <c r="AS11" s="9">
        <v>101739</v>
      </c>
      <c r="AT11" s="9">
        <v>105792</v>
      </c>
      <c r="AU11" s="9">
        <v>110574</v>
      </c>
      <c r="AV11" s="9">
        <v>115242</v>
      </c>
      <c r="AW11" s="9">
        <v>119827</v>
      </c>
      <c r="AX11" s="9">
        <v>124632</v>
      </c>
      <c r="AY11" s="9">
        <v>128948</v>
      </c>
      <c r="AZ11" s="9">
        <v>132547</v>
      </c>
      <c r="BA11" s="9">
        <v>135586</v>
      </c>
      <c r="BB11" s="9">
        <v>139422</v>
      </c>
      <c r="BC11" s="9">
        <v>143626</v>
      </c>
      <c r="BD11" s="9">
        <v>147577</v>
      </c>
      <c r="BE11" s="9">
        <v>152271</v>
      </c>
      <c r="BF11" s="9">
        <v>156363</v>
      </c>
      <c r="BG11" s="9">
        <v>159516</v>
      </c>
      <c r="BH11" s="9">
        <v>162488</v>
      </c>
      <c r="BI11" s="9">
        <v>165155</v>
      </c>
      <c r="BJ11" s="9">
        <v>168941</v>
      </c>
      <c r="BK11" s="9">
        <v>172434</v>
      </c>
      <c r="BL11" s="9">
        <v>175925</v>
      </c>
      <c r="BM11" s="9">
        <v>178972</v>
      </c>
      <c r="BN11" s="9">
        <v>181228</v>
      </c>
      <c r="BO11" s="9">
        <v>183957</v>
      </c>
      <c r="BP11" s="9">
        <v>187327</v>
      </c>
      <c r="CD11" s="9">
        <v>0</v>
      </c>
    </row>
    <row r="12" spans="1:307" x14ac:dyDescent="0.25">
      <c r="A12" s="9">
        <f t="shared" si="7"/>
        <v>11</v>
      </c>
      <c r="B12" s="9">
        <f t="array" ref="B12">IF(C12="",0,IF(OR(C12=Country_Comparison!$S$19:$S$38),1,0))</f>
        <v>0</v>
      </c>
      <c r="C12" s="9" t="str">
        <f t="shared" si="12"/>
        <v>France</v>
      </c>
      <c r="D12" s="6">
        <f t="shared" si="13"/>
        <v>159297</v>
      </c>
      <c r="E12" s="6">
        <f>IF(COUNTIF(I12:XFD12,"&gt;"&amp;0)=0,,HLOOKUP(COUNTIF(I12:XFD12,"&gt;"&amp;0)-1,I$1:XFD12,A12+1,FALSE))</f>
        <v>157125</v>
      </c>
      <c r="F12" s="7">
        <f>IF(COUNTIF(I12:XFD12,"&gt;"&amp;0)=0,,HLOOKUP(COUNTIF(I12:XFD12,"&gt;"&amp;0)-MIN($F$1+1,COUNTIF(I12:XFD12,"&gt;"&amp;0)),I$1:XFD12,A12+1,FALSE))</f>
        <v>149130</v>
      </c>
      <c r="G12" s="8">
        <f t="shared" si="14"/>
        <v>1.0104993874003301</v>
      </c>
      <c r="H12" s="13" t="s">
        <v>41</v>
      </c>
      <c r="I12" s="9">
        <v>100</v>
      </c>
      <c r="J12" s="9">
        <v>130</v>
      </c>
      <c r="K12" s="9">
        <v>191</v>
      </c>
      <c r="L12" s="9">
        <v>204</v>
      </c>
      <c r="M12" s="9">
        <v>288</v>
      </c>
      <c r="N12" s="9">
        <v>380</v>
      </c>
      <c r="O12" s="9">
        <v>656</v>
      </c>
      <c r="P12" s="9">
        <v>959</v>
      </c>
      <c r="Q12" s="9">
        <v>1136</v>
      </c>
      <c r="R12" s="9">
        <v>1219</v>
      </c>
      <c r="S12" s="9">
        <v>1794</v>
      </c>
      <c r="T12" s="9">
        <v>2293</v>
      </c>
      <c r="U12" s="9">
        <v>2876</v>
      </c>
      <c r="V12" s="9">
        <v>3681</v>
      </c>
      <c r="W12" s="9">
        <v>4496</v>
      </c>
      <c r="X12" s="9">
        <v>5432</v>
      </c>
      <c r="Y12" s="9">
        <v>6683</v>
      </c>
      <c r="Z12" s="9">
        <v>7715</v>
      </c>
      <c r="AA12" s="9">
        <v>9124</v>
      </c>
      <c r="AB12" s="9">
        <v>10970</v>
      </c>
      <c r="AC12" s="9">
        <v>12758</v>
      </c>
      <c r="AD12" s="9">
        <v>14463</v>
      </c>
      <c r="AE12" s="9">
        <v>16243</v>
      </c>
      <c r="AF12" s="9">
        <v>20123</v>
      </c>
      <c r="AG12" s="9">
        <v>22622</v>
      </c>
      <c r="AH12" s="9">
        <v>25600</v>
      </c>
      <c r="AI12" s="9">
        <v>29551</v>
      </c>
      <c r="AJ12" s="9">
        <v>33402</v>
      </c>
      <c r="AK12" s="9">
        <v>38105</v>
      </c>
      <c r="AL12" s="9">
        <v>40708</v>
      </c>
      <c r="AM12" s="9">
        <v>45170</v>
      </c>
      <c r="AN12" s="9">
        <v>52827</v>
      </c>
      <c r="AO12" s="9">
        <v>57749</v>
      </c>
      <c r="AP12" s="9">
        <v>59929</v>
      </c>
      <c r="AQ12" s="9">
        <v>65202</v>
      </c>
      <c r="AR12" s="9">
        <v>69500</v>
      </c>
      <c r="AS12" s="9">
        <v>71412</v>
      </c>
      <c r="AT12" s="9">
        <v>75343</v>
      </c>
      <c r="AU12" s="9">
        <v>79163</v>
      </c>
      <c r="AV12" s="9">
        <v>83057</v>
      </c>
      <c r="AW12" s="9">
        <v>87366</v>
      </c>
      <c r="AX12" s="9">
        <v>91738</v>
      </c>
      <c r="AY12" s="9">
        <v>94863</v>
      </c>
      <c r="AZ12" s="9">
        <v>121712</v>
      </c>
      <c r="BA12" s="9">
        <v>125394</v>
      </c>
      <c r="BB12" s="9">
        <v>131361</v>
      </c>
      <c r="BC12" s="9">
        <v>134582</v>
      </c>
      <c r="BD12" s="9">
        <v>147091</v>
      </c>
      <c r="BE12" s="9">
        <v>149130</v>
      </c>
      <c r="BF12" s="9">
        <v>149149</v>
      </c>
      <c r="BG12" s="9">
        <v>154097</v>
      </c>
      <c r="BH12" s="9">
        <v>156480</v>
      </c>
      <c r="BI12" s="9">
        <v>159297</v>
      </c>
      <c r="BJ12" s="9">
        <v>157125</v>
      </c>
    </row>
    <row r="13" spans="1:307" x14ac:dyDescent="0.25">
      <c r="A13" s="9">
        <f t="shared" si="7"/>
        <v>12</v>
      </c>
      <c r="B13" s="9">
        <f t="array" ref="B13">IF(C13="",0,IF(OR(C13=Country_Comparison!$S$19:$S$38),1,0))</f>
        <v>0</v>
      </c>
      <c r="C13" s="9" t="str">
        <f t="shared" si="12"/>
        <v>Germany</v>
      </c>
      <c r="D13" s="6">
        <f t="shared" si="13"/>
        <v>150648</v>
      </c>
      <c r="E13" s="6">
        <f>IF(COUNTIF(I13:XFD13,"&gt;"&amp;0)=0,,HLOOKUP(COUNTIF(I13:XFD13,"&gt;"&amp;0)-1,I$1:XFD13,A13+1,FALSE))</f>
        <v>150648</v>
      </c>
      <c r="F13" s="7">
        <f>IF(COUNTIF(I13:XFD13,"&gt;"&amp;0)=0,,HLOOKUP(COUNTIF(I13:XFD13,"&gt;"&amp;0)-MIN($F$1+1,COUNTIF(I13:XFD13,"&gt;"&amp;0)),I$1:XFD13,A13+1,FALSE))</f>
        <v>141397</v>
      </c>
      <c r="G13" s="8">
        <f t="shared" si="14"/>
        <v>1.0127555574504865</v>
      </c>
      <c r="H13" s="13" t="s">
        <v>53</v>
      </c>
      <c r="I13" s="9">
        <v>130</v>
      </c>
      <c r="J13" s="9">
        <v>159</v>
      </c>
      <c r="K13" s="9">
        <v>196</v>
      </c>
      <c r="L13" s="9">
        <v>262</v>
      </c>
      <c r="M13" s="9">
        <v>482</v>
      </c>
      <c r="N13" s="9">
        <v>670</v>
      </c>
      <c r="O13" s="9">
        <v>799</v>
      </c>
      <c r="P13" s="9">
        <v>1040</v>
      </c>
      <c r="Q13" s="9">
        <v>1176</v>
      </c>
      <c r="R13" s="9">
        <v>1457</v>
      </c>
      <c r="S13" s="9">
        <v>1908</v>
      </c>
      <c r="T13" s="9">
        <v>2745</v>
      </c>
      <c r="U13" s="9">
        <v>3675</v>
      </c>
      <c r="V13" s="9">
        <v>4585</v>
      </c>
      <c r="W13" s="9">
        <v>5795</v>
      </c>
      <c r="X13" s="9">
        <v>7272</v>
      </c>
      <c r="Y13" s="9">
        <v>9257</v>
      </c>
      <c r="Z13" s="9">
        <v>12327</v>
      </c>
      <c r="AA13" s="9">
        <v>15320</v>
      </c>
      <c r="AB13" s="9">
        <v>19848</v>
      </c>
      <c r="AC13" s="9">
        <v>22213</v>
      </c>
      <c r="AD13" s="9">
        <v>24873</v>
      </c>
      <c r="AE13" s="9">
        <v>29056</v>
      </c>
      <c r="AF13" s="9">
        <v>32986</v>
      </c>
      <c r="AG13" s="9">
        <v>37323</v>
      </c>
      <c r="AH13" s="9">
        <v>43938</v>
      </c>
      <c r="AI13" s="9">
        <v>50871</v>
      </c>
      <c r="AJ13" s="9">
        <v>57695</v>
      </c>
      <c r="AK13" s="9">
        <v>62095</v>
      </c>
      <c r="AL13" s="9">
        <v>66885</v>
      </c>
      <c r="AM13" s="9">
        <v>71808</v>
      </c>
      <c r="AN13" s="9">
        <v>77872</v>
      </c>
      <c r="AO13" s="9">
        <v>84794</v>
      </c>
      <c r="AP13" s="9">
        <v>91159</v>
      </c>
      <c r="AQ13" s="9">
        <v>96092</v>
      </c>
      <c r="AR13" s="9">
        <v>100123</v>
      </c>
      <c r="AS13" s="9">
        <v>103374</v>
      </c>
      <c r="AT13" s="9">
        <v>107663</v>
      </c>
      <c r="AU13" s="9">
        <v>113296</v>
      </c>
      <c r="AV13" s="9">
        <v>118181</v>
      </c>
      <c r="AW13" s="9">
        <v>122171</v>
      </c>
      <c r="AX13" s="9">
        <v>124908</v>
      </c>
      <c r="AY13" s="9">
        <v>127854</v>
      </c>
      <c r="AZ13" s="9">
        <v>130072</v>
      </c>
      <c r="BA13" s="9">
        <v>131359</v>
      </c>
      <c r="BB13" s="9">
        <v>134753</v>
      </c>
      <c r="BC13" s="9">
        <v>137698</v>
      </c>
      <c r="BD13" s="9">
        <v>141397</v>
      </c>
      <c r="BE13" s="9">
        <v>143342</v>
      </c>
      <c r="BF13" s="9">
        <v>145184</v>
      </c>
      <c r="BG13" s="9">
        <v>147065</v>
      </c>
      <c r="BH13" s="9">
        <v>148291</v>
      </c>
      <c r="BI13" s="9">
        <v>150648</v>
      </c>
    </row>
    <row r="14" spans="1:307" x14ac:dyDescent="0.25">
      <c r="A14" s="9">
        <f t="shared" si="7"/>
        <v>13</v>
      </c>
      <c r="B14" s="9">
        <f t="array" ref="B14">IF(C14="",0,IF(OR(C14=Country_Comparison!$S$19:$S$38),1,0))</f>
        <v>0</v>
      </c>
      <c r="C14" s="9" t="str">
        <f t="shared" si="12"/>
        <v>Middle East</v>
      </c>
      <c r="D14" s="6">
        <f t="shared" si="13"/>
        <v>138458</v>
      </c>
      <c r="E14" s="6">
        <f>IF(COUNTIF(I14:XFD14,"&gt;"&amp;0)=0,,HLOOKUP(COUNTIF(I14:XFD14,"&gt;"&amp;0)-1,I$1:XFD14,A14+1,FALSE))</f>
        <v>138458</v>
      </c>
      <c r="F14" s="7">
        <f>IF(COUNTIF(I14:XFD14,"&gt;"&amp;0)=0,,HLOOKUP(COUNTIF(I14:XFD14,"&gt;"&amp;0)-MIN($F$1+1,COUNTIF(I14:XFD14,"&gt;"&amp;0)),I$1:XFD14,A14+1,FALSE))</f>
        <v>118513</v>
      </c>
      <c r="G14" s="8">
        <f t="shared" si="14"/>
        <v>1.0315978122295906</v>
      </c>
      <c r="H14" s="13" t="s">
        <v>601</v>
      </c>
      <c r="I14" s="9">
        <v>148</v>
      </c>
      <c r="J14" s="9">
        <v>225</v>
      </c>
      <c r="K14" s="9">
        <v>351</v>
      </c>
      <c r="L14" s="9">
        <v>506</v>
      </c>
      <c r="M14" s="9">
        <v>732</v>
      </c>
      <c r="N14" s="9">
        <v>1140</v>
      </c>
      <c r="O14" s="9">
        <v>1687</v>
      </c>
      <c r="P14" s="9">
        <v>2547</v>
      </c>
      <c r="Q14" s="9">
        <v>3146</v>
      </c>
      <c r="R14" s="9">
        <v>3757</v>
      </c>
      <c r="S14" s="9">
        <v>5024</v>
      </c>
      <c r="T14" s="9">
        <v>6164</v>
      </c>
      <c r="U14" s="9">
        <v>6960</v>
      </c>
      <c r="V14" s="9">
        <v>7572</v>
      </c>
      <c r="W14" s="9">
        <v>8550</v>
      </c>
      <c r="X14" s="9">
        <v>9861</v>
      </c>
      <c r="Y14" s="9">
        <v>11000</v>
      </c>
      <c r="Z14" s="9">
        <v>12461</v>
      </c>
      <c r="AA14" s="9">
        <v>13957</v>
      </c>
      <c r="AB14" s="9">
        <v>15351</v>
      </c>
      <c r="AC14" s="9">
        <v>16495</v>
      </c>
      <c r="AD14" s="9">
        <v>17839</v>
      </c>
      <c r="AE14" s="9">
        <v>19209</v>
      </c>
      <c r="AF14" s="9">
        <v>20622</v>
      </c>
      <c r="AG14" s="9">
        <v>22099</v>
      </c>
      <c r="AH14" s="9">
        <v>23391</v>
      </c>
      <c r="AI14" s="9">
        <v>24889</v>
      </c>
      <c r="AJ14" s="9">
        <v>26713</v>
      </c>
      <c r="AK14" s="9">
        <v>29119</v>
      </c>
      <c r="AL14" s="9">
        <v>32804</v>
      </c>
      <c r="AM14" s="9">
        <v>35824</v>
      </c>
      <c r="AN14" s="9">
        <v>39454</v>
      </c>
      <c r="AO14" s="9">
        <v>43425</v>
      </c>
      <c r="AP14" s="9">
        <v>47344</v>
      </c>
      <c r="AQ14" s="9">
        <v>51421</v>
      </c>
      <c r="AR14" s="9">
        <v>55631</v>
      </c>
      <c r="AS14" s="9">
        <v>59872</v>
      </c>
      <c r="AT14" s="9">
        <v>64237</v>
      </c>
      <c r="AU14" s="9">
        <v>68249</v>
      </c>
      <c r="AV14" s="9">
        <v>72067</v>
      </c>
      <c r="AW14" s="9">
        <v>76197</v>
      </c>
      <c r="AX14" s="9">
        <v>79957</v>
      </c>
      <c r="AY14" s="9">
        <v>83419</v>
      </c>
      <c r="AZ14" s="9">
        <v>86468</v>
      </c>
      <c r="BA14" s="9">
        <v>89765</v>
      </c>
      <c r="BB14" s="9">
        <v>93306</v>
      </c>
      <c r="BC14" s="9">
        <v>96882</v>
      </c>
      <c r="BD14" s="9">
        <v>100342</v>
      </c>
      <c r="BE14" s="9">
        <v>104029</v>
      </c>
      <c r="BF14" s="9">
        <v>107501</v>
      </c>
      <c r="BG14" s="9">
        <v>111072</v>
      </c>
      <c r="BH14" s="9">
        <v>114643</v>
      </c>
      <c r="BI14" s="9">
        <v>118513</v>
      </c>
      <c r="BJ14" s="9">
        <v>121952</v>
      </c>
      <c r="BK14" s="9">
        <v>125980</v>
      </c>
      <c r="BL14" s="9">
        <v>129996</v>
      </c>
      <c r="BM14" s="9">
        <v>134023</v>
      </c>
      <c r="BN14" s="9">
        <v>138458</v>
      </c>
    </row>
    <row r="15" spans="1:307" x14ac:dyDescent="0.25">
      <c r="A15" s="9">
        <f t="shared" si="7"/>
        <v>14</v>
      </c>
      <c r="B15" s="9">
        <f t="array" ref="B15">IF(C15="",0,IF(OR(C15=Country_Comparison!$S$19:$S$38),1,0))</f>
        <v>0</v>
      </c>
      <c r="C15" s="9" t="str">
        <f t="shared" si="12"/>
        <v>United Kingdom</v>
      </c>
      <c r="D15" s="6">
        <f t="shared" si="13"/>
        <v>134638</v>
      </c>
      <c r="E15" s="6">
        <f>IF(COUNTIF(I15:XFD15,"&gt;"&amp;0)=0,,HLOOKUP(COUNTIF(I15:XFD15,"&gt;"&amp;0)-1,I$1:XFD15,A15+1,FALSE))</f>
        <v>134638</v>
      </c>
      <c r="F15" s="7">
        <f>IF(COUNTIF(I15:XFD15,"&gt;"&amp;0)=0,,HLOOKUP(COUNTIF(I15:XFD15,"&gt;"&amp;0)-MIN($F$1+1,COUNTIF(I15:XFD15,"&gt;"&amp;0)),I$1:XFD15,A15+1,FALSE))</f>
        <v>109769</v>
      </c>
      <c r="G15" s="8">
        <f t="shared" si="14"/>
        <v>1.0416878262656948</v>
      </c>
      <c r="H15" s="13" t="s">
        <v>349</v>
      </c>
      <c r="I15" s="9">
        <v>116</v>
      </c>
      <c r="J15" s="9">
        <v>164</v>
      </c>
      <c r="K15" s="9">
        <v>207</v>
      </c>
      <c r="L15" s="9">
        <v>274</v>
      </c>
      <c r="M15" s="9">
        <v>322</v>
      </c>
      <c r="N15" s="9">
        <v>384</v>
      </c>
      <c r="O15" s="9">
        <v>459</v>
      </c>
      <c r="P15" s="9">
        <v>590</v>
      </c>
      <c r="Q15" s="9">
        <v>802</v>
      </c>
      <c r="R15" s="9">
        <v>1144</v>
      </c>
      <c r="S15" s="9">
        <v>1355</v>
      </c>
      <c r="T15" s="9">
        <v>1551</v>
      </c>
      <c r="U15" s="9">
        <v>1960</v>
      </c>
      <c r="V15" s="9">
        <v>2642</v>
      </c>
      <c r="W15" s="9">
        <v>3269</v>
      </c>
      <c r="X15" s="9">
        <v>4014</v>
      </c>
      <c r="Y15" s="9">
        <v>5067</v>
      </c>
      <c r="Z15" s="9">
        <v>5745</v>
      </c>
      <c r="AA15" s="9">
        <v>6726</v>
      </c>
      <c r="AB15" s="9">
        <v>8164</v>
      </c>
      <c r="AC15" s="9">
        <v>9640</v>
      </c>
      <c r="AD15" s="9">
        <v>11812</v>
      </c>
      <c r="AE15" s="9">
        <v>14745</v>
      </c>
      <c r="AF15" s="9">
        <v>17312</v>
      </c>
      <c r="AG15" s="9">
        <v>19780</v>
      </c>
      <c r="AH15" s="9">
        <v>22453</v>
      </c>
      <c r="AI15" s="9">
        <v>25481</v>
      </c>
      <c r="AJ15" s="9">
        <v>29865</v>
      </c>
      <c r="AK15" s="9">
        <v>34173</v>
      </c>
      <c r="AL15" s="9">
        <v>38689</v>
      </c>
      <c r="AM15" s="9">
        <v>42477</v>
      </c>
      <c r="AN15" s="9">
        <v>47436</v>
      </c>
      <c r="AO15" s="9">
        <v>52279</v>
      </c>
      <c r="AP15" s="9">
        <v>55949</v>
      </c>
      <c r="AQ15" s="9">
        <v>61474</v>
      </c>
      <c r="AR15" s="9">
        <v>66872</v>
      </c>
      <c r="AS15" s="9">
        <v>73605</v>
      </c>
      <c r="AT15" s="9">
        <v>79874</v>
      </c>
      <c r="AU15" s="9">
        <v>85206</v>
      </c>
      <c r="AV15" s="9">
        <v>89570</v>
      </c>
      <c r="AW15" s="9">
        <v>94845</v>
      </c>
      <c r="AX15" s="9">
        <v>99483</v>
      </c>
      <c r="AY15" s="9">
        <v>104145</v>
      </c>
      <c r="AZ15" s="9">
        <v>109769</v>
      </c>
      <c r="BA15" s="9">
        <v>115314</v>
      </c>
      <c r="BB15" s="9">
        <v>121172</v>
      </c>
      <c r="BC15" s="9">
        <v>125856</v>
      </c>
      <c r="BD15" s="9">
        <v>130172</v>
      </c>
      <c r="BE15" s="9">
        <v>134638</v>
      </c>
    </row>
    <row r="16" spans="1:307" x14ac:dyDescent="0.25">
      <c r="A16" s="9">
        <f t="shared" si="7"/>
        <v>15</v>
      </c>
      <c r="B16" s="9">
        <f t="array" ref="B16">IF(C16="",0,IF(OR(C16=Country_Comparison!$S$19:$S$38),1,0))</f>
        <v>0</v>
      </c>
      <c r="C16" s="9" t="str">
        <f t="shared" si="12"/>
        <v>South America</v>
      </c>
      <c r="D16" s="6">
        <f t="shared" si="13"/>
        <v>101474</v>
      </c>
      <c r="E16" s="6">
        <f>IF(COUNTIF(I16:XFD16,"&gt;"&amp;0)=0,,HLOOKUP(COUNTIF(I16:XFD16,"&gt;"&amp;0)-1,I$1:XFD16,A16+1,FALSE))</f>
        <v>101474</v>
      </c>
      <c r="F16" s="7">
        <f>IF(COUNTIF(I16:XFD16,"&gt;"&amp;0)=0,,HLOOKUP(COUNTIF(I16:XFD16,"&gt;"&amp;0)-MIN($F$1+1,COUNTIF(I16:XFD16,"&gt;"&amp;0)),I$1:XFD16,A16+1,FALSE))</f>
        <v>76398</v>
      </c>
      <c r="G16" s="8">
        <f t="shared" si="14"/>
        <v>1.0584115199253754</v>
      </c>
      <c r="H16" s="13" t="s">
        <v>603</v>
      </c>
      <c r="I16" s="9">
        <v>134</v>
      </c>
      <c r="J16" s="9">
        <v>153</v>
      </c>
      <c r="K16" s="9">
        <v>305</v>
      </c>
      <c r="L16" s="9">
        <v>371</v>
      </c>
      <c r="M16" s="9">
        <v>427</v>
      </c>
      <c r="N16" s="9">
        <v>635</v>
      </c>
      <c r="O16" s="9">
        <v>919</v>
      </c>
      <c r="P16" s="9">
        <v>1133</v>
      </c>
      <c r="Q16" s="9">
        <v>1604</v>
      </c>
      <c r="R16" s="9">
        <v>2266</v>
      </c>
      <c r="S16" s="9">
        <v>2969</v>
      </c>
      <c r="T16" s="9">
        <v>4204</v>
      </c>
      <c r="U16" s="9">
        <v>5055</v>
      </c>
      <c r="V16" s="9">
        <v>5926</v>
      </c>
      <c r="W16" s="9">
        <v>6804</v>
      </c>
      <c r="X16" s="9">
        <v>7992</v>
      </c>
      <c r="Y16" s="9">
        <v>9251</v>
      </c>
      <c r="Z16" s="9">
        <v>10656</v>
      </c>
      <c r="AA16" s="9">
        <v>11838</v>
      </c>
      <c r="AB16" s="9">
        <v>12874</v>
      </c>
      <c r="AC16" s="9">
        <v>15263</v>
      </c>
      <c r="AD16" s="9">
        <v>17825</v>
      </c>
      <c r="AE16" s="9">
        <v>20247</v>
      </c>
      <c r="AF16" s="9">
        <v>22359</v>
      </c>
      <c r="AG16" s="9">
        <v>24713</v>
      </c>
      <c r="AH16" s="9">
        <v>26876</v>
      </c>
      <c r="AI16" s="9">
        <v>28984</v>
      </c>
      <c r="AJ16" s="9">
        <v>31977</v>
      </c>
      <c r="AK16" s="9">
        <v>37183</v>
      </c>
      <c r="AL16" s="9">
        <v>41539</v>
      </c>
      <c r="AM16" s="9">
        <v>47200</v>
      </c>
      <c r="AN16" s="9">
        <v>50167</v>
      </c>
      <c r="AO16" s="9">
        <v>53269</v>
      </c>
      <c r="AP16" s="9">
        <v>57536</v>
      </c>
      <c r="AQ16" s="9">
        <v>60716</v>
      </c>
      <c r="AR16" s="9">
        <v>66242</v>
      </c>
      <c r="AS16" s="9">
        <v>70725</v>
      </c>
      <c r="AT16" s="9">
        <v>76398</v>
      </c>
      <c r="AU16" s="9">
        <v>81699</v>
      </c>
      <c r="AV16" s="9">
        <v>86534</v>
      </c>
      <c r="AW16" s="9">
        <v>91021</v>
      </c>
      <c r="AX16" s="9">
        <v>95858</v>
      </c>
      <c r="AY16" s="9">
        <v>101474</v>
      </c>
    </row>
    <row r="17" spans="1:99" x14ac:dyDescent="0.25">
      <c r="A17" s="9">
        <f t="shared" si="7"/>
        <v>16</v>
      </c>
      <c r="B17" s="9">
        <f t="array" ref="B17">IF(C17="",0,IF(OR(C17=Country_Comparison!$S$19:$S$38),1,0))</f>
        <v>0</v>
      </c>
      <c r="C17" s="9" t="str">
        <f t="shared" si="12"/>
        <v>Turkey</v>
      </c>
      <c r="D17" s="6">
        <f t="shared" si="13"/>
        <v>98674</v>
      </c>
      <c r="E17" s="6">
        <f>IF(COUNTIF(I17:XFD17,"&gt;"&amp;0)=0,,HLOOKUP(COUNTIF(I17:XFD17,"&gt;"&amp;0)-1,I$1:XFD17,A17+1,FALSE))</f>
        <v>98674</v>
      </c>
      <c r="F17" s="7">
        <f>IF(COUNTIF(I17:XFD17,"&gt;"&amp;0)=0,,HLOOKUP(COUNTIF(I17:XFD17,"&gt;"&amp;0)-MIN($F$1+1,COUNTIF(I17:XFD17,"&gt;"&amp;0)),I$1:XFD17,A17+1,FALSE))</f>
        <v>78546</v>
      </c>
      <c r="G17" s="8">
        <f t="shared" si="14"/>
        <v>1.0466843535008188</v>
      </c>
      <c r="H17" s="13" t="s">
        <v>355</v>
      </c>
      <c r="I17" s="9">
        <v>192</v>
      </c>
      <c r="J17" s="9">
        <v>359</v>
      </c>
      <c r="K17" s="9">
        <v>670</v>
      </c>
      <c r="L17" s="9">
        <v>1236</v>
      </c>
      <c r="M17" s="9">
        <v>1529</v>
      </c>
      <c r="N17" s="9">
        <v>1872</v>
      </c>
      <c r="O17" s="9">
        <v>2433</v>
      </c>
      <c r="P17" s="9">
        <v>3629</v>
      </c>
      <c r="Q17" s="9">
        <v>5698</v>
      </c>
      <c r="R17" s="9">
        <v>7402</v>
      </c>
      <c r="S17" s="9">
        <v>9217</v>
      </c>
      <c r="T17" s="9">
        <v>10827</v>
      </c>
      <c r="U17" s="9">
        <v>13531</v>
      </c>
      <c r="V17" s="9">
        <v>15679</v>
      </c>
      <c r="W17" s="9">
        <v>18135</v>
      </c>
      <c r="X17" s="9">
        <v>20921</v>
      </c>
      <c r="Y17" s="9">
        <v>23934</v>
      </c>
      <c r="Z17" s="9">
        <v>27069</v>
      </c>
      <c r="AA17" s="9">
        <v>30217</v>
      </c>
      <c r="AB17" s="9">
        <v>34109</v>
      </c>
      <c r="AC17" s="9">
        <v>38226</v>
      </c>
      <c r="AD17" s="9">
        <v>42282</v>
      </c>
      <c r="AE17" s="9">
        <v>47029</v>
      </c>
      <c r="AF17" s="9">
        <v>52167</v>
      </c>
      <c r="AG17" s="9">
        <v>56956</v>
      </c>
      <c r="AH17" s="9">
        <v>61049</v>
      </c>
      <c r="AI17" s="9">
        <v>65111</v>
      </c>
      <c r="AJ17" s="9">
        <v>69392</v>
      </c>
      <c r="AK17" s="9">
        <v>74193</v>
      </c>
      <c r="AL17" s="9">
        <v>78546</v>
      </c>
      <c r="AM17" s="9">
        <v>82329</v>
      </c>
      <c r="AN17" s="9">
        <v>86306</v>
      </c>
      <c r="AO17" s="9">
        <v>90980</v>
      </c>
      <c r="AP17" s="9">
        <v>95591</v>
      </c>
      <c r="AQ17" s="9">
        <v>98674</v>
      </c>
    </row>
    <row r="18" spans="1:99" x14ac:dyDescent="0.25">
      <c r="A18" s="9">
        <f t="shared" si="7"/>
        <v>17</v>
      </c>
      <c r="B18" s="9">
        <f t="array" ref="B18">IF(C18="",0,IF(OR(C18=Country_Comparison!$S$19:$S$38),1,0))</f>
        <v>0</v>
      </c>
      <c r="C18" s="9" t="str">
        <f t="shared" si="12"/>
        <v>Iran</v>
      </c>
      <c r="D18" s="6">
        <f t="shared" si="13"/>
        <v>85996</v>
      </c>
      <c r="E18" s="6">
        <f>IF(COUNTIF(I18:XFD18,"&gt;"&amp;0)=0,,HLOOKUP(COUNTIF(I18:XFD18,"&gt;"&amp;0)-1,I$1:XFD18,A18+1,FALSE))</f>
        <v>85996</v>
      </c>
      <c r="F18" s="7">
        <f>IF(COUNTIF(I18:XFD18,"&gt;"&amp;0)=0,,HLOOKUP(COUNTIF(I18:XFD18,"&gt;"&amp;0)-MIN($F$1+1,COUNTIF(I18:XFD18,"&gt;"&amp;0)),I$1:XFD18,A18+1,FALSE))</f>
        <v>79494</v>
      </c>
      <c r="G18" s="8">
        <f t="shared" si="14"/>
        <v>1.0158481174534022</v>
      </c>
      <c r="H18" s="13" t="s">
        <v>338</v>
      </c>
      <c r="I18" s="9">
        <v>139</v>
      </c>
      <c r="J18" s="9">
        <v>245</v>
      </c>
      <c r="K18" s="9">
        <v>388</v>
      </c>
      <c r="L18" s="9">
        <v>593</v>
      </c>
      <c r="M18" s="9">
        <v>978</v>
      </c>
      <c r="N18" s="9">
        <v>1501</v>
      </c>
      <c r="O18" s="9">
        <v>2336</v>
      </c>
      <c r="P18" s="9">
        <v>2922</v>
      </c>
      <c r="Q18" s="9">
        <v>3513</v>
      </c>
      <c r="R18" s="9">
        <v>4747</v>
      </c>
      <c r="S18" s="9">
        <v>5823</v>
      </c>
      <c r="T18" s="9">
        <v>6566</v>
      </c>
      <c r="U18" s="9">
        <v>7161</v>
      </c>
      <c r="V18" s="9">
        <v>8042</v>
      </c>
      <c r="W18" s="9">
        <v>9000</v>
      </c>
      <c r="X18" s="9">
        <v>10075</v>
      </c>
      <c r="Y18" s="9">
        <v>11364</v>
      </c>
      <c r="Z18" s="9">
        <v>12729</v>
      </c>
      <c r="AA18" s="9">
        <v>13938</v>
      </c>
      <c r="AB18" s="9">
        <v>14991</v>
      </c>
      <c r="AC18" s="9">
        <v>16169</v>
      </c>
      <c r="AD18" s="9">
        <v>17361</v>
      </c>
      <c r="AE18" s="9">
        <v>18407</v>
      </c>
      <c r="AF18" s="9">
        <v>19644</v>
      </c>
      <c r="AG18" s="9">
        <v>20610</v>
      </c>
      <c r="AH18" s="9">
        <v>21638</v>
      </c>
      <c r="AI18" s="9">
        <v>23049</v>
      </c>
      <c r="AJ18" s="9">
        <v>24811</v>
      </c>
      <c r="AK18" s="9">
        <v>27017</v>
      </c>
      <c r="AL18" s="9">
        <v>29406</v>
      </c>
      <c r="AM18" s="9">
        <v>32332</v>
      </c>
      <c r="AN18" s="9">
        <v>35408</v>
      </c>
      <c r="AO18" s="9">
        <v>38309</v>
      </c>
      <c r="AP18" s="9">
        <v>41495</v>
      </c>
      <c r="AQ18" s="9">
        <v>44605</v>
      </c>
      <c r="AR18" s="9">
        <v>47593</v>
      </c>
      <c r="AS18" s="9">
        <v>50468</v>
      </c>
      <c r="AT18" s="9">
        <v>53183</v>
      </c>
      <c r="AU18" s="9">
        <v>55743</v>
      </c>
      <c r="AV18" s="9">
        <v>58226</v>
      </c>
      <c r="AW18" s="9">
        <v>60500</v>
      </c>
      <c r="AX18" s="9">
        <v>62589</v>
      </c>
      <c r="AY18" s="9">
        <v>64586</v>
      </c>
      <c r="AZ18" s="9">
        <v>66220</v>
      </c>
      <c r="BA18" s="9">
        <v>68192</v>
      </c>
      <c r="BB18" s="9">
        <v>70029</v>
      </c>
      <c r="BC18" s="9">
        <v>71686</v>
      </c>
      <c r="BD18" s="9">
        <v>73303</v>
      </c>
      <c r="BE18" s="9">
        <v>74877</v>
      </c>
      <c r="BF18" s="9">
        <v>76389</v>
      </c>
      <c r="BG18" s="9">
        <v>77995</v>
      </c>
      <c r="BH18" s="9">
        <v>79494</v>
      </c>
      <c r="BI18" s="9">
        <v>80868</v>
      </c>
      <c r="BJ18" s="9">
        <v>82211</v>
      </c>
      <c r="BK18" s="9">
        <v>83505</v>
      </c>
      <c r="BL18" s="9">
        <v>84802</v>
      </c>
      <c r="BM18" s="9">
        <v>85996</v>
      </c>
    </row>
    <row r="19" spans="1:99" x14ac:dyDescent="0.25">
      <c r="A19" s="9">
        <f t="shared" si="7"/>
        <v>18</v>
      </c>
      <c r="B19" s="9">
        <f t="array" ref="B19">IF(C19="",0,IF(OR(C19=Country_Comparison!$S$19:$S$38),1,0))</f>
        <v>0</v>
      </c>
      <c r="C19" s="9" t="str">
        <f t="shared" si="12"/>
        <v>China</v>
      </c>
      <c r="D19" s="6">
        <f t="shared" si="13"/>
        <v>83853</v>
      </c>
      <c r="E19" s="6">
        <f>IF(COUNTIF(I19:XFD19,"&gt;"&amp;0)=0,,HLOOKUP(COUNTIF(I19:XFD19,"&gt;"&amp;0)-1,I$1:XFD19,A19+1,FALSE))</f>
        <v>83853</v>
      </c>
      <c r="F19" s="7">
        <f>IF(COUNTIF(I19:XFD19,"&gt;"&amp;0)=0,,HLOOKUP(COUNTIF(I19:XFD19,"&gt;"&amp;0)-MIN($F$1+1,COUNTIF(I19:XFD19,"&gt;"&amp;0)),I$1:XFD19,A19+1,FALSE))</f>
        <v>83403</v>
      </c>
      <c r="G19" s="8">
        <f t="shared" si="14"/>
        <v>1.0010767764807218</v>
      </c>
      <c r="H19" s="13" t="s">
        <v>337</v>
      </c>
      <c r="I19" s="9">
        <v>548</v>
      </c>
      <c r="J19" s="9">
        <v>643</v>
      </c>
      <c r="K19" s="9">
        <v>920</v>
      </c>
      <c r="L19" s="9">
        <v>1406</v>
      </c>
      <c r="M19" s="9">
        <v>2075</v>
      </c>
      <c r="N19" s="9">
        <v>2877</v>
      </c>
      <c r="O19" s="9">
        <v>5509</v>
      </c>
      <c r="P19" s="9">
        <v>6087</v>
      </c>
      <c r="Q19" s="9">
        <v>8141</v>
      </c>
      <c r="R19" s="9">
        <v>9802</v>
      </c>
      <c r="S19" s="9">
        <v>11891</v>
      </c>
      <c r="T19" s="9">
        <v>16630</v>
      </c>
      <c r="U19" s="9">
        <v>19716</v>
      </c>
      <c r="V19" s="9">
        <v>23707</v>
      </c>
      <c r="W19" s="9">
        <v>27440</v>
      </c>
      <c r="X19" s="9">
        <v>30587</v>
      </c>
      <c r="Y19" s="9">
        <v>34110</v>
      </c>
      <c r="Z19" s="9">
        <v>36814</v>
      </c>
      <c r="AA19" s="9">
        <v>39829</v>
      </c>
      <c r="AB19" s="9">
        <v>42354</v>
      </c>
      <c r="AC19" s="9">
        <v>44386</v>
      </c>
      <c r="AD19" s="9">
        <v>50000</v>
      </c>
      <c r="AE19" s="9">
        <v>59895</v>
      </c>
      <c r="AF19" s="9">
        <v>66358</v>
      </c>
      <c r="AG19" s="9">
        <v>68413</v>
      </c>
      <c r="AH19" s="9">
        <v>70513</v>
      </c>
      <c r="AI19" s="9">
        <v>72434</v>
      </c>
      <c r="AJ19" s="9">
        <v>74211</v>
      </c>
      <c r="AK19" s="9">
        <v>74619</v>
      </c>
      <c r="AL19" s="9">
        <v>75077</v>
      </c>
      <c r="AM19" s="9">
        <v>75550</v>
      </c>
      <c r="AN19" s="9">
        <v>77001</v>
      </c>
      <c r="AO19" s="9">
        <v>77022</v>
      </c>
      <c r="AP19" s="9">
        <v>77241</v>
      </c>
      <c r="AQ19" s="9">
        <v>77754</v>
      </c>
      <c r="AR19" s="9">
        <v>78166</v>
      </c>
      <c r="AS19" s="9">
        <v>78600</v>
      </c>
      <c r="AT19" s="9">
        <v>78928</v>
      </c>
      <c r="AU19" s="9">
        <v>79356</v>
      </c>
      <c r="AV19" s="9">
        <v>79932</v>
      </c>
      <c r="AW19" s="9">
        <v>80136</v>
      </c>
      <c r="AX19" s="9">
        <v>80261</v>
      </c>
      <c r="AY19" s="9">
        <v>80386</v>
      </c>
      <c r="AZ19" s="9">
        <v>80537</v>
      </c>
      <c r="BA19" s="9">
        <v>80690</v>
      </c>
      <c r="BB19" s="9">
        <v>80770</v>
      </c>
      <c r="BC19" s="9">
        <v>80823</v>
      </c>
      <c r="BD19" s="9">
        <v>80860</v>
      </c>
      <c r="BE19" s="9">
        <v>80887</v>
      </c>
      <c r="BF19" s="9">
        <v>80921</v>
      </c>
      <c r="BG19" s="9">
        <v>80932</v>
      </c>
      <c r="BH19" s="9">
        <v>80945</v>
      </c>
      <c r="BI19" s="9">
        <v>80977</v>
      </c>
      <c r="BJ19" s="9">
        <v>81003</v>
      </c>
      <c r="BK19" s="9">
        <v>81033</v>
      </c>
      <c r="BL19" s="9">
        <v>81058</v>
      </c>
      <c r="BM19" s="9">
        <v>81102</v>
      </c>
      <c r="BN19" s="9">
        <v>81156</v>
      </c>
      <c r="BO19" s="9">
        <v>81250</v>
      </c>
      <c r="BP19" s="9">
        <v>81305</v>
      </c>
      <c r="BQ19" s="9">
        <v>81435</v>
      </c>
      <c r="BR19" s="9">
        <v>81498</v>
      </c>
      <c r="BS19" s="9">
        <v>81591</v>
      </c>
      <c r="BT19" s="9">
        <v>81661</v>
      </c>
      <c r="BU19" s="9">
        <v>81782</v>
      </c>
      <c r="BV19" s="9">
        <v>81897</v>
      </c>
      <c r="BW19" s="9">
        <v>81999</v>
      </c>
      <c r="BX19" s="9">
        <v>82122</v>
      </c>
      <c r="BY19" s="9">
        <v>82198</v>
      </c>
      <c r="BZ19" s="9">
        <v>82279</v>
      </c>
      <c r="CA19" s="9">
        <v>82361</v>
      </c>
      <c r="CB19" s="9">
        <v>82432</v>
      </c>
      <c r="CC19" s="9">
        <v>82511</v>
      </c>
      <c r="CD19" s="9">
        <v>82543</v>
      </c>
      <c r="CE19" s="9">
        <v>82602</v>
      </c>
      <c r="CF19" s="9">
        <v>82665</v>
      </c>
      <c r="CG19" s="9">
        <v>82718</v>
      </c>
      <c r="CH19" s="9">
        <v>82809</v>
      </c>
      <c r="CI19" s="9">
        <v>82883</v>
      </c>
      <c r="CJ19" s="9">
        <v>82941</v>
      </c>
      <c r="CK19" s="9">
        <v>83014</v>
      </c>
      <c r="CL19" s="9">
        <v>83134</v>
      </c>
      <c r="CM19" s="9">
        <v>83213</v>
      </c>
      <c r="CN19" s="9">
        <v>83306</v>
      </c>
      <c r="CO19" s="9">
        <v>83356</v>
      </c>
      <c r="CP19" s="9">
        <v>83403</v>
      </c>
      <c r="CQ19" s="9">
        <v>83760</v>
      </c>
      <c r="CR19" s="9">
        <v>83787</v>
      </c>
      <c r="CS19" s="9">
        <v>83805</v>
      </c>
      <c r="CT19" s="9">
        <v>83817</v>
      </c>
      <c r="CU19" s="9">
        <v>83853</v>
      </c>
    </row>
    <row r="20" spans="1:99" x14ac:dyDescent="0.25">
      <c r="A20" s="9">
        <f t="shared" si="7"/>
        <v>19</v>
      </c>
      <c r="B20" s="9">
        <f t="array" ref="B20">IF(C20="",0,IF(OR(C20=Country_Comparison!$S$19:$S$38),1,0))</f>
        <v>0</v>
      </c>
      <c r="C20" s="9" t="str">
        <f t="shared" si="12"/>
        <v>Russia</v>
      </c>
      <c r="D20" s="6">
        <f t="shared" si="13"/>
        <v>57999</v>
      </c>
      <c r="E20" s="6">
        <f>IF(COUNTIF(I20:XFD20,"&gt;"&amp;0)=0,,HLOOKUP(COUNTIF(I20:XFD20,"&gt;"&amp;0)-1,I$1:XFD20,A20+1,FALSE))</f>
        <v>57999</v>
      </c>
      <c r="F20" s="7">
        <f>IF(COUNTIF(I20:XFD20,"&gt;"&amp;0)=0,,HLOOKUP(COUNTIF(I20:XFD20,"&gt;"&amp;0)-MIN($F$1+1,COUNTIF(I20:XFD20,"&gt;"&amp;0)),I$1:XFD20,A20+1,FALSE))</f>
        <v>32008</v>
      </c>
      <c r="G20" s="8">
        <f t="shared" si="14"/>
        <v>1.1262437488256236</v>
      </c>
      <c r="H20" s="13" t="s">
        <v>344</v>
      </c>
      <c r="I20" s="9">
        <v>114</v>
      </c>
      <c r="J20" s="9">
        <v>147</v>
      </c>
      <c r="K20" s="9">
        <v>199</v>
      </c>
      <c r="L20" s="9">
        <v>253</v>
      </c>
      <c r="M20" s="9">
        <v>306</v>
      </c>
      <c r="N20" s="9">
        <v>367</v>
      </c>
      <c r="O20" s="9">
        <v>438</v>
      </c>
      <c r="P20" s="9">
        <v>495</v>
      </c>
      <c r="Q20" s="9">
        <v>658</v>
      </c>
      <c r="R20" s="9">
        <v>840</v>
      </c>
      <c r="S20" s="9">
        <v>1036</v>
      </c>
      <c r="T20" s="9">
        <v>1264</v>
      </c>
      <c r="U20" s="9">
        <v>1534</v>
      </c>
      <c r="V20" s="9">
        <v>1836</v>
      </c>
      <c r="W20" s="9">
        <v>2337</v>
      </c>
      <c r="X20" s="9">
        <v>2777</v>
      </c>
      <c r="Y20" s="9">
        <v>3548</v>
      </c>
      <c r="Z20" s="9">
        <v>4149</v>
      </c>
      <c r="AA20" s="9">
        <v>4731</v>
      </c>
      <c r="AB20" s="9">
        <v>5389</v>
      </c>
      <c r="AC20" s="9">
        <v>6343</v>
      </c>
      <c r="AD20" s="9">
        <v>7497</v>
      </c>
      <c r="AE20" s="9">
        <v>8672</v>
      </c>
      <c r="AF20" s="9">
        <v>10131</v>
      </c>
      <c r="AG20" s="9">
        <v>11917</v>
      </c>
      <c r="AH20" s="9">
        <v>13584</v>
      </c>
      <c r="AI20" s="9">
        <v>15770</v>
      </c>
      <c r="AJ20" s="9">
        <v>18328</v>
      </c>
      <c r="AK20" s="9">
        <v>21102</v>
      </c>
      <c r="AL20" s="9">
        <v>24490</v>
      </c>
      <c r="AM20" s="9">
        <v>27938</v>
      </c>
      <c r="AN20" s="9">
        <v>32008</v>
      </c>
      <c r="AO20" s="9">
        <v>36793</v>
      </c>
      <c r="AP20" s="9">
        <v>42853</v>
      </c>
      <c r="AQ20" s="9">
        <v>47121</v>
      </c>
      <c r="AR20" s="9">
        <v>52763</v>
      </c>
      <c r="AS20" s="9">
        <v>57999</v>
      </c>
    </row>
    <row r="21" spans="1:99" x14ac:dyDescent="0.25">
      <c r="A21" s="9">
        <f t="shared" si="7"/>
        <v>20</v>
      </c>
      <c r="B21" s="9">
        <f t="array" ref="B21">IF(C21="",0,IF(OR(C21=Country_Comparison!$S$19:$S$38),1,0))</f>
        <v>0</v>
      </c>
      <c r="C21" s="9" t="str">
        <f t="shared" si="12"/>
        <v>Brazil</v>
      </c>
      <c r="D21" s="6">
        <f t="shared" si="13"/>
        <v>45757</v>
      </c>
      <c r="E21" s="6">
        <f>IF(COUNTIF(I21:XFD21,"&gt;"&amp;0)=0,,HLOOKUP(COUNTIF(I21:XFD21,"&gt;"&amp;0)-1,I$1:XFD21,A21+1,FALSE))</f>
        <v>45757</v>
      </c>
      <c r="F21" s="7">
        <f>IF(COUNTIF(I21:XFD21,"&gt;"&amp;0)=0,,HLOOKUP(COUNTIF(I21:XFD21,"&gt;"&amp;0)-MIN($F$1+1,COUNTIF(I21:XFD21,"&gt;"&amp;0)),I$1:XFD21,A21+1,FALSE))</f>
        <v>33682</v>
      </c>
      <c r="G21" s="8">
        <f t="shared" si="14"/>
        <v>1.0631925732259568</v>
      </c>
      <c r="H21" s="13" t="s">
        <v>81</v>
      </c>
      <c r="I21" s="9">
        <v>151</v>
      </c>
      <c r="J21" s="9">
        <v>151</v>
      </c>
      <c r="K21" s="9">
        <v>162</v>
      </c>
      <c r="L21" s="9">
        <v>200</v>
      </c>
      <c r="M21" s="9">
        <v>321</v>
      </c>
      <c r="N21" s="9">
        <v>372</v>
      </c>
      <c r="O21" s="9">
        <v>621</v>
      </c>
      <c r="P21" s="9">
        <v>793</v>
      </c>
      <c r="Q21" s="9">
        <v>1021</v>
      </c>
      <c r="R21" s="9">
        <v>1546</v>
      </c>
      <c r="S21" s="9">
        <v>1924</v>
      </c>
      <c r="T21" s="9">
        <v>2247</v>
      </c>
      <c r="U21" s="9">
        <v>2554</v>
      </c>
      <c r="V21" s="9">
        <v>2985</v>
      </c>
      <c r="W21" s="9">
        <v>3417</v>
      </c>
      <c r="X21" s="9">
        <v>3904</v>
      </c>
      <c r="Y21" s="9">
        <v>4256</v>
      </c>
      <c r="Z21" s="9">
        <v>4579</v>
      </c>
      <c r="AA21" s="9">
        <v>5717</v>
      </c>
      <c r="AB21" s="9">
        <v>6836</v>
      </c>
      <c r="AC21" s="9">
        <v>8044</v>
      </c>
      <c r="AD21" s="9">
        <v>9056</v>
      </c>
      <c r="AE21" s="9">
        <v>10360</v>
      </c>
      <c r="AF21" s="9">
        <v>11130</v>
      </c>
      <c r="AG21" s="9">
        <v>12161</v>
      </c>
      <c r="AH21" s="9">
        <v>14034</v>
      </c>
      <c r="AI21" s="9">
        <v>16170</v>
      </c>
      <c r="AJ21" s="9">
        <v>18092</v>
      </c>
      <c r="AK21" s="9">
        <v>19638</v>
      </c>
      <c r="AL21" s="9">
        <v>20727</v>
      </c>
      <c r="AM21" s="9">
        <v>22192</v>
      </c>
      <c r="AN21" s="9">
        <v>23430</v>
      </c>
      <c r="AO21" s="9">
        <v>25262</v>
      </c>
      <c r="AP21" s="9">
        <v>28320</v>
      </c>
      <c r="AQ21" s="9">
        <v>30425</v>
      </c>
      <c r="AR21" s="9">
        <v>33682</v>
      </c>
      <c r="AS21" s="9">
        <v>36658</v>
      </c>
      <c r="AT21" s="9">
        <v>38654</v>
      </c>
      <c r="AU21" s="9">
        <v>40743</v>
      </c>
      <c r="AV21" s="9">
        <v>43079</v>
      </c>
      <c r="AW21" s="9">
        <v>45757</v>
      </c>
    </row>
    <row r="22" spans="1:99" x14ac:dyDescent="0.25">
      <c r="A22" s="9">
        <f t="shared" si="7"/>
        <v>21</v>
      </c>
      <c r="B22" s="9">
        <f t="array" ref="B22">IF(C22="",0,IF(OR(C22=Country_Comparison!$S$19:$S$38),1,0))</f>
        <v>0</v>
      </c>
      <c r="C22" s="9" t="str">
        <f t="shared" si="12"/>
        <v>Belgium</v>
      </c>
      <c r="D22" s="6">
        <f t="shared" si="13"/>
        <v>41889</v>
      </c>
      <c r="E22" s="6">
        <f>IF(COUNTIF(I22:XFD22,"&gt;"&amp;0)=0,,HLOOKUP(COUNTIF(I22:XFD22,"&gt;"&amp;0)-1,I$1:XFD22,A22+1,FALSE))</f>
        <v>41889</v>
      </c>
      <c r="F22" s="7">
        <f>IF(COUNTIF(I22:XFD22,"&gt;"&amp;0)=0,,HLOOKUP(COUNTIF(I22:XFD22,"&gt;"&amp;0)-MIN($F$1+1,COUNTIF(I22:XFD22,"&gt;"&amp;0)),I$1:XFD22,A22+1,FALSE))</f>
        <v>36138</v>
      </c>
      <c r="G22" s="8">
        <f t="shared" si="14"/>
        <v>1.0299761677506669</v>
      </c>
      <c r="H22" s="13" t="s">
        <v>63</v>
      </c>
      <c r="I22" s="9">
        <v>109</v>
      </c>
      <c r="J22" s="9">
        <v>169</v>
      </c>
      <c r="K22" s="9">
        <v>200</v>
      </c>
      <c r="L22" s="9">
        <v>239</v>
      </c>
      <c r="M22" s="9">
        <v>267</v>
      </c>
      <c r="N22" s="9">
        <v>314</v>
      </c>
      <c r="O22" s="9">
        <v>314</v>
      </c>
      <c r="P22" s="9">
        <v>559</v>
      </c>
      <c r="Q22" s="9">
        <v>689</v>
      </c>
      <c r="R22" s="9">
        <v>886</v>
      </c>
      <c r="S22" s="9">
        <v>1058</v>
      </c>
      <c r="T22" s="9">
        <v>1243</v>
      </c>
      <c r="U22" s="9">
        <v>1486</v>
      </c>
      <c r="V22" s="9">
        <v>1795</v>
      </c>
      <c r="W22" s="9">
        <v>2257</v>
      </c>
      <c r="X22" s="9">
        <v>2815</v>
      </c>
      <c r="Y22" s="9">
        <v>3401</v>
      </c>
      <c r="Z22" s="9">
        <v>3743</v>
      </c>
      <c r="AA22" s="9">
        <v>4269</v>
      </c>
      <c r="AB22" s="9">
        <v>4937</v>
      </c>
      <c r="AC22" s="9">
        <v>6235</v>
      </c>
      <c r="AD22" s="9">
        <v>7284</v>
      </c>
      <c r="AE22" s="9">
        <v>9134</v>
      </c>
      <c r="AF22" s="9">
        <v>10836</v>
      </c>
      <c r="AG22" s="9">
        <v>11899</v>
      </c>
      <c r="AH22" s="9">
        <v>12775</v>
      </c>
      <c r="AI22" s="9">
        <v>13964</v>
      </c>
      <c r="AJ22" s="9">
        <v>15348</v>
      </c>
      <c r="AK22" s="9">
        <v>16770</v>
      </c>
      <c r="AL22" s="9">
        <v>18431</v>
      </c>
      <c r="AM22" s="9">
        <v>19691</v>
      </c>
      <c r="AN22" s="9">
        <v>20814</v>
      </c>
      <c r="AO22" s="9">
        <v>22194</v>
      </c>
      <c r="AP22" s="9">
        <v>23403</v>
      </c>
      <c r="AQ22" s="9">
        <v>24983</v>
      </c>
      <c r="AR22" s="9">
        <v>26667</v>
      </c>
      <c r="AS22" s="9">
        <v>28018</v>
      </c>
      <c r="AT22" s="9">
        <v>29647</v>
      </c>
      <c r="AU22" s="9">
        <v>30589</v>
      </c>
      <c r="AV22" s="9">
        <v>31119</v>
      </c>
      <c r="AW22" s="9">
        <v>33573</v>
      </c>
      <c r="AX22" s="9">
        <v>34809</v>
      </c>
      <c r="AY22" s="9">
        <v>36138</v>
      </c>
      <c r="AZ22" s="9">
        <v>37183</v>
      </c>
      <c r="BA22" s="9">
        <v>38496</v>
      </c>
      <c r="BB22" s="9">
        <v>39983</v>
      </c>
      <c r="BC22" s="9">
        <v>40956</v>
      </c>
      <c r="BD22" s="9">
        <v>41889</v>
      </c>
    </row>
    <row r="23" spans="1:99" x14ac:dyDescent="0.25">
      <c r="A23" s="9">
        <f t="shared" si="7"/>
        <v>22</v>
      </c>
      <c r="B23" s="9">
        <f t="array" ref="B23">IF(C23="",0,IF(OR(C23=Country_Comparison!$S$19:$S$38),1,0))</f>
        <v>0</v>
      </c>
      <c r="C23" s="9" t="str">
        <f t="shared" si="12"/>
        <v>Canada</v>
      </c>
      <c r="D23" s="6">
        <f t="shared" si="13"/>
        <v>41648</v>
      </c>
      <c r="E23" s="6">
        <f>IF(COUNTIF(I23:XFD23,"&gt;"&amp;0)=0,,HLOOKUP(COUNTIF(I23:XFD23,"&gt;"&amp;0)-1,I$1:XFD23,A23+1,FALSE))</f>
        <v>41648</v>
      </c>
      <c r="F23" s="7">
        <f>IF(COUNTIF(I23:XFD23,"&gt;"&amp;0)=0,,HLOOKUP(COUNTIF(I23:XFD23,"&gt;"&amp;0)-MIN($F$1+1,COUNTIF(I23:XFD23,"&gt;"&amp;0)),I$1:XFD23,A23+1,FALSE))</f>
        <v>32813</v>
      </c>
      <c r="G23" s="8">
        <f t="shared" si="14"/>
        <v>1.0488409674702168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1277</v>
      </c>
      <c r="T23" s="9">
        <v>1469</v>
      </c>
      <c r="U23" s="9">
        <v>2088</v>
      </c>
      <c r="V23" s="9">
        <v>2790</v>
      </c>
      <c r="W23" s="9">
        <v>3251</v>
      </c>
      <c r="X23" s="9">
        <v>4042</v>
      </c>
      <c r="Y23" s="9">
        <v>4682</v>
      </c>
      <c r="Z23" s="9">
        <v>5576</v>
      </c>
      <c r="AA23" s="9">
        <v>6280</v>
      </c>
      <c r="AB23" s="9">
        <v>7398</v>
      </c>
      <c r="AC23" s="9">
        <v>8527</v>
      </c>
      <c r="AD23" s="9">
        <v>9560</v>
      </c>
      <c r="AE23" s="9">
        <v>11284</v>
      </c>
      <c r="AF23" s="9">
        <v>12437</v>
      </c>
      <c r="AG23" s="9">
        <v>12978</v>
      </c>
      <c r="AH23" s="9">
        <v>15756</v>
      </c>
      <c r="AI23" s="9">
        <v>16563</v>
      </c>
      <c r="AJ23" s="9">
        <v>17872</v>
      </c>
      <c r="AK23" s="9">
        <v>19141</v>
      </c>
      <c r="AL23" s="9">
        <v>20654</v>
      </c>
      <c r="AM23" s="9">
        <v>22059</v>
      </c>
      <c r="AN23" s="9">
        <v>23316</v>
      </c>
      <c r="AO23" s="9">
        <v>24298</v>
      </c>
      <c r="AP23" s="9">
        <v>25679</v>
      </c>
      <c r="AQ23" s="9">
        <v>27034</v>
      </c>
      <c r="AR23" s="9">
        <v>28208</v>
      </c>
      <c r="AS23" s="9">
        <v>30808</v>
      </c>
      <c r="AT23" s="9">
        <v>32813</v>
      </c>
      <c r="AU23" s="9">
        <v>34355</v>
      </c>
      <c r="AV23" s="9">
        <v>35632</v>
      </c>
      <c r="AW23" s="9">
        <v>37657</v>
      </c>
      <c r="AX23" s="9">
        <v>39401</v>
      </c>
      <c r="AY23" s="9">
        <v>41648</v>
      </c>
    </row>
    <row r="24" spans="1:99" x14ac:dyDescent="0.25">
      <c r="A24" s="9">
        <f t="shared" si="7"/>
        <v>23</v>
      </c>
      <c r="B24" s="9">
        <f t="array" ref="B24">IF(C24="",0,IF(OR(C24=Country_Comparison!$S$19:$S$38),1,0))</f>
        <v>0</v>
      </c>
      <c r="C24" s="9" t="str">
        <f t="shared" si="12"/>
        <v>Netherlands</v>
      </c>
      <c r="D24" s="6">
        <f t="shared" si="13"/>
        <v>35032</v>
      </c>
      <c r="E24" s="6">
        <f>IF(COUNTIF(I24:XFD24,"&gt;"&amp;0)=0,,HLOOKUP(COUNTIF(I24:XFD24,"&gt;"&amp;0)-1,I$1:XFD24,A24+1,FALSE))</f>
        <v>35032</v>
      </c>
      <c r="F24" s="7">
        <f>IF(COUNTIF(I24:XFD24,"&gt;"&amp;0)=0,,HLOOKUP(COUNTIF(I24:XFD24,"&gt;"&amp;0)-MIN($F$1+1,COUNTIF(I24:XFD24,"&gt;"&amp;0)),I$1:XFD24,A24+1,FALSE))</f>
        <v>30619</v>
      </c>
      <c r="G24" s="8">
        <f t="shared" si="14"/>
        <v>1.0272940811244791</v>
      </c>
      <c r="H24" s="13" t="s">
        <v>89</v>
      </c>
      <c r="I24" s="9">
        <v>128</v>
      </c>
      <c r="J24" s="9">
        <v>188</v>
      </c>
      <c r="K24" s="9">
        <v>265</v>
      </c>
      <c r="L24" s="9">
        <v>321</v>
      </c>
      <c r="M24" s="9">
        <v>382</v>
      </c>
      <c r="N24" s="9">
        <v>503</v>
      </c>
      <c r="O24" s="9">
        <v>503</v>
      </c>
      <c r="P24" s="9">
        <v>806</v>
      </c>
      <c r="Q24" s="9">
        <v>962</v>
      </c>
      <c r="R24" s="9">
        <v>1138</v>
      </c>
      <c r="S24" s="9">
        <v>1416</v>
      </c>
      <c r="T24" s="9">
        <v>1711</v>
      </c>
      <c r="U24" s="9">
        <v>2058</v>
      </c>
      <c r="V24" s="9">
        <v>2467</v>
      </c>
      <c r="W24" s="9">
        <v>3003</v>
      </c>
      <c r="X24" s="9">
        <v>3640</v>
      </c>
      <c r="Y24" s="9">
        <v>4217</v>
      </c>
      <c r="Z24" s="9">
        <v>4764</v>
      </c>
      <c r="AA24" s="9">
        <v>5580</v>
      </c>
      <c r="AB24" s="9">
        <v>6438</v>
      </c>
      <c r="AC24" s="9">
        <v>7468</v>
      </c>
      <c r="AD24" s="9">
        <v>8647</v>
      </c>
      <c r="AE24" s="9">
        <v>9819</v>
      </c>
      <c r="AF24" s="9">
        <v>10930</v>
      </c>
      <c r="AG24" s="9">
        <v>11817</v>
      </c>
      <c r="AH24" s="9">
        <v>12667</v>
      </c>
      <c r="AI24" s="9">
        <v>13696</v>
      </c>
      <c r="AJ24" s="9">
        <v>14788</v>
      </c>
      <c r="AK24" s="9">
        <v>15821</v>
      </c>
      <c r="AL24" s="9">
        <v>16727</v>
      </c>
      <c r="AM24" s="9">
        <v>17953</v>
      </c>
      <c r="AN24" s="9">
        <v>18926</v>
      </c>
      <c r="AO24" s="9">
        <v>19709</v>
      </c>
      <c r="AP24" s="9">
        <v>20682</v>
      </c>
      <c r="AQ24" s="9">
        <v>21903</v>
      </c>
      <c r="AR24" s="9">
        <v>23249</v>
      </c>
      <c r="AS24" s="9">
        <v>24571</v>
      </c>
      <c r="AT24" s="9">
        <v>25746</v>
      </c>
      <c r="AU24" s="9">
        <v>26710</v>
      </c>
      <c r="AV24" s="9">
        <v>27580</v>
      </c>
      <c r="AW24" s="9">
        <v>28316</v>
      </c>
      <c r="AX24" s="9">
        <v>29383</v>
      </c>
      <c r="AY24" s="9">
        <v>30619</v>
      </c>
      <c r="AZ24" s="9">
        <v>31766</v>
      </c>
      <c r="BA24" s="9">
        <v>32838</v>
      </c>
      <c r="BB24" s="9">
        <v>33588</v>
      </c>
      <c r="BC24" s="9">
        <v>34317</v>
      </c>
      <c r="BD24" s="9">
        <v>35032</v>
      </c>
    </row>
    <row r="25" spans="1:99" x14ac:dyDescent="0.25">
      <c r="A25" s="9">
        <f t="shared" si="7"/>
        <v>24</v>
      </c>
      <c r="B25" s="9">
        <f t="array" ref="B25">IF(C25="",0,IF(OR(C25=Country_Comparison!$S$19:$S$38),1,0))</f>
        <v>0</v>
      </c>
      <c r="C25" s="9" t="str">
        <f t="shared" si="12"/>
        <v>Switzerland</v>
      </c>
      <c r="D25" s="6">
        <f t="shared" si="13"/>
        <v>28268</v>
      </c>
      <c r="E25" s="6">
        <f>IF(COUNTIF(I25:XFD25,"&gt;"&amp;0)=0,,HLOOKUP(COUNTIF(I25:XFD25,"&gt;"&amp;0)-1,I$1:XFD25,A25+1,FALSE))</f>
        <v>28268</v>
      </c>
      <c r="F25" s="7">
        <f>IF(COUNTIF(I25:XFD25,"&gt;"&amp;0)=0,,HLOOKUP(COUNTIF(I25:XFD25,"&gt;"&amp;0)-MIN($F$1+1,COUNTIF(I25:XFD25,"&gt;"&amp;0)),I$1:XFD25,A25+1,FALSE))</f>
        <v>27078</v>
      </c>
      <c r="G25" s="8">
        <f t="shared" si="14"/>
        <v>1.0086388680482121</v>
      </c>
      <c r="H25" s="13" t="s">
        <v>77</v>
      </c>
      <c r="I25" s="9">
        <v>114</v>
      </c>
      <c r="J25" s="9">
        <v>214</v>
      </c>
      <c r="K25" s="9">
        <v>268</v>
      </c>
      <c r="L25" s="9">
        <v>337</v>
      </c>
      <c r="M25" s="9">
        <v>374</v>
      </c>
      <c r="N25" s="9">
        <v>491</v>
      </c>
      <c r="O25" s="9">
        <v>652</v>
      </c>
      <c r="P25" s="9">
        <v>652</v>
      </c>
      <c r="Q25" s="9">
        <v>1139</v>
      </c>
      <c r="R25" s="9">
        <v>1359</v>
      </c>
      <c r="S25" s="9">
        <v>2200</v>
      </c>
      <c r="T25" s="9">
        <v>2200</v>
      </c>
      <c r="U25" s="9">
        <v>2700</v>
      </c>
      <c r="V25" s="9">
        <v>3028</v>
      </c>
      <c r="W25" s="9">
        <v>4075</v>
      </c>
      <c r="X25" s="9">
        <v>5294</v>
      </c>
      <c r="Y25" s="9">
        <v>6575</v>
      </c>
      <c r="Z25" s="9">
        <v>7474</v>
      </c>
      <c r="AA25" s="9">
        <v>8795</v>
      </c>
      <c r="AB25" s="9">
        <v>9877</v>
      </c>
      <c r="AC25" s="9">
        <v>10897</v>
      </c>
      <c r="AD25" s="9">
        <v>11811</v>
      </c>
      <c r="AE25" s="9">
        <v>12928</v>
      </c>
      <c r="AF25" s="9">
        <v>14076</v>
      </c>
      <c r="AG25" s="9">
        <v>14829</v>
      </c>
      <c r="AH25" s="9">
        <v>15922</v>
      </c>
      <c r="AI25" s="9">
        <v>16605</v>
      </c>
      <c r="AJ25" s="9">
        <v>17768</v>
      </c>
      <c r="AK25" s="9">
        <v>18827</v>
      </c>
      <c r="AL25" s="9">
        <v>19606</v>
      </c>
      <c r="AM25" s="9">
        <v>20505</v>
      </c>
      <c r="AN25" s="9">
        <v>21100</v>
      </c>
      <c r="AO25" s="9">
        <v>21657</v>
      </c>
      <c r="AP25" s="9">
        <v>22253</v>
      </c>
      <c r="AQ25" s="9">
        <v>23280</v>
      </c>
      <c r="AR25" s="9">
        <v>24051</v>
      </c>
      <c r="AS25" s="9">
        <v>24551</v>
      </c>
      <c r="AT25" s="9">
        <v>25107</v>
      </c>
      <c r="AU25" s="9">
        <v>25415</v>
      </c>
      <c r="AV25" s="9">
        <v>25688</v>
      </c>
      <c r="AW25" s="9">
        <v>25936</v>
      </c>
      <c r="AX25" s="9">
        <v>26336</v>
      </c>
      <c r="AY25" s="9">
        <v>26732</v>
      </c>
      <c r="AZ25" s="9">
        <v>27078</v>
      </c>
      <c r="BA25" s="9">
        <v>27404</v>
      </c>
      <c r="BB25" s="9">
        <v>27740</v>
      </c>
      <c r="BC25" s="9">
        <v>27944</v>
      </c>
      <c r="BD25" s="9">
        <v>28063</v>
      </c>
      <c r="BE25" s="9">
        <v>28268</v>
      </c>
    </row>
    <row r="26" spans="1:99" x14ac:dyDescent="0.25">
      <c r="A26" s="9">
        <f t="shared" si="7"/>
        <v>25</v>
      </c>
      <c r="B26" s="9">
        <f t="array" ref="B26">IF(C26="",0,IF(OR(C26=Country_Comparison!$S$19:$S$38),1,0))</f>
        <v>0</v>
      </c>
      <c r="C26" s="9" t="str">
        <f t="shared" si="12"/>
        <v>Portugal</v>
      </c>
      <c r="D26" s="6">
        <f t="shared" si="13"/>
        <v>21982</v>
      </c>
      <c r="E26" s="6">
        <f>IF(COUNTIF(I26:XFD26,"&gt;"&amp;0)=0,,HLOOKUP(COUNTIF(I26:XFD26,"&gt;"&amp;0)-1,I$1:XFD26,A26+1,FALSE))</f>
        <v>21982</v>
      </c>
      <c r="F26" s="7">
        <f>IF(COUNTIF(I26:XFD26,"&gt;"&amp;0)=0,,HLOOKUP(COUNTIF(I26:XFD26,"&gt;"&amp;0)-MIN($F$1+1,COUNTIF(I26:XFD26,"&gt;"&amp;0)),I$1:XFD26,A26+1,FALSE))</f>
        <v>19022</v>
      </c>
      <c r="G26" s="8">
        <f t="shared" si="14"/>
        <v>1.0293479530820429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  <c r="AB26" s="9">
        <v>8251</v>
      </c>
      <c r="AC26" s="9">
        <v>9034</v>
      </c>
      <c r="AD26" s="9">
        <v>9886</v>
      </c>
      <c r="AE26" s="9">
        <v>10524</v>
      </c>
      <c r="AF26" s="9">
        <v>11278</v>
      </c>
      <c r="AG26" s="9">
        <v>11730</v>
      </c>
      <c r="AH26" s="9">
        <v>12442</v>
      </c>
      <c r="AI26" s="9">
        <v>13141</v>
      </c>
      <c r="AJ26" s="9">
        <v>13956</v>
      </c>
      <c r="AK26" s="9">
        <v>15472</v>
      </c>
      <c r="AL26" s="9">
        <v>15987</v>
      </c>
      <c r="AM26" s="9">
        <v>16585</v>
      </c>
      <c r="AN26" s="9">
        <v>16934</v>
      </c>
      <c r="AO26" s="9">
        <v>17448</v>
      </c>
      <c r="AP26" s="9">
        <v>18091</v>
      </c>
      <c r="AQ26" s="9">
        <v>18841</v>
      </c>
      <c r="AR26" s="9">
        <v>19022</v>
      </c>
      <c r="AS26" s="9">
        <v>19685</v>
      </c>
      <c r="AT26" s="9">
        <v>20206</v>
      </c>
      <c r="AU26" s="9">
        <v>20863</v>
      </c>
      <c r="AV26" s="9">
        <v>21379</v>
      </c>
      <c r="AW26" s="9">
        <v>21982</v>
      </c>
    </row>
    <row r="27" spans="1:99" x14ac:dyDescent="0.25">
      <c r="A27" s="9">
        <f t="shared" si="7"/>
        <v>26</v>
      </c>
      <c r="B27" s="9">
        <f t="array" ref="B27">IF(C27="",0,IF(OR(C27=Country_Comparison!$S$19:$S$38),1,0))</f>
        <v>0</v>
      </c>
      <c r="C27" s="9" t="str">
        <f t="shared" si="12"/>
        <v>India</v>
      </c>
      <c r="D27" s="6">
        <f t="shared" si="13"/>
        <v>21370</v>
      </c>
      <c r="E27" s="6">
        <f>IF(COUNTIF(I27:XFD27,"&gt;"&amp;0)=0,,HLOOKUP(COUNTIF(I27:XFD27,"&gt;"&amp;0)-1,I$1:XFD27,A27+1,FALSE))</f>
        <v>21370</v>
      </c>
      <c r="F27" s="7">
        <f>IF(COUNTIF(I27:XFD27,"&gt;"&amp;0)=0,,HLOOKUP(COUNTIF(I27:XFD27,"&gt;"&amp;0)-MIN($F$1+1,COUNTIF(I27:XFD27,"&gt;"&amp;0)),I$1:XFD27,A27+1,FALSE))</f>
        <v>14352</v>
      </c>
      <c r="G27" s="8">
        <f t="shared" si="14"/>
        <v>1.082875229109038</v>
      </c>
      <c r="H27" s="13" t="s">
        <v>57</v>
      </c>
      <c r="I27" s="9">
        <v>102</v>
      </c>
      <c r="J27" s="9">
        <v>113</v>
      </c>
      <c r="K27" s="9">
        <v>119</v>
      </c>
      <c r="L27" s="9">
        <v>142</v>
      </c>
      <c r="M27" s="9">
        <v>156</v>
      </c>
      <c r="N27" s="9">
        <v>194</v>
      </c>
      <c r="O27" s="9">
        <v>244</v>
      </c>
      <c r="P27" s="9">
        <v>330</v>
      </c>
      <c r="Q27" s="9">
        <v>396</v>
      </c>
      <c r="R27" s="9">
        <v>499</v>
      </c>
      <c r="S27" s="9">
        <v>536</v>
      </c>
      <c r="T27" s="9">
        <v>657</v>
      </c>
      <c r="U27" s="9">
        <v>727</v>
      </c>
      <c r="V27" s="9">
        <v>887</v>
      </c>
      <c r="W27" s="9">
        <v>987</v>
      </c>
      <c r="X27" s="9">
        <v>1024</v>
      </c>
      <c r="Y27" s="9">
        <v>1251</v>
      </c>
      <c r="Z27" s="9">
        <v>1397</v>
      </c>
      <c r="AA27" s="9">
        <v>1998</v>
      </c>
      <c r="AB27" s="9">
        <v>2543</v>
      </c>
      <c r="AC27" s="9">
        <v>2567</v>
      </c>
      <c r="AD27" s="9">
        <v>3082</v>
      </c>
      <c r="AE27" s="9">
        <v>3588</v>
      </c>
      <c r="AF27" s="9">
        <v>4778</v>
      </c>
      <c r="AG27" s="9">
        <v>5311</v>
      </c>
      <c r="AH27" s="9">
        <v>5916</v>
      </c>
      <c r="AI27" s="9">
        <v>6725</v>
      </c>
      <c r="AJ27" s="9">
        <v>7598</v>
      </c>
      <c r="AK27" s="9">
        <v>8446</v>
      </c>
      <c r="AL27" s="9">
        <v>9205</v>
      </c>
      <c r="AM27" s="9">
        <v>10453</v>
      </c>
      <c r="AN27" s="9">
        <v>11487</v>
      </c>
      <c r="AO27" s="9">
        <v>12322</v>
      </c>
      <c r="AP27" s="9">
        <v>13430</v>
      </c>
      <c r="AQ27" s="9">
        <v>14352</v>
      </c>
      <c r="AR27" s="9">
        <v>15722</v>
      </c>
      <c r="AS27" s="9">
        <v>17615</v>
      </c>
      <c r="AT27" s="9">
        <v>18539</v>
      </c>
      <c r="AU27" s="9">
        <v>20080</v>
      </c>
      <c r="AV27" s="9">
        <v>21370</v>
      </c>
    </row>
    <row r="28" spans="1:99" x14ac:dyDescent="0.25">
      <c r="A28" s="9">
        <f t="shared" si="7"/>
        <v>27</v>
      </c>
      <c r="B28" s="9">
        <f t="array" ref="B28">IF(C28="",0,IF(OR(C28=Country_Comparison!$S$19:$S$38),1,0))</f>
        <v>0</v>
      </c>
      <c r="C28" s="9" t="str">
        <f t="shared" si="12"/>
        <v>Africa</v>
      </c>
      <c r="D28" s="6">
        <f t="shared" si="13"/>
        <v>20365</v>
      </c>
      <c r="E28" s="6">
        <f>IF(COUNTIF(I28:XFD28,"&gt;"&amp;0)=0,,HLOOKUP(COUNTIF(I28:XFD28,"&gt;"&amp;0)-1,I$1:XFD28,A28+1,FALSE))</f>
        <v>20365</v>
      </c>
      <c r="F28" s="7">
        <f>IF(COUNTIF(I28:XFD28,"&gt;"&amp;0)=0,,HLOOKUP(COUNTIF(I28:XFD28,"&gt;"&amp;0)-MIN($F$1+1,COUNTIF(I28:XFD28,"&gt;"&amp;0)),I$1:XFD28,A28+1,FALSE))</f>
        <v>15771</v>
      </c>
      <c r="G28" s="8">
        <f t="shared" si="14"/>
        <v>1.0524586370834788</v>
      </c>
      <c r="H28" s="13" t="s">
        <v>604</v>
      </c>
      <c r="I28" s="9">
        <v>104</v>
      </c>
      <c r="J28" s="9">
        <v>118</v>
      </c>
      <c r="K28" s="9">
        <v>134</v>
      </c>
      <c r="L28" s="9">
        <v>177</v>
      </c>
      <c r="M28" s="9">
        <v>243</v>
      </c>
      <c r="N28" s="9">
        <v>296</v>
      </c>
      <c r="O28" s="9">
        <v>374</v>
      </c>
      <c r="P28" s="9">
        <v>453</v>
      </c>
      <c r="Q28" s="9">
        <v>556</v>
      </c>
      <c r="R28" s="9">
        <v>720</v>
      </c>
      <c r="S28" s="9">
        <v>873</v>
      </c>
      <c r="T28" s="9">
        <v>1062</v>
      </c>
      <c r="U28" s="9">
        <v>1294</v>
      </c>
      <c r="V28" s="9">
        <v>1616</v>
      </c>
      <c r="W28" s="9">
        <v>1996</v>
      </c>
      <c r="X28" s="9">
        <v>2434</v>
      </c>
      <c r="Y28" s="9">
        <v>2878</v>
      </c>
      <c r="Z28" s="9">
        <v>3382</v>
      </c>
      <c r="AA28" s="9">
        <v>3672</v>
      </c>
      <c r="AB28" s="9">
        <v>4145</v>
      </c>
      <c r="AC28" s="9">
        <v>4492</v>
      </c>
      <c r="AD28" s="9">
        <v>4979</v>
      </c>
      <c r="AE28" s="9">
        <v>5444</v>
      </c>
      <c r="AF28" s="9">
        <v>6015</v>
      </c>
      <c r="AG28" s="9">
        <v>6807</v>
      </c>
      <c r="AH28" s="9">
        <v>7409</v>
      </c>
      <c r="AI28" s="9">
        <v>7969</v>
      </c>
      <c r="AJ28" s="9">
        <v>8517</v>
      </c>
      <c r="AK28" s="9">
        <v>8983</v>
      </c>
      <c r="AL28" s="9">
        <v>9590</v>
      </c>
      <c r="AM28" s="9">
        <v>10173</v>
      </c>
      <c r="AN28" s="9">
        <v>10728</v>
      </c>
      <c r="AO28" s="9">
        <v>11283</v>
      </c>
      <c r="AP28" s="9">
        <v>11861</v>
      </c>
      <c r="AQ28" s="9">
        <v>12453</v>
      </c>
      <c r="AR28" s="9">
        <v>13167</v>
      </c>
      <c r="AS28" s="9">
        <v>13805</v>
      </c>
      <c r="AT28" s="9">
        <v>14768</v>
      </c>
      <c r="AU28" s="9">
        <v>15771</v>
      </c>
      <c r="AV28" s="9">
        <v>16766</v>
      </c>
      <c r="AW28" s="9">
        <v>17533</v>
      </c>
      <c r="AX28" s="9">
        <v>18451</v>
      </c>
      <c r="AY28" s="9">
        <v>19256</v>
      </c>
      <c r="AZ28" s="9">
        <v>20365</v>
      </c>
    </row>
    <row r="29" spans="1:99" x14ac:dyDescent="0.25">
      <c r="A29" s="9">
        <f t="shared" si="7"/>
        <v>28</v>
      </c>
      <c r="B29" s="9">
        <f t="array" ref="B29">IF(C29="",0,IF(OR(C29=Country_Comparison!$S$19:$S$38),1,0))</f>
        <v>0</v>
      </c>
      <c r="C29" s="9" t="str">
        <f t="shared" si="12"/>
        <v>Peru</v>
      </c>
      <c r="D29" s="6">
        <f t="shared" si="13"/>
        <v>19250</v>
      </c>
      <c r="E29" s="6">
        <f>IF(COUNTIF(I29:XFD29,"&gt;"&amp;0)=0,,HLOOKUP(COUNTIF(I29:XFD29,"&gt;"&amp;0)-1,I$1:XFD29,A29+1,FALSE))</f>
        <v>19250</v>
      </c>
      <c r="F29" s="7">
        <f>IF(COUNTIF(I29:XFD29,"&gt;"&amp;0)=0,,HLOOKUP(COUNTIF(I29:XFD29,"&gt;"&amp;0)-MIN($F$1+1,COUNTIF(I29:XFD29,"&gt;"&amp;0)),I$1:XFD29,A29+1,FALSE))</f>
        <v>13489</v>
      </c>
      <c r="G29" s="8">
        <f t="shared" si="14"/>
        <v>1.0737179062348667</v>
      </c>
      <c r="H29" s="13" t="s">
        <v>160</v>
      </c>
      <c r="I29" s="9">
        <v>117</v>
      </c>
      <c r="J29" s="9">
        <v>145</v>
      </c>
      <c r="K29" s="9">
        <v>234</v>
      </c>
      <c r="L29" s="9">
        <v>234</v>
      </c>
      <c r="M29" s="9">
        <v>318</v>
      </c>
      <c r="N29" s="9">
        <v>363</v>
      </c>
      <c r="O29" s="9">
        <v>395</v>
      </c>
      <c r="P29" s="9">
        <v>416</v>
      </c>
      <c r="Q29" s="9">
        <v>480</v>
      </c>
      <c r="R29" s="9">
        <v>580</v>
      </c>
      <c r="S29" s="9">
        <v>635</v>
      </c>
      <c r="T29" s="9">
        <v>671</v>
      </c>
      <c r="U29" s="9">
        <v>852</v>
      </c>
      <c r="V29" s="9">
        <v>950</v>
      </c>
      <c r="W29" s="9">
        <v>1065</v>
      </c>
      <c r="X29" s="9">
        <v>1323</v>
      </c>
      <c r="Y29" s="9">
        <v>1414</v>
      </c>
      <c r="Z29" s="9">
        <v>1595</v>
      </c>
      <c r="AA29" s="9">
        <v>1746</v>
      </c>
      <c r="AB29" s="9">
        <v>2281</v>
      </c>
      <c r="AC29" s="9">
        <v>2561</v>
      </c>
      <c r="AD29" s="9">
        <v>2954</v>
      </c>
      <c r="AE29" s="9">
        <v>4342</v>
      </c>
      <c r="AF29" s="9">
        <v>5256</v>
      </c>
      <c r="AG29" s="9">
        <v>5897</v>
      </c>
      <c r="AH29" s="9">
        <v>6848</v>
      </c>
      <c r="AI29" s="9">
        <v>7519</v>
      </c>
      <c r="AJ29" s="9">
        <v>9784</v>
      </c>
      <c r="AK29" s="9">
        <v>10303</v>
      </c>
      <c r="AL29" s="9">
        <v>11475</v>
      </c>
      <c r="AM29" s="9">
        <v>12491</v>
      </c>
      <c r="AN29" s="9">
        <v>13489</v>
      </c>
      <c r="AO29" s="9">
        <v>14420</v>
      </c>
      <c r="AP29" s="9">
        <v>15628</v>
      </c>
      <c r="AQ29" s="9">
        <v>16325</v>
      </c>
      <c r="AR29" s="9">
        <v>17837</v>
      </c>
      <c r="AS29" s="9">
        <v>19250</v>
      </c>
    </row>
    <row r="30" spans="1:99" x14ac:dyDescent="0.25">
      <c r="A30" s="9">
        <f t="shared" si="7"/>
        <v>29</v>
      </c>
      <c r="B30" s="9">
        <f t="array" ref="B30">IF(C30="",0,IF(OR(C30=Country_Comparison!$S$19:$S$38),1,0))</f>
        <v>0</v>
      </c>
      <c r="C30" s="9" t="str">
        <f t="shared" si="12"/>
        <v>Ireland</v>
      </c>
      <c r="D30" s="6">
        <f t="shared" si="13"/>
        <v>16671</v>
      </c>
      <c r="E30" s="6">
        <f>IF(COUNTIF(I30:XFD30,"&gt;"&amp;0)=0,,HLOOKUP(COUNTIF(I30:XFD30,"&gt;"&amp;0)-1,I$1:XFD30,A30+1,FALSE))</f>
        <v>16671</v>
      </c>
      <c r="F30" s="7">
        <f>IF(COUNTIF(I30:XFD30,"&gt;"&amp;0)=0,,HLOOKUP(COUNTIF(I30:XFD30,"&gt;"&amp;0)-MIN($F$1+1,COUNTIF(I30:XFD30,"&gt;"&amp;0)),I$1:XFD30,A30+1,FALSE))</f>
        <v>13980</v>
      </c>
      <c r="G30" s="8">
        <f t="shared" si="14"/>
        <v>1.0358357504505711</v>
      </c>
      <c r="H30" s="13" t="s">
        <v>98</v>
      </c>
      <c r="I30" s="9">
        <v>129</v>
      </c>
      <c r="J30" s="9">
        <v>129</v>
      </c>
      <c r="K30" s="9">
        <v>169</v>
      </c>
      <c r="L30" s="9">
        <v>223</v>
      </c>
      <c r="M30" s="9">
        <v>292</v>
      </c>
      <c r="N30" s="9">
        <v>557</v>
      </c>
      <c r="O30" s="9">
        <v>683</v>
      </c>
      <c r="P30" s="9">
        <v>785</v>
      </c>
      <c r="Q30" s="9">
        <v>906</v>
      </c>
      <c r="R30" s="9">
        <v>1125</v>
      </c>
      <c r="S30" s="9">
        <v>1329</v>
      </c>
      <c r="T30" s="9">
        <v>1564</v>
      </c>
      <c r="U30" s="9">
        <v>1819</v>
      </c>
      <c r="V30" s="9">
        <v>2121</v>
      </c>
      <c r="W30" s="9">
        <v>2415</v>
      </c>
      <c r="X30" s="9">
        <v>2615</v>
      </c>
      <c r="Y30" s="9">
        <v>2910</v>
      </c>
      <c r="Z30" s="9">
        <v>3235</v>
      </c>
      <c r="AA30" s="9">
        <v>3447</v>
      </c>
      <c r="AB30" s="9">
        <v>3849</v>
      </c>
      <c r="AC30" s="9">
        <v>4273</v>
      </c>
      <c r="AD30" s="9">
        <v>4604</v>
      </c>
      <c r="AE30" s="9">
        <v>4994</v>
      </c>
      <c r="AF30" s="9">
        <v>5364</v>
      </c>
      <c r="AG30" s="9">
        <v>5709</v>
      </c>
      <c r="AH30" s="9">
        <v>6074</v>
      </c>
      <c r="AI30" s="9">
        <v>6574</v>
      </c>
      <c r="AJ30" s="9">
        <v>8089</v>
      </c>
      <c r="AK30" s="9">
        <v>8928</v>
      </c>
      <c r="AL30" s="9">
        <v>9655</v>
      </c>
      <c r="AM30" s="9">
        <v>10647</v>
      </c>
      <c r="AN30" s="9">
        <v>11479</v>
      </c>
      <c r="AO30" s="9">
        <v>12547</v>
      </c>
      <c r="AP30" s="9">
        <v>13271</v>
      </c>
      <c r="AQ30" s="9">
        <v>13980</v>
      </c>
      <c r="AR30" s="9">
        <v>14758</v>
      </c>
      <c r="AS30" s="9">
        <v>15251</v>
      </c>
      <c r="AT30" s="9">
        <v>15652</v>
      </c>
      <c r="AU30" s="9">
        <v>16040</v>
      </c>
      <c r="AV30" s="9">
        <v>16671</v>
      </c>
    </row>
    <row r="31" spans="1:99" x14ac:dyDescent="0.25">
      <c r="A31" s="9">
        <f t="shared" si="7"/>
        <v>30</v>
      </c>
      <c r="B31" s="9">
        <f t="array" ref="B31">IF(C31="",0,IF(OR(C31=Country_Comparison!$S$19:$S$38),1,0))</f>
        <v>0</v>
      </c>
      <c r="C31" s="9" t="str">
        <f t="shared" si="12"/>
        <v>Sweden</v>
      </c>
      <c r="D31" s="6">
        <f t="shared" si="13"/>
        <v>16004</v>
      </c>
      <c r="E31" s="6">
        <f>IF(COUNTIF(I31:XFD31,"&gt;"&amp;0)=0,,HLOOKUP(COUNTIF(I31:XFD31,"&gt;"&amp;0)-1,I$1:XFD31,A31+1,FALSE))</f>
        <v>16004</v>
      </c>
      <c r="F31" s="7">
        <f>IF(COUNTIF(I31:XFD31,"&gt;"&amp;0)=0,,HLOOKUP(COUNTIF(I31:XFD31,"&gt;"&amp;0)-MIN($F$1+1,COUNTIF(I31:XFD31,"&gt;"&amp;0)),I$1:XFD31,A31+1,FALSE))</f>
        <v>13216</v>
      </c>
      <c r="G31" s="8">
        <f t="shared" si="14"/>
        <v>1.0390242949365438</v>
      </c>
      <c r="H31" s="13" t="s">
        <v>59</v>
      </c>
      <c r="I31" s="9">
        <v>101</v>
      </c>
      <c r="J31" s="9">
        <v>161</v>
      </c>
      <c r="K31" s="9">
        <v>203</v>
      </c>
      <c r="L31" s="9">
        <v>248</v>
      </c>
      <c r="M31" s="9">
        <v>355</v>
      </c>
      <c r="N31" s="9">
        <v>500</v>
      </c>
      <c r="O31" s="9">
        <v>599</v>
      </c>
      <c r="P31" s="9">
        <v>814</v>
      </c>
      <c r="Q31" s="9">
        <v>961</v>
      </c>
      <c r="R31" s="9">
        <v>1022</v>
      </c>
      <c r="S31" s="9">
        <v>1103</v>
      </c>
      <c r="T31" s="9">
        <v>1190</v>
      </c>
      <c r="U31" s="9">
        <v>1279</v>
      </c>
      <c r="V31" s="9">
        <v>1439</v>
      </c>
      <c r="W31" s="9">
        <v>1639</v>
      </c>
      <c r="X31" s="9">
        <v>1763</v>
      </c>
      <c r="Y31" s="9">
        <v>1934</v>
      </c>
      <c r="Z31" s="9">
        <v>2046</v>
      </c>
      <c r="AA31" s="9">
        <v>2286</v>
      </c>
      <c r="AB31" s="9">
        <v>2526</v>
      </c>
      <c r="AC31" s="9">
        <v>2840</v>
      </c>
      <c r="AD31" s="9">
        <v>3069</v>
      </c>
      <c r="AE31" s="9">
        <v>3447</v>
      </c>
      <c r="AF31" s="9">
        <v>3700</v>
      </c>
      <c r="AG31" s="9">
        <v>4028</v>
      </c>
      <c r="AH31" s="9">
        <v>4435</v>
      </c>
      <c r="AI31" s="9">
        <v>4947</v>
      </c>
      <c r="AJ31" s="9">
        <v>5568</v>
      </c>
      <c r="AK31" s="9">
        <v>6131</v>
      </c>
      <c r="AL31" s="9">
        <v>6443</v>
      </c>
      <c r="AM31" s="9">
        <v>6830</v>
      </c>
      <c r="AN31" s="9">
        <v>7206</v>
      </c>
      <c r="AO31" s="9">
        <v>7693</v>
      </c>
      <c r="AP31" s="9">
        <v>8419</v>
      </c>
      <c r="AQ31" s="9">
        <v>9141</v>
      </c>
      <c r="AR31" s="9">
        <v>9685</v>
      </c>
      <c r="AS31" s="9">
        <v>10151</v>
      </c>
      <c r="AT31" s="9">
        <v>10483</v>
      </c>
      <c r="AU31" s="9">
        <v>10948</v>
      </c>
      <c r="AV31" s="9">
        <v>11445</v>
      </c>
      <c r="AW31" s="9">
        <v>11927</v>
      </c>
      <c r="AX31" s="9">
        <v>12540</v>
      </c>
      <c r="AY31" s="9">
        <v>13216</v>
      </c>
      <c r="AZ31" s="9">
        <v>13822</v>
      </c>
      <c r="BA31" s="9">
        <v>14385</v>
      </c>
      <c r="BB31" s="9">
        <v>14777</v>
      </c>
      <c r="BC31" s="9">
        <v>15322</v>
      </c>
      <c r="BD31" s="9">
        <v>16004</v>
      </c>
    </row>
    <row r="32" spans="1:99" x14ac:dyDescent="0.25">
      <c r="A32" s="9">
        <f t="shared" si="7"/>
        <v>31</v>
      </c>
      <c r="B32" s="9">
        <f t="array" ref="B32">IF(C32="",0,IF(OR(C32=Country_Comparison!$S$19:$S$38),1,0))</f>
        <v>0</v>
      </c>
      <c r="C32" s="9" t="str">
        <f t="shared" si="12"/>
        <v>Austria</v>
      </c>
      <c r="D32" s="6">
        <f t="shared" si="13"/>
        <v>14925</v>
      </c>
      <c r="E32" s="6">
        <f>IF(COUNTIF(I32:XFD32,"&gt;"&amp;0)=0,,HLOOKUP(COUNTIF(I32:XFD32,"&gt;"&amp;0)-1,I$1:XFD32,A32+1,FALSE))</f>
        <v>14925</v>
      </c>
      <c r="F32" s="7">
        <f>IF(COUNTIF(I32:XFD32,"&gt;"&amp;0)=0,,HLOOKUP(COUNTIF(I32:XFD32,"&gt;"&amp;0)-MIN($F$1+1,COUNTIF(I32:XFD32,"&gt;"&amp;0)),I$1:XFD32,A32+1,FALSE))</f>
        <v>14595</v>
      </c>
      <c r="G32" s="8">
        <f t="shared" si="14"/>
        <v>1.0044817441033074</v>
      </c>
      <c r="H32" s="13" t="s">
        <v>78</v>
      </c>
      <c r="I32" s="9">
        <v>104</v>
      </c>
      <c r="J32" s="9">
        <v>131</v>
      </c>
      <c r="K32" s="9">
        <v>182</v>
      </c>
      <c r="L32" s="9">
        <v>246</v>
      </c>
      <c r="M32" s="9">
        <v>302</v>
      </c>
      <c r="N32" s="9">
        <v>504</v>
      </c>
      <c r="O32" s="9">
        <v>655</v>
      </c>
      <c r="P32" s="9">
        <v>860</v>
      </c>
      <c r="Q32" s="9">
        <v>1018</v>
      </c>
      <c r="R32" s="9">
        <v>1332</v>
      </c>
      <c r="S32" s="9">
        <v>1646</v>
      </c>
      <c r="T32" s="9">
        <v>2013</v>
      </c>
      <c r="U32" s="9">
        <v>2388</v>
      </c>
      <c r="V32" s="9">
        <v>2814</v>
      </c>
      <c r="W32" s="9">
        <v>3582</v>
      </c>
      <c r="X32" s="9">
        <v>4474</v>
      </c>
      <c r="Y32" s="9">
        <v>5283</v>
      </c>
      <c r="Z32" s="9">
        <v>5588</v>
      </c>
      <c r="AA32" s="9">
        <v>6909</v>
      </c>
      <c r="AB32" s="9">
        <v>7657</v>
      </c>
      <c r="AC32" s="9">
        <v>8271</v>
      </c>
      <c r="AD32" s="9">
        <v>8788</v>
      </c>
      <c r="AE32" s="9">
        <v>9618</v>
      </c>
      <c r="AF32" s="9">
        <v>10180</v>
      </c>
      <c r="AG32" s="9">
        <v>10711</v>
      </c>
      <c r="AH32" s="9">
        <v>11129</v>
      </c>
      <c r="AI32" s="9">
        <v>11524</v>
      </c>
      <c r="AJ32" s="9">
        <v>11781</v>
      </c>
      <c r="AK32" s="9">
        <v>12051</v>
      </c>
      <c r="AL32" s="9">
        <v>12297</v>
      </c>
      <c r="AM32" s="9">
        <v>12639</v>
      </c>
      <c r="AN32" s="9">
        <v>12942</v>
      </c>
      <c r="AO32" s="9">
        <v>13244</v>
      </c>
      <c r="AP32" s="9">
        <v>13555</v>
      </c>
      <c r="AQ32" s="9">
        <v>13806</v>
      </c>
      <c r="AR32" s="9">
        <v>13945</v>
      </c>
      <c r="AS32" s="9">
        <v>14041</v>
      </c>
      <c r="AT32" s="9">
        <v>14226</v>
      </c>
      <c r="AU32" s="9">
        <v>14336</v>
      </c>
      <c r="AV32" s="9">
        <v>14476</v>
      </c>
      <c r="AW32" s="9">
        <v>14595</v>
      </c>
      <c r="AX32" s="9">
        <v>14671</v>
      </c>
      <c r="AY32" s="9">
        <v>14749</v>
      </c>
      <c r="AZ32" s="9">
        <v>14795</v>
      </c>
      <c r="BA32" s="9">
        <v>14873</v>
      </c>
      <c r="BB32" s="9">
        <v>14925</v>
      </c>
    </row>
    <row r="33" spans="1:85" x14ac:dyDescent="0.25">
      <c r="A33" s="9">
        <f t="shared" si="7"/>
        <v>32</v>
      </c>
      <c r="B33" s="9">
        <f t="array" ref="B33">IF(C33="",0,IF(OR(C33=Country_Comparison!$S$19:$S$38),1,0))</f>
        <v>0</v>
      </c>
      <c r="C33" s="9" t="str">
        <f t="shared" si="12"/>
        <v>Israel</v>
      </c>
      <c r="D33" s="6">
        <f t="shared" si="13"/>
        <v>14498</v>
      </c>
      <c r="E33" s="6">
        <f>IF(COUNTIF(I33:XFD33,"&gt;"&amp;0)=0,,HLOOKUP(COUNTIF(I33:XFD33,"&gt;"&amp;0)-1,I$1:XFD33,A33+1,FALSE))</f>
        <v>14498</v>
      </c>
      <c r="F33" s="7">
        <f>IF(COUNTIF(I33:XFD33,"&gt;"&amp;0)=0,,HLOOKUP(COUNTIF(I33:XFD33,"&gt;"&amp;0)-MIN($F$1+1,COUNTIF(I33:XFD33,"&gt;"&amp;0)),I$1:XFD33,A33+1,FALSE))</f>
        <v>12982</v>
      </c>
      <c r="G33" s="8">
        <f t="shared" si="14"/>
        <v>1.0223351620740777</v>
      </c>
      <c r="H33" s="13" t="s">
        <v>79</v>
      </c>
      <c r="I33" s="9">
        <v>100</v>
      </c>
      <c r="J33" s="9">
        <v>126</v>
      </c>
      <c r="K33" s="9">
        <v>155</v>
      </c>
      <c r="L33" s="9">
        <v>213</v>
      </c>
      <c r="M33" s="9">
        <v>218</v>
      </c>
      <c r="N33" s="9">
        <v>250</v>
      </c>
      <c r="O33" s="9">
        <v>304</v>
      </c>
      <c r="P33" s="9">
        <v>427</v>
      </c>
      <c r="Q33" s="9">
        <v>529</v>
      </c>
      <c r="R33" s="9">
        <v>712</v>
      </c>
      <c r="S33" s="9">
        <v>883</v>
      </c>
      <c r="T33" s="9">
        <v>1071</v>
      </c>
      <c r="U33" s="9">
        <v>1238</v>
      </c>
      <c r="V33" s="9">
        <v>2369</v>
      </c>
      <c r="W33" s="9">
        <v>2693</v>
      </c>
      <c r="X33" s="9">
        <v>3035</v>
      </c>
      <c r="Y33" s="9">
        <v>3619</v>
      </c>
      <c r="Z33" s="9">
        <v>4247</v>
      </c>
      <c r="AA33" s="9">
        <v>4695</v>
      </c>
      <c r="AB33" s="9">
        <v>5358</v>
      </c>
      <c r="AC33" s="9">
        <v>6092</v>
      </c>
      <c r="AD33" s="9">
        <v>6857</v>
      </c>
      <c r="AE33" s="9">
        <v>7428</v>
      </c>
      <c r="AF33" s="9">
        <v>7851</v>
      </c>
      <c r="AG33" s="9">
        <v>8430</v>
      </c>
      <c r="AH33" s="9">
        <v>8904</v>
      </c>
      <c r="AI33" s="9">
        <v>9248</v>
      </c>
      <c r="AJ33" s="9">
        <v>9404</v>
      </c>
      <c r="AK33" s="9">
        <v>9968</v>
      </c>
      <c r="AL33" s="9">
        <v>10408</v>
      </c>
      <c r="AM33" s="9">
        <v>10743</v>
      </c>
      <c r="AN33" s="9">
        <v>11145</v>
      </c>
      <c r="AO33" s="9">
        <v>11586</v>
      </c>
      <c r="AP33" s="9">
        <v>12046</v>
      </c>
      <c r="AQ33" s="9">
        <v>12501</v>
      </c>
      <c r="AR33" s="9">
        <v>12758</v>
      </c>
      <c r="AS33" s="9">
        <v>12982</v>
      </c>
      <c r="AT33" s="9">
        <v>13265</v>
      </c>
      <c r="AU33" s="9">
        <v>13491</v>
      </c>
      <c r="AV33" s="9">
        <v>13713</v>
      </c>
      <c r="AW33" s="9">
        <v>13942</v>
      </c>
      <c r="AX33" s="9">
        <v>14498</v>
      </c>
    </row>
    <row r="34" spans="1:85" x14ac:dyDescent="0.25">
      <c r="A34" s="9">
        <f t="shared" si="7"/>
        <v>33</v>
      </c>
      <c r="B34" s="9">
        <f t="array" ref="B34">IF(C34="",0,IF(OR(C34=Country_Comparison!$S$19:$S$38),1,0))</f>
        <v>0</v>
      </c>
      <c r="C34" s="9" t="str">
        <f t="shared" si="12"/>
        <v>Saudi Arabia</v>
      </c>
      <c r="D34" s="6">
        <f t="shared" si="13"/>
        <v>12772</v>
      </c>
      <c r="E34" s="6">
        <f>IF(COUNTIF(I34:XFD34,"&gt;"&amp;0)=0,,HLOOKUP(COUNTIF(I34:XFD34,"&gt;"&amp;0)-1,I$1:XFD34,A34+1,FALSE))</f>
        <v>12772</v>
      </c>
      <c r="F34" s="7">
        <f>IF(COUNTIF(I34:XFD34,"&gt;"&amp;0)=0,,HLOOKUP(COUNTIF(I34:XFD34,"&gt;"&amp;0)-MIN($F$1+1,COUNTIF(I34:XFD34,"&gt;"&amp;0)),I$1:XFD34,A34+1,FALSE))</f>
        <v>7142</v>
      </c>
      <c r="G34" s="8">
        <f t="shared" si="14"/>
        <v>1.1232794476966212</v>
      </c>
      <c r="H34" s="13" t="s">
        <v>113</v>
      </c>
      <c r="I34" s="9">
        <v>103</v>
      </c>
      <c r="J34" s="9">
        <v>103</v>
      </c>
      <c r="K34" s="9">
        <v>118</v>
      </c>
      <c r="L34" s="9">
        <v>171</v>
      </c>
      <c r="M34" s="9">
        <v>171</v>
      </c>
      <c r="N34" s="9">
        <v>274</v>
      </c>
      <c r="O34" s="9">
        <v>344</v>
      </c>
      <c r="P34" s="9">
        <v>392</v>
      </c>
      <c r="Q34" s="9">
        <v>511</v>
      </c>
      <c r="R34" s="9">
        <v>562</v>
      </c>
      <c r="S34" s="9">
        <v>767</v>
      </c>
      <c r="T34" s="9">
        <v>900</v>
      </c>
      <c r="U34" s="9">
        <v>1012</v>
      </c>
      <c r="V34" s="9">
        <v>1104</v>
      </c>
      <c r="W34" s="9">
        <v>1203</v>
      </c>
      <c r="X34" s="9">
        <v>1299</v>
      </c>
      <c r="Y34" s="9">
        <v>1453</v>
      </c>
      <c r="Z34" s="9">
        <v>1563</v>
      </c>
      <c r="AA34" s="9">
        <v>1720</v>
      </c>
      <c r="AB34" s="9">
        <v>1885</v>
      </c>
      <c r="AC34" s="9">
        <v>2039</v>
      </c>
      <c r="AD34" s="9">
        <v>2179</v>
      </c>
      <c r="AE34" s="9">
        <v>2402</v>
      </c>
      <c r="AF34" s="9">
        <v>2605</v>
      </c>
      <c r="AG34" s="9">
        <v>2795</v>
      </c>
      <c r="AH34" s="9">
        <v>2932</v>
      </c>
      <c r="AI34" s="9">
        <v>3287</v>
      </c>
      <c r="AJ34" s="9">
        <v>3651</v>
      </c>
      <c r="AK34" s="9">
        <v>4033</v>
      </c>
      <c r="AL34" s="9">
        <v>4462</v>
      </c>
      <c r="AM34" s="9">
        <v>4934</v>
      </c>
      <c r="AN34" s="9">
        <v>5369</v>
      </c>
      <c r="AO34" s="9">
        <v>5862</v>
      </c>
      <c r="AP34" s="9">
        <v>6380</v>
      </c>
      <c r="AQ34" s="9">
        <v>7142</v>
      </c>
      <c r="AR34" s="9">
        <v>8274</v>
      </c>
      <c r="AS34" s="9">
        <v>9362</v>
      </c>
      <c r="AT34" s="9">
        <v>10484</v>
      </c>
      <c r="AU34" s="9">
        <v>11631</v>
      </c>
      <c r="AV34" s="9">
        <v>12772</v>
      </c>
    </row>
    <row r="35" spans="1:85" x14ac:dyDescent="0.25">
      <c r="A35" s="9">
        <f t="shared" si="7"/>
        <v>34</v>
      </c>
      <c r="B35" s="9">
        <f t="array" ref="B35">IF(C35="",0,IF(OR(C35=Country_Comparison!$S$19:$S$38),1,0))</f>
        <v>0</v>
      </c>
      <c r="C35" s="9" t="str">
        <f t="shared" si="12"/>
        <v>Japan</v>
      </c>
      <c r="D35" s="6">
        <f t="shared" si="13"/>
        <v>11512</v>
      </c>
      <c r="E35" s="6">
        <f>IF(COUNTIF(I35:XFD35,"&gt;"&amp;0)=0,,HLOOKUP(COUNTIF(I35:XFD35,"&gt;"&amp;0)-1,I$1:XFD35,A35+1,FALSE))</f>
        <v>11512</v>
      </c>
      <c r="F35" s="7">
        <f>IF(COUNTIF(I35:XFD35,"&gt;"&amp;0)=0,,HLOOKUP(COUNTIF(I35:XFD35,"&gt;"&amp;0)-MIN($F$1+1,COUNTIF(I35:XFD35,"&gt;"&amp;0)),I$1:XFD35,A35+1,FALSE))</f>
        <v>9787</v>
      </c>
      <c r="G35" s="8">
        <f t="shared" si="14"/>
        <v>1.0329998025841898</v>
      </c>
      <c r="H35" s="13" t="s">
        <v>36</v>
      </c>
      <c r="I35" s="9">
        <v>105</v>
      </c>
      <c r="J35" s="9">
        <v>122</v>
      </c>
      <c r="K35" s="9">
        <v>147</v>
      </c>
      <c r="L35" s="9">
        <v>159</v>
      </c>
      <c r="M35" s="9">
        <v>170</v>
      </c>
      <c r="N35" s="9">
        <v>189</v>
      </c>
      <c r="O35" s="9">
        <v>214</v>
      </c>
      <c r="P35" s="9">
        <v>228</v>
      </c>
      <c r="Q35" s="9">
        <v>241</v>
      </c>
      <c r="R35" s="9">
        <v>256</v>
      </c>
      <c r="S35" s="9">
        <v>274</v>
      </c>
      <c r="T35" s="9">
        <v>293</v>
      </c>
      <c r="U35" s="9">
        <v>331</v>
      </c>
      <c r="V35" s="9">
        <v>360</v>
      </c>
      <c r="W35" s="9">
        <v>420</v>
      </c>
      <c r="X35" s="9">
        <v>461</v>
      </c>
      <c r="Y35" s="9">
        <v>502</v>
      </c>
      <c r="Z35" s="9">
        <v>511</v>
      </c>
      <c r="AA35" s="9">
        <v>581</v>
      </c>
      <c r="AB35" s="9">
        <v>639</v>
      </c>
      <c r="AC35" s="9">
        <v>639</v>
      </c>
      <c r="AD35" s="9">
        <v>701</v>
      </c>
      <c r="AE35" s="9">
        <v>773</v>
      </c>
      <c r="AF35" s="9">
        <v>839</v>
      </c>
      <c r="AG35" s="9">
        <v>839</v>
      </c>
      <c r="AH35" s="9">
        <v>878</v>
      </c>
      <c r="AI35" s="9">
        <v>889</v>
      </c>
      <c r="AJ35" s="9">
        <v>924</v>
      </c>
      <c r="AK35" s="9">
        <v>963</v>
      </c>
      <c r="AL35" s="9">
        <v>1007</v>
      </c>
      <c r="AM35" s="9">
        <v>1101</v>
      </c>
      <c r="AN35" s="9">
        <v>1128</v>
      </c>
      <c r="AO35" s="9">
        <v>1193</v>
      </c>
      <c r="AP35" s="9">
        <v>1307</v>
      </c>
      <c r="AQ35" s="9">
        <v>1387</v>
      </c>
      <c r="AR35" s="9">
        <v>1468</v>
      </c>
      <c r="AS35" s="9">
        <v>1693</v>
      </c>
      <c r="AT35" s="9">
        <v>1866</v>
      </c>
      <c r="AU35" s="9">
        <v>1866</v>
      </c>
      <c r="AV35" s="9">
        <v>1953</v>
      </c>
      <c r="AW35" s="9">
        <v>2178</v>
      </c>
      <c r="AX35" s="9">
        <v>2495</v>
      </c>
      <c r="AY35" s="9">
        <v>2617</v>
      </c>
      <c r="AZ35" s="9">
        <v>3139</v>
      </c>
      <c r="BA35" s="9">
        <v>3139</v>
      </c>
      <c r="BB35" s="9">
        <v>3654</v>
      </c>
      <c r="BC35" s="9">
        <v>3906</v>
      </c>
      <c r="BD35" s="9">
        <v>4257</v>
      </c>
      <c r="BE35" s="9">
        <v>4667</v>
      </c>
      <c r="BF35" s="9">
        <v>5530</v>
      </c>
      <c r="BG35" s="9">
        <v>6005</v>
      </c>
      <c r="BH35" s="9">
        <v>6748</v>
      </c>
      <c r="BI35" s="9">
        <v>7370</v>
      </c>
      <c r="BJ35" s="9">
        <v>7645</v>
      </c>
      <c r="BK35" s="9">
        <v>8100</v>
      </c>
      <c r="BL35" s="9">
        <v>8626</v>
      </c>
      <c r="BM35" s="9">
        <v>9787</v>
      </c>
      <c r="BN35" s="9">
        <v>10296</v>
      </c>
      <c r="BO35" s="9">
        <v>10797</v>
      </c>
      <c r="BP35" s="9">
        <v>10797</v>
      </c>
      <c r="BQ35" s="9">
        <v>11135</v>
      </c>
      <c r="BR35" s="9">
        <v>11512</v>
      </c>
      <c r="CD35" s="9">
        <v>0</v>
      </c>
      <c r="CE35" s="9">
        <v>0</v>
      </c>
      <c r="CF35" s="9">
        <v>0</v>
      </c>
    </row>
    <row r="36" spans="1:85" x14ac:dyDescent="0.25">
      <c r="A36" s="9">
        <f t="shared" si="7"/>
        <v>35</v>
      </c>
      <c r="B36" s="9">
        <f t="array" ref="B36">IF(C36="",0,IF(OR(C36=Country_Comparison!$S$19:$S$38),1,0))</f>
        <v>0</v>
      </c>
      <c r="C36" s="9" t="str">
        <f t="shared" si="12"/>
        <v>Chile</v>
      </c>
      <c r="D36" s="6">
        <f t="shared" si="13"/>
        <v>11296</v>
      </c>
      <c r="E36" s="6">
        <f>IF(COUNTIF(I36:XFD36,"&gt;"&amp;0)=0,,HLOOKUP(COUNTIF(I36:XFD36,"&gt;"&amp;0)-1,I$1:XFD36,A36+1,FALSE))</f>
        <v>11296</v>
      </c>
      <c r="F36" s="7">
        <f>IF(COUNTIF(I36:XFD36,"&gt;"&amp;0)=0,,HLOOKUP(COUNTIF(I36:XFD36,"&gt;"&amp;0)-MIN($F$1+1,COUNTIF(I36:XFD36,"&gt;"&amp;0)),I$1:XFD36,A36+1,FALSE))</f>
        <v>9252</v>
      </c>
      <c r="G36" s="8">
        <f t="shared" si="14"/>
        <v>1.0407293727302791</v>
      </c>
      <c r="H36" s="13" t="s">
        <v>124</v>
      </c>
      <c r="I36" s="9">
        <v>155</v>
      </c>
      <c r="J36" s="9">
        <v>201</v>
      </c>
      <c r="K36" s="9">
        <v>238</v>
      </c>
      <c r="L36" s="9">
        <v>238</v>
      </c>
      <c r="M36" s="9">
        <v>434</v>
      </c>
      <c r="N36" s="9">
        <v>537</v>
      </c>
      <c r="O36" s="9">
        <v>632</v>
      </c>
      <c r="P36" s="9">
        <v>746</v>
      </c>
      <c r="Q36" s="9">
        <v>922</v>
      </c>
      <c r="R36" s="9">
        <v>1142</v>
      </c>
      <c r="S36" s="9">
        <v>1306</v>
      </c>
      <c r="T36" s="9">
        <v>1610</v>
      </c>
      <c r="U36" s="9">
        <v>1909</v>
      </c>
      <c r="V36" s="9">
        <v>2139</v>
      </c>
      <c r="W36" s="9">
        <v>2449</v>
      </c>
      <c r="X36" s="9">
        <v>2738</v>
      </c>
      <c r="Y36" s="9">
        <v>3031</v>
      </c>
      <c r="Z36" s="9">
        <v>3404</v>
      </c>
      <c r="AA36" s="9">
        <v>3737</v>
      </c>
      <c r="AB36" s="9">
        <v>4161</v>
      </c>
      <c r="AC36" s="9">
        <v>4471</v>
      </c>
      <c r="AD36" s="9">
        <v>4815</v>
      </c>
      <c r="AE36" s="9">
        <v>5116</v>
      </c>
      <c r="AF36" s="9">
        <v>5546</v>
      </c>
      <c r="AG36" s="9">
        <v>5972</v>
      </c>
      <c r="AH36" s="9">
        <v>6501</v>
      </c>
      <c r="AI36" s="9">
        <v>6927</v>
      </c>
      <c r="AJ36" s="9">
        <v>7213</v>
      </c>
      <c r="AK36" s="9">
        <v>7525</v>
      </c>
      <c r="AL36" s="9">
        <v>7917</v>
      </c>
      <c r="AM36" s="9">
        <v>8273</v>
      </c>
      <c r="AN36" s="9">
        <v>8807</v>
      </c>
      <c r="AO36" s="9">
        <v>9252</v>
      </c>
      <c r="AP36" s="9">
        <v>9730</v>
      </c>
      <c r="AQ36" s="9">
        <v>10088</v>
      </c>
      <c r="AR36" s="9">
        <v>10507</v>
      </c>
      <c r="AS36" s="9">
        <v>10832</v>
      </c>
      <c r="AT36" s="9">
        <v>11296</v>
      </c>
    </row>
    <row r="37" spans="1:85" x14ac:dyDescent="0.25">
      <c r="A37" s="9">
        <f t="shared" si="7"/>
        <v>36</v>
      </c>
      <c r="B37" s="9">
        <f t="array" ref="B37">IF(C37="",0,IF(OR(C37=Country_Comparison!$S$19:$S$38),1,0))</f>
        <v>0</v>
      </c>
      <c r="C37" s="9" t="str">
        <f t="shared" si="12"/>
        <v>Ecuador</v>
      </c>
      <c r="D37" s="6">
        <f t="shared" si="13"/>
        <v>10850</v>
      </c>
      <c r="E37" s="6">
        <f>IF(COUNTIF(I37:XFD37,"&gt;"&amp;0)=0,,HLOOKUP(COUNTIF(I37:XFD37,"&gt;"&amp;0)-1,I$1:XFD37,A37+1,FALSE))</f>
        <v>10850</v>
      </c>
      <c r="F37" s="7">
        <f>IF(COUNTIF(I37:XFD37,"&gt;"&amp;0)=0,,HLOOKUP(COUNTIF(I37:XFD37,"&gt;"&amp;0)-MIN($F$1+1,COUNTIF(I37:XFD37,"&gt;"&amp;0)),I$1:XFD37,A37+1,FALSE))</f>
        <v>8450</v>
      </c>
      <c r="G37" s="8">
        <f t="shared" si="14"/>
        <v>1.0512708101396244</v>
      </c>
      <c r="H37" s="13" t="s">
        <v>103</v>
      </c>
      <c r="I37" s="9">
        <v>111</v>
      </c>
      <c r="J37" s="9">
        <v>199</v>
      </c>
      <c r="K37" s="9">
        <v>367</v>
      </c>
      <c r="L37" s="9">
        <v>506</v>
      </c>
      <c r="M37" s="9">
        <v>789</v>
      </c>
      <c r="N37" s="9">
        <v>981</v>
      </c>
      <c r="O37" s="9">
        <v>1082</v>
      </c>
      <c r="P37" s="9">
        <v>1173</v>
      </c>
      <c r="Q37" s="9">
        <v>1403</v>
      </c>
      <c r="R37" s="9">
        <v>1595</v>
      </c>
      <c r="S37" s="9">
        <v>1823</v>
      </c>
      <c r="T37" s="9">
        <v>1924</v>
      </c>
      <c r="U37" s="9">
        <v>1962</v>
      </c>
      <c r="V37" s="9">
        <v>2240</v>
      </c>
      <c r="W37" s="9">
        <v>2748</v>
      </c>
      <c r="X37" s="9">
        <v>3163</v>
      </c>
      <c r="Y37" s="9">
        <v>3368</v>
      </c>
      <c r="Z37" s="9">
        <v>3465</v>
      </c>
      <c r="AA37" s="9">
        <v>3646</v>
      </c>
      <c r="AB37" s="9">
        <v>3747</v>
      </c>
      <c r="AC37" s="9">
        <v>3747</v>
      </c>
      <c r="AD37" s="9">
        <v>4450</v>
      </c>
      <c r="AE37" s="9">
        <v>4965</v>
      </c>
      <c r="AF37" s="9">
        <v>7161</v>
      </c>
      <c r="AG37" s="9">
        <v>7257</v>
      </c>
      <c r="AH37" s="9">
        <v>7466</v>
      </c>
      <c r="AI37" s="9">
        <v>7529</v>
      </c>
      <c r="AJ37" s="9">
        <v>7603</v>
      </c>
      <c r="AK37" s="9">
        <v>7858</v>
      </c>
      <c r="AL37" s="9">
        <v>8225</v>
      </c>
      <c r="AM37" s="9">
        <v>8450</v>
      </c>
      <c r="AN37" s="9">
        <v>9022</v>
      </c>
      <c r="AO37" s="9">
        <v>9468</v>
      </c>
      <c r="AP37" s="9">
        <v>10128</v>
      </c>
      <c r="AQ37" s="9">
        <v>10398</v>
      </c>
      <c r="AR37" s="9">
        <v>10850</v>
      </c>
    </row>
    <row r="38" spans="1:85" x14ac:dyDescent="0.25">
      <c r="A38" s="9">
        <f t="shared" si="7"/>
        <v>37</v>
      </c>
      <c r="B38" s="9">
        <f t="array" ref="B38">IF(C38="",0,IF(OR(C38=Country_Comparison!$S$19:$S$38),1,0))</f>
        <v>0</v>
      </c>
      <c r="C38" s="9" t="str">
        <f t="shared" si="12"/>
        <v>Korea, South</v>
      </c>
      <c r="D38" s="6">
        <f t="shared" si="13"/>
        <v>10694</v>
      </c>
      <c r="E38" s="6">
        <f>IF(COUNTIF(I38:XFD38,"&gt;"&amp;0)=0,,HLOOKUP(COUNTIF(I38:XFD38,"&gt;"&amp;0)-1,I$1:XFD38,A38+1,FALSE))</f>
        <v>10694</v>
      </c>
      <c r="F38" s="7">
        <f>IF(COUNTIF(I38:XFD38,"&gt;"&amp;0)=0,,HLOOKUP(COUNTIF(I38:XFD38,"&gt;"&amp;0)-MIN($F$1+1,COUNTIF(I38:XFD38,"&gt;"&amp;0)),I$1:XFD38,A38+1,FALSE))</f>
        <v>10635</v>
      </c>
      <c r="G38" s="8">
        <f t="shared" si="14"/>
        <v>1.0011070899470176</v>
      </c>
      <c r="H38" s="13" t="s">
        <v>339</v>
      </c>
      <c r="I38" s="9">
        <v>104</v>
      </c>
      <c r="J38" s="9">
        <v>204</v>
      </c>
      <c r="K38" s="9">
        <v>433</v>
      </c>
      <c r="L38" s="9">
        <v>602</v>
      </c>
      <c r="M38" s="9">
        <v>833</v>
      </c>
      <c r="N38" s="9">
        <v>977</v>
      </c>
      <c r="O38" s="9">
        <v>1261</v>
      </c>
      <c r="P38" s="9">
        <v>1766</v>
      </c>
      <c r="Q38" s="9">
        <v>2337</v>
      </c>
      <c r="R38" s="9">
        <v>3150</v>
      </c>
      <c r="S38" s="9">
        <v>3736</v>
      </c>
      <c r="T38" s="9">
        <v>4335</v>
      </c>
      <c r="U38" s="9">
        <v>5186</v>
      </c>
      <c r="V38" s="9">
        <v>5621</v>
      </c>
      <c r="W38" s="9">
        <v>6088</v>
      </c>
      <c r="X38" s="9">
        <v>6593</v>
      </c>
      <c r="Y38" s="9">
        <v>7041</v>
      </c>
      <c r="Z38" s="9">
        <v>7314</v>
      </c>
      <c r="AA38" s="9">
        <v>7478</v>
      </c>
      <c r="AB38" s="9">
        <v>7513</v>
      </c>
      <c r="AC38" s="9">
        <v>7755</v>
      </c>
      <c r="AD38" s="9">
        <v>7869</v>
      </c>
      <c r="AE38" s="9">
        <v>7979</v>
      </c>
      <c r="AF38" s="9">
        <v>8086</v>
      </c>
      <c r="AG38" s="9">
        <v>8162</v>
      </c>
      <c r="AH38" s="9">
        <v>8236</v>
      </c>
      <c r="AI38" s="9">
        <v>8320</v>
      </c>
      <c r="AJ38" s="9">
        <v>8413</v>
      </c>
      <c r="AK38" s="9">
        <v>8565</v>
      </c>
      <c r="AL38" s="9">
        <v>8652</v>
      </c>
      <c r="AM38" s="9">
        <v>8799</v>
      </c>
      <c r="AN38" s="9">
        <v>8961</v>
      </c>
      <c r="AO38" s="9">
        <v>8961</v>
      </c>
      <c r="AP38" s="9">
        <v>9037</v>
      </c>
      <c r="AQ38" s="9">
        <v>9137</v>
      </c>
      <c r="AR38" s="9">
        <v>9241</v>
      </c>
      <c r="AS38" s="9">
        <v>9332</v>
      </c>
      <c r="AT38" s="9">
        <v>9478</v>
      </c>
      <c r="AU38" s="9">
        <v>9583</v>
      </c>
      <c r="AV38" s="9">
        <v>9661</v>
      </c>
      <c r="AW38" s="9">
        <v>9786</v>
      </c>
      <c r="AX38" s="9">
        <v>9887</v>
      </c>
      <c r="AY38" s="9">
        <v>9976</v>
      </c>
      <c r="AZ38" s="9">
        <v>10062</v>
      </c>
      <c r="BA38" s="9">
        <v>10156</v>
      </c>
      <c r="BB38" s="9">
        <v>10237</v>
      </c>
      <c r="BC38" s="9">
        <v>10284</v>
      </c>
      <c r="BD38" s="9">
        <v>10331</v>
      </c>
      <c r="BE38" s="9">
        <v>10384</v>
      </c>
      <c r="BF38" s="9">
        <v>10423</v>
      </c>
      <c r="BG38" s="9">
        <v>10450</v>
      </c>
      <c r="BH38" s="9">
        <v>10480</v>
      </c>
      <c r="BI38" s="9">
        <v>10512</v>
      </c>
      <c r="BJ38" s="9">
        <v>10537</v>
      </c>
      <c r="BK38" s="9">
        <v>10564</v>
      </c>
      <c r="BL38" s="9">
        <v>10591</v>
      </c>
      <c r="BM38" s="9">
        <v>10613</v>
      </c>
      <c r="BN38" s="9">
        <v>10635</v>
      </c>
      <c r="BO38" s="9">
        <v>10653</v>
      </c>
      <c r="BP38" s="9">
        <v>10661</v>
      </c>
      <c r="BQ38" s="9">
        <v>10674</v>
      </c>
      <c r="BR38" s="9">
        <v>10683</v>
      </c>
      <c r="BS38" s="9">
        <v>10694</v>
      </c>
      <c r="CD38" s="9">
        <v>0</v>
      </c>
      <c r="CE38" s="9">
        <v>0</v>
      </c>
      <c r="CF38" s="9">
        <v>0</v>
      </c>
      <c r="CG38" s="9">
        <v>0</v>
      </c>
    </row>
    <row r="39" spans="1:85" x14ac:dyDescent="0.25">
      <c r="A39" s="9">
        <f t="shared" si="7"/>
        <v>38</v>
      </c>
      <c r="B39" s="9">
        <f t="array" ref="B39">IF(C39="",0,IF(OR(C39=Country_Comparison!$S$19:$S$38),1,0))</f>
        <v>0</v>
      </c>
      <c r="C39" s="9" t="str">
        <f t="shared" si="12"/>
        <v>Poland</v>
      </c>
      <c r="D39" s="6">
        <f t="shared" si="13"/>
        <v>10169</v>
      </c>
      <c r="E39" s="6">
        <f>IF(COUNTIF(I39:XFD39,"&gt;"&amp;0)=0,,HLOOKUP(COUNTIF(I39:XFD39,"&gt;"&amp;0)-1,I$1:XFD39,A39+1,FALSE))</f>
        <v>10169</v>
      </c>
      <c r="F39" s="7">
        <f>IF(COUNTIF(I39:XFD39,"&gt;"&amp;0)=0,,HLOOKUP(COUNTIF(I39:XFD39,"&gt;"&amp;0)-MIN($F$1+1,COUNTIF(I39:XFD39,"&gt;"&amp;0)),I$1:XFD39,A39+1,FALSE))</f>
        <v>8379</v>
      </c>
      <c r="G39" s="8">
        <f t="shared" si="14"/>
        <v>1.0394825697266019</v>
      </c>
      <c r="H39" s="13" t="s">
        <v>137</v>
      </c>
      <c r="I39" s="9">
        <v>103</v>
      </c>
      <c r="J39" s="9">
        <v>119</v>
      </c>
      <c r="K39" s="9">
        <v>177</v>
      </c>
      <c r="L39" s="9">
        <v>238</v>
      </c>
      <c r="M39" s="9">
        <v>251</v>
      </c>
      <c r="N39" s="9">
        <v>355</v>
      </c>
      <c r="O39" s="9">
        <v>425</v>
      </c>
      <c r="P39" s="9">
        <v>536</v>
      </c>
      <c r="Q39" s="9">
        <v>634</v>
      </c>
      <c r="R39" s="9">
        <v>749</v>
      </c>
      <c r="S39" s="9">
        <v>901</v>
      </c>
      <c r="T39" s="9">
        <v>1051</v>
      </c>
      <c r="U39" s="9">
        <v>1221</v>
      </c>
      <c r="V39" s="9">
        <v>1389</v>
      </c>
      <c r="W39" s="9">
        <v>1638</v>
      </c>
      <c r="X39" s="9">
        <v>1862</v>
      </c>
      <c r="Y39" s="9">
        <v>2055</v>
      </c>
      <c r="Z39" s="9">
        <v>2311</v>
      </c>
      <c r="AA39" s="9">
        <v>2554</v>
      </c>
      <c r="AB39" s="9">
        <v>2946</v>
      </c>
      <c r="AC39" s="9">
        <v>3383</v>
      </c>
      <c r="AD39" s="9">
        <v>3627</v>
      </c>
      <c r="AE39" s="9">
        <v>4102</v>
      </c>
      <c r="AF39" s="9">
        <v>4413</v>
      </c>
      <c r="AG39" s="9">
        <v>4848</v>
      </c>
      <c r="AH39" s="9">
        <v>5205</v>
      </c>
      <c r="AI39" s="9">
        <v>5575</v>
      </c>
      <c r="AJ39" s="9">
        <v>5955</v>
      </c>
      <c r="AK39" s="9">
        <v>6356</v>
      </c>
      <c r="AL39" s="9">
        <v>6674</v>
      </c>
      <c r="AM39" s="9">
        <v>6934</v>
      </c>
      <c r="AN39" s="9">
        <v>7202</v>
      </c>
      <c r="AO39" s="9">
        <v>7582</v>
      </c>
      <c r="AP39" s="9">
        <v>7918</v>
      </c>
      <c r="AQ39" s="9">
        <v>8379</v>
      </c>
      <c r="AR39" s="9">
        <v>8742</v>
      </c>
      <c r="AS39" s="9">
        <v>9287</v>
      </c>
      <c r="AT39" s="9">
        <v>9593</v>
      </c>
      <c r="AU39" s="9">
        <v>9856</v>
      </c>
      <c r="AV39" s="9">
        <v>10169</v>
      </c>
    </row>
    <row r="40" spans="1:85" x14ac:dyDescent="0.25">
      <c r="A40" s="9">
        <f t="shared" si="7"/>
        <v>39</v>
      </c>
      <c r="B40" s="9">
        <f t="array" ref="B40">IF(C40="",0,IF(OR(C40=Country_Comparison!$S$19:$S$38),1,0))</f>
        <v>0</v>
      </c>
      <c r="C40" s="9" t="str">
        <f t="shared" si="12"/>
        <v>Singapore</v>
      </c>
      <c r="D40" s="6">
        <f t="shared" si="13"/>
        <v>10141</v>
      </c>
      <c r="E40" s="6">
        <f>IF(COUNTIF(I40:XFD40,"&gt;"&amp;0)=0,,HLOOKUP(COUNTIF(I40:XFD40,"&gt;"&amp;0)-1,I$1:XFD40,A40+1,FALSE))</f>
        <v>10141</v>
      </c>
      <c r="F40" s="7">
        <f>IF(COUNTIF(I40:XFD40,"&gt;"&amp;0)=0,,HLOOKUP(COUNTIF(I40:XFD40,"&gt;"&amp;0)-MIN($F$1+1,COUNTIF(I40:XFD40,"&gt;"&amp;0)),I$1:XFD40,A40+1,FALSE))</f>
        <v>5050</v>
      </c>
      <c r="G40" s="8">
        <f t="shared" si="14"/>
        <v>1.1496294509287184</v>
      </c>
      <c r="H40" s="13" t="s">
        <v>40</v>
      </c>
      <c r="I40" s="9">
        <v>102</v>
      </c>
      <c r="J40" s="9">
        <v>106</v>
      </c>
      <c r="K40" s="9">
        <v>108</v>
      </c>
      <c r="L40" s="9">
        <v>110</v>
      </c>
      <c r="M40" s="9">
        <v>110</v>
      </c>
      <c r="N40" s="9">
        <v>117</v>
      </c>
      <c r="O40" s="9">
        <v>130</v>
      </c>
      <c r="P40" s="9">
        <v>138</v>
      </c>
      <c r="Q40" s="9">
        <v>150</v>
      </c>
      <c r="R40" s="9">
        <v>150</v>
      </c>
      <c r="S40" s="9">
        <v>160</v>
      </c>
      <c r="T40" s="9">
        <v>178</v>
      </c>
      <c r="U40" s="9">
        <v>178</v>
      </c>
      <c r="V40" s="9">
        <v>200</v>
      </c>
      <c r="W40" s="9">
        <v>212</v>
      </c>
      <c r="X40" s="9">
        <v>226</v>
      </c>
      <c r="Y40" s="9">
        <v>243</v>
      </c>
      <c r="Z40" s="9">
        <v>266</v>
      </c>
      <c r="AA40" s="9">
        <v>313</v>
      </c>
      <c r="AB40" s="9">
        <v>345</v>
      </c>
      <c r="AC40" s="9">
        <v>385</v>
      </c>
      <c r="AD40" s="9">
        <v>432</v>
      </c>
      <c r="AE40" s="9">
        <v>455</v>
      </c>
      <c r="AF40" s="9">
        <v>509</v>
      </c>
      <c r="AG40" s="9">
        <v>558</v>
      </c>
      <c r="AH40" s="9">
        <v>631</v>
      </c>
      <c r="AI40" s="9">
        <v>683</v>
      </c>
      <c r="AJ40" s="9">
        <v>732</v>
      </c>
      <c r="AK40" s="9">
        <v>802</v>
      </c>
      <c r="AL40" s="9">
        <v>844</v>
      </c>
      <c r="AM40" s="9">
        <v>879</v>
      </c>
      <c r="AN40" s="9">
        <v>926</v>
      </c>
      <c r="AO40" s="9">
        <v>1000</v>
      </c>
      <c r="AP40" s="9">
        <v>1049</v>
      </c>
      <c r="AQ40" s="9">
        <v>1114</v>
      </c>
      <c r="AR40" s="9">
        <v>1189</v>
      </c>
      <c r="AS40" s="9">
        <v>1309</v>
      </c>
      <c r="AT40" s="9">
        <v>1375</v>
      </c>
      <c r="AU40" s="9">
        <v>1481</v>
      </c>
      <c r="AV40" s="9">
        <v>1623</v>
      </c>
      <c r="AW40" s="9">
        <v>1910</v>
      </c>
      <c r="AX40" s="9">
        <v>2108</v>
      </c>
      <c r="AY40" s="9">
        <v>2299</v>
      </c>
      <c r="AZ40" s="9">
        <v>2532</v>
      </c>
      <c r="BA40" s="9">
        <v>2918</v>
      </c>
      <c r="BB40" s="9">
        <v>3252</v>
      </c>
      <c r="BC40" s="9">
        <v>3699</v>
      </c>
      <c r="BD40" s="9">
        <v>4427</v>
      </c>
      <c r="BE40" s="9">
        <v>5050</v>
      </c>
      <c r="BF40" s="9">
        <v>5992</v>
      </c>
      <c r="BG40" s="9">
        <v>6588</v>
      </c>
      <c r="BH40" s="9">
        <v>8014</v>
      </c>
      <c r="BI40" s="9">
        <v>9125</v>
      </c>
      <c r="BJ40" s="9">
        <v>10141</v>
      </c>
    </row>
    <row r="41" spans="1:85" x14ac:dyDescent="0.25">
      <c r="A41" s="9">
        <f t="shared" si="7"/>
        <v>40</v>
      </c>
      <c r="B41" s="9">
        <f t="array" ref="B41">IF(C41="",0,IF(OR(C41=Country_Comparison!$S$19:$S$38),1,0))</f>
        <v>0</v>
      </c>
      <c r="C41" s="9" t="str">
        <f t="shared" si="12"/>
        <v>Pakistan</v>
      </c>
      <c r="D41" s="6">
        <f t="shared" si="13"/>
        <v>10076</v>
      </c>
      <c r="E41" s="6">
        <f>IF(COUNTIF(I41:XFD41,"&gt;"&amp;0)=0,,HLOOKUP(COUNTIF(I41:XFD41,"&gt;"&amp;0)-1,I$1:XFD41,A41+1,FALSE))</f>
        <v>10076</v>
      </c>
      <c r="F41" s="7">
        <f>IF(COUNTIF(I41:XFD41,"&gt;"&amp;0)=0,,HLOOKUP(COUNTIF(I41:XFD41,"&gt;"&amp;0)-MIN($F$1+1,COUNTIF(I41:XFD41,"&gt;"&amp;0)),I$1:XFD41,A41+1,FALSE))</f>
        <v>7025</v>
      </c>
      <c r="G41" s="8">
        <f t="shared" si="14"/>
        <v>1.0748017528872806</v>
      </c>
      <c r="H41" s="13" t="s">
        <v>80</v>
      </c>
      <c r="I41" s="9">
        <v>136</v>
      </c>
      <c r="J41" s="9">
        <v>236</v>
      </c>
      <c r="K41" s="9">
        <v>299</v>
      </c>
      <c r="L41" s="9">
        <v>454</v>
      </c>
      <c r="M41" s="9">
        <v>501</v>
      </c>
      <c r="N41" s="9">
        <v>730</v>
      </c>
      <c r="O41" s="9">
        <v>776</v>
      </c>
      <c r="P41" s="9">
        <v>875</v>
      </c>
      <c r="Q41" s="9">
        <v>972</v>
      </c>
      <c r="R41" s="9">
        <v>1063</v>
      </c>
      <c r="S41" s="9">
        <v>1201</v>
      </c>
      <c r="T41" s="9">
        <v>1373</v>
      </c>
      <c r="U41" s="9">
        <v>1495</v>
      </c>
      <c r="V41" s="9">
        <v>1597</v>
      </c>
      <c r="W41" s="9">
        <v>1717</v>
      </c>
      <c r="X41" s="9">
        <v>1938</v>
      </c>
      <c r="Y41" s="9">
        <v>2118</v>
      </c>
      <c r="Z41" s="9">
        <v>2421</v>
      </c>
      <c r="AA41" s="9">
        <v>2686</v>
      </c>
      <c r="AB41" s="9">
        <v>2818</v>
      </c>
      <c r="AC41" s="9">
        <v>3157</v>
      </c>
      <c r="AD41" s="9">
        <v>3766</v>
      </c>
      <c r="AE41" s="9">
        <v>4035</v>
      </c>
      <c r="AF41" s="9">
        <v>4263</v>
      </c>
      <c r="AG41" s="9">
        <v>4489</v>
      </c>
      <c r="AH41" s="9">
        <v>4695</v>
      </c>
      <c r="AI41" s="9">
        <v>5011</v>
      </c>
      <c r="AJ41" s="9">
        <v>5230</v>
      </c>
      <c r="AK41" s="9">
        <v>5496</v>
      </c>
      <c r="AL41" s="9">
        <v>5837</v>
      </c>
      <c r="AM41" s="9">
        <v>6383</v>
      </c>
      <c r="AN41" s="9">
        <v>6919</v>
      </c>
      <c r="AO41" s="9">
        <v>7025</v>
      </c>
      <c r="AP41" s="9">
        <v>7638</v>
      </c>
      <c r="AQ41" s="9">
        <v>8348</v>
      </c>
      <c r="AR41" s="9">
        <v>8418</v>
      </c>
      <c r="AS41" s="9">
        <v>9565</v>
      </c>
      <c r="AT41" s="9">
        <v>10076</v>
      </c>
    </row>
    <row r="42" spans="1:85" x14ac:dyDescent="0.25">
      <c r="A42" s="9">
        <f t="shared" si="7"/>
        <v>41</v>
      </c>
      <c r="B42" s="9">
        <f t="array" ref="B42">IF(C42="",0,IF(OR(C42=Country_Comparison!$S$19:$S$38),1,0))</f>
        <v>0</v>
      </c>
      <c r="C42" s="9" t="str">
        <f t="shared" si="12"/>
        <v>Romania</v>
      </c>
      <c r="D42" s="6">
        <f t="shared" si="13"/>
        <v>9710</v>
      </c>
      <c r="E42" s="6">
        <f>IF(COUNTIF(I42:XFD42,"&gt;"&amp;0)=0,,HLOOKUP(COUNTIF(I42:XFD42,"&gt;"&amp;0)-1,I$1:XFD42,A42+1,FALSE))</f>
        <v>9710</v>
      </c>
      <c r="F42" s="7">
        <f>IF(COUNTIF(I42:XFD42,"&gt;"&amp;0)=0,,HLOOKUP(COUNTIF(I42:XFD42,"&gt;"&amp;0)-MIN($F$1+1,COUNTIF(I42:XFD42,"&gt;"&amp;0)),I$1:XFD42,A42+1,FALSE))</f>
        <v>8067</v>
      </c>
      <c r="G42" s="8">
        <f t="shared" si="14"/>
        <v>1.0377707711048174</v>
      </c>
      <c r="H42" s="13" t="s">
        <v>86</v>
      </c>
      <c r="I42" s="9">
        <v>123</v>
      </c>
      <c r="J42" s="9">
        <v>131</v>
      </c>
      <c r="K42" s="9">
        <v>158</v>
      </c>
      <c r="L42" s="9">
        <v>184</v>
      </c>
      <c r="M42" s="9">
        <v>260</v>
      </c>
      <c r="N42" s="9">
        <v>277</v>
      </c>
      <c r="O42" s="9">
        <v>308</v>
      </c>
      <c r="P42" s="9">
        <v>367</v>
      </c>
      <c r="Q42" s="9">
        <v>433</v>
      </c>
      <c r="R42" s="9">
        <v>576</v>
      </c>
      <c r="S42" s="9">
        <v>794</v>
      </c>
      <c r="T42" s="9">
        <v>906</v>
      </c>
      <c r="U42" s="9">
        <v>1029</v>
      </c>
      <c r="V42" s="9">
        <v>1292</v>
      </c>
      <c r="W42" s="9">
        <v>1452</v>
      </c>
      <c r="X42" s="9">
        <v>1815</v>
      </c>
      <c r="Y42" s="9">
        <v>2109</v>
      </c>
      <c r="Z42" s="9">
        <v>2245</v>
      </c>
      <c r="AA42" s="9">
        <v>2460</v>
      </c>
      <c r="AB42" s="9">
        <v>2738</v>
      </c>
      <c r="AC42" s="9">
        <v>3183</v>
      </c>
      <c r="AD42" s="9">
        <v>3613</v>
      </c>
      <c r="AE42" s="9">
        <v>3864</v>
      </c>
      <c r="AF42" s="9">
        <v>4057</v>
      </c>
      <c r="AG42" s="9">
        <v>4417</v>
      </c>
      <c r="AH42" s="9">
        <v>4761</v>
      </c>
      <c r="AI42" s="9">
        <v>5202</v>
      </c>
      <c r="AJ42" s="9">
        <v>5467</v>
      </c>
      <c r="AK42" s="9">
        <v>5990</v>
      </c>
      <c r="AL42" s="9">
        <v>6300</v>
      </c>
      <c r="AM42" s="9">
        <v>6633</v>
      </c>
      <c r="AN42" s="9">
        <v>6879</v>
      </c>
      <c r="AO42" s="9">
        <v>7216</v>
      </c>
      <c r="AP42" s="9">
        <v>7707</v>
      </c>
      <c r="AQ42" s="9">
        <v>8067</v>
      </c>
      <c r="AR42" s="9">
        <v>8418</v>
      </c>
      <c r="AS42" s="9">
        <v>8746</v>
      </c>
      <c r="AT42" s="9">
        <v>8936</v>
      </c>
      <c r="AU42" s="9">
        <v>9242</v>
      </c>
      <c r="AV42" s="9">
        <v>9710</v>
      </c>
    </row>
    <row r="43" spans="1:85" x14ac:dyDescent="0.25">
      <c r="A43" s="9">
        <f t="shared" si="7"/>
        <v>42</v>
      </c>
      <c r="B43" s="9">
        <f t="array" ref="B43">IF(C43="",0,IF(OR(C43=Country_Comparison!$S$19:$S$38),1,0))</f>
        <v>0</v>
      </c>
      <c r="C43" s="9" t="str">
        <f t="shared" si="12"/>
        <v>Mexico</v>
      </c>
      <c r="D43" s="6">
        <f t="shared" si="13"/>
        <v>9501</v>
      </c>
      <c r="E43" s="6">
        <f>IF(COUNTIF(I43:XFD43,"&gt;"&amp;0)=0,,HLOOKUP(COUNTIF(I43:XFD43,"&gt;"&amp;0)-1,I$1:XFD43,A43+1,FALSE))</f>
        <v>9501</v>
      </c>
      <c r="F43" s="7">
        <f>IF(COUNTIF(I43:XFD43,"&gt;"&amp;0)=0,,HLOOKUP(COUNTIF(I43:XFD43,"&gt;"&amp;0)-MIN($F$1+1,COUNTIF(I43:XFD43,"&gt;"&amp;0)),I$1:XFD43,A43+1,FALSE))</f>
        <v>6297</v>
      </c>
      <c r="G43" s="8">
        <f t="shared" si="14"/>
        <v>1.0857432172440951</v>
      </c>
      <c r="H43" s="13" t="s">
        <v>94</v>
      </c>
      <c r="I43" s="9">
        <v>118</v>
      </c>
      <c r="J43" s="9">
        <v>164</v>
      </c>
      <c r="K43" s="9">
        <v>203</v>
      </c>
      <c r="L43" s="9">
        <v>251</v>
      </c>
      <c r="M43" s="9">
        <v>316</v>
      </c>
      <c r="N43" s="9">
        <v>367</v>
      </c>
      <c r="O43" s="9">
        <v>405</v>
      </c>
      <c r="P43" s="9">
        <v>475</v>
      </c>
      <c r="Q43" s="9">
        <v>585</v>
      </c>
      <c r="R43" s="9">
        <v>717</v>
      </c>
      <c r="S43" s="9">
        <v>848</v>
      </c>
      <c r="T43" s="9">
        <v>993</v>
      </c>
      <c r="U43" s="9">
        <v>1094</v>
      </c>
      <c r="V43" s="9">
        <v>1215</v>
      </c>
      <c r="W43" s="9">
        <v>1378</v>
      </c>
      <c r="X43" s="9">
        <v>1510</v>
      </c>
      <c r="Y43" s="9">
        <v>1688</v>
      </c>
      <c r="Z43" s="9">
        <v>1890</v>
      </c>
      <c r="AA43" s="9">
        <v>2143</v>
      </c>
      <c r="AB43" s="9">
        <v>2439</v>
      </c>
      <c r="AC43" s="9">
        <v>2785</v>
      </c>
      <c r="AD43" s="9">
        <v>3181</v>
      </c>
      <c r="AE43" s="9">
        <v>3441</v>
      </c>
      <c r="AF43" s="9">
        <v>3844</v>
      </c>
      <c r="AG43" s="9">
        <v>4219</v>
      </c>
      <c r="AH43" s="9">
        <v>4661</v>
      </c>
      <c r="AI43" s="9">
        <v>5014</v>
      </c>
      <c r="AJ43" s="9">
        <v>5399</v>
      </c>
      <c r="AK43" s="9">
        <v>5847</v>
      </c>
      <c r="AL43" s="9">
        <v>6297</v>
      </c>
      <c r="AM43" s="9">
        <v>6875</v>
      </c>
      <c r="AN43" s="9">
        <v>7497</v>
      </c>
      <c r="AO43" s="9">
        <v>8261</v>
      </c>
      <c r="AP43" s="9">
        <v>8772</v>
      </c>
      <c r="AQ43" s="9">
        <v>9501</v>
      </c>
    </row>
    <row r="44" spans="1:85" x14ac:dyDescent="0.25">
      <c r="A44" s="9">
        <f t="shared" si="7"/>
        <v>43</v>
      </c>
      <c r="B44" s="9">
        <f t="array" ref="B44">IF(C44="",0,IF(OR(C44=Country_Comparison!$S$19:$S$38),1,0))</f>
        <v>0</v>
      </c>
      <c r="C44" s="9" t="str">
        <f t="shared" si="12"/>
        <v>United Arab Emirates</v>
      </c>
      <c r="D44" s="6">
        <f t="shared" si="13"/>
        <v>8238</v>
      </c>
      <c r="E44" s="6">
        <f>IF(COUNTIF(I44:XFD44,"&gt;"&amp;0)=0,,HLOOKUP(COUNTIF(I44:XFD44,"&gt;"&amp;0)-1,I$1:XFD44,A44+1,FALSE))</f>
        <v>8238</v>
      </c>
      <c r="F44" s="7">
        <f>IF(COUNTIF(I44:XFD44,"&gt;"&amp;0)=0,,HLOOKUP(COUNTIF(I44:XFD44,"&gt;"&amp;0)-MIN($F$1+1,COUNTIF(I44:XFD44,"&gt;"&amp;0)),I$1:XFD44,A44+1,FALSE))</f>
        <v>6302</v>
      </c>
      <c r="G44" s="8">
        <f t="shared" si="14"/>
        <v>1.0550393982417883</v>
      </c>
      <c r="H44" s="13" t="s">
        <v>55</v>
      </c>
      <c r="I44" s="9">
        <v>113</v>
      </c>
      <c r="J44" s="9">
        <v>140</v>
      </c>
      <c r="K44" s="9">
        <v>140</v>
      </c>
      <c r="L44" s="9">
        <v>153</v>
      </c>
      <c r="M44" s="9">
        <v>153</v>
      </c>
      <c r="N44" s="9">
        <v>198</v>
      </c>
      <c r="O44" s="9">
        <v>248</v>
      </c>
      <c r="P44" s="9">
        <v>333</v>
      </c>
      <c r="Q44" s="9">
        <v>333</v>
      </c>
      <c r="R44" s="9">
        <v>405</v>
      </c>
      <c r="S44" s="9">
        <v>468</v>
      </c>
      <c r="T44" s="9">
        <v>570</v>
      </c>
      <c r="U44" s="9">
        <v>611</v>
      </c>
      <c r="V44" s="9">
        <v>664</v>
      </c>
      <c r="W44" s="9">
        <v>814</v>
      </c>
      <c r="X44" s="9">
        <v>1024</v>
      </c>
      <c r="Y44" s="9">
        <v>1264</v>
      </c>
      <c r="Z44" s="9">
        <v>1505</v>
      </c>
      <c r="AA44" s="9">
        <v>1799</v>
      </c>
      <c r="AB44" s="9">
        <v>2076</v>
      </c>
      <c r="AC44" s="9">
        <v>2359</v>
      </c>
      <c r="AD44" s="9">
        <v>2659</v>
      </c>
      <c r="AE44" s="9">
        <v>2990</v>
      </c>
      <c r="AF44" s="9">
        <v>3360</v>
      </c>
      <c r="AG44" s="9">
        <v>3736</v>
      </c>
      <c r="AH44" s="9">
        <v>4123</v>
      </c>
      <c r="AI44" s="9">
        <v>4521</v>
      </c>
      <c r="AJ44" s="9">
        <v>4933</v>
      </c>
      <c r="AK44" s="9">
        <v>5365</v>
      </c>
      <c r="AL44" s="9">
        <v>5825</v>
      </c>
      <c r="AM44" s="9">
        <v>6302</v>
      </c>
      <c r="AN44" s="9">
        <v>6302</v>
      </c>
      <c r="AO44" s="9">
        <v>6781</v>
      </c>
      <c r="AP44" s="9">
        <v>7265</v>
      </c>
      <c r="AQ44" s="9">
        <v>7755</v>
      </c>
      <c r="AR44" s="9">
        <v>8238</v>
      </c>
    </row>
    <row r="45" spans="1:85" x14ac:dyDescent="0.25">
      <c r="A45" s="9">
        <f t="shared" si="7"/>
        <v>44</v>
      </c>
      <c r="B45" s="9">
        <f t="array" ref="B45">IF(C45="",0,IF(OR(C45=Country_Comparison!$S$19:$S$38),1,0))</f>
        <v>0</v>
      </c>
      <c r="C45" s="9" t="str">
        <f t="shared" si="12"/>
        <v>Denmark</v>
      </c>
      <c r="D45" s="6">
        <f t="shared" si="13"/>
        <v>8108</v>
      </c>
      <c r="E45" s="6">
        <f>IF(COUNTIF(I45:XFD45,"&gt;"&amp;0)=0,,HLOOKUP(COUNTIF(I45:XFD45,"&gt;"&amp;0)-1,I$1:XFD45,A45+1,FALSE))</f>
        <v>8108</v>
      </c>
      <c r="F45" s="7">
        <f>IF(COUNTIF(I45:XFD45,"&gt;"&amp;0)=0,,HLOOKUP(COUNTIF(I45:XFD45,"&gt;"&amp;0)-MIN($F$1+1,COUNTIF(I45:XFD45,"&gt;"&amp;0)),I$1:XFD45,A45+1,FALSE))</f>
        <v>7268</v>
      </c>
      <c r="G45" s="8">
        <f t="shared" si="14"/>
        <v>1.0221150058242321</v>
      </c>
      <c r="H45" s="13" t="s">
        <v>87</v>
      </c>
      <c r="I45" s="9">
        <v>264</v>
      </c>
      <c r="J45" s="9">
        <v>444</v>
      </c>
      <c r="K45" s="9">
        <v>617</v>
      </c>
      <c r="L45" s="9">
        <v>804</v>
      </c>
      <c r="M45" s="9">
        <v>836</v>
      </c>
      <c r="N45" s="9">
        <v>875</v>
      </c>
      <c r="O45" s="9">
        <v>933</v>
      </c>
      <c r="P45" s="9">
        <v>1025</v>
      </c>
      <c r="Q45" s="9">
        <v>1116</v>
      </c>
      <c r="R45" s="9">
        <v>1225</v>
      </c>
      <c r="S45" s="9">
        <v>1337</v>
      </c>
      <c r="T45" s="9">
        <v>1420</v>
      </c>
      <c r="U45" s="9">
        <v>1514</v>
      </c>
      <c r="V45" s="9">
        <v>1572</v>
      </c>
      <c r="W45" s="9">
        <v>1718</v>
      </c>
      <c r="X45" s="9">
        <v>1862</v>
      </c>
      <c r="Y45" s="9">
        <v>2023</v>
      </c>
      <c r="Z45" s="9">
        <v>2200</v>
      </c>
      <c r="AA45" s="9">
        <v>2366</v>
      </c>
      <c r="AB45" s="9">
        <v>2564</v>
      </c>
      <c r="AC45" s="9">
        <v>2755</v>
      </c>
      <c r="AD45" s="9">
        <v>3039</v>
      </c>
      <c r="AE45" s="9">
        <v>3290</v>
      </c>
      <c r="AF45" s="9">
        <v>3573</v>
      </c>
      <c r="AG45" s="9">
        <v>3946</v>
      </c>
      <c r="AH45" s="9">
        <v>4269</v>
      </c>
      <c r="AI45" s="9">
        <v>4561</v>
      </c>
      <c r="AJ45" s="9">
        <v>4875</v>
      </c>
      <c r="AK45" s="9">
        <v>5266</v>
      </c>
      <c r="AL45" s="9">
        <v>5597</v>
      </c>
      <c r="AM45" s="9">
        <v>5830</v>
      </c>
      <c r="AN45" s="9">
        <v>6014</v>
      </c>
      <c r="AO45" s="9">
        <v>6191</v>
      </c>
      <c r="AP45" s="9">
        <v>6369</v>
      </c>
      <c r="AQ45" s="9">
        <v>6513</v>
      </c>
      <c r="AR45" s="9">
        <v>6706</v>
      </c>
      <c r="AS45" s="9">
        <v>6876</v>
      </c>
      <c r="AT45" s="9">
        <v>7074</v>
      </c>
      <c r="AU45" s="9">
        <v>7268</v>
      </c>
      <c r="AV45" s="9">
        <v>7437</v>
      </c>
      <c r="AW45" s="9">
        <v>7580</v>
      </c>
      <c r="AX45" s="9">
        <v>7711</v>
      </c>
      <c r="AY45" s="9">
        <v>7891</v>
      </c>
      <c r="AZ45" s="9">
        <v>8108</v>
      </c>
    </row>
    <row r="46" spans="1:85" x14ac:dyDescent="0.25">
      <c r="A46" s="9">
        <f t="shared" si="7"/>
        <v>45</v>
      </c>
      <c r="B46" s="9">
        <f t="array" ref="B46">IF(C46="",0,IF(OR(C46=Country_Comparison!$S$19:$S$38),1,0))</f>
        <v>0</v>
      </c>
      <c r="C46" s="9" t="str">
        <f t="shared" si="12"/>
        <v>Indonesia</v>
      </c>
      <c r="D46" s="6">
        <f t="shared" si="13"/>
        <v>7418</v>
      </c>
      <c r="E46" s="6">
        <f>IF(COUNTIF(I46:XFD46,"&gt;"&amp;0)=0,,HLOOKUP(COUNTIF(I46:XFD46,"&gt;"&amp;0)-1,I$1:XFD46,A46+1,FALSE))</f>
        <v>7418</v>
      </c>
      <c r="F46" s="7">
        <f>IF(COUNTIF(I46:XFD46,"&gt;"&amp;0)=0,,HLOOKUP(COUNTIF(I46:XFD46,"&gt;"&amp;0)-MIN($F$1+1,COUNTIF(I46:XFD46,"&gt;"&amp;0)),I$1:XFD46,A46+1,FALSE))</f>
        <v>5923</v>
      </c>
      <c r="G46" s="8">
        <f t="shared" si="14"/>
        <v>1.0460417516217715</v>
      </c>
      <c r="H46" s="13" t="s">
        <v>107</v>
      </c>
      <c r="I46" s="9">
        <v>117</v>
      </c>
      <c r="J46" s="9">
        <v>134</v>
      </c>
      <c r="K46" s="9">
        <v>172</v>
      </c>
      <c r="L46" s="9">
        <v>227</v>
      </c>
      <c r="M46" s="9">
        <v>311</v>
      </c>
      <c r="N46" s="9">
        <v>369</v>
      </c>
      <c r="O46" s="9">
        <v>450</v>
      </c>
      <c r="P46" s="9">
        <v>514</v>
      </c>
      <c r="Q46" s="9">
        <v>579</v>
      </c>
      <c r="R46" s="9">
        <v>686</v>
      </c>
      <c r="S46" s="9">
        <v>790</v>
      </c>
      <c r="T46" s="9">
        <v>893</v>
      </c>
      <c r="U46" s="9">
        <v>1046</v>
      </c>
      <c r="V46" s="9">
        <v>1155</v>
      </c>
      <c r="W46" s="9">
        <v>1285</v>
      </c>
      <c r="X46" s="9">
        <v>1414</v>
      </c>
      <c r="Y46" s="9">
        <v>1528</v>
      </c>
      <c r="Z46" s="9">
        <v>1677</v>
      </c>
      <c r="AA46" s="9">
        <v>1790</v>
      </c>
      <c r="AB46" s="9">
        <v>1986</v>
      </c>
      <c r="AC46" s="9">
        <v>2092</v>
      </c>
      <c r="AD46" s="9">
        <v>2273</v>
      </c>
      <c r="AE46" s="9">
        <v>2491</v>
      </c>
      <c r="AF46" s="9">
        <v>2738</v>
      </c>
      <c r="AG46" s="9">
        <v>2956</v>
      </c>
      <c r="AH46" s="9">
        <v>3293</v>
      </c>
      <c r="AI46" s="9">
        <v>3512</v>
      </c>
      <c r="AJ46" s="9">
        <v>3842</v>
      </c>
      <c r="AK46" s="9">
        <v>4241</v>
      </c>
      <c r="AL46" s="9">
        <v>4557</v>
      </c>
      <c r="AM46" s="9">
        <v>4839</v>
      </c>
      <c r="AN46" s="9">
        <v>5136</v>
      </c>
      <c r="AO46" s="9">
        <v>5516</v>
      </c>
      <c r="AP46" s="9">
        <v>5923</v>
      </c>
      <c r="AQ46" s="9">
        <v>6248</v>
      </c>
      <c r="AR46" s="9">
        <v>6575</v>
      </c>
      <c r="AS46" s="9">
        <v>6760</v>
      </c>
      <c r="AT46" s="9">
        <v>7135</v>
      </c>
      <c r="AU46" s="9">
        <v>7418</v>
      </c>
    </row>
    <row r="47" spans="1:85" x14ac:dyDescent="0.25">
      <c r="A47" s="9">
        <f t="shared" si="7"/>
        <v>46</v>
      </c>
      <c r="B47" s="9">
        <f t="array" ref="B47">IF(C47="",0,IF(OR(C47=Country_Comparison!$S$19:$S$38),1,0))</f>
        <v>0</v>
      </c>
      <c r="C47" s="9" t="str">
        <f t="shared" si="12"/>
        <v>Norway</v>
      </c>
      <c r="D47" s="6">
        <f t="shared" si="13"/>
        <v>7338</v>
      </c>
      <c r="E47" s="6">
        <f>IF(COUNTIF(I47:XFD47,"&gt;"&amp;0)=0,,HLOOKUP(COUNTIF(I47:XFD47,"&gt;"&amp;0)-1,I$1:XFD47,A47+1,FALSE))</f>
        <v>7338</v>
      </c>
      <c r="F47" s="7">
        <f>IF(COUNTIF(I47:XFD47,"&gt;"&amp;0)=0,,HLOOKUP(COUNTIF(I47:XFD47,"&gt;"&amp;0)-MIN($F$1+1,COUNTIF(I47:XFD47,"&gt;"&amp;0)),I$1:XFD47,A47+1,FALSE))</f>
        <v>6937</v>
      </c>
      <c r="G47" s="8">
        <f t="shared" si="14"/>
        <v>1.011302783485722</v>
      </c>
      <c r="H47" s="13" t="s">
        <v>85</v>
      </c>
      <c r="I47" s="9">
        <v>108</v>
      </c>
      <c r="J47" s="9">
        <v>147</v>
      </c>
      <c r="K47" s="9">
        <v>176</v>
      </c>
      <c r="L47" s="9">
        <v>205</v>
      </c>
      <c r="M47" s="9">
        <v>400</v>
      </c>
      <c r="N47" s="9">
        <v>598</v>
      </c>
      <c r="O47" s="9">
        <v>702</v>
      </c>
      <c r="P47" s="9">
        <v>996</v>
      </c>
      <c r="Q47" s="9">
        <v>1090</v>
      </c>
      <c r="R47" s="9">
        <v>1221</v>
      </c>
      <c r="S47" s="9">
        <v>1333</v>
      </c>
      <c r="T47" s="9">
        <v>1463</v>
      </c>
      <c r="U47" s="9">
        <v>1550</v>
      </c>
      <c r="V47" s="9">
        <v>1746</v>
      </c>
      <c r="W47" s="9">
        <v>1914</v>
      </c>
      <c r="X47" s="9">
        <v>2118</v>
      </c>
      <c r="Y47" s="9">
        <v>2385</v>
      </c>
      <c r="Z47" s="9">
        <v>2621</v>
      </c>
      <c r="AA47" s="9">
        <v>2863</v>
      </c>
      <c r="AB47" s="9">
        <v>3084</v>
      </c>
      <c r="AC47" s="9">
        <v>3369</v>
      </c>
      <c r="AD47" s="9">
        <v>3755</v>
      </c>
      <c r="AE47" s="9">
        <v>4015</v>
      </c>
      <c r="AF47" s="9">
        <v>4284</v>
      </c>
      <c r="AG47" s="9">
        <v>4445</v>
      </c>
      <c r="AH47" s="9">
        <v>4641</v>
      </c>
      <c r="AI47" s="9">
        <v>4863</v>
      </c>
      <c r="AJ47" s="9">
        <v>5147</v>
      </c>
      <c r="AK47" s="9">
        <v>5370</v>
      </c>
      <c r="AL47" s="9">
        <v>5550</v>
      </c>
      <c r="AM47" s="9">
        <v>5687</v>
      </c>
      <c r="AN47" s="9">
        <v>5865</v>
      </c>
      <c r="AO47" s="9">
        <v>6086</v>
      </c>
      <c r="AP47" s="9">
        <v>6086</v>
      </c>
      <c r="AQ47" s="9">
        <v>6211</v>
      </c>
      <c r="AR47" s="9">
        <v>6314</v>
      </c>
      <c r="AS47" s="9">
        <v>6409</v>
      </c>
      <c r="AT47" s="9">
        <v>6525</v>
      </c>
      <c r="AU47" s="9">
        <v>6603</v>
      </c>
      <c r="AV47" s="9">
        <v>6623</v>
      </c>
      <c r="AW47" s="9">
        <v>6740</v>
      </c>
      <c r="AX47" s="9">
        <v>6896</v>
      </c>
      <c r="AY47" s="9">
        <v>6937</v>
      </c>
      <c r="AZ47" s="9">
        <v>7036</v>
      </c>
      <c r="BA47" s="9">
        <v>7078</v>
      </c>
      <c r="BB47" s="9">
        <v>7156</v>
      </c>
      <c r="BC47" s="9">
        <v>7191</v>
      </c>
      <c r="BD47" s="9">
        <v>7338</v>
      </c>
    </row>
    <row r="48" spans="1:85" x14ac:dyDescent="0.25">
      <c r="A48" s="9">
        <f t="shared" si="7"/>
        <v>47</v>
      </c>
      <c r="B48" s="9">
        <f t="array" ref="B48">IF(C48="",0,IF(OR(C48=Country_Comparison!$S$19:$S$38),1,0))</f>
        <v>0</v>
      </c>
      <c r="C48" s="9" t="str">
        <f t="shared" si="12"/>
        <v>Belarus</v>
      </c>
      <c r="D48" s="6">
        <f t="shared" si="13"/>
        <v>7281</v>
      </c>
      <c r="E48" s="6">
        <f>IF(COUNTIF(I48:XFD48,"&gt;"&amp;0)=0,,HLOOKUP(COUNTIF(I48:XFD48,"&gt;"&amp;0)-1,I$1:XFD48,A48+1,FALSE))</f>
        <v>7281</v>
      </c>
      <c r="F48" s="7">
        <f>IF(COUNTIF(I48:XFD48,"&gt;"&amp;0)=0,,HLOOKUP(COUNTIF(I48:XFD48,"&gt;"&amp;0)-MIN($F$1+1,COUNTIF(I48:XFD48,"&gt;"&amp;0)),I$1:XFD48,A48+1,FALSE))</f>
        <v>4779</v>
      </c>
      <c r="G48" s="8">
        <f t="shared" si="14"/>
        <v>1.0878544687677814</v>
      </c>
      <c r="H48" s="13" t="s">
        <v>91</v>
      </c>
      <c r="I48" s="9">
        <v>152</v>
      </c>
      <c r="J48" s="9">
        <v>152</v>
      </c>
      <c r="K48" s="9">
        <v>163</v>
      </c>
      <c r="L48" s="9">
        <v>304</v>
      </c>
      <c r="M48" s="9">
        <v>351</v>
      </c>
      <c r="N48" s="9">
        <v>440</v>
      </c>
      <c r="O48" s="9">
        <v>562</v>
      </c>
      <c r="P48" s="9">
        <v>700</v>
      </c>
      <c r="Q48" s="9">
        <v>861</v>
      </c>
      <c r="R48" s="9">
        <v>1066</v>
      </c>
      <c r="S48" s="9">
        <v>1486</v>
      </c>
      <c r="T48" s="9">
        <v>1981</v>
      </c>
      <c r="U48" s="9">
        <v>2226</v>
      </c>
      <c r="V48" s="9">
        <v>2578</v>
      </c>
      <c r="W48" s="9">
        <v>2919</v>
      </c>
      <c r="X48" s="9">
        <v>3281</v>
      </c>
      <c r="Y48" s="9">
        <v>3728</v>
      </c>
      <c r="Z48" s="9">
        <v>4204</v>
      </c>
      <c r="AA48" s="9">
        <v>4779</v>
      </c>
      <c r="AB48" s="9">
        <v>4779</v>
      </c>
      <c r="AC48" s="9">
        <v>4779</v>
      </c>
      <c r="AD48" s="9">
        <v>6264</v>
      </c>
      <c r="AE48" s="9">
        <v>6723</v>
      </c>
      <c r="AF48" s="9">
        <v>7281</v>
      </c>
    </row>
    <row r="49" spans="1:53" x14ac:dyDescent="0.25">
      <c r="A49" s="9">
        <f t="shared" si="7"/>
        <v>48</v>
      </c>
      <c r="B49" s="9">
        <f t="array" ref="B49">IF(C49="",0,IF(OR(C49=Country_Comparison!$S$19:$S$38),1,0))</f>
        <v>0</v>
      </c>
      <c r="C49" s="9" t="str">
        <f t="shared" si="12"/>
        <v>Qatar</v>
      </c>
      <c r="D49" s="6">
        <f t="shared" si="13"/>
        <v>7141</v>
      </c>
      <c r="E49" s="6">
        <f>IF(COUNTIF(I49:XFD49,"&gt;"&amp;0)=0,,HLOOKUP(COUNTIF(I49:XFD49,"&gt;"&amp;0)-1,I$1:XFD49,A49+1,FALSE))</f>
        <v>7141</v>
      </c>
      <c r="F49" s="7">
        <f>IF(COUNTIF(I49:XFD49,"&gt;"&amp;0)=0,,HLOOKUP(COUNTIF(I49:XFD49,"&gt;"&amp;0)-MIN($F$1+1,COUNTIF(I49:XFD49,"&gt;"&amp;0)),I$1:XFD49,A49+1,FALSE))</f>
        <v>4663</v>
      </c>
      <c r="G49" s="8">
        <f t="shared" si="14"/>
        <v>1.088977040852122</v>
      </c>
      <c r="H49" s="13" t="s">
        <v>101</v>
      </c>
      <c r="I49" s="9">
        <v>262</v>
      </c>
      <c r="J49" s="9">
        <v>262</v>
      </c>
      <c r="K49" s="9">
        <v>320</v>
      </c>
      <c r="L49" s="9">
        <v>337</v>
      </c>
      <c r="M49" s="9">
        <v>401</v>
      </c>
      <c r="N49" s="9">
        <v>439</v>
      </c>
      <c r="O49" s="9">
        <v>439</v>
      </c>
      <c r="P49" s="9">
        <v>452</v>
      </c>
      <c r="Q49" s="9">
        <v>460</v>
      </c>
      <c r="R49" s="9">
        <v>470</v>
      </c>
      <c r="S49" s="9">
        <v>481</v>
      </c>
      <c r="T49" s="9">
        <v>494</v>
      </c>
      <c r="U49" s="9">
        <v>501</v>
      </c>
      <c r="V49" s="9">
        <v>526</v>
      </c>
      <c r="W49" s="9">
        <v>537</v>
      </c>
      <c r="X49" s="9">
        <v>549</v>
      </c>
      <c r="Y49" s="9">
        <v>562</v>
      </c>
      <c r="Z49" s="9">
        <v>590</v>
      </c>
      <c r="AA49" s="9">
        <v>634</v>
      </c>
      <c r="AB49" s="9">
        <v>693</v>
      </c>
      <c r="AC49" s="9">
        <v>781</v>
      </c>
      <c r="AD49" s="9">
        <v>835</v>
      </c>
      <c r="AE49" s="9">
        <v>949</v>
      </c>
      <c r="AF49" s="9">
        <v>1075</v>
      </c>
      <c r="AG49" s="9">
        <v>1325</v>
      </c>
      <c r="AH49" s="9">
        <v>1604</v>
      </c>
      <c r="AI49" s="9">
        <v>1832</v>
      </c>
      <c r="AJ49" s="9">
        <v>2057</v>
      </c>
      <c r="AK49" s="9">
        <v>2210</v>
      </c>
      <c r="AL49" s="9">
        <v>2376</v>
      </c>
      <c r="AM49" s="9">
        <v>2512</v>
      </c>
      <c r="AN49" s="9">
        <v>2728</v>
      </c>
      <c r="AO49" s="9">
        <v>2979</v>
      </c>
      <c r="AP49" s="9">
        <v>3231</v>
      </c>
      <c r="AQ49" s="9">
        <v>3428</v>
      </c>
      <c r="AR49" s="9">
        <v>3711</v>
      </c>
      <c r="AS49" s="9">
        <v>4103</v>
      </c>
      <c r="AT49" s="9">
        <v>4663</v>
      </c>
      <c r="AU49" s="9">
        <v>5008</v>
      </c>
      <c r="AV49" s="9">
        <v>5448</v>
      </c>
      <c r="AW49" s="9">
        <v>6015</v>
      </c>
      <c r="AX49" s="9">
        <v>6533</v>
      </c>
      <c r="AY49" s="9">
        <v>7141</v>
      </c>
    </row>
    <row r="50" spans="1:53" x14ac:dyDescent="0.25">
      <c r="A50" s="9">
        <f t="shared" si="7"/>
        <v>49</v>
      </c>
      <c r="B50" s="9">
        <f t="array" ref="B50">IF(C50="",0,IF(OR(C50=Country_Comparison!$S$19:$S$38),1,0))</f>
        <v>0</v>
      </c>
      <c r="C50" s="9" t="str">
        <f t="shared" si="12"/>
        <v>Czechia</v>
      </c>
      <c r="D50" s="6">
        <f t="shared" si="13"/>
        <v>7132</v>
      </c>
      <c r="E50" s="6">
        <f>IF(COUNTIF(I50:XFD50,"&gt;"&amp;0)=0,,HLOOKUP(COUNTIF(I50:XFD50,"&gt;"&amp;0)-1,I$1:XFD50,A50+1,FALSE))</f>
        <v>7132</v>
      </c>
      <c r="F50" s="7">
        <f>IF(COUNTIF(I50:XFD50,"&gt;"&amp;0)=0,,HLOOKUP(COUNTIF(I50:XFD50,"&gt;"&amp;0)-MIN($F$1+1,COUNTIF(I50:XFD50,"&gt;"&amp;0)),I$1:XFD50,A50+1,FALSE))</f>
        <v>6549</v>
      </c>
      <c r="G50" s="8">
        <f t="shared" si="14"/>
        <v>1.0172021485190563</v>
      </c>
      <c r="H50" s="13" t="s">
        <v>341</v>
      </c>
      <c r="I50" s="9">
        <v>141</v>
      </c>
      <c r="J50" s="9">
        <v>189</v>
      </c>
      <c r="K50" s="9">
        <v>253</v>
      </c>
      <c r="L50" s="9">
        <v>298</v>
      </c>
      <c r="M50" s="9">
        <v>396</v>
      </c>
      <c r="N50" s="9">
        <v>464</v>
      </c>
      <c r="O50" s="9">
        <v>694</v>
      </c>
      <c r="P50" s="9">
        <v>833</v>
      </c>
      <c r="Q50" s="9">
        <v>995</v>
      </c>
      <c r="R50" s="9">
        <v>1120</v>
      </c>
      <c r="S50" s="9">
        <v>1236</v>
      </c>
      <c r="T50" s="9">
        <v>1394</v>
      </c>
      <c r="U50" s="9">
        <v>1654</v>
      </c>
      <c r="V50" s="9">
        <v>1925</v>
      </c>
      <c r="W50" s="9">
        <v>2279</v>
      </c>
      <c r="X50" s="9">
        <v>2631</v>
      </c>
      <c r="Y50" s="9">
        <v>2817</v>
      </c>
      <c r="Z50" s="9">
        <v>3001</v>
      </c>
      <c r="AA50" s="9">
        <v>3308</v>
      </c>
      <c r="AB50" s="9">
        <v>3508</v>
      </c>
      <c r="AC50" s="9">
        <v>3858</v>
      </c>
      <c r="AD50" s="9">
        <v>4091</v>
      </c>
      <c r="AE50" s="9">
        <v>4472</v>
      </c>
      <c r="AF50" s="9">
        <v>4587</v>
      </c>
      <c r="AG50" s="9">
        <v>4822</v>
      </c>
      <c r="AH50" s="9">
        <v>5017</v>
      </c>
      <c r="AI50" s="9">
        <v>5312</v>
      </c>
      <c r="AJ50" s="9">
        <v>5569</v>
      </c>
      <c r="AK50" s="9">
        <v>5732</v>
      </c>
      <c r="AL50" s="9">
        <v>5831</v>
      </c>
      <c r="AM50" s="9">
        <v>5991</v>
      </c>
      <c r="AN50" s="9">
        <v>6059</v>
      </c>
      <c r="AO50" s="9">
        <v>6111</v>
      </c>
      <c r="AP50" s="9">
        <v>6216</v>
      </c>
      <c r="AQ50" s="9">
        <v>6433</v>
      </c>
      <c r="AR50" s="9">
        <v>6549</v>
      </c>
      <c r="AS50" s="9">
        <v>6606</v>
      </c>
      <c r="AT50" s="9">
        <v>6746</v>
      </c>
      <c r="AU50" s="9">
        <v>6900</v>
      </c>
      <c r="AV50" s="9">
        <v>7033</v>
      </c>
      <c r="AW50" s="9">
        <v>7132</v>
      </c>
    </row>
    <row r="51" spans="1:53" x14ac:dyDescent="0.25">
      <c r="A51" s="9">
        <f t="shared" si="7"/>
        <v>50</v>
      </c>
      <c r="B51" s="9">
        <f t="array" ref="B51">IF(C51="",0,IF(OR(C51=Country_Comparison!$S$19:$S$38),1,0))</f>
        <v>0</v>
      </c>
      <c r="C51" s="9" t="str">
        <f t="shared" si="12"/>
        <v>Philippines</v>
      </c>
      <c r="D51" s="6">
        <f t="shared" si="13"/>
        <v>6710</v>
      </c>
      <c r="E51" s="6">
        <f>IF(COUNTIF(I51:XFD51,"&gt;"&amp;0)=0,,HLOOKUP(COUNTIF(I51:XFD51,"&gt;"&amp;0)-1,I$1:XFD51,A51+1,FALSE))</f>
        <v>6710</v>
      </c>
      <c r="F51" s="7">
        <f>IF(COUNTIF(I51:XFD51,"&gt;"&amp;0)=0,,HLOOKUP(COUNTIF(I51:XFD51,"&gt;"&amp;0)-MIN($F$1+1,COUNTIF(I51:XFD51,"&gt;"&amp;0)),I$1:XFD51,A51+1,FALSE))</f>
        <v>5878</v>
      </c>
      <c r="G51" s="8">
        <f t="shared" si="14"/>
        <v>1.0268300924398874</v>
      </c>
      <c r="H51" s="13" t="s">
        <v>56</v>
      </c>
      <c r="I51" s="9">
        <v>111</v>
      </c>
      <c r="J51" s="9">
        <v>140</v>
      </c>
      <c r="K51" s="9">
        <v>142</v>
      </c>
      <c r="L51" s="9">
        <v>187</v>
      </c>
      <c r="M51" s="9">
        <v>202</v>
      </c>
      <c r="N51" s="9">
        <v>217</v>
      </c>
      <c r="O51" s="9">
        <v>230</v>
      </c>
      <c r="P51" s="9">
        <v>307</v>
      </c>
      <c r="Q51" s="9">
        <v>380</v>
      </c>
      <c r="R51" s="9">
        <v>462</v>
      </c>
      <c r="S51" s="9">
        <v>552</v>
      </c>
      <c r="T51" s="9">
        <v>636</v>
      </c>
      <c r="U51" s="9">
        <v>707</v>
      </c>
      <c r="V51" s="9">
        <v>803</v>
      </c>
      <c r="W51" s="9">
        <v>1075</v>
      </c>
      <c r="X51" s="9">
        <v>1418</v>
      </c>
      <c r="Y51" s="9">
        <v>1546</v>
      </c>
      <c r="Z51" s="9">
        <v>2084</v>
      </c>
      <c r="AA51" s="9">
        <v>2311</v>
      </c>
      <c r="AB51" s="9">
        <v>2633</v>
      </c>
      <c r="AC51" s="9">
        <v>3018</v>
      </c>
      <c r="AD51" s="9">
        <v>3094</v>
      </c>
      <c r="AE51" s="9">
        <v>3246</v>
      </c>
      <c r="AF51" s="9">
        <v>3660</v>
      </c>
      <c r="AG51" s="9">
        <v>3764</v>
      </c>
      <c r="AH51" s="9">
        <v>3870</v>
      </c>
      <c r="AI51" s="9">
        <v>4076</v>
      </c>
      <c r="AJ51" s="9">
        <v>4195</v>
      </c>
      <c r="AK51" s="9">
        <v>4428</v>
      </c>
      <c r="AL51" s="9">
        <v>4648</v>
      </c>
      <c r="AM51" s="9">
        <v>4932</v>
      </c>
      <c r="AN51" s="9">
        <v>5223</v>
      </c>
      <c r="AO51" s="9">
        <v>5453</v>
      </c>
      <c r="AP51" s="9">
        <v>5660</v>
      </c>
      <c r="AQ51" s="9">
        <v>5878</v>
      </c>
      <c r="AR51" s="9">
        <v>6087</v>
      </c>
      <c r="AS51" s="9">
        <v>6259</v>
      </c>
      <c r="AT51" s="9">
        <v>6459</v>
      </c>
      <c r="AU51" s="9">
        <v>6599</v>
      </c>
      <c r="AV51" s="9">
        <v>6710</v>
      </c>
    </row>
    <row r="52" spans="1:53" x14ac:dyDescent="0.25">
      <c r="A52" s="9">
        <f t="shared" si="7"/>
        <v>51</v>
      </c>
      <c r="B52" s="9">
        <f t="array" ref="B52">IF(C52="",0,IF(OR(C52=Country_Comparison!$S$19:$S$38),1,0))</f>
        <v>0</v>
      </c>
      <c r="C52" s="9" t="str">
        <f t="shared" si="12"/>
        <v>Serbia</v>
      </c>
      <c r="D52" s="6">
        <f t="shared" si="13"/>
        <v>6630</v>
      </c>
      <c r="E52" s="6">
        <f>IF(COUNTIF(I52:XFD52,"&gt;"&amp;0)=0,,HLOOKUP(COUNTIF(I52:XFD52,"&gt;"&amp;0)-1,I$1:XFD52,A52+1,FALSE))</f>
        <v>6630</v>
      </c>
      <c r="F52" s="7">
        <f>IF(COUNTIF(I52:XFD52,"&gt;"&amp;0)=0,,HLOOKUP(COUNTIF(I52:XFD52,"&gt;"&amp;0)-MIN($F$1+1,COUNTIF(I52:XFD52,"&gt;"&amp;0)),I$1:XFD52,A52+1,FALSE))</f>
        <v>5690</v>
      </c>
      <c r="G52" s="8">
        <f t="shared" si="14"/>
        <v>1.031051248342242</v>
      </c>
      <c r="H52" s="13" t="s">
        <v>161</v>
      </c>
      <c r="I52" s="9">
        <v>103</v>
      </c>
      <c r="J52" s="9">
        <v>135</v>
      </c>
      <c r="K52" s="9">
        <v>171</v>
      </c>
      <c r="L52" s="9">
        <v>222</v>
      </c>
      <c r="M52" s="9">
        <v>249</v>
      </c>
      <c r="N52" s="9">
        <v>303</v>
      </c>
      <c r="O52" s="9">
        <v>384</v>
      </c>
      <c r="P52" s="9">
        <v>384</v>
      </c>
      <c r="Q52" s="9">
        <v>457</v>
      </c>
      <c r="R52" s="9">
        <v>659</v>
      </c>
      <c r="S52" s="9">
        <v>741</v>
      </c>
      <c r="T52" s="9">
        <v>785</v>
      </c>
      <c r="U52" s="9">
        <v>900</v>
      </c>
      <c r="V52" s="9">
        <v>1060</v>
      </c>
      <c r="W52" s="9">
        <v>1171</v>
      </c>
      <c r="X52" s="9">
        <v>1476</v>
      </c>
      <c r="Y52" s="9">
        <v>1624</v>
      </c>
      <c r="Z52" s="9">
        <v>1908</v>
      </c>
      <c r="AA52" s="9">
        <v>2200</v>
      </c>
      <c r="AB52" s="9">
        <v>2447</v>
      </c>
      <c r="AC52" s="9">
        <v>2666</v>
      </c>
      <c r="AD52" s="9">
        <v>2867</v>
      </c>
      <c r="AE52" s="9">
        <v>3105</v>
      </c>
      <c r="AF52" s="9">
        <v>3380</v>
      </c>
      <c r="AG52" s="9">
        <v>3630</v>
      </c>
      <c r="AH52" s="9">
        <v>4054</v>
      </c>
      <c r="AI52" s="9">
        <v>4465</v>
      </c>
      <c r="AJ52" s="9">
        <v>4873</v>
      </c>
      <c r="AK52" s="9">
        <v>5318</v>
      </c>
      <c r="AL52" s="9">
        <v>5690</v>
      </c>
      <c r="AM52" s="9">
        <v>5994</v>
      </c>
      <c r="AN52" s="9">
        <v>6318</v>
      </c>
      <c r="AO52" s="9">
        <v>6630</v>
      </c>
      <c r="AP52" s="9">
        <v>6630</v>
      </c>
      <c r="AQ52" s="9">
        <v>6630</v>
      </c>
    </row>
    <row r="53" spans="1:53" x14ac:dyDescent="0.25">
      <c r="A53" s="9">
        <f t="shared" si="7"/>
        <v>52</v>
      </c>
      <c r="B53" s="9">
        <f t="array" ref="B53">IF(C53="",0,IF(OR(C53=Country_Comparison!$S$19:$S$38),1,0))</f>
        <v>0</v>
      </c>
      <c r="C53" s="9" t="str">
        <f t="shared" si="12"/>
        <v>Ukraine</v>
      </c>
      <c r="D53" s="6">
        <f t="shared" si="13"/>
        <v>6592</v>
      </c>
      <c r="E53" s="6">
        <f>IF(COUNTIF(I53:XFD53,"&gt;"&amp;0)=0,,HLOOKUP(COUNTIF(I53:XFD53,"&gt;"&amp;0)-1,I$1:XFD53,A53+1,FALSE))</f>
        <v>6592</v>
      </c>
      <c r="F53" s="7">
        <f>IF(COUNTIF(I53:XFD53,"&gt;"&amp;0)=0,,HLOOKUP(COUNTIF(I53:XFD53,"&gt;"&amp;0)-MIN($F$1+1,COUNTIF(I53:XFD53,"&gt;"&amp;0)),I$1:XFD53,A53+1,FALSE))</f>
        <v>4662</v>
      </c>
      <c r="G53" s="8">
        <f t="shared" si="14"/>
        <v>1.0717388794754894</v>
      </c>
      <c r="H53" s="13" t="s">
        <v>129</v>
      </c>
      <c r="I53" s="9">
        <v>145</v>
      </c>
      <c r="J53" s="9">
        <v>196</v>
      </c>
      <c r="K53" s="9">
        <v>310</v>
      </c>
      <c r="L53" s="9">
        <v>356</v>
      </c>
      <c r="M53" s="9">
        <v>475</v>
      </c>
      <c r="N53" s="9">
        <v>548</v>
      </c>
      <c r="O53" s="9">
        <v>645</v>
      </c>
      <c r="P53" s="9">
        <v>794</v>
      </c>
      <c r="Q53" s="9">
        <v>897</v>
      </c>
      <c r="R53" s="9">
        <v>1072</v>
      </c>
      <c r="S53" s="9">
        <v>1225</v>
      </c>
      <c r="T53" s="9">
        <v>1308</v>
      </c>
      <c r="U53" s="9">
        <v>1319</v>
      </c>
      <c r="V53" s="9">
        <v>1462</v>
      </c>
      <c r="W53" s="9">
        <v>1668</v>
      </c>
      <c r="X53" s="9">
        <v>1892</v>
      </c>
      <c r="Y53" s="9">
        <v>2203</v>
      </c>
      <c r="Z53" s="9">
        <v>2511</v>
      </c>
      <c r="AA53" s="9">
        <v>2777</v>
      </c>
      <c r="AB53" s="9">
        <v>3102</v>
      </c>
      <c r="AC53" s="9">
        <v>3372</v>
      </c>
      <c r="AD53" s="9">
        <v>3764</v>
      </c>
      <c r="AE53" s="9">
        <v>4161</v>
      </c>
      <c r="AF53" s="9">
        <v>4662</v>
      </c>
      <c r="AG53" s="9">
        <v>5106</v>
      </c>
      <c r="AH53" s="9">
        <v>5449</v>
      </c>
      <c r="AI53" s="9">
        <v>5710</v>
      </c>
      <c r="AJ53" s="9">
        <v>6125</v>
      </c>
      <c r="AK53" s="9">
        <v>6592</v>
      </c>
    </row>
    <row r="54" spans="1:53" x14ac:dyDescent="0.25">
      <c r="A54" s="9">
        <f t="shared" si="7"/>
        <v>53</v>
      </c>
      <c r="B54" s="9">
        <f t="array" ref="B54">IF(C54="",0,IF(OR(C54=Country_Comparison!$S$19:$S$38),1,0))</f>
        <v>0</v>
      </c>
      <c r="C54" s="9" t="str">
        <f t="shared" si="12"/>
        <v>Australia</v>
      </c>
      <c r="D54" s="6">
        <f t="shared" si="13"/>
        <v>6547</v>
      </c>
      <c r="E54" s="6">
        <f>IF(COUNTIF(I54:XFD54,"&gt;"&amp;0)=0,,HLOOKUP(COUNTIF(I54:XFD54,"&gt;"&amp;0)-1,I$1:XFD54,A54+1,FALSE))</f>
        <v>6547</v>
      </c>
      <c r="F54" s="7">
        <f>IF(COUNTIF(I54:XFD54,"&gt;"&amp;0)=0,,HLOOKUP(COUNTIF(I54:XFD54,"&gt;"&amp;0)-MIN($F$1+1,COUNTIF(I54:XFD54,"&gt;"&amp;0)),I$1:XFD54,A54+1,FALSE))</f>
        <v>6522</v>
      </c>
      <c r="G54" s="8">
        <f t="shared" si="14"/>
        <v>1.0007654632359304</v>
      </c>
      <c r="H54" s="13" t="s">
        <v>48</v>
      </c>
      <c r="I54" s="9">
        <v>107</v>
      </c>
      <c r="J54" s="9">
        <v>128</v>
      </c>
      <c r="K54" s="9">
        <v>128</v>
      </c>
      <c r="L54" s="9">
        <v>200</v>
      </c>
      <c r="M54" s="9">
        <v>250</v>
      </c>
      <c r="N54" s="9">
        <v>297</v>
      </c>
      <c r="O54" s="9">
        <v>377</v>
      </c>
      <c r="P54" s="9">
        <v>452</v>
      </c>
      <c r="Q54" s="9">
        <v>568</v>
      </c>
      <c r="R54" s="9">
        <v>681</v>
      </c>
      <c r="S54" s="9">
        <v>791</v>
      </c>
      <c r="T54" s="9">
        <v>1071</v>
      </c>
      <c r="U54" s="9">
        <v>1549</v>
      </c>
      <c r="V54" s="9">
        <v>1682</v>
      </c>
      <c r="W54" s="9">
        <v>2044</v>
      </c>
      <c r="X54" s="9">
        <v>2364</v>
      </c>
      <c r="Y54" s="9">
        <v>2810</v>
      </c>
      <c r="Z54" s="9">
        <v>3143</v>
      </c>
      <c r="AA54" s="9">
        <v>3640</v>
      </c>
      <c r="AB54" s="9">
        <v>3984</v>
      </c>
      <c r="AC54" s="9">
        <v>4361</v>
      </c>
      <c r="AD54" s="9">
        <v>4559</v>
      </c>
      <c r="AE54" s="9">
        <v>4862</v>
      </c>
      <c r="AF54" s="9">
        <v>5116</v>
      </c>
      <c r="AG54" s="9">
        <v>5330</v>
      </c>
      <c r="AH54" s="9">
        <v>5550</v>
      </c>
      <c r="AI54" s="9">
        <v>5687</v>
      </c>
      <c r="AJ54" s="9">
        <v>5797</v>
      </c>
      <c r="AK54" s="9">
        <v>5895</v>
      </c>
      <c r="AL54" s="9">
        <v>6010</v>
      </c>
      <c r="AM54" s="9">
        <v>6108</v>
      </c>
      <c r="AN54" s="9">
        <v>6215</v>
      </c>
      <c r="AO54" s="9">
        <v>6303</v>
      </c>
      <c r="AP54" s="9">
        <v>6315</v>
      </c>
      <c r="AQ54" s="9">
        <v>6351</v>
      </c>
      <c r="AR54" s="9">
        <v>6415</v>
      </c>
      <c r="AS54" s="9">
        <v>6440</v>
      </c>
      <c r="AT54" s="9">
        <v>6462</v>
      </c>
      <c r="AU54" s="9">
        <v>6522</v>
      </c>
      <c r="AV54" s="9">
        <v>6547</v>
      </c>
      <c r="AW54" s="9">
        <v>6547</v>
      </c>
      <c r="AX54" s="9">
        <v>6547</v>
      </c>
      <c r="AY54" s="9">
        <v>6547</v>
      </c>
      <c r="AZ54" s="9">
        <v>6547</v>
      </c>
    </row>
    <row r="55" spans="1:53" x14ac:dyDescent="0.25">
      <c r="A55" s="9">
        <f t="shared" si="7"/>
        <v>54</v>
      </c>
      <c r="B55" s="9">
        <f t="array" ref="B55">IF(C55="",0,IF(OR(C55=Country_Comparison!$S$19:$S$38),1,0))</f>
        <v>0</v>
      </c>
      <c r="C55" s="9" t="str">
        <f t="shared" si="12"/>
        <v>Malaysia</v>
      </c>
      <c r="D55" s="6">
        <f t="shared" si="13"/>
        <v>5532</v>
      </c>
      <c r="E55" s="6">
        <f>IF(COUNTIF(I55:XFD55,"&gt;"&amp;0)=0,,HLOOKUP(COUNTIF(I55:XFD55,"&gt;"&amp;0)-1,I$1:XFD55,A55+1,FALSE))</f>
        <v>5532</v>
      </c>
      <c r="F55" s="7">
        <f>IF(COUNTIF(I55:XFD55,"&gt;"&amp;0)=0,,HLOOKUP(COUNTIF(I55:XFD55,"&gt;"&amp;0)-MIN($F$1+1,COUNTIF(I55:XFD55,"&gt;"&amp;0)),I$1:XFD55,A55+1,FALSE))</f>
        <v>5251</v>
      </c>
      <c r="G55" s="8">
        <f t="shared" si="14"/>
        <v>1.0104807177904538</v>
      </c>
      <c r="H55" s="13" t="s">
        <v>43</v>
      </c>
      <c r="I55" s="9">
        <v>117</v>
      </c>
      <c r="J55" s="9">
        <v>129</v>
      </c>
      <c r="K55" s="9">
        <v>149</v>
      </c>
      <c r="L55" s="9">
        <v>149</v>
      </c>
      <c r="M55" s="9">
        <v>197</v>
      </c>
      <c r="N55" s="9">
        <v>238</v>
      </c>
      <c r="O55" s="9">
        <v>428</v>
      </c>
      <c r="P55" s="9">
        <v>566</v>
      </c>
      <c r="Q55" s="9">
        <v>673</v>
      </c>
      <c r="R55" s="9">
        <v>790</v>
      </c>
      <c r="S55" s="9">
        <v>900</v>
      </c>
      <c r="T55" s="9">
        <v>1030</v>
      </c>
      <c r="U55" s="9">
        <v>1183</v>
      </c>
      <c r="V55" s="9">
        <v>1306</v>
      </c>
      <c r="W55" s="9">
        <v>1518</v>
      </c>
      <c r="X55" s="9">
        <v>1624</v>
      </c>
      <c r="Y55" s="9">
        <v>1796</v>
      </c>
      <c r="Z55" s="9">
        <v>2031</v>
      </c>
      <c r="AA55" s="9">
        <v>2161</v>
      </c>
      <c r="AB55" s="9">
        <v>2320</v>
      </c>
      <c r="AC55" s="9">
        <v>2470</v>
      </c>
      <c r="AD55" s="9">
        <v>2626</v>
      </c>
      <c r="AE55" s="9">
        <v>2766</v>
      </c>
      <c r="AF55" s="9">
        <v>2908</v>
      </c>
      <c r="AG55" s="9">
        <v>3116</v>
      </c>
      <c r="AH55" s="9">
        <v>3333</v>
      </c>
      <c r="AI55" s="9">
        <v>3483</v>
      </c>
      <c r="AJ55" s="9">
        <v>3662</v>
      </c>
      <c r="AK55" s="9">
        <v>3793</v>
      </c>
      <c r="AL55" s="9">
        <v>3963</v>
      </c>
      <c r="AM55" s="9">
        <v>4119</v>
      </c>
      <c r="AN55" s="9">
        <v>4228</v>
      </c>
      <c r="AO55" s="9">
        <v>4346</v>
      </c>
      <c r="AP55" s="9">
        <v>4530</v>
      </c>
      <c r="AQ55" s="9">
        <v>4683</v>
      </c>
      <c r="AR55" s="9">
        <v>4817</v>
      </c>
      <c r="AS55" s="9">
        <v>4987</v>
      </c>
      <c r="AT55" s="9">
        <v>5072</v>
      </c>
      <c r="AU55" s="9">
        <v>5182</v>
      </c>
      <c r="AV55" s="9">
        <v>5251</v>
      </c>
      <c r="AW55" s="9">
        <v>5305</v>
      </c>
      <c r="AX55" s="9">
        <v>5389</v>
      </c>
      <c r="AY55" s="9">
        <v>5425</v>
      </c>
      <c r="AZ55" s="9">
        <v>5482</v>
      </c>
      <c r="BA55" s="9">
        <v>5532</v>
      </c>
    </row>
    <row r="56" spans="1:53" x14ac:dyDescent="0.25">
      <c r="A56" s="9">
        <f t="shared" si="7"/>
        <v>55</v>
      </c>
      <c r="B56" s="9">
        <f t="array" ref="B56">IF(C56="",0,IF(OR(C56=Country_Comparison!$S$19:$S$38),1,0))</f>
        <v>0</v>
      </c>
      <c r="C56" s="9" t="str">
        <f t="shared" si="12"/>
        <v>Dominican Republic</v>
      </c>
      <c r="D56" s="6">
        <f t="shared" si="13"/>
        <v>5300</v>
      </c>
      <c r="E56" s="6">
        <f>IF(COUNTIF(I56:XFD56,"&gt;"&amp;0)=0,,HLOOKUP(COUNTIF(I56:XFD56,"&gt;"&amp;0)-1,I$1:XFD56,A56+1,FALSE))</f>
        <v>5300</v>
      </c>
      <c r="F56" s="7">
        <f>IF(COUNTIF(I56:XFD56,"&gt;"&amp;0)=0,,HLOOKUP(COUNTIF(I56:XFD56,"&gt;"&amp;0)-MIN($F$1+1,COUNTIF(I56:XFD56,"&gt;"&amp;0)),I$1:XFD56,A56+1,FALSE))</f>
        <v>4126</v>
      </c>
      <c r="G56" s="8">
        <f t="shared" si="14"/>
        <v>1.0513548662367753</v>
      </c>
      <c r="H56" s="13" t="s">
        <v>106</v>
      </c>
      <c r="I56" s="9">
        <v>112</v>
      </c>
      <c r="J56" s="9">
        <v>202</v>
      </c>
      <c r="K56" s="9">
        <v>245</v>
      </c>
      <c r="L56" s="9">
        <v>312</v>
      </c>
      <c r="M56" s="9">
        <v>392</v>
      </c>
      <c r="N56" s="9">
        <v>488</v>
      </c>
      <c r="O56" s="9">
        <v>581</v>
      </c>
      <c r="P56" s="9">
        <v>719</v>
      </c>
      <c r="Q56" s="9">
        <v>859</v>
      </c>
      <c r="R56" s="9">
        <v>901</v>
      </c>
      <c r="S56" s="9">
        <v>1109</v>
      </c>
      <c r="T56" s="9">
        <v>1284</v>
      </c>
      <c r="U56" s="9">
        <v>1380</v>
      </c>
      <c r="V56" s="9">
        <v>1488</v>
      </c>
      <c r="W56" s="9">
        <v>1488</v>
      </c>
      <c r="X56" s="9">
        <v>1745</v>
      </c>
      <c r="Y56" s="9">
        <v>1828</v>
      </c>
      <c r="Z56" s="9">
        <v>1956</v>
      </c>
      <c r="AA56" s="9">
        <v>2111</v>
      </c>
      <c r="AB56" s="9">
        <v>2349</v>
      </c>
      <c r="AC56" s="9">
        <v>2620</v>
      </c>
      <c r="AD56" s="9">
        <v>2759</v>
      </c>
      <c r="AE56" s="9">
        <v>2967</v>
      </c>
      <c r="AF56" s="9">
        <v>3167</v>
      </c>
      <c r="AG56" s="9">
        <v>3286</v>
      </c>
      <c r="AH56" s="9">
        <v>3614</v>
      </c>
      <c r="AI56" s="9">
        <v>3755</v>
      </c>
      <c r="AJ56" s="9">
        <v>4126</v>
      </c>
      <c r="AK56" s="9">
        <v>4335</v>
      </c>
      <c r="AL56" s="9">
        <v>4680</v>
      </c>
      <c r="AM56" s="9">
        <v>4964</v>
      </c>
      <c r="AN56" s="9">
        <v>5044</v>
      </c>
      <c r="AO56" s="9">
        <v>5300</v>
      </c>
    </row>
    <row r="57" spans="1:53" x14ac:dyDescent="0.25">
      <c r="A57" s="9">
        <f t="shared" si="7"/>
        <v>56</v>
      </c>
      <c r="B57" s="9">
        <f t="array" ref="B57">IF(C57="",0,IF(OR(C57=Country_Comparison!$S$19:$S$38),1,0))</f>
        <v>0</v>
      </c>
      <c r="C57" s="9" t="str">
        <f t="shared" si="12"/>
        <v>Panama</v>
      </c>
      <c r="D57" s="6">
        <f t="shared" si="13"/>
        <v>4821</v>
      </c>
      <c r="E57" s="6">
        <f>IF(COUNTIF(I57:XFD57,"&gt;"&amp;0)=0,,HLOOKUP(COUNTIF(I57:XFD57,"&gt;"&amp;0)-1,I$1:XFD57,A57+1,FALSE))</f>
        <v>4821</v>
      </c>
      <c r="F57" s="7">
        <f>IF(COUNTIF(I57:XFD57,"&gt;"&amp;0)=0,,HLOOKUP(COUNTIF(I57:XFD57,"&gt;"&amp;0)-MIN($F$1+1,COUNTIF(I57:XFD57,"&gt;"&amp;0)),I$1:XFD57,A57+1,FALSE))</f>
        <v>4016</v>
      </c>
      <c r="G57" s="8">
        <f t="shared" si="14"/>
        <v>1.0372147531593519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  <c r="Q57" s="9">
        <v>674</v>
      </c>
      <c r="R57" s="9">
        <v>786</v>
      </c>
      <c r="S57" s="9">
        <v>901</v>
      </c>
      <c r="T57" s="9">
        <v>989</v>
      </c>
      <c r="U57" s="9">
        <v>1181</v>
      </c>
      <c r="V57" s="9">
        <v>1181</v>
      </c>
      <c r="W57" s="9">
        <v>1317</v>
      </c>
      <c r="X57" s="9">
        <v>1475</v>
      </c>
      <c r="Y57" s="9">
        <v>1673</v>
      </c>
      <c r="Z57" s="9">
        <v>1801</v>
      </c>
      <c r="AA57" s="9">
        <v>1988</v>
      </c>
      <c r="AB57" s="9">
        <v>2100</v>
      </c>
      <c r="AC57" s="9">
        <v>2249</v>
      </c>
      <c r="AD57" s="9">
        <v>2528</v>
      </c>
      <c r="AE57" s="9">
        <v>2752</v>
      </c>
      <c r="AF57" s="9">
        <v>2974</v>
      </c>
      <c r="AG57" s="9">
        <v>3234</v>
      </c>
      <c r="AH57" s="9">
        <v>3400</v>
      </c>
      <c r="AI57" s="9">
        <v>3472</v>
      </c>
      <c r="AJ57" s="9">
        <v>3574</v>
      </c>
      <c r="AK57" s="9">
        <v>3751</v>
      </c>
      <c r="AL57" s="9">
        <v>4016</v>
      </c>
      <c r="AM57" s="9">
        <v>4210</v>
      </c>
      <c r="AN57" s="9">
        <v>4273</v>
      </c>
      <c r="AO57" s="9">
        <v>4467</v>
      </c>
      <c r="AP57" s="9">
        <v>4658</v>
      </c>
      <c r="AQ57" s="9">
        <v>4821</v>
      </c>
    </row>
    <row r="58" spans="1:53" x14ac:dyDescent="0.25">
      <c r="A58" s="9">
        <f t="shared" si="7"/>
        <v>57</v>
      </c>
      <c r="B58" s="9">
        <f t="array" ref="B58">IF(C58="",0,IF(OR(C58=Country_Comparison!$S$19:$S$38),1,0))</f>
        <v>0</v>
      </c>
      <c r="C58" s="9" t="str">
        <f t="shared" si="12"/>
        <v>Colombia</v>
      </c>
      <c r="D58" s="6">
        <f t="shared" si="13"/>
        <v>4356</v>
      </c>
      <c r="E58" s="6">
        <f>IF(COUNTIF(I58:XFD58,"&gt;"&amp;0)=0,,HLOOKUP(COUNTIF(I58:XFD58,"&gt;"&amp;0)-1,I$1:XFD58,A58+1,FALSE))</f>
        <v>4356</v>
      </c>
      <c r="F58" s="7">
        <f>IF(COUNTIF(I58:XFD58,"&gt;"&amp;0)=0,,HLOOKUP(COUNTIF(I58:XFD58,"&gt;"&amp;0)-MIN($F$1+1,COUNTIF(I58:XFD58,"&gt;"&amp;0)),I$1:XFD58,A58+1,FALSE))</f>
        <v>3439</v>
      </c>
      <c r="G58" s="8">
        <f t="shared" si="14"/>
        <v>1.0484099622135734</v>
      </c>
      <c r="H58" s="13" t="s">
        <v>158</v>
      </c>
      <c r="I58" s="9">
        <v>102</v>
      </c>
      <c r="J58" s="9">
        <v>128</v>
      </c>
      <c r="K58" s="9">
        <v>196</v>
      </c>
      <c r="L58" s="9">
        <v>231</v>
      </c>
      <c r="M58" s="9">
        <v>277</v>
      </c>
      <c r="N58" s="9">
        <v>378</v>
      </c>
      <c r="O58" s="9">
        <v>470</v>
      </c>
      <c r="P58" s="9">
        <v>491</v>
      </c>
      <c r="Q58" s="9">
        <v>539</v>
      </c>
      <c r="R58" s="9">
        <v>608</v>
      </c>
      <c r="S58" s="9">
        <v>702</v>
      </c>
      <c r="T58" s="9">
        <v>798</v>
      </c>
      <c r="U58" s="9">
        <v>906</v>
      </c>
      <c r="V58" s="9">
        <v>1065</v>
      </c>
      <c r="W58" s="9">
        <v>1161</v>
      </c>
      <c r="X58" s="9">
        <v>1267</v>
      </c>
      <c r="Y58" s="9">
        <v>1406</v>
      </c>
      <c r="Z58" s="9">
        <v>1485</v>
      </c>
      <c r="AA58" s="9">
        <v>1579</v>
      </c>
      <c r="AB58" s="9">
        <v>1780</v>
      </c>
      <c r="AC58" s="9">
        <v>2054</v>
      </c>
      <c r="AD58" s="9">
        <v>2223</v>
      </c>
      <c r="AE58" s="9">
        <v>2473</v>
      </c>
      <c r="AF58" s="9">
        <v>2709</v>
      </c>
      <c r="AG58" s="9">
        <v>2776</v>
      </c>
      <c r="AH58" s="9">
        <v>2852</v>
      </c>
      <c r="AI58" s="9">
        <v>2979</v>
      </c>
      <c r="AJ58" s="9">
        <v>3105</v>
      </c>
      <c r="AK58" s="9">
        <v>3233</v>
      </c>
      <c r="AL58" s="9">
        <v>3439</v>
      </c>
      <c r="AM58" s="9">
        <v>3439</v>
      </c>
      <c r="AN58" s="9">
        <v>3792</v>
      </c>
      <c r="AO58" s="9">
        <v>3977</v>
      </c>
      <c r="AP58" s="9">
        <v>4149</v>
      </c>
      <c r="AQ58" s="9">
        <v>4356</v>
      </c>
    </row>
    <row r="59" spans="1:53" x14ac:dyDescent="0.25">
      <c r="A59" s="9">
        <f t="shared" si="7"/>
        <v>58</v>
      </c>
      <c r="B59" s="9">
        <f t="array" ref="B59">IF(C59="",0,IF(OR(C59=Country_Comparison!$S$19:$S$38),1,0))</f>
        <v>0</v>
      </c>
      <c r="C59" s="9" t="str">
        <f t="shared" si="12"/>
        <v>Finland</v>
      </c>
      <c r="D59" s="6">
        <f t="shared" si="13"/>
        <v>4129</v>
      </c>
      <c r="E59" s="6">
        <f>IF(COUNTIF(I59:XFD59,"&gt;"&amp;0)=0,,HLOOKUP(COUNTIF(I59:XFD59,"&gt;"&amp;0)-1,I$1:XFD59,A59+1,FALSE))</f>
        <v>4129</v>
      </c>
      <c r="F59" s="7">
        <f>IF(COUNTIF(I59:XFD59,"&gt;"&amp;0)=0,,HLOOKUP(COUNTIF(I59:XFD59,"&gt;"&amp;0)-MIN($F$1+1,COUNTIF(I59:XFD59,"&gt;"&amp;0)),I$1:XFD59,A59+1,FALSE))</f>
        <v>3489</v>
      </c>
      <c r="G59" s="8">
        <f t="shared" si="14"/>
        <v>1.0342577471618761</v>
      </c>
      <c r="H59" s="13" t="s">
        <v>54</v>
      </c>
      <c r="I59" s="9">
        <v>155</v>
      </c>
      <c r="J59" s="9">
        <v>225</v>
      </c>
      <c r="K59" s="9">
        <v>244</v>
      </c>
      <c r="L59" s="9">
        <v>277</v>
      </c>
      <c r="M59" s="9">
        <v>321</v>
      </c>
      <c r="N59" s="9">
        <v>336</v>
      </c>
      <c r="O59" s="9">
        <v>400</v>
      </c>
      <c r="P59" s="9">
        <v>450</v>
      </c>
      <c r="Q59" s="9">
        <v>523</v>
      </c>
      <c r="R59" s="9">
        <v>626</v>
      </c>
      <c r="S59" s="9">
        <v>700</v>
      </c>
      <c r="T59" s="9">
        <v>792</v>
      </c>
      <c r="U59" s="9">
        <v>880</v>
      </c>
      <c r="V59" s="9">
        <v>958</v>
      </c>
      <c r="W59" s="9">
        <v>1041</v>
      </c>
      <c r="X59" s="9">
        <v>1167</v>
      </c>
      <c r="Y59" s="9">
        <v>1240</v>
      </c>
      <c r="Z59" s="9">
        <v>1352</v>
      </c>
      <c r="AA59" s="9">
        <v>1418</v>
      </c>
      <c r="AB59" s="9">
        <v>1446</v>
      </c>
      <c r="AC59" s="9">
        <v>1518</v>
      </c>
      <c r="AD59" s="9">
        <v>1615</v>
      </c>
      <c r="AE59" s="9">
        <v>1882</v>
      </c>
      <c r="AF59" s="9">
        <v>1927</v>
      </c>
      <c r="AG59" s="9">
        <v>2176</v>
      </c>
      <c r="AH59" s="9">
        <v>2308</v>
      </c>
      <c r="AI59" s="9">
        <v>2487</v>
      </c>
      <c r="AJ59" s="9">
        <v>2605</v>
      </c>
      <c r="AK59" s="9">
        <v>2769</v>
      </c>
      <c r="AL59" s="9">
        <v>2905</v>
      </c>
      <c r="AM59" s="9">
        <v>2974</v>
      </c>
      <c r="AN59" s="9">
        <v>3064</v>
      </c>
      <c r="AO59" s="9">
        <v>3161</v>
      </c>
      <c r="AP59" s="9">
        <v>3237</v>
      </c>
      <c r="AQ59" s="9">
        <v>3369</v>
      </c>
      <c r="AR59" s="9">
        <v>3489</v>
      </c>
      <c r="AS59" s="9">
        <v>3681</v>
      </c>
      <c r="AT59" s="9">
        <v>3783</v>
      </c>
      <c r="AU59" s="9">
        <v>3868</v>
      </c>
      <c r="AV59" s="9">
        <v>4014</v>
      </c>
      <c r="AW59" s="9">
        <v>4129</v>
      </c>
    </row>
    <row r="60" spans="1:53" x14ac:dyDescent="0.25">
      <c r="A60" s="9">
        <f t="shared" si="7"/>
        <v>59</v>
      </c>
      <c r="B60" s="9">
        <f t="array" ref="B60">IF(C60="",0,IF(OR(C60=Country_Comparison!$S$19:$S$38),1,0))</f>
        <v>0</v>
      </c>
      <c r="C60" s="9" t="str">
        <f t="shared" si="12"/>
        <v>Bangladesh</v>
      </c>
      <c r="D60" s="6">
        <f t="shared" si="13"/>
        <v>3772</v>
      </c>
      <c r="E60" s="6">
        <f>IF(COUNTIF(I60:XFD60,"&gt;"&amp;0)=0,,HLOOKUP(COUNTIF(I60:XFD60,"&gt;"&amp;0)-1,I$1:XFD60,A60+1,FALSE))</f>
        <v>3772</v>
      </c>
      <c r="F60" s="7">
        <f>IF(COUNTIF(I60:XFD60,"&gt;"&amp;0)=0,,HLOOKUP(COUNTIF(I60:XFD60,"&gt;"&amp;0)-MIN($F$1+1,COUNTIF(I60:XFD60,"&gt;"&amp;0)),I$1:XFD60,A60+1,FALSE))</f>
        <v>1838</v>
      </c>
      <c r="G60" s="8">
        <f t="shared" si="14"/>
        <v>1.1546363756950757</v>
      </c>
      <c r="H60" s="13" t="s">
        <v>202</v>
      </c>
      <c r="I60" s="9">
        <v>123</v>
      </c>
      <c r="J60" s="9">
        <v>164</v>
      </c>
      <c r="K60" s="9">
        <v>218</v>
      </c>
      <c r="L60" s="9">
        <v>330</v>
      </c>
      <c r="M60" s="9">
        <v>424</v>
      </c>
      <c r="N60" s="9">
        <v>482</v>
      </c>
      <c r="O60" s="9">
        <v>621</v>
      </c>
      <c r="P60" s="9">
        <v>803</v>
      </c>
      <c r="Q60" s="9">
        <v>1012</v>
      </c>
      <c r="R60" s="9">
        <v>1231</v>
      </c>
      <c r="S60" s="9">
        <v>1572</v>
      </c>
      <c r="T60" s="9">
        <v>1838</v>
      </c>
      <c r="U60" s="9">
        <v>2144</v>
      </c>
      <c r="V60" s="9">
        <v>2456</v>
      </c>
      <c r="W60" s="9">
        <v>2948</v>
      </c>
      <c r="X60" s="9">
        <v>3382</v>
      </c>
      <c r="Y60" s="9">
        <v>3772</v>
      </c>
    </row>
    <row r="61" spans="1:53" x14ac:dyDescent="0.25">
      <c r="A61" s="9">
        <f t="shared" si="7"/>
        <v>60</v>
      </c>
      <c r="B61" s="9">
        <f t="array" ref="B61">IF(C61="",0,IF(OR(C61=Country_Comparison!$S$19:$S$38),1,0))</f>
        <v>0</v>
      </c>
      <c r="C61" s="9" t="str">
        <f t="shared" si="12"/>
        <v>Egypt</v>
      </c>
      <c r="D61" s="6">
        <f t="shared" si="13"/>
        <v>3659</v>
      </c>
      <c r="E61" s="6">
        <f>IF(COUNTIF(I61:XFD61,"&gt;"&amp;0)=0,,HLOOKUP(COUNTIF(I61:XFD61,"&gt;"&amp;0)-1,I$1:XFD61,A61+1,FALSE))</f>
        <v>3659</v>
      </c>
      <c r="F61" s="7">
        <f>IF(COUNTIF(I61:XFD61,"&gt;"&amp;0)=0,,HLOOKUP(COUNTIF(I61:XFD61,"&gt;"&amp;0)-MIN($F$1+1,COUNTIF(I61:XFD61,"&gt;"&amp;0)),I$1:XFD61,A61+1,FALSE))</f>
        <v>2844</v>
      </c>
      <c r="G61" s="8">
        <f t="shared" si="14"/>
        <v>1.0516871401806294</v>
      </c>
      <c r="H61" s="13" t="s">
        <v>65</v>
      </c>
      <c r="I61" s="9">
        <v>109</v>
      </c>
      <c r="J61" s="9">
        <v>110</v>
      </c>
      <c r="K61" s="9">
        <v>150</v>
      </c>
      <c r="L61" s="9">
        <v>196</v>
      </c>
      <c r="M61" s="9">
        <v>196</v>
      </c>
      <c r="N61" s="9">
        <v>256</v>
      </c>
      <c r="O61" s="9">
        <v>285</v>
      </c>
      <c r="P61" s="9">
        <v>294</v>
      </c>
      <c r="Q61" s="9">
        <v>327</v>
      </c>
      <c r="R61" s="9">
        <v>366</v>
      </c>
      <c r="S61" s="9">
        <v>402</v>
      </c>
      <c r="T61" s="9">
        <v>456</v>
      </c>
      <c r="U61" s="9">
        <v>495</v>
      </c>
      <c r="V61" s="9">
        <v>536</v>
      </c>
      <c r="W61" s="9">
        <v>576</v>
      </c>
      <c r="X61" s="9">
        <v>609</v>
      </c>
      <c r="Y61" s="9">
        <v>656</v>
      </c>
      <c r="Z61" s="9">
        <v>710</v>
      </c>
      <c r="AA61" s="9">
        <v>779</v>
      </c>
      <c r="AB61" s="9">
        <v>865</v>
      </c>
      <c r="AC61" s="9">
        <v>985</v>
      </c>
      <c r="AD61" s="9">
        <v>1070</v>
      </c>
      <c r="AE61" s="9">
        <v>1173</v>
      </c>
      <c r="AF61" s="9">
        <v>1322</v>
      </c>
      <c r="AG61" s="9">
        <v>1450</v>
      </c>
      <c r="AH61" s="9">
        <v>1560</v>
      </c>
      <c r="AI61" s="9">
        <v>1699</v>
      </c>
      <c r="AJ61" s="9">
        <v>1794</v>
      </c>
      <c r="AK61" s="9">
        <v>1939</v>
      </c>
      <c r="AL61" s="9">
        <v>2065</v>
      </c>
      <c r="AM61" s="9">
        <v>2190</v>
      </c>
      <c r="AN61" s="9">
        <v>2350</v>
      </c>
      <c r="AO61" s="9">
        <v>2505</v>
      </c>
      <c r="AP61" s="9">
        <v>2673</v>
      </c>
      <c r="AQ61" s="9">
        <v>2844</v>
      </c>
      <c r="AR61" s="9">
        <v>3032</v>
      </c>
      <c r="AS61" s="9">
        <v>3144</v>
      </c>
      <c r="AT61" s="9">
        <v>3333</v>
      </c>
      <c r="AU61" s="9">
        <v>3490</v>
      </c>
      <c r="AV61" s="9">
        <v>3659</v>
      </c>
    </row>
    <row r="62" spans="1:53" x14ac:dyDescent="0.25">
      <c r="A62" s="9">
        <f t="shared" si="7"/>
        <v>61</v>
      </c>
      <c r="B62" s="9">
        <f t="array" ref="B62">IF(C62="",0,IF(OR(C62=Country_Comparison!$S$19:$S$38),1,0))</f>
        <v>0</v>
      </c>
      <c r="C62" s="9" t="str">
        <f t="shared" si="12"/>
        <v>Luxembourg</v>
      </c>
      <c r="D62" s="6">
        <f t="shared" si="13"/>
        <v>3654</v>
      </c>
      <c r="E62" s="6">
        <f>IF(COUNTIF(I62:XFD62,"&gt;"&amp;0)=0,,HLOOKUP(COUNTIF(I62:XFD62,"&gt;"&amp;0)-1,I$1:XFD62,A62+1,FALSE))</f>
        <v>3654</v>
      </c>
      <c r="F62" s="7">
        <f>IF(COUNTIF(I62:XFD62,"&gt;"&amp;0)=0,,HLOOKUP(COUNTIF(I62:XFD62,"&gt;"&amp;0)-MIN($F$1+1,COUNTIF(I62:XFD62,"&gt;"&amp;0)),I$1:XFD62,A62+1,FALSE))</f>
        <v>3480</v>
      </c>
      <c r="G62" s="8">
        <f t="shared" si="14"/>
        <v>1.0098057976734853</v>
      </c>
      <c r="H62" s="13" t="s">
        <v>99</v>
      </c>
      <c r="I62" s="9">
        <v>140</v>
      </c>
      <c r="J62" s="9">
        <v>203</v>
      </c>
      <c r="K62" s="9">
        <v>335</v>
      </c>
      <c r="L62" s="9">
        <v>484</v>
      </c>
      <c r="M62" s="9">
        <v>670</v>
      </c>
      <c r="N62" s="9">
        <v>798</v>
      </c>
      <c r="O62" s="9">
        <v>875</v>
      </c>
      <c r="P62" s="9">
        <v>1099</v>
      </c>
      <c r="Q62" s="9">
        <v>1333</v>
      </c>
      <c r="R62" s="9">
        <v>1453</v>
      </c>
      <c r="S62" s="9">
        <v>1605</v>
      </c>
      <c r="T62" s="9">
        <v>1831</v>
      </c>
      <c r="U62" s="9">
        <v>1950</v>
      </c>
      <c r="V62" s="9">
        <v>1988</v>
      </c>
      <c r="W62" s="9">
        <v>2178</v>
      </c>
      <c r="X62" s="9">
        <v>2319</v>
      </c>
      <c r="Y62" s="9">
        <v>2487</v>
      </c>
      <c r="Z62" s="9">
        <v>2612</v>
      </c>
      <c r="AA62" s="9">
        <v>2729</v>
      </c>
      <c r="AB62" s="9">
        <v>2804</v>
      </c>
      <c r="AC62" s="9">
        <v>2843</v>
      </c>
      <c r="AD62" s="9">
        <v>2970</v>
      </c>
      <c r="AE62" s="9">
        <v>3034</v>
      </c>
      <c r="AF62" s="9">
        <v>3115</v>
      </c>
      <c r="AG62" s="9">
        <v>3223</v>
      </c>
      <c r="AH62" s="9">
        <v>3270</v>
      </c>
      <c r="AI62" s="9">
        <v>3281</v>
      </c>
      <c r="AJ62" s="9">
        <v>3292</v>
      </c>
      <c r="AK62" s="9">
        <v>3307</v>
      </c>
      <c r="AL62" s="9">
        <v>3373</v>
      </c>
      <c r="AM62" s="9">
        <v>3444</v>
      </c>
      <c r="AN62" s="9">
        <v>3480</v>
      </c>
      <c r="AO62" s="9">
        <v>3537</v>
      </c>
      <c r="AP62" s="9">
        <v>3550</v>
      </c>
      <c r="AQ62" s="9">
        <v>3558</v>
      </c>
      <c r="AR62" s="9">
        <v>3618</v>
      </c>
      <c r="AS62" s="9">
        <v>3654</v>
      </c>
    </row>
    <row r="63" spans="1:53" x14ac:dyDescent="0.25">
      <c r="A63" s="9">
        <f t="shared" si="7"/>
        <v>62</v>
      </c>
      <c r="B63" s="9">
        <f t="array" ref="B63">IF(C63="",0,IF(OR(C63=Country_Comparison!$S$19:$S$38),1,0))</f>
        <v>0</v>
      </c>
      <c r="C63" s="9" t="str">
        <f t="shared" si="12"/>
        <v>South Africa</v>
      </c>
      <c r="D63" s="6">
        <f t="shared" si="13"/>
        <v>3635</v>
      </c>
      <c r="E63" s="6">
        <f>IF(COUNTIF(I63:XFD63,"&gt;"&amp;0)=0,,HLOOKUP(COUNTIF(I63:XFD63,"&gt;"&amp;0)-1,I$1:XFD63,A63+1,FALSE))</f>
        <v>3635</v>
      </c>
      <c r="F63" s="7">
        <f>IF(COUNTIF(I63:XFD63,"&gt;"&amp;0)=0,,HLOOKUP(COUNTIF(I63:XFD63,"&gt;"&amp;0)-MIN($F$1+1,COUNTIF(I63:XFD63,"&gt;"&amp;0)),I$1:XFD63,A63+1,FALSE))</f>
        <v>2783</v>
      </c>
      <c r="G63" s="8">
        <f t="shared" si="14"/>
        <v>1.0548683007130555</v>
      </c>
      <c r="H63" s="13" t="s">
        <v>145</v>
      </c>
      <c r="I63" s="9">
        <v>116</v>
      </c>
      <c r="J63" s="9">
        <v>150</v>
      </c>
      <c r="K63" s="9">
        <v>202</v>
      </c>
      <c r="L63" s="9">
        <v>240</v>
      </c>
      <c r="M63" s="9">
        <v>274</v>
      </c>
      <c r="N63" s="9">
        <v>402</v>
      </c>
      <c r="O63" s="9">
        <v>554</v>
      </c>
      <c r="P63" s="9">
        <v>709</v>
      </c>
      <c r="Q63" s="9">
        <v>927</v>
      </c>
      <c r="R63" s="9">
        <v>1170</v>
      </c>
      <c r="S63" s="9">
        <v>1187</v>
      </c>
      <c r="T63" s="9">
        <v>1280</v>
      </c>
      <c r="U63" s="9">
        <v>1326</v>
      </c>
      <c r="V63" s="9">
        <v>1353</v>
      </c>
      <c r="W63" s="9">
        <v>1380</v>
      </c>
      <c r="X63" s="9">
        <v>1462</v>
      </c>
      <c r="Y63" s="9">
        <v>1505</v>
      </c>
      <c r="Z63" s="9">
        <v>1585</v>
      </c>
      <c r="AA63" s="9">
        <v>1655</v>
      </c>
      <c r="AB63" s="9">
        <v>1686</v>
      </c>
      <c r="AC63" s="9">
        <v>1749</v>
      </c>
      <c r="AD63" s="9">
        <v>1845</v>
      </c>
      <c r="AE63" s="9">
        <v>1934</v>
      </c>
      <c r="AF63" s="9">
        <v>2003</v>
      </c>
      <c r="AG63" s="9">
        <v>2028</v>
      </c>
      <c r="AH63" s="9">
        <v>2173</v>
      </c>
      <c r="AI63" s="9">
        <v>2272</v>
      </c>
      <c r="AJ63" s="9">
        <v>2415</v>
      </c>
      <c r="AK63" s="9">
        <v>2506</v>
      </c>
      <c r="AL63" s="9">
        <v>2605</v>
      </c>
      <c r="AM63" s="9">
        <v>2783</v>
      </c>
      <c r="AN63" s="9">
        <v>3034</v>
      </c>
      <c r="AO63" s="9">
        <v>3158</v>
      </c>
      <c r="AP63" s="9">
        <v>3300</v>
      </c>
      <c r="AQ63" s="9">
        <v>3465</v>
      </c>
      <c r="AR63" s="9">
        <v>3635</v>
      </c>
    </row>
    <row r="64" spans="1:53" x14ac:dyDescent="0.25">
      <c r="A64" s="9">
        <f t="shared" si="7"/>
        <v>63</v>
      </c>
      <c r="B64" s="9">
        <f t="array" ref="B64">IF(C64="",0,IF(OR(C64=Country_Comparison!$S$19:$S$38),1,0))</f>
        <v>0</v>
      </c>
      <c r="C64" s="9" t="str">
        <f t="shared" si="12"/>
        <v>Morocco</v>
      </c>
      <c r="D64" s="6">
        <f t="shared" si="13"/>
        <v>3446</v>
      </c>
      <c r="E64" s="6">
        <f>IF(COUNTIF(I64:XFD64,"&gt;"&amp;0)=0,,HLOOKUP(COUNTIF(I64:XFD64,"&gt;"&amp;0)-1,I$1:XFD64,A64+1,FALSE))</f>
        <v>3446</v>
      </c>
      <c r="F64" s="7">
        <f>IF(COUNTIF(I64:XFD64,"&gt;"&amp;0)=0,,HLOOKUP(COUNTIF(I64:XFD64,"&gt;"&amp;0)-MIN($F$1+1,COUNTIF(I64:XFD64,"&gt;"&amp;0)),I$1:XFD64,A64+1,FALSE))</f>
        <v>2564</v>
      </c>
      <c r="G64" s="8">
        <f t="shared" si="14"/>
        <v>1.0609122166800895</v>
      </c>
      <c r="H64" s="13" t="s">
        <v>112</v>
      </c>
      <c r="I64" s="9">
        <v>115</v>
      </c>
      <c r="J64" s="9">
        <v>143</v>
      </c>
      <c r="K64" s="9">
        <v>170</v>
      </c>
      <c r="L64" s="9">
        <v>225</v>
      </c>
      <c r="M64" s="9">
        <v>275</v>
      </c>
      <c r="N64" s="9">
        <v>345</v>
      </c>
      <c r="O64" s="9">
        <v>402</v>
      </c>
      <c r="P64" s="9">
        <v>479</v>
      </c>
      <c r="Q64" s="9">
        <v>556</v>
      </c>
      <c r="R64" s="9">
        <v>617</v>
      </c>
      <c r="S64" s="9">
        <v>654</v>
      </c>
      <c r="T64" s="9">
        <v>708</v>
      </c>
      <c r="U64" s="9">
        <v>791</v>
      </c>
      <c r="V64" s="9">
        <v>919</v>
      </c>
      <c r="W64" s="9">
        <v>1021</v>
      </c>
      <c r="X64" s="9">
        <v>1120</v>
      </c>
      <c r="Y64" s="9">
        <v>1184</v>
      </c>
      <c r="Z64" s="9">
        <v>1275</v>
      </c>
      <c r="AA64" s="9">
        <v>1374</v>
      </c>
      <c r="AB64" s="9">
        <v>1448</v>
      </c>
      <c r="AC64" s="9">
        <v>1545</v>
      </c>
      <c r="AD64" s="9">
        <v>1661</v>
      </c>
      <c r="AE64" s="9">
        <v>1763</v>
      </c>
      <c r="AF64" s="9">
        <v>1888</v>
      </c>
      <c r="AG64" s="9">
        <v>2024</v>
      </c>
      <c r="AH64" s="9">
        <v>2283</v>
      </c>
      <c r="AI64" s="9">
        <v>2564</v>
      </c>
      <c r="AJ64" s="9">
        <v>2685</v>
      </c>
      <c r="AK64" s="9">
        <v>2855</v>
      </c>
      <c r="AL64" s="9">
        <v>3046</v>
      </c>
      <c r="AM64" s="9">
        <v>3209</v>
      </c>
      <c r="AN64" s="9">
        <v>3446</v>
      </c>
    </row>
    <row r="65" spans="1:52" x14ac:dyDescent="0.25">
      <c r="A65" s="9">
        <f t="shared" si="7"/>
        <v>64</v>
      </c>
      <c r="B65" s="9">
        <f t="array" ref="B65">IF(C65="",0,IF(OR(C65=Country_Comparison!$S$19:$S$38),1,0))</f>
        <v>0</v>
      </c>
      <c r="C65" s="9" t="str">
        <f t="shared" si="12"/>
        <v>Argentina</v>
      </c>
      <c r="D65" s="6">
        <f t="shared" si="13"/>
        <v>3144</v>
      </c>
      <c r="E65" s="6">
        <f>IF(COUNTIF(I65:XFD65,"&gt;"&amp;0)=0,,HLOOKUP(COUNTIF(I65:XFD65,"&gt;"&amp;0)-1,I$1:XFD65,A65+1,FALSE))</f>
        <v>3144</v>
      </c>
      <c r="F65" s="7">
        <f>IF(COUNTIF(I65:XFD65,"&gt;"&amp;0)=0,,HLOOKUP(COUNTIF(I65:XFD65,"&gt;"&amp;0)-MIN($F$1+1,COUNTIF(I65:XFD65,"&gt;"&amp;0)),I$1:XFD65,A65+1,FALSE))</f>
        <v>2669</v>
      </c>
      <c r="G65" s="8">
        <f t="shared" si="14"/>
        <v>1.0333008644495758</v>
      </c>
      <c r="H65" s="13" t="s">
        <v>123</v>
      </c>
      <c r="I65" s="9">
        <v>128</v>
      </c>
      <c r="J65" s="9">
        <v>158</v>
      </c>
      <c r="K65" s="9">
        <v>266</v>
      </c>
      <c r="L65" s="9">
        <v>301</v>
      </c>
      <c r="M65" s="9">
        <v>387</v>
      </c>
      <c r="N65" s="9">
        <v>387</v>
      </c>
      <c r="O65" s="9">
        <v>502</v>
      </c>
      <c r="P65" s="9">
        <v>589</v>
      </c>
      <c r="Q65" s="9">
        <v>690</v>
      </c>
      <c r="R65" s="9">
        <v>745</v>
      </c>
      <c r="S65" s="9">
        <v>820</v>
      </c>
      <c r="T65" s="9">
        <v>1054</v>
      </c>
      <c r="U65" s="9">
        <v>1054</v>
      </c>
      <c r="V65" s="9">
        <v>1133</v>
      </c>
      <c r="W65" s="9">
        <v>1265</v>
      </c>
      <c r="X65" s="9">
        <v>1451</v>
      </c>
      <c r="Y65" s="9">
        <v>1451</v>
      </c>
      <c r="Z65" s="9">
        <v>1554</v>
      </c>
      <c r="AA65" s="9">
        <v>1628</v>
      </c>
      <c r="AB65" s="9">
        <v>1715</v>
      </c>
      <c r="AC65" s="9">
        <v>1795</v>
      </c>
      <c r="AD65" s="9">
        <v>1975</v>
      </c>
      <c r="AE65" s="9">
        <v>1975</v>
      </c>
      <c r="AF65" s="9">
        <v>2142</v>
      </c>
      <c r="AG65" s="9">
        <v>2208</v>
      </c>
      <c r="AH65" s="9">
        <v>2277</v>
      </c>
      <c r="AI65" s="9">
        <v>2443</v>
      </c>
      <c r="AJ65" s="9">
        <v>2571</v>
      </c>
      <c r="AK65" s="9">
        <v>2669</v>
      </c>
      <c r="AL65" s="9">
        <v>2758</v>
      </c>
      <c r="AM65" s="9">
        <v>2839</v>
      </c>
      <c r="AN65" s="9">
        <v>2941</v>
      </c>
      <c r="AO65" s="9">
        <v>3031</v>
      </c>
      <c r="AP65" s="9">
        <v>3144</v>
      </c>
    </row>
    <row r="66" spans="1:52" x14ac:dyDescent="0.25">
      <c r="A66" s="9">
        <f t="shared" si="7"/>
        <v>65</v>
      </c>
      <c r="B66" s="9">
        <f t="array" ref="B66">IF(C66="",0,IF(OR(C66=Country_Comparison!$S$19:$S$38),1,0))</f>
        <v>0</v>
      </c>
      <c r="C66" s="9" t="str">
        <f t="shared" si="12"/>
        <v>Algeria</v>
      </c>
      <c r="D66" s="6">
        <f t="shared" si="13"/>
        <v>2910</v>
      </c>
      <c r="E66" s="6">
        <f>IF(COUNTIF(I66:XFD66,"&gt;"&amp;0)=0,,HLOOKUP(COUNTIF(I66:XFD66,"&gt;"&amp;0)-1,I$1:XFD66,A66+1,FALSE))</f>
        <v>2910</v>
      </c>
      <c r="F66" s="7">
        <f>IF(COUNTIF(I66:XFD66,"&gt;"&amp;0)=0,,HLOOKUP(COUNTIF(I66:XFD66,"&gt;"&amp;0)-MIN($F$1+1,COUNTIF(I66:XFD66,"&gt;"&amp;0)),I$1:XFD66,A66+1,FALSE))</f>
        <v>2418</v>
      </c>
      <c r="G66" s="8">
        <f t="shared" si="14"/>
        <v>1.037737088236204</v>
      </c>
      <c r="H66" s="13" t="s">
        <v>75</v>
      </c>
      <c r="I66" s="9">
        <v>139</v>
      </c>
      <c r="J66" s="9">
        <v>201</v>
      </c>
      <c r="K66" s="9">
        <v>230</v>
      </c>
      <c r="L66" s="9">
        <v>264</v>
      </c>
      <c r="M66" s="9">
        <v>302</v>
      </c>
      <c r="N66" s="9">
        <v>367</v>
      </c>
      <c r="O66" s="9">
        <v>409</v>
      </c>
      <c r="P66" s="9">
        <v>454</v>
      </c>
      <c r="Q66" s="9">
        <v>511</v>
      </c>
      <c r="R66" s="9">
        <v>584</v>
      </c>
      <c r="S66" s="9">
        <v>716</v>
      </c>
      <c r="T66" s="9">
        <v>847</v>
      </c>
      <c r="U66" s="9">
        <v>986</v>
      </c>
      <c r="V66" s="9">
        <v>1171</v>
      </c>
      <c r="W66" s="9">
        <v>1251</v>
      </c>
      <c r="X66" s="9">
        <v>1320</v>
      </c>
      <c r="Y66" s="9">
        <v>1423</v>
      </c>
      <c r="Z66" s="9">
        <v>1468</v>
      </c>
      <c r="AA66" s="9">
        <v>1572</v>
      </c>
      <c r="AB66" s="9">
        <v>1666</v>
      </c>
      <c r="AC66" s="9">
        <v>1761</v>
      </c>
      <c r="AD66" s="9">
        <v>1825</v>
      </c>
      <c r="AE66" s="9">
        <v>1914</v>
      </c>
      <c r="AF66" s="9">
        <v>1983</v>
      </c>
      <c r="AG66" s="9">
        <v>2070</v>
      </c>
      <c r="AH66" s="9">
        <v>2160</v>
      </c>
      <c r="AI66" s="9">
        <v>2268</v>
      </c>
      <c r="AJ66" s="9">
        <v>2418</v>
      </c>
      <c r="AK66" s="9">
        <v>2534</v>
      </c>
      <c r="AL66" s="9">
        <v>2629</v>
      </c>
      <c r="AM66" s="9">
        <v>2718</v>
      </c>
      <c r="AN66" s="9">
        <v>2811</v>
      </c>
      <c r="AO66" s="9">
        <v>2910</v>
      </c>
    </row>
    <row r="67" spans="1:52" x14ac:dyDescent="0.25">
      <c r="A67" s="9">
        <f t="shared" si="7"/>
        <v>66</v>
      </c>
      <c r="B67" s="9">
        <f t="array" ref="B67">IF(C67="",0,IF(OR(C67=Country_Comparison!$S$19:$S$38),1,0))</f>
        <v>0</v>
      </c>
      <c r="C67" s="9" t="str">
        <f t="shared" si="12"/>
        <v>Thailand</v>
      </c>
      <c r="D67" s="6">
        <f t="shared" si="13"/>
        <v>2826</v>
      </c>
      <c r="E67" s="6">
        <f>IF(COUNTIF(I67:XFD67,"&gt;"&amp;0)=0,,HLOOKUP(COUNTIF(I67:XFD67,"&gt;"&amp;0)-1,I$1:XFD67,A67+1,FALSE))</f>
        <v>2826</v>
      </c>
      <c r="F67" s="7">
        <f>IF(COUNTIF(I67:XFD67,"&gt;"&amp;0)=0,,HLOOKUP(COUNTIF(I67:XFD67,"&gt;"&amp;0)-MIN($F$1+1,COUNTIF(I67:XFD67,"&gt;"&amp;0)),I$1:XFD67,A67+1,FALSE))</f>
        <v>2700</v>
      </c>
      <c r="G67" s="8">
        <f t="shared" si="14"/>
        <v>1.0091638354267209</v>
      </c>
      <c r="H67" s="13" t="s">
        <v>35</v>
      </c>
      <c r="I67" s="9">
        <v>114</v>
      </c>
      <c r="J67" s="9">
        <v>147</v>
      </c>
      <c r="K67" s="9">
        <v>177</v>
      </c>
      <c r="L67" s="9">
        <v>212</v>
      </c>
      <c r="M67" s="9">
        <v>272</v>
      </c>
      <c r="N67" s="9">
        <v>322</v>
      </c>
      <c r="O67" s="9">
        <v>411</v>
      </c>
      <c r="P67" s="9">
        <v>599</v>
      </c>
      <c r="Q67" s="9">
        <v>721</v>
      </c>
      <c r="R67" s="9">
        <v>827</v>
      </c>
      <c r="S67" s="9">
        <v>934</v>
      </c>
      <c r="T67" s="9">
        <v>1045</v>
      </c>
      <c r="U67" s="9">
        <v>1136</v>
      </c>
      <c r="V67" s="9">
        <v>1245</v>
      </c>
      <c r="W67" s="9">
        <v>1388</v>
      </c>
      <c r="X67" s="9">
        <v>1524</v>
      </c>
      <c r="Y67" s="9">
        <v>1651</v>
      </c>
      <c r="Z67" s="9">
        <v>1771</v>
      </c>
      <c r="AA67" s="9">
        <v>1875</v>
      </c>
      <c r="AB67" s="9">
        <v>1978</v>
      </c>
      <c r="AC67" s="9">
        <v>2067</v>
      </c>
      <c r="AD67" s="9">
        <v>2169</v>
      </c>
      <c r="AE67" s="9">
        <v>2220</v>
      </c>
      <c r="AF67" s="9">
        <v>2258</v>
      </c>
      <c r="AG67" s="9">
        <v>2369</v>
      </c>
      <c r="AH67" s="9">
        <v>2423</v>
      </c>
      <c r="AI67" s="9">
        <v>2473</v>
      </c>
      <c r="AJ67" s="9">
        <v>2518</v>
      </c>
      <c r="AK67" s="9">
        <v>2551</v>
      </c>
      <c r="AL67" s="9">
        <v>2579</v>
      </c>
      <c r="AM67" s="9">
        <v>2613</v>
      </c>
      <c r="AN67" s="9">
        <v>2643</v>
      </c>
      <c r="AO67" s="9">
        <v>2672</v>
      </c>
      <c r="AP67" s="9">
        <v>2700</v>
      </c>
      <c r="AQ67" s="9">
        <v>2733</v>
      </c>
      <c r="AR67" s="9">
        <v>2765</v>
      </c>
      <c r="AS67" s="9">
        <v>2792</v>
      </c>
      <c r="AT67" s="9">
        <v>2811</v>
      </c>
      <c r="AU67" s="9">
        <v>2826</v>
      </c>
    </row>
    <row r="68" spans="1:52" x14ac:dyDescent="0.25">
      <c r="A68" s="9">
        <f t="shared" si="7"/>
        <v>67</v>
      </c>
      <c r="B68" s="9">
        <f t="array" ref="B68">IF(C68="",0,IF(OR(C68=Country_Comparison!$S$19:$S$38),1,0))</f>
        <v>0</v>
      </c>
      <c r="C68" s="9" t="str">
        <f t="shared" si="12"/>
        <v>Moldova</v>
      </c>
      <c r="D68" s="6">
        <f t="shared" si="13"/>
        <v>2778</v>
      </c>
      <c r="E68" s="6">
        <f>IF(COUNTIF(I68:XFD68,"&gt;"&amp;0)=0,,HLOOKUP(COUNTIF(I68:XFD68,"&gt;"&amp;0)-1,I$1:XFD68,A68+1,FALSE))</f>
        <v>2778</v>
      </c>
      <c r="F68" s="7">
        <f>IF(COUNTIF(I68:XFD68,"&gt;"&amp;0)=0,,HLOOKUP(COUNTIF(I68:XFD68,"&gt;"&amp;0)-MIN($F$1+1,COUNTIF(I68:XFD68,"&gt;"&amp;0)),I$1:XFD68,A68+1,FALSE))</f>
        <v>2264</v>
      </c>
      <c r="G68" s="8">
        <f t="shared" si="14"/>
        <v>1.0417683615033309</v>
      </c>
      <c r="H68" s="13" t="s">
        <v>345</v>
      </c>
      <c r="I68" s="9">
        <v>109</v>
      </c>
      <c r="J68" s="9">
        <v>125</v>
      </c>
      <c r="K68" s="9">
        <v>149</v>
      </c>
      <c r="L68" s="9">
        <v>177</v>
      </c>
      <c r="M68" s="9">
        <v>199</v>
      </c>
      <c r="N68" s="9">
        <v>231</v>
      </c>
      <c r="O68" s="9">
        <v>263</v>
      </c>
      <c r="P68" s="9">
        <v>298</v>
      </c>
      <c r="Q68" s="9">
        <v>353</v>
      </c>
      <c r="R68" s="9">
        <v>423</v>
      </c>
      <c r="S68" s="9">
        <v>505</v>
      </c>
      <c r="T68" s="9">
        <v>591</v>
      </c>
      <c r="U68" s="9">
        <v>752</v>
      </c>
      <c r="V68" s="9">
        <v>864</v>
      </c>
      <c r="W68" s="9">
        <v>965</v>
      </c>
      <c r="X68" s="9">
        <v>1056</v>
      </c>
      <c r="Y68" s="9">
        <v>1174</v>
      </c>
      <c r="Z68" s="9">
        <v>1289</v>
      </c>
      <c r="AA68" s="9">
        <v>1438</v>
      </c>
      <c r="AB68" s="9">
        <v>1560</v>
      </c>
      <c r="AC68" s="9">
        <v>1662</v>
      </c>
      <c r="AD68" s="9">
        <v>1712</v>
      </c>
      <c r="AE68" s="9">
        <v>1934</v>
      </c>
      <c r="AF68" s="9">
        <v>2049</v>
      </c>
      <c r="AG68" s="9">
        <v>2154</v>
      </c>
      <c r="AH68" s="9">
        <v>2264</v>
      </c>
      <c r="AI68" s="9">
        <v>2378</v>
      </c>
      <c r="AJ68" s="9">
        <v>2472</v>
      </c>
      <c r="AK68" s="9">
        <v>2548</v>
      </c>
      <c r="AL68" s="9">
        <v>2614</v>
      </c>
      <c r="AM68" s="9">
        <v>2778</v>
      </c>
    </row>
    <row r="69" spans="1:52" x14ac:dyDescent="0.25">
      <c r="A69" s="9">
        <f t="shared" si="7"/>
        <v>68</v>
      </c>
      <c r="B69" s="9">
        <f t="array" ref="B69">IF(C69="",0,IF(OR(C69=Country_Comparison!$S$19:$S$38),1,0))</f>
        <v>0</v>
      </c>
      <c r="C69" s="9" t="str">
        <f t="shared" si="12"/>
        <v>Greece</v>
      </c>
      <c r="D69" s="6">
        <f t="shared" si="13"/>
        <v>2408</v>
      </c>
      <c r="E69" s="6">
        <f>IF(COUNTIF(I69:XFD69,"&gt;"&amp;0)=0,,HLOOKUP(COUNTIF(I69:XFD69,"&gt;"&amp;0)-1,I$1:XFD69,A69+1,FALSE))</f>
        <v>2408</v>
      </c>
      <c r="F69" s="7">
        <f>IF(COUNTIF(I69:XFD69,"&gt;"&amp;0)=0,,HLOOKUP(COUNTIF(I69:XFD69,"&gt;"&amp;0)-MIN($F$1+1,COUNTIF(I69:XFD69,"&gt;"&amp;0)),I$1:XFD69,A69+1,FALSE))</f>
        <v>2224</v>
      </c>
      <c r="G69" s="8">
        <f t="shared" si="14"/>
        <v>1.0160248730567014</v>
      </c>
      <c r="H69" s="13" t="s">
        <v>83</v>
      </c>
      <c r="I69" s="9">
        <v>190</v>
      </c>
      <c r="J69" s="9">
        <v>228</v>
      </c>
      <c r="K69" s="9">
        <v>331</v>
      </c>
      <c r="L69" s="9">
        <v>331</v>
      </c>
      <c r="M69" s="9">
        <v>387</v>
      </c>
      <c r="N69" s="9">
        <v>418</v>
      </c>
      <c r="O69" s="9">
        <v>418</v>
      </c>
      <c r="P69" s="9">
        <v>495</v>
      </c>
      <c r="Q69" s="9">
        <v>530</v>
      </c>
      <c r="R69" s="9">
        <v>624</v>
      </c>
      <c r="S69" s="9">
        <v>695</v>
      </c>
      <c r="T69" s="9">
        <v>743</v>
      </c>
      <c r="U69" s="9">
        <v>821</v>
      </c>
      <c r="V69" s="9">
        <v>892</v>
      </c>
      <c r="W69" s="9">
        <v>966</v>
      </c>
      <c r="X69" s="9">
        <v>1061</v>
      </c>
      <c r="Y69" s="9">
        <v>1156</v>
      </c>
      <c r="Z69" s="9">
        <v>1212</v>
      </c>
      <c r="AA69" s="9">
        <v>1314</v>
      </c>
      <c r="AB69" s="9">
        <v>1415</v>
      </c>
      <c r="AC69" s="9">
        <v>1544</v>
      </c>
      <c r="AD69" s="9">
        <v>1613</v>
      </c>
      <c r="AE69" s="9">
        <v>1673</v>
      </c>
      <c r="AF69" s="9">
        <v>1735</v>
      </c>
      <c r="AG69" s="9">
        <v>1755</v>
      </c>
      <c r="AH69" s="9">
        <v>1832</v>
      </c>
      <c r="AI69" s="9">
        <v>1884</v>
      </c>
      <c r="AJ69" s="9">
        <v>1955</v>
      </c>
      <c r="AK69" s="9">
        <v>2011</v>
      </c>
      <c r="AL69" s="9">
        <v>2081</v>
      </c>
      <c r="AM69" s="9">
        <v>2114</v>
      </c>
      <c r="AN69" s="9">
        <v>2145</v>
      </c>
      <c r="AO69" s="9">
        <v>2170</v>
      </c>
      <c r="AP69" s="9">
        <v>2192</v>
      </c>
      <c r="AQ69" s="9">
        <v>2207</v>
      </c>
      <c r="AR69" s="9">
        <v>2224</v>
      </c>
      <c r="AS69" s="9">
        <v>2235</v>
      </c>
      <c r="AT69" s="9">
        <v>2235</v>
      </c>
      <c r="AU69" s="9">
        <v>2245</v>
      </c>
      <c r="AV69" s="9">
        <v>2401</v>
      </c>
      <c r="AW69" s="9">
        <v>2408</v>
      </c>
    </row>
    <row r="70" spans="1:52" x14ac:dyDescent="0.25">
      <c r="A70" s="9">
        <f t="shared" si="7"/>
        <v>69</v>
      </c>
      <c r="B70" s="9">
        <f t="array" ref="B70">IF(C70="",0,IF(OR(C70=Country_Comparison!$S$19:$S$38),1,0))</f>
        <v>0</v>
      </c>
      <c r="C70" s="9" t="str">
        <f t="shared" ref="C70:C133" si="15">IF(H70="","",H70)</f>
        <v>Kuwait</v>
      </c>
      <c r="D70" s="6">
        <f t="shared" ref="D70:D133" si="16">MAX(I70:KU70)</f>
        <v>2248</v>
      </c>
      <c r="E70" s="6">
        <f>IF(COUNTIF(I70:XFD70,"&gt;"&amp;0)=0,,HLOOKUP(COUNTIF(I70:XFD70,"&gt;"&amp;0)-1,I$1:XFD70,A70+1,FALSE))</f>
        <v>2248</v>
      </c>
      <c r="F70" s="7">
        <f>IF(COUNTIF(I70:XFD70,"&gt;"&amp;0)=0,,HLOOKUP(COUNTIF(I70:XFD70,"&gt;"&amp;0)-MIN($F$1+1,COUNTIF(I70:XFD70,"&gt;"&amp;0)),I$1:XFD70,A70+1,FALSE))</f>
        <v>1658</v>
      </c>
      <c r="G70" s="8">
        <f t="shared" ref="G70:G133" si="17">IF(COUNTIF(I70:XFD70,"&gt;"&amp;0)=0,,(E70/F70)^(1/MIN(COUNTIF(I70:XFD70,"&gt;"&amp;0)-1,$F$1)))</f>
        <v>1.0627775115601308</v>
      </c>
      <c r="H70" s="13" t="s">
        <v>74</v>
      </c>
      <c r="I70" s="9">
        <v>104</v>
      </c>
      <c r="J70" s="9">
        <v>112</v>
      </c>
      <c r="K70" s="9">
        <v>123</v>
      </c>
      <c r="L70" s="9">
        <v>130</v>
      </c>
      <c r="M70" s="9">
        <v>142</v>
      </c>
      <c r="N70" s="9">
        <v>148</v>
      </c>
      <c r="O70" s="9">
        <v>159</v>
      </c>
      <c r="P70" s="9">
        <v>176</v>
      </c>
      <c r="Q70" s="9">
        <v>188</v>
      </c>
      <c r="R70" s="9">
        <v>189</v>
      </c>
      <c r="S70" s="9">
        <v>191</v>
      </c>
      <c r="T70" s="9">
        <v>195</v>
      </c>
      <c r="U70" s="9">
        <v>208</v>
      </c>
      <c r="V70" s="9">
        <v>225</v>
      </c>
      <c r="W70" s="9">
        <v>235</v>
      </c>
      <c r="X70" s="9">
        <v>255</v>
      </c>
      <c r="Y70" s="9">
        <v>266</v>
      </c>
      <c r="Z70" s="9">
        <v>289</v>
      </c>
      <c r="AA70" s="9">
        <v>317</v>
      </c>
      <c r="AB70" s="9">
        <v>342</v>
      </c>
      <c r="AC70" s="9">
        <v>417</v>
      </c>
      <c r="AD70" s="9">
        <v>479</v>
      </c>
      <c r="AE70" s="9">
        <v>556</v>
      </c>
      <c r="AF70" s="9">
        <v>665</v>
      </c>
      <c r="AG70" s="9">
        <v>743</v>
      </c>
      <c r="AH70" s="9">
        <v>855</v>
      </c>
      <c r="AI70" s="9">
        <v>910</v>
      </c>
      <c r="AJ70" s="9">
        <v>993</v>
      </c>
      <c r="AK70" s="9">
        <v>1154</v>
      </c>
      <c r="AL70" s="9">
        <v>1234</v>
      </c>
      <c r="AM70" s="9">
        <v>1300</v>
      </c>
      <c r="AN70" s="9">
        <v>1355</v>
      </c>
      <c r="AO70" s="9">
        <v>1405</v>
      </c>
      <c r="AP70" s="9">
        <v>1524</v>
      </c>
      <c r="AQ70" s="9">
        <v>1658</v>
      </c>
      <c r="AR70" s="9">
        <v>1751</v>
      </c>
      <c r="AS70" s="9">
        <v>1915</v>
      </c>
      <c r="AT70" s="9">
        <v>1995</v>
      </c>
      <c r="AU70" s="9">
        <v>2080</v>
      </c>
      <c r="AV70" s="9">
        <v>2248</v>
      </c>
    </row>
    <row r="71" spans="1:52" x14ac:dyDescent="0.25">
      <c r="A71" s="9">
        <f t="shared" si="7"/>
        <v>70</v>
      </c>
      <c r="B71" s="9">
        <f t="array" ref="B71">IF(C71="",0,IF(OR(C71=Country_Comparison!$S$19:$S$38),1,0))</f>
        <v>0</v>
      </c>
      <c r="C71" s="9" t="str">
        <f t="shared" si="15"/>
        <v>Hungary</v>
      </c>
      <c r="D71" s="6">
        <f t="shared" si="16"/>
        <v>2168</v>
      </c>
      <c r="E71" s="6">
        <f>IF(COUNTIF(I71:XFD71,"&gt;"&amp;0)=0,,HLOOKUP(COUNTIF(I71:XFD71,"&gt;"&amp;0)-1,I$1:XFD71,A71+1,FALSE))</f>
        <v>2168</v>
      </c>
      <c r="F71" s="7">
        <f>IF(COUNTIF(I71:XFD71,"&gt;"&amp;0)=0,,HLOOKUP(COUNTIF(I71:XFD71,"&gt;"&amp;0)-MIN($F$1+1,COUNTIF(I71:XFD71,"&gt;"&amp;0)),I$1:XFD71,A71+1,FALSE))</f>
        <v>1763</v>
      </c>
      <c r="G71" s="8">
        <f t="shared" si="17"/>
        <v>1.0422247760350105</v>
      </c>
      <c r="H71" s="13" t="s">
        <v>132</v>
      </c>
      <c r="I71" s="9">
        <v>103</v>
      </c>
      <c r="J71" s="9">
        <v>131</v>
      </c>
      <c r="K71" s="9">
        <v>167</v>
      </c>
      <c r="L71" s="9">
        <v>187</v>
      </c>
      <c r="M71" s="9">
        <v>226</v>
      </c>
      <c r="N71" s="9">
        <v>261</v>
      </c>
      <c r="O71" s="9">
        <v>300</v>
      </c>
      <c r="P71" s="9">
        <v>343</v>
      </c>
      <c r="Q71" s="9">
        <v>408</v>
      </c>
      <c r="R71" s="9">
        <v>447</v>
      </c>
      <c r="S71" s="9">
        <v>492</v>
      </c>
      <c r="T71" s="9">
        <v>525</v>
      </c>
      <c r="U71" s="9">
        <v>585</v>
      </c>
      <c r="V71" s="9">
        <v>623</v>
      </c>
      <c r="W71" s="9">
        <v>678</v>
      </c>
      <c r="X71" s="9">
        <v>733</v>
      </c>
      <c r="Y71" s="9">
        <v>744</v>
      </c>
      <c r="Z71" s="9">
        <v>817</v>
      </c>
      <c r="AA71" s="9">
        <v>895</v>
      </c>
      <c r="AB71" s="9">
        <v>980</v>
      </c>
      <c r="AC71" s="9">
        <v>1190</v>
      </c>
      <c r="AD71" s="9">
        <v>1310</v>
      </c>
      <c r="AE71" s="9">
        <v>1410</v>
      </c>
      <c r="AF71" s="9">
        <v>1458</v>
      </c>
      <c r="AG71" s="9">
        <v>1512</v>
      </c>
      <c r="AH71" s="9">
        <v>1579</v>
      </c>
      <c r="AI71" s="9">
        <v>1652</v>
      </c>
      <c r="AJ71" s="9">
        <v>1763</v>
      </c>
      <c r="AK71" s="9">
        <v>1834</v>
      </c>
      <c r="AL71" s="9">
        <v>1916</v>
      </c>
      <c r="AM71" s="9">
        <v>1984</v>
      </c>
      <c r="AN71" s="9">
        <v>2098</v>
      </c>
      <c r="AO71" s="9">
        <v>2168</v>
      </c>
    </row>
    <row r="72" spans="1:52" x14ac:dyDescent="0.25">
      <c r="A72" s="9">
        <f t="shared" si="7"/>
        <v>71</v>
      </c>
      <c r="B72" s="9">
        <f t="array" ref="B72">IF(C72="",0,IF(OR(C72=Country_Comparison!$S$19:$S$38),1,0))</f>
        <v>0</v>
      </c>
      <c r="C72" s="9" t="str">
        <f t="shared" si="15"/>
        <v>Kazakhstan</v>
      </c>
      <c r="D72" s="6">
        <f t="shared" si="16"/>
        <v>2135</v>
      </c>
      <c r="E72" s="6">
        <f>IF(COUNTIF(I72:XFD72,"&gt;"&amp;0)=0,,HLOOKUP(COUNTIF(I72:XFD72,"&gt;"&amp;0)-1,I$1:XFD72,A72+1,FALSE))</f>
        <v>2135</v>
      </c>
      <c r="F72" s="7">
        <f>IF(COUNTIF(I72:XFD72,"&gt;"&amp;0)=0,,HLOOKUP(COUNTIF(I72:XFD72,"&gt;"&amp;0)-MIN($F$1+1,COUNTIF(I72:XFD72,"&gt;"&amp;0)),I$1:XFD72,A72+1,FALSE))</f>
        <v>1546</v>
      </c>
      <c r="G72" s="8">
        <f t="shared" si="17"/>
        <v>1.0666886596032599</v>
      </c>
      <c r="H72" s="13" t="s">
        <v>413</v>
      </c>
      <c r="I72" s="9">
        <v>111</v>
      </c>
      <c r="J72" s="9">
        <v>150</v>
      </c>
      <c r="K72" s="9">
        <v>228</v>
      </c>
      <c r="L72" s="9">
        <v>284</v>
      </c>
      <c r="M72" s="9">
        <v>302</v>
      </c>
      <c r="N72" s="9">
        <v>343</v>
      </c>
      <c r="O72" s="9">
        <v>380</v>
      </c>
      <c r="P72" s="9">
        <v>435</v>
      </c>
      <c r="Q72" s="9">
        <v>464</v>
      </c>
      <c r="R72" s="9">
        <v>531</v>
      </c>
      <c r="S72" s="9">
        <v>584</v>
      </c>
      <c r="T72" s="9">
        <v>662</v>
      </c>
      <c r="U72" s="9">
        <v>697</v>
      </c>
      <c r="V72" s="9">
        <v>727</v>
      </c>
      <c r="W72" s="9">
        <v>781</v>
      </c>
      <c r="X72" s="9">
        <v>812</v>
      </c>
      <c r="Y72" s="9">
        <v>865</v>
      </c>
      <c r="Z72" s="9">
        <v>951</v>
      </c>
      <c r="AA72" s="9">
        <v>1091</v>
      </c>
      <c r="AB72" s="9">
        <v>1232</v>
      </c>
      <c r="AC72" s="9">
        <v>1295</v>
      </c>
      <c r="AD72" s="9">
        <v>1402</v>
      </c>
      <c r="AE72" s="9">
        <v>1546</v>
      </c>
      <c r="AF72" s="9">
        <v>1615</v>
      </c>
      <c r="AG72" s="9">
        <v>1676</v>
      </c>
      <c r="AH72" s="9">
        <v>1852</v>
      </c>
      <c r="AI72" s="9">
        <v>1995</v>
      </c>
      <c r="AJ72" s="9">
        <v>2135</v>
      </c>
    </row>
    <row r="73" spans="1:52" x14ac:dyDescent="0.25">
      <c r="A73" s="9">
        <f t="shared" si="7"/>
        <v>72</v>
      </c>
      <c r="B73" s="9">
        <f t="array" ref="B73">IF(C73="",0,IF(OR(C73=Country_Comparison!$S$19:$S$38),1,0))</f>
        <v>0</v>
      </c>
      <c r="C73" s="9" t="str">
        <f t="shared" si="15"/>
        <v>Bahrain</v>
      </c>
      <c r="D73" s="6">
        <f t="shared" si="16"/>
        <v>2027</v>
      </c>
      <c r="E73" s="6">
        <f>IF(COUNTIF(I73:XFD73,"&gt;"&amp;0)=0,,HLOOKUP(COUNTIF(I73:XFD73,"&gt;"&amp;0)-1,I$1:XFD73,A73+1,FALSE))</f>
        <v>2027</v>
      </c>
      <c r="F73" s="7">
        <f>IF(COUNTIF(I73:XFD73,"&gt;"&amp;0)=0,,HLOOKUP(COUNTIF(I73:XFD73,"&gt;"&amp;0)-MIN($F$1+1,COUNTIF(I73:XFD73,"&gt;"&amp;0)),I$1:XFD73,A73+1,FALSE))</f>
        <v>1740</v>
      </c>
      <c r="G73" s="8">
        <f t="shared" si="17"/>
        <v>1.0310053053477422</v>
      </c>
      <c r="H73" s="13" t="s">
        <v>73</v>
      </c>
      <c r="I73" s="9">
        <v>110</v>
      </c>
      <c r="J73" s="9">
        <v>195</v>
      </c>
      <c r="K73" s="9">
        <v>195</v>
      </c>
      <c r="L73" s="9">
        <v>195</v>
      </c>
      <c r="M73" s="9">
        <v>210</v>
      </c>
      <c r="N73" s="9">
        <v>214</v>
      </c>
      <c r="O73" s="9">
        <v>214</v>
      </c>
      <c r="P73" s="9">
        <v>228</v>
      </c>
      <c r="Q73" s="9">
        <v>256</v>
      </c>
      <c r="R73" s="9">
        <v>278</v>
      </c>
      <c r="S73" s="9">
        <v>285</v>
      </c>
      <c r="T73" s="9">
        <v>305</v>
      </c>
      <c r="U73" s="9">
        <v>334</v>
      </c>
      <c r="V73" s="9">
        <v>377</v>
      </c>
      <c r="W73" s="9">
        <v>392</v>
      </c>
      <c r="X73" s="9">
        <v>419</v>
      </c>
      <c r="Y73" s="9">
        <v>458</v>
      </c>
      <c r="Z73" s="9">
        <v>466</v>
      </c>
      <c r="AA73" s="9">
        <v>476</v>
      </c>
      <c r="AB73" s="9">
        <v>499</v>
      </c>
      <c r="AC73" s="9">
        <v>515</v>
      </c>
      <c r="AD73" s="9">
        <v>567</v>
      </c>
      <c r="AE73" s="9">
        <v>569</v>
      </c>
      <c r="AF73" s="9">
        <v>643</v>
      </c>
      <c r="AG73" s="9">
        <v>672</v>
      </c>
      <c r="AH73" s="9">
        <v>688</v>
      </c>
      <c r="AI73" s="9">
        <v>700</v>
      </c>
      <c r="AJ73" s="9">
        <v>756</v>
      </c>
      <c r="AK73" s="9">
        <v>811</v>
      </c>
      <c r="AL73" s="9">
        <v>823</v>
      </c>
      <c r="AM73" s="9">
        <v>887</v>
      </c>
      <c r="AN73" s="9">
        <v>925</v>
      </c>
      <c r="AO73" s="9">
        <v>1040</v>
      </c>
      <c r="AP73" s="9">
        <v>1136</v>
      </c>
      <c r="AQ73" s="9">
        <v>1361</v>
      </c>
      <c r="AR73" s="9">
        <v>1528</v>
      </c>
      <c r="AS73" s="9">
        <v>1671</v>
      </c>
      <c r="AT73" s="9">
        <v>1700</v>
      </c>
      <c r="AU73" s="9">
        <v>1740</v>
      </c>
      <c r="AV73" s="9">
        <v>1773</v>
      </c>
      <c r="AW73" s="9">
        <v>1881</v>
      </c>
      <c r="AX73" s="9">
        <v>1907</v>
      </c>
      <c r="AY73" s="9">
        <v>1973</v>
      </c>
      <c r="AZ73" s="9">
        <v>2027</v>
      </c>
    </row>
    <row r="74" spans="1:52" x14ac:dyDescent="0.25">
      <c r="A74" s="9">
        <f t="shared" si="7"/>
        <v>73</v>
      </c>
      <c r="B74" s="9">
        <f t="array" ref="B74">IF(C74="",0,IF(OR(C74=Country_Comparison!$S$19:$S$38),1,0))</f>
        <v>0</v>
      </c>
      <c r="C74" s="9" t="str">
        <f t="shared" si="15"/>
        <v>Croatia</v>
      </c>
      <c r="D74" s="6">
        <f t="shared" si="16"/>
        <v>1950</v>
      </c>
      <c r="E74" s="6">
        <f>IF(COUNTIF(I74:XFD74,"&gt;"&amp;0)=0,,HLOOKUP(COUNTIF(I74:XFD74,"&gt;"&amp;0)-1,I$1:XFD74,A74+1,FALSE))</f>
        <v>1950</v>
      </c>
      <c r="F74" s="7">
        <f>IF(COUNTIF(I74:XFD74,"&gt;"&amp;0)=0,,HLOOKUP(COUNTIF(I74:XFD74,"&gt;"&amp;0)-MIN($F$1+1,COUNTIF(I74:XFD74,"&gt;"&amp;0)),I$1:XFD74,A74+1,FALSE))</f>
        <v>1814</v>
      </c>
      <c r="G74" s="8">
        <f t="shared" si="17"/>
        <v>1.0145640412104995</v>
      </c>
      <c r="H74" s="13" t="s">
        <v>76</v>
      </c>
      <c r="I74" s="9">
        <v>105</v>
      </c>
      <c r="J74" s="9">
        <v>128</v>
      </c>
      <c r="K74" s="9">
        <v>206</v>
      </c>
      <c r="L74" s="9">
        <v>254</v>
      </c>
      <c r="M74" s="9">
        <v>315</v>
      </c>
      <c r="N74" s="9">
        <v>382</v>
      </c>
      <c r="O74" s="9">
        <v>442</v>
      </c>
      <c r="P74" s="9">
        <v>495</v>
      </c>
      <c r="Q74" s="9">
        <v>586</v>
      </c>
      <c r="R74" s="9">
        <v>657</v>
      </c>
      <c r="S74" s="9">
        <v>713</v>
      </c>
      <c r="T74" s="9">
        <v>790</v>
      </c>
      <c r="U74" s="9">
        <v>867</v>
      </c>
      <c r="V74" s="9">
        <v>963</v>
      </c>
      <c r="W74" s="9">
        <v>1011</v>
      </c>
      <c r="X74" s="9">
        <v>1079</v>
      </c>
      <c r="Y74" s="9">
        <v>1126</v>
      </c>
      <c r="Z74" s="9">
        <v>1182</v>
      </c>
      <c r="AA74" s="9">
        <v>1222</v>
      </c>
      <c r="AB74" s="9">
        <v>1282</v>
      </c>
      <c r="AC74" s="9">
        <v>1343</v>
      </c>
      <c r="AD74" s="9">
        <v>1407</v>
      </c>
      <c r="AE74" s="9">
        <v>1495</v>
      </c>
      <c r="AF74" s="9">
        <v>1534</v>
      </c>
      <c r="AG74" s="9">
        <v>1600</v>
      </c>
      <c r="AH74" s="9">
        <v>1650</v>
      </c>
      <c r="AI74" s="9">
        <v>1704</v>
      </c>
      <c r="AJ74" s="9">
        <v>1741</v>
      </c>
      <c r="AK74" s="9">
        <v>1791</v>
      </c>
      <c r="AL74" s="9">
        <v>1814</v>
      </c>
      <c r="AM74" s="9">
        <v>1832</v>
      </c>
      <c r="AN74" s="9">
        <v>1871</v>
      </c>
      <c r="AO74" s="9">
        <v>1881</v>
      </c>
      <c r="AP74" s="9">
        <v>1908</v>
      </c>
      <c r="AQ74" s="9">
        <v>1950</v>
      </c>
    </row>
    <row r="75" spans="1:52" x14ac:dyDescent="0.25">
      <c r="A75" s="9">
        <f t="shared" si="7"/>
        <v>74</v>
      </c>
      <c r="B75" s="9">
        <f t="array" ref="B75">IF(C75="",0,IF(OR(C75=Country_Comparison!$S$19:$S$38),1,0))</f>
        <v>0</v>
      </c>
      <c r="C75" s="9" t="str">
        <f t="shared" si="15"/>
        <v>Iceland</v>
      </c>
      <c r="D75" s="6">
        <f t="shared" si="16"/>
        <v>1785</v>
      </c>
      <c r="E75" s="6">
        <f>IF(COUNTIF(I75:XFD75,"&gt;"&amp;0)=0,,HLOOKUP(COUNTIF(I75:XFD75,"&gt;"&amp;0)-1,I$1:XFD75,A75+1,FALSE))</f>
        <v>1785</v>
      </c>
      <c r="F75" s="7">
        <f>IF(COUNTIF(I75:XFD75,"&gt;"&amp;0)=0,,HLOOKUP(COUNTIF(I75:XFD75,"&gt;"&amp;0)-MIN($F$1+1,COUNTIF(I75:XFD75,"&gt;"&amp;0)),I$1:XFD75,A75+1,FALSE))</f>
        <v>1754</v>
      </c>
      <c r="G75" s="8">
        <f t="shared" si="17"/>
        <v>1.0035100501048995</v>
      </c>
      <c r="H75" s="13" t="s">
        <v>92</v>
      </c>
      <c r="I75" s="9">
        <v>103</v>
      </c>
      <c r="J75" s="9">
        <v>134</v>
      </c>
      <c r="K75" s="9">
        <v>156</v>
      </c>
      <c r="L75" s="9">
        <v>171</v>
      </c>
      <c r="M75" s="9">
        <v>180</v>
      </c>
      <c r="N75" s="9">
        <v>220</v>
      </c>
      <c r="O75" s="9">
        <v>250</v>
      </c>
      <c r="P75" s="9">
        <v>330</v>
      </c>
      <c r="Q75" s="9">
        <v>409</v>
      </c>
      <c r="R75" s="9">
        <v>473</v>
      </c>
      <c r="S75" s="9">
        <v>568</v>
      </c>
      <c r="T75" s="9">
        <v>588</v>
      </c>
      <c r="U75" s="9">
        <v>648</v>
      </c>
      <c r="V75" s="9">
        <v>737</v>
      </c>
      <c r="W75" s="9">
        <v>802</v>
      </c>
      <c r="X75" s="9">
        <v>890</v>
      </c>
      <c r="Y75" s="9">
        <v>963</v>
      </c>
      <c r="Z75" s="9">
        <v>1020</v>
      </c>
      <c r="AA75" s="9">
        <v>1086</v>
      </c>
      <c r="AB75" s="9">
        <v>1135</v>
      </c>
      <c r="AC75" s="9">
        <v>1220</v>
      </c>
      <c r="AD75" s="9">
        <v>1319</v>
      </c>
      <c r="AE75" s="9">
        <v>1364</v>
      </c>
      <c r="AF75" s="9">
        <v>1417</v>
      </c>
      <c r="AG75" s="9">
        <v>1486</v>
      </c>
      <c r="AH75" s="9">
        <v>1562</v>
      </c>
      <c r="AI75" s="9">
        <v>1586</v>
      </c>
      <c r="AJ75" s="9">
        <v>1616</v>
      </c>
      <c r="AK75" s="9">
        <v>1648</v>
      </c>
      <c r="AL75" s="9">
        <v>1675</v>
      </c>
      <c r="AM75" s="9">
        <v>1689</v>
      </c>
      <c r="AN75" s="9">
        <v>1701</v>
      </c>
      <c r="AO75" s="9">
        <v>1711</v>
      </c>
      <c r="AP75" s="9">
        <v>1720</v>
      </c>
      <c r="AQ75" s="9">
        <v>1727</v>
      </c>
      <c r="AR75" s="9">
        <v>1739</v>
      </c>
      <c r="AS75" s="9">
        <v>1754</v>
      </c>
      <c r="AT75" s="9">
        <v>1760</v>
      </c>
      <c r="AU75" s="9">
        <v>1771</v>
      </c>
      <c r="AV75" s="9">
        <v>1773</v>
      </c>
      <c r="AW75" s="9">
        <v>1778</v>
      </c>
      <c r="AX75" s="9">
        <v>1785</v>
      </c>
    </row>
    <row r="76" spans="1:52" x14ac:dyDescent="0.25">
      <c r="A76" s="9">
        <f t="shared" si="7"/>
        <v>75</v>
      </c>
      <c r="B76" s="9">
        <f t="array" ref="B76">IF(C76="",0,IF(OR(C76=Country_Comparison!$S$19:$S$38),1,0))</f>
        <v>0</v>
      </c>
      <c r="C76" s="9" t="str">
        <f t="shared" si="15"/>
        <v>Iraq</v>
      </c>
      <c r="D76" s="6">
        <f t="shared" si="16"/>
        <v>1631</v>
      </c>
      <c r="E76" s="6">
        <f>IF(COUNTIF(I76:XFD76,"&gt;"&amp;0)=0,,HLOOKUP(COUNTIF(I76:XFD76,"&gt;"&amp;0)-1,I$1:XFD76,A76+1,FALSE))</f>
        <v>1631</v>
      </c>
      <c r="F76" s="7">
        <f>IF(COUNTIF(I76:XFD76,"&gt;"&amp;0)=0,,HLOOKUP(COUNTIF(I76:XFD76,"&gt;"&amp;0)-MIN($F$1+1,COUNTIF(I76:XFD76,"&gt;"&amp;0)),I$1:XFD76,A76+1,FALSE))</f>
        <v>1482</v>
      </c>
      <c r="G76" s="8">
        <f t="shared" si="17"/>
        <v>1.0193448931630578</v>
      </c>
      <c r="H76" s="13" t="s">
        <v>70</v>
      </c>
      <c r="I76" s="9">
        <v>101</v>
      </c>
      <c r="J76" s="9">
        <v>110</v>
      </c>
      <c r="K76" s="9">
        <v>116</v>
      </c>
      <c r="L76" s="9">
        <v>124</v>
      </c>
      <c r="M76" s="9">
        <v>154</v>
      </c>
      <c r="N76" s="9">
        <v>164</v>
      </c>
      <c r="O76" s="9">
        <v>192</v>
      </c>
      <c r="P76" s="9">
        <v>208</v>
      </c>
      <c r="Q76" s="9">
        <v>214</v>
      </c>
      <c r="R76" s="9">
        <v>233</v>
      </c>
      <c r="S76" s="9">
        <v>266</v>
      </c>
      <c r="T76" s="9">
        <v>316</v>
      </c>
      <c r="U76" s="9">
        <v>346</v>
      </c>
      <c r="V76" s="9">
        <v>382</v>
      </c>
      <c r="W76" s="9">
        <v>458</v>
      </c>
      <c r="X76" s="9">
        <v>506</v>
      </c>
      <c r="Y76" s="9">
        <v>547</v>
      </c>
      <c r="Z76" s="9">
        <v>630</v>
      </c>
      <c r="AA76" s="9">
        <v>694</v>
      </c>
      <c r="AB76" s="9">
        <v>728</v>
      </c>
      <c r="AC76" s="9">
        <v>772</v>
      </c>
      <c r="AD76" s="9">
        <v>820</v>
      </c>
      <c r="AE76" s="9">
        <v>878</v>
      </c>
      <c r="AF76" s="9">
        <v>961</v>
      </c>
      <c r="AG76" s="9">
        <v>1031</v>
      </c>
      <c r="AH76" s="9">
        <v>1122</v>
      </c>
      <c r="AI76" s="9">
        <v>1202</v>
      </c>
      <c r="AJ76" s="9">
        <v>1232</v>
      </c>
      <c r="AK76" s="9">
        <v>1279</v>
      </c>
      <c r="AL76" s="9">
        <v>1318</v>
      </c>
      <c r="AM76" s="9">
        <v>1352</v>
      </c>
      <c r="AN76" s="9">
        <v>1378</v>
      </c>
      <c r="AO76" s="9">
        <v>1400</v>
      </c>
      <c r="AP76" s="9">
        <v>1415</v>
      </c>
      <c r="AQ76" s="9">
        <v>1434</v>
      </c>
      <c r="AR76" s="9">
        <v>1482</v>
      </c>
      <c r="AS76" s="9">
        <v>1513</v>
      </c>
      <c r="AT76" s="9">
        <v>1539</v>
      </c>
      <c r="AU76" s="9">
        <v>1574</v>
      </c>
      <c r="AV76" s="9">
        <v>1602</v>
      </c>
      <c r="AW76" s="9">
        <v>1631</v>
      </c>
    </row>
    <row r="77" spans="1:52" x14ac:dyDescent="0.25">
      <c r="A77" s="9">
        <f t="shared" si="7"/>
        <v>76</v>
      </c>
      <c r="B77" s="9">
        <f t="array" ref="B77">IF(C77="",0,IF(OR(C77=Country_Comparison!$S$19:$S$38),1,0))</f>
        <v>0</v>
      </c>
      <c r="C77" s="9" t="str">
        <f t="shared" si="15"/>
        <v>Oman</v>
      </c>
      <c r="D77" s="6">
        <f t="shared" si="16"/>
        <v>1614</v>
      </c>
      <c r="E77" s="6">
        <f>IF(COUNTIF(I77:XFD77,"&gt;"&amp;0)=0,,HLOOKUP(COUNTIF(I77:XFD77,"&gt;"&amp;0)-1,I$1:XFD77,A77+1,FALSE))</f>
        <v>1614</v>
      </c>
      <c r="F77" s="7">
        <f>IF(COUNTIF(I77:XFD77,"&gt;"&amp;0)=0,,HLOOKUP(COUNTIF(I77:XFD77,"&gt;"&amp;0)-MIN($F$1+1,COUNTIF(I77:XFD77,"&gt;"&amp;0)),I$1:XFD77,A77+1,FALSE))</f>
        <v>1069</v>
      </c>
      <c r="G77" s="8">
        <f t="shared" si="17"/>
        <v>1.0858883280713907</v>
      </c>
      <c r="H77" s="13" t="s">
        <v>71</v>
      </c>
      <c r="I77" s="9">
        <v>109</v>
      </c>
      <c r="J77" s="9">
        <v>131</v>
      </c>
      <c r="K77" s="9">
        <v>152</v>
      </c>
      <c r="L77" s="9">
        <v>167</v>
      </c>
      <c r="M77" s="9">
        <v>179</v>
      </c>
      <c r="N77" s="9">
        <v>192</v>
      </c>
      <c r="O77" s="9">
        <v>210</v>
      </c>
      <c r="P77" s="9">
        <v>231</v>
      </c>
      <c r="Q77" s="9">
        <v>252</v>
      </c>
      <c r="R77" s="9">
        <v>277</v>
      </c>
      <c r="S77" s="9">
        <v>298</v>
      </c>
      <c r="T77" s="9">
        <v>331</v>
      </c>
      <c r="U77" s="9">
        <v>371</v>
      </c>
      <c r="V77" s="9">
        <v>419</v>
      </c>
      <c r="W77" s="9">
        <v>457</v>
      </c>
      <c r="X77" s="9">
        <v>484</v>
      </c>
      <c r="Y77" s="9">
        <v>546</v>
      </c>
      <c r="Z77" s="9">
        <v>599</v>
      </c>
      <c r="AA77" s="9">
        <v>727</v>
      </c>
      <c r="AB77" s="9">
        <v>813</v>
      </c>
      <c r="AC77" s="9">
        <v>910</v>
      </c>
      <c r="AD77" s="9">
        <v>1019</v>
      </c>
      <c r="AE77" s="9">
        <v>1069</v>
      </c>
      <c r="AF77" s="9">
        <v>1180</v>
      </c>
      <c r="AG77" s="9">
        <v>1266</v>
      </c>
      <c r="AH77" s="9">
        <v>1410</v>
      </c>
      <c r="AI77" s="9">
        <v>1508</v>
      </c>
      <c r="AJ77" s="9">
        <v>1614</v>
      </c>
    </row>
    <row r="78" spans="1:52" x14ac:dyDescent="0.25">
      <c r="A78" s="9">
        <f t="shared" si="7"/>
        <v>77</v>
      </c>
      <c r="B78" s="9">
        <f t="array" ref="B78">IF(C78="",0,IF(OR(C78=Country_Comparison!$S$19:$S$38),1,0))</f>
        <v>0</v>
      </c>
      <c r="C78" s="9" t="str">
        <f t="shared" si="15"/>
        <v>Estonia</v>
      </c>
      <c r="D78" s="6">
        <f t="shared" si="16"/>
        <v>1559</v>
      </c>
      <c r="E78" s="6">
        <f>IF(COUNTIF(I78:XFD78,"&gt;"&amp;0)=0,,HLOOKUP(COUNTIF(I78:XFD78,"&gt;"&amp;0)-1,I$1:XFD78,A78+1,FALSE))</f>
        <v>1559</v>
      </c>
      <c r="F78" s="7">
        <f>IF(COUNTIF(I78:XFD78,"&gt;"&amp;0)=0,,HLOOKUP(COUNTIF(I78:XFD78,"&gt;"&amp;0)-MIN($F$1+1,COUNTIF(I78:XFD78,"&gt;"&amp;0)),I$1:XFD78,A78+1,FALSE))</f>
        <v>1459</v>
      </c>
      <c r="G78" s="8">
        <f t="shared" si="17"/>
        <v>1.0133469499465559</v>
      </c>
      <c r="H78" s="13" t="s">
        <v>88</v>
      </c>
      <c r="I78" s="9">
        <v>115</v>
      </c>
      <c r="J78" s="9">
        <v>171</v>
      </c>
      <c r="K78" s="9">
        <v>205</v>
      </c>
      <c r="L78" s="9">
        <v>225</v>
      </c>
      <c r="M78" s="9">
        <v>258</v>
      </c>
      <c r="N78" s="9">
        <v>267</v>
      </c>
      <c r="O78" s="9">
        <v>283</v>
      </c>
      <c r="P78" s="9">
        <v>306</v>
      </c>
      <c r="Q78" s="9">
        <v>326</v>
      </c>
      <c r="R78" s="9">
        <v>352</v>
      </c>
      <c r="S78" s="9">
        <v>369</v>
      </c>
      <c r="T78" s="9">
        <v>404</v>
      </c>
      <c r="U78" s="9">
        <v>538</v>
      </c>
      <c r="V78" s="9">
        <v>575</v>
      </c>
      <c r="W78" s="9">
        <v>645</v>
      </c>
      <c r="X78" s="9">
        <v>679</v>
      </c>
      <c r="Y78" s="9">
        <v>715</v>
      </c>
      <c r="Z78" s="9">
        <v>745</v>
      </c>
      <c r="AA78" s="9">
        <v>779</v>
      </c>
      <c r="AB78" s="9">
        <v>858</v>
      </c>
      <c r="AC78" s="9">
        <v>961</v>
      </c>
      <c r="AD78" s="9">
        <v>1039</v>
      </c>
      <c r="AE78" s="9">
        <v>1097</v>
      </c>
      <c r="AF78" s="9">
        <v>1108</v>
      </c>
      <c r="AG78" s="9">
        <v>1149</v>
      </c>
      <c r="AH78" s="9">
        <v>1185</v>
      </c>
      <c r="AI78" s="9">
        <v>1207</v>
      </c>
      <c r="AJ78" s="9">
        <v>1258</v>
      </c>
      <c r="AK78" s="9">
        <v>1304</v>
      </c>
      <c r="AL78" s="9">
        <v>1309</v>
      </c>
      <c r="AM78" s="9">
        <v>1332</v>
      </c>
      <c r="AN78" s="9">
        <v>1373</v>
      </c>
      <c r="AO78" s="9">
        <v>1400</v>
      </c>
      <c r="AP78" s="9">
        <v>1434</v>
      </c>
      <c r="AQ78" s="9">
        <v>1459</v>
      </c>
      <c r="AR78" s="9">
        <v>1512</v>
      </c>
      <c r="AS78" s="9">
        <v>1528</v>
      </c>
      <c r="AT78" s="9">
        <v>1535</v>
      </c>
      <c r="AU78" s="9">
        <v>1552</v>
      </c>
      <c r="AV78" s="9">
        <v>1559</v>
      </c>
    </row>
    <row r="79" spans="1:52" x14ac:dyDescent="0.25">
      <c r="A79" s="9">
        <f t="shared" si="7"/>
        <v>78</v>
      </c>
      <c r="B79" s="9">
        <f t="array" ref="B79">IF(C79="",0,IF(OR(C79=Country_Comparison!$S$19:$S$38),1,0))</f>
        <v>0</v>
      </c>
      <c r="C79" s="9" t="str">
        <f t="shared" si="15"/>
        <v>Azerbaijan</v>
      </c>
      <c r="D79" s="6">
        <f t="shared" si="16"/>
        <v>1518</v>
      </c>
      <c r="E79" s="6">
        <f>IF(COUNTIF(I79:XFD79,"&gt;"&amp;0)=0,,HLOOKUP(COUNTIF(I79:XFD79,"&gt;"&amp;0)-1,I$1:XFD79,A79+1,FALSE))</f>
        <v>1518</v>
      </c>
      <c r="F79" s="7">
        <f>IF(COUNTIF(I79:XFD79,"&gt;"&amp;0)=0,,HLOOKUP(COUNTIF(I79:XFD79,"&gt;"&amp;0)-MIN($F$1+1,COUNTIF(I79:XFD79,"&gt;"&amp;0)),I$1:XFD79,A79+1,FALSE))</f>
        <v>1340</v>
      </c>
      <c r="G79" s="8">
        <f t="shared" si="17"/>
        <v>1.0252585380223735</v>
      </c>
      <c r="H79" s="13" t="s">
        <v>104</v>
      </c>
      <c r="I79" s="9">
        <v>122</v>
      </c>
      <c r="J79" s="9">
        <v>165</v>
      </c>
      <c r="K79" s="9">
        <v>182</v>
      </c>
      <c r="L79" s="9">
        <v>209</v>
      </c>
      <c r="M79" s="9">
        <v>273</v>
      </c>
      <c r="N79" s="9">
        <v>298</v>
      </c>
      <c r="O79" s="9">
        <v>359</v>
      </c>
      <c r="P79" s="9">
        <v>400</v>
      </c>
      <c r="Q79" s="9">
        <v>443</v>
      </c>
      <c r="R79" s="9">
        <v>521</v>
      </c>
      <c r="S79" s="9">
        <v>584</v>
      </c>
      <c r="T79" s="9">
        <v>641</v>
      </c>
      <c r="U79" s="9">
        <v>717</v>
      </c>
      <c r="V79" s="9">
        <v>822</v>
      </c>
      <c r="W79" s="9">
        <v>926</v>
      </c>
      <c r="X79" s="9">
        <v>991</v>
      </c>
      <c r="Y79" s="9">
        <v>1058</v>
      </c>
      <c r="Z79" s="9">
        <v>1098</v>
      </c>
      <c r="AA79" s="9">
        <v>1148</v>
      </c>
      <c r="AB79" s="9">
        <v>1197</v>
      </c>
      <c r="AC79" s="9">
        <v>1253</v>
      </c>
      <c r="AD79" s="9">
        <v>1283</v>
      </c>
      <c r="AE79" s="9">
        <v>1340</v>
      </c>
      <c r="AF79" s="9">
        <v>1373</v>
      </c>
      <c r="AG79" s="9">
        <v>1398</v>
      </c>
      <c r="AH79" s="9">
        <v>1436</v>
      </c>
      <c r="AI79" s="9">
        <v>1480</v>
      </c>
      <c r="AJ79" s="9">
        <v>1518</v>
      </c>
    </row>
    <row r="80" spans="1:52" x14ac:dyDescent="0.25">
      <c r="A80" s="9">
        <f t="shared" si="7"/>
        <v>79</v>
      </c>
      <c r="B80" s="9">
        <f t="array" ref="B80">IF(C80="",0,IF(OR(C80=Country_Comparison!$S$19:$S$38),1,0))</f>
        <v>0</v>
      </c>
      <c r="C80" s="9" t="str">
        <f t="shared" si="15"/>
        <v>Armenia</v>
      </c>
      <c r="D80" s="6">
        <f t="shared" si="16"/>
        <v>1473</v>
      </c>
      <c r="E80" s="6">
        <f>IF(COUNTIF(I80:XFD80,"&gt;"&amp;0)=0,,HLOOKUP(COUNTIF(I80:XFD80,"&gt;"&amp;0)-1,I$1:XFD80,A80+1,FALSE))</f>
        <v>1473</v>
      </c>
      <c r="F80" s="7">
        <f>IF(COUNTIF(I80:XFD80,"&gt;"&amp;0)=0,,HLOOKUP(COUNTIF(I80:XFD80,"&gt;"&amp;0)-MIN($F$1+1,COUNTIF(I80:XFD80,"&gt;"&amp;0)),I$1:XFD80,A80+1,FALSE))</f>
        <v>1201</v>
      </c>
      <c r="G80" s="8">
        <f t="shared" si="17"/>
        <v>1.041674296232393</v>
      </c>
      <c r="H80" s="13" t="s">
        <v>105</v>
      </c>
      <c r="I80" s="9">
        <v>115</v>
      </c>
      <c r="J80" s="9">
        <v>136</v>
      </c>
      <c r="K80" s="9">
        <v>160</v>
      </c>
      <c r="L80" s="9">
        <v>194</v>
      </c>
      <c r="M80" s="9">
        <v>235</v>
      </c>
      <c r="N80" s="9">
        <v>249</v>
      </c>
      <c r="O80" s="9">
        <v>265</v>
      </c>
      <c r="P80" s="9">
        <v>290</v>
      </c>
      <c r="Q80" s="9">
        <v>329</v>
      </c>
      <c r="R80" s="9">
        <v>407</v>
      </c>
      <c r="S80" s="9">
        <v>424</v>
      </c>
      <c r="T80" s="9">
        <v>482</v>
      </c>
      <c r="U80" s="9">
        <v>532</v>
      </c>
      <c r="V80" s="9">
        <v>571</v>
      </c>
      <c r="W80" s="9">
        <v>663</v>
      </c>
      <c r="X80" s="9">
        <v>736</v>
      </c>
      <c r="Y80" s="9">
        <v>770</v>
      </c>
      <c r="Z80" s="9">
        <v>822</v>
      </c>
      <c r="AA80" s="9">
        <v>833</v>
      </c>
      <c r="AB80" s="9">
        <v>853</v>
      </c>
      <c r="AC80" s="9">
        <v>881</v>
      </c>
      <c r="AD80" s="9">
        <v>921</v>
      </c>
      <c r="AE80" s="9">
        <v>937</v>
      </c>
      <c r="AF80" s="9">
        <v>967</v>
      </c>
      <c r="AG80" s="9">
        <v>1013</v>
      </c>
      <c r="AH80" s="9">
        <v>1039</v>
      </c>
      <c r="AI80" s="9">
        <v>1067</v>
      </c>
      <c r="AJ80" s="9">
        <v>1111</v>
      </c>
      <c r="AK80" s="9">
        <v>1159</v>
      </c>
      <c r="AL80" s="9">
        <v>1201</v>
      </c>
      <c r="AM80" s="9">
        <v>1248</v>
      </c>
      <c r="AN80" s="9">
        <v>1291</v>
      </c>
      <c r="AO80" s="9">
        <v>1339</v>
      </c>
      <c r="AP80" s="9">
        <v>1401</v>
      </c>
      <c r="AQ80" s="9">
        <v>1473</v>
      </c>
    </row>
    <row r="81" spans="1:49" x14ac:dyDescent="0.25">
      <c r="A81" s="9">
        <f t="shared" si="7"/>
        <v>80</v>
      </c>
      <c r="B81" s="9">
        <f t="array" ref="B81">IF(C81="",0,IF(OR(C81=Country_Comparison!$S$19:$S$38),1,0))</f>
        <v>0</v>
      </c>
      <c r="C81" s="9" t="str">
        <f t="shared" si="15"/>
        <v>New Zealand</v>
      </c>
      <c r="D81" s="6">
        <f t="shared" si="16"/>
        <v>1451</v>
      </c>
      <c r="E81" s="6">
        <f>IF(COUNTIF(I81:XFD81,"&gt;"&amp;0)=0,,HLOOKUP(COUNTIF(I81:XFD81,"&gt;"&amp;0)-1,I$1:XFD81,A81+1,FALSE))</f>
        <v>1451</v>
      </c>
      <c r="F81" s="7">
        <f>IF(COUNTIF(I81:XFD81,"&gt;"&amp;0)=0,,HLOOKUP(COUNTIF(I81:XFD81,"&gt;"&amp;0)-MIN($F$1+1,COUNTIF(I81:XFD81,"&gt;"&amp;0)),I$1:XFD81,A81+1,FALSE))</f>
        <v>1409</v>
      </c>
      <c r="G81" s="8">
        <f t="shared" si="17"/>
        <v>1.0058918371937964</v>
      </c>
      <c r="H81" s="13" t="s">
        <v>95</v>
      </c>
      <c r="I81" s="9">
        <v>102</v>
      </c>
      <c r="J81" s="9">
        <v>102</v>
      </c>
      <c r="K81" s="9">
        <v>155</v>
      </c>
      <c r="L81" s="9">
        <v>205</v>
      </c>
      <c r="M81" s="9">
        <v>283</v>
      </c>
      <c r="N81" s="9">
        <v>368</v>
      </c>
      <c r="O81" s="9">
        <v>451</v>
      </c>
      <c r="P81" s="9">
        <v>514</v>
      </c>
      <c r="Q81" s="9">
        <v>589</v>
      </c>
      <c r="R81" s="9">
        <v>647</v>
      </c>
      <c r="S81" s="9">
        <v>708</v>
      </c>
      <c r="T81" s="9">
        <v>797</v>
      </c>
      <c r="U81" s="9">
        <v>868</v>
      </c>
      <c r="V81" s="9">
        <v>950</v>
      </c>
      <c r="W81" s="9">
        <v>1039</v>
      </c>
      <c r="X81" s="9">
        <v>1106</v>
      </c>
      <c r="Y81" s="9">
        <v>1160</v>
      </c>
      <c r="Z81" s="9">
        <v>1210</v>
      </c>
      <c r="AA81" s="9">
        <v>1239</v>
      </c>
      <c r="AB81" s="9">
        <v>1283</v>
      </c>
      <c r="AC81" s="9">
        <v>1312</v>
      </c>
      <c r="AD81" s="9">
        <v>1330</v>
      </c>
      <c r="AE81" s="9">
        <v>1349</v>
      </c>
      <c r="AF81" s="9">
        <v>1366</v>
      </c>
      <c r="AG81" s="9">
        <v>1386</v>
      </c>
      <c r="AH81" s="9">
        <v>1401</v>
      </c>
      <c r="AI81" s="9">
        <v>1409</v>
      </c>
      <c r="AJ81" s="9">
        <v>1422</v>
      </c>
      <c r="AK81" s="9">
        <v>1431</v>
      </c>
      <c r="AL81" s="9">
        <v>1440</v>
      </c>
      <c r="AM81" s="9">
        <v>1445</v>
      </c>
      <c r="AN81" s="9">
        <v>1451</v>
      </c>
    </row>
    <row r="82" spans="1:49" x14ac:dyDescent="0.25">
      <c r="A82" s="9">
        <f t="shared" si="7"/>
        <v>81</v>
      </c>
      <c r="B82" s="9">
        <f t="array" ref="B82">IF(C82="",0,IF(OR(C82=Country_Comparison!$S$19:$S$38),1,0))</f>
        <v>0</v>
      </c>
      <c r="C82" s="9" t="str">
        <f t="shared" si="15"/>
        <v>Lithuania</v>
      </c>
      <c r="D82" s="6">
        <f t="shared" si="16"/>
        <v>1370</v>
      </c>
      <c r="E82" s="6">
        <f>IF(COUNTIF(I82:XFD82,"&gt;"&amp;0)=0,,HLOOKUP(COUNTIF(I82:XFD82,"&gt;"&amp;0)-1,I$1:XFD82,A82+1,FALSE))</f>
        <v>1370</v>
      </c>
      <c r="F82" s="7">
        <f>IF(COUNTIF(I82:XFD82,"&gt;"&amp;0)=0,,HLOOKUP(COUNTIF(I82:XFD82,"&gt;"&amp;0)-MIN($F$1+1,COUNTIF(I82:XFD82,"&gt;"&amp;0)),I$1:XFD82,A82+1,FALSE))</f>
        <v>1149</v>
      </c>
      <c r="G82" s="8">
        <f t="shared" si="17"/>
        <v>1.035810019535585</v>
      </c>
      <c r="H82" s="13" t="s">
        <v>93</v>
      </c>
      <c r="I82" s="9">
        <v>143</v>
      </c>
      <c r="J82" s="9">
        <v>179</v>
      </c>
      <c r="K82" s="9">
        <v>209</v>
      </c>
      <c r="L82" s="9">
        <v>274</v>
      </c>
      <c r="M82" s="9">
        <v>299</v>
      </c>
      <c r="N82" s="9">
        <v>358</v>
      </c>
      <c r="O82" s="9">
        <v>394</v>
      </c>
      <c r="P82" s="9">
        <v>460</v>
      </c>
      <c r="Q82" s="9">
        <v>491</v>
      </c>
      <c r="R82" s="9">
        <v>537</v>
      </c>
      <c r="S82" s="9">
        <v>581</v>
      </c>
      <c r="T82" s="9">
        <v>649</v>
      </c>
      <c r="U82" s="9">
        <v>696</v>
      </c>
      <c r="V82" s="9">
        <v>771</v>
      </c>
      <c r="W82" s="9">
        <v>811</v>
      </c>
      <c r="X82" s="9">
        <v>843</v>
      </c>
      <c r="Y82" s="9">
        <v>880</v>
      </c>
      <c r="Z82" s="9">
        <v>912</v>
      </c>
      <c r="AA82" s="9">
        <v>955</v>
      </c>
      <c r="AB82" s="9">
        <v>999</v>
      </c>
      <c r="AC82" s="9">
        <v>1026</v>
      </c>
      <c r="AD82" s="9">
        <v>1053</v>
      </c>
      <c r="AE82" s="9">
        <v>1062</v>
      </c>
      <c r="AF82" s="9">
        <v>1070</v>
      </c>
      <c r="AG82" s="9">
        <v>1091</v>
      </c>
      <c r="AH82" s="9">
        <v>1128</v>
      </c>
      <c r="AI82" s="9">
        <v>1149</v>
      </c>
      <c r="AJ82" s="9">
        <v>1239</v>
      </c>
      <c r="AK82" s="9">
        <v>1298</v>
      </c>
      <c r="AL82" s="9">
        <v>1326</v>
      </c>
      <c r="AM82" s="9">
        <v>1350</v>
      </c>
      <c r="AN82" s="9">
        <v>1370</v>
      </c>
    </row>
    <row r="83" spans="1:49" x14ac:dyDescent="0.25">
      <c r="A83" s="9">
        <f t="shared" si="7"/>
        <v>82</v>
      </c>
      <c r="B83" s="9">
        <f t="array" ref="B83">IF(C83="",0,IF(OR(C83=Country_Comparison!$S$19:$S$38),1,0))</f>
        <v>0</v>
      </c>
      <c r="C83" s="9" t="str">
        <f t="shared" si="15"/>
        <v>Bosnia and Herzegovina</v>
      </c>
      <c r="D83" s="6">
        <f t="shared" si="16"/>
        <v>1368</v>
      </c>
      <c r="E83" s="6">
        <f>IF(COUNTIF(I83:XFD83,"&gt;"&amp;0)=0,,HLOOKUP(COUNTIF(I83:XFD83,"&gt;"&amp;0)-1,I$1:XFD83,A83+1,FALSE))</f>
        <v>1368</v>
      </c>
      <c r="F83" s="7">
        <f>IF(COUNTIF(I83:XFD83,"&gt;"&amp;0)=0,,HLOOKUP(COUNTIF(I83:XFD83,"&gt;"&amp;0)-MIN($F$1+1,COUNTIF(I83:XFD83,"&gt;"&amp;0)),I$1:XFD83,A83+1,FALSE))</f>
        <v>1214</v>
      </c>
      <c r="G83" s="8">
        <f t="shared" si="17"/>
        <v>1.0241733765397782</v>
      </c>
      <c r="H83" s="13" t="s">
        <v>140</v>
      </c>
      <c r="I83" s="9">
        <v>126</v>
      </c>
      <c r="J83" s="9">
        <v>136</v>
      </c>
      <c r="K83" s="9">
        <v>166</v>
      </c>
      <c r="L83" s="9">
        <v>176</v>
      </c>
      <c r="M83" s="9">
        <v>191</v>
      </c>
      <c r="N83" s="9">
        <v>237</v>
      </c>
      <c r="O83" s="9">
        <v>258</v>
      </c>
      <c r="P83" s="9">
        <v>323</v>
      </c>
      <c r="Q83" s="9">
        <v>368</v>
      </c>
      <c r="R83" s="9">
        <v>420</v>
      </c>
      <c r="S83" s="9">
        <v>459</v>
      </c>
      <c r="T83" s="9">
        <v>533</v>
      </c>
      <c r="U83" s="9">
        <v>579</v>
      </c>
      <c r="V83" s="9">
        <v>624</v>
      </c>
      <c r="W83" s="9">
        <v>654</v>
      </c>
      <c r="X83" s="9">
        <v>674</v>
      </c>
      <c r="Y83" s="9">
        <v>764</v>
      </c>
      <c r="Z83" s="9">
        <v>804</v>
      </c>
      <c r="AA83" s="9">
        <v>858</v>
      </c>
      <c r="AB83" s="9">
        <v>901</v>
      </c>
      <c r="AC83" s="9">
        <v>946</v>
      </c>
      <c r="AD83" s="9">
        <v>1009</v>
      </c>
      <c r="AE83" s="9">
        <v>1037</v>
      </c>
      <c r="AF83" s="9">
        <v>1083</v>
      </c>
      <c r="AG83" s="9">
        <v>1110</v>
      </c>
      <c r="AH83" s="9">
        <v>1167</v>
      </c>
      <c r="AI83" s="9">
        <v>1214</v>
      </c>
      <c r="AJ83" s="9">
        <v>1268</v>
      </c>
      <c r="AK83" s="9">
        <v>1285</v>
      </c>
      <c r="AL83" s="9">
        <v>1309</v>
      </c>
      <c r="AM83" s="9">
        <v>1342</v>
      </c>
      <c r="AN83" s="9">
        <v>1368</v>
      </c>
    </row>
    <row r="84" spans="1:49" x14ac:dyDescent="0.25">
      <c r="A84" s="9">
        <f t="shared" si="7"/>
        <v>83</v>
      </c>
      <c r="B84" s="9">
        <f t="array" ref="B84">IF(C84="",0,IF(OR(C84=Country_Comparison!$S$19:$S$38),1,0))</f>
        <v>0</v>
      </c>
      <c r="C84" s="9" t="str">
        <f t="shared" si="15"/>
        <v>Slovenia</v>
      </c>
      <c r="D84" s="6">
        <f t="shared" si="16"/>
        <v>1353</v>
      </c>
      <c r="E84" s="6">
        <f>IF(COUNTIF(I84:XFD84,"&gt;"&amp;0)=0,,HLOOKUP(COUNTIF(I84:XFD84,"&gt;"&amp;0)-1,I$1:XFD84,A84+1,FALSE))</f>
        <v>1353</v>
      </c>
      <c r="F84" s="7">
        <f>IF(COUNTIF(I84:XFD84,"&gt;"&amp;0)=0,,HLOOKUP(COUNTIF(I84:XFD84,"&gt;"&amp;0)-MIN($F$1+1,COUNTIF(I84:XFD84,"&gt;"&amp;0)),I$1:XFD84,A84+1,FALSE))</f>
        <v>1304</v>
      </c>
      <c r="G84" s="8">
        <f t="shared" si="17"/>
        <v>1.0074048585079156</v>
      </c>
      <c r="H84" s="13" t="s">
        <v>141</v>
      </c>
      <c r="I84" s="9">
        <v>141</v>
      </c>
      <c r="J84" s="9">
        <v>181</v>
      </c>
      <c r="K84" s="9">
        <v>219</v>
      </c>
      <c r="L84" s="9">
        <v>253</v>
      </c>
      <c r="M84" s="9">
        <v>275</v>
      </c>
      <c r="N84" s="9">
        <v>275</v>
      </c>
      <c r="O84" s="9">
        <v>286</v>
      </c>
      <c r="P84" s="9">
        <v>341</v>
      </c>
      <c r="Q84" s="9">
        <v>383</v>
      </c>
      <c r="R84" s="9">
        <v>414</v>
      </c>
      <c r="S84" s="9">
        <v>442</v>
      </c>
      <c r="T84" s="9">
        <v>480</v>
      </c>
      <c r="U84" s="9">
        <v>528</v>
      </c>
      <c r="V84" s="9">
        <v>562</v>
      </c>
      <c r="W84" s="9">
        <v>632</v>
      </c>
      <c r="X84" s="9">
        <v>684</v>
      </c>
      <c r="Y84" s="9">
        <v>730</v>
      </c>
      <c r="Z84" s="9">
        <v>756</v>
      </c>
      <c r="AA84" s="9">
        <v>802</v>
      </c>
      <c r="AB84" s="9">
        <v>841</v>
      </c>
      <c r="AC84" s="9">
        <v>897</v>
      </c>
      <c r="AD84" s="9">
        <v>934</v>
      </c>
      <c r="AE84" s="9">
        <v>977</v>
      </c>
      <c r="AF84" s="9">
        <v>997</v>
      </c>
      <c r="AG84" s="9">
        <v>1021</v>
      </c>
      <c r="AH84" s="9">
        <v>1059</v>
      </c>
      <c r="AI84" s="9">
        <v>1091</v>
      </c>
      <c r="AJ84" s="9">
        <v>1124</v>
      </c>
      <c r="AK84" s="9">
        <v>1160</v>
      </c>
      <c r="AL84" s="9">
        <v>1188</v>
      </c>
      <c r="AM84" s="9">
        <v>1205</v>
      </c>
      <c r="AN84" s="9">
        <v>1212</v>
      </c>
      <c r="AO84" s="9">
        <v>1220</v>
      </c>
      <c r="AP84" s="9">
        <v>1248</v>
      </c>
      <c r="AQ84" s="9">
        <v>1268</v>
      </c>
      <c r="AR84" s="9">
        <v>1304</v>
      </c>
      <c r="AS84" s="9">
        <v>1317</v>
      </c>
      <c r="AT84" s="9">
        <v>1330</v>
      </c>
      <c r="AU84" s="9">
        <v>1335</v>
      </c>
      <c r="AV84" s="9">
        <v>1344</v>
      </c>
      <c r="AW84" s="9">
        <v>1353</v>
      </c>
    </row>
    <row r="85" spans="1:49" x14ac:dyDescent="0.25">
      <c r="A85" s="9">
        <f t="shared" si="7"/>
        <v>84</v>
      </c>
      <c r="B85" s="9">
        <f t="array" ref="B85">IF(C85="",0,IF(OR(C85=Country_Comparison!$S$19:$S$38),1,0))</f>
        <v>0</v>
      </c>
      <c r="C85" s="9" t="str">
        <f t="shared" si="15"/>
        <v>North Macedonia</v>
      </c>
      <c r="D85" s="6">
        <f t="shared" si="16"/>
        <v>1259</v>
      </c>
      <c r="E85" s="6">
        <f>IF(COUNTIF(I85:XFD85,"&gt;"&amp;0)=0,,HLOOKUP(COUNTIF(I85:XFD85,"&gt;"&amp;0)-1,I$1:XFD85,A85+1,FALSE))</f>
        <v>1259</v>
      </c>
      <c r="F85" s="7">
        <f>IF(COUNTIF(I85:XFD85,"&gt;"&amp;0)=0,,HLOOKUP(COUNTIF(I85:XFD85,"&gt;"&amp;0)-MIN($F$1+1,COUNTIF(I85:XFD85,"&gt;"&amp;0)),I$1:XFD85,A85+1,FALSE))</f>
        <v>1117</v>
      </c>
      <c r="G85" s="8">
        <f t="shared" si="17"/>
        <v>1.0242229699384473</v>
      </c>
      <c r="H85" s="13" t="s">
        <v>84</v>
      </c>
      <c r="I85" s="9">
        <v>115</v>
      </c>
      <c r="J85" s="9">
        <v>136</v>
      </c>
      <c r="K85" s="9">
        <v>148</v>
      </c>
      <c r="L85" s="9">
        <v>177</v>
      </c>
      <c r="M85" s="9">
        <v>201</v>
      </c>
      <c r="N85" s="9">
        <v>219</v>
      </c>
      <c r="O85" s="9">
        <v>241</v>
      </c>
      <c r="P85" s="9">
        <v>259</v>
      </c>
      <c r="Q85" s="9">
        <v>285</v>
      </c>
      <c r="R85" s="9">
        <v>329</v>
      </c>
      <c r="S85" s="9">
        <v>354</v>
      </c>
      <c r="T85" s="9">
        <v>384</v>
      </c>
      <c r="U85" s="9">
        <v>430</v>
      </c>
      <c r="V85" s="9">
        <v>483</v>
      </c>
      <c r="W85" s="9">
        <v>555</v>
      </c>
      <c r="X85" s="9">
        <v>570</v>
      </c>
      <c r="Y85" s="9">
        <v>599</v>
      </c>
      <c r="Z85" s="9">
        <v>617</v>
      </c>
      <c r="AA85" s="9">
        <v>663</v>
      </c>
      <c r="AB85" s="9">
        <v>711</v>
      </c>
      <c r="AC85" s="9">
        <v>760</v>
      </c>
      <c r="AD85" s="9">
        <v>828</v>
      </c>
      <c r="AE85" s="9">
        <v>854</v>
      </c>
      <c r="AF85" s="9">
        <v>908</v>
      </c>
      <c r="AG85" s="9">
        <v>974</v>
      </c>
      <c r="AH85" s="9">
        <v>1081</v>
      </c>
      <c r="AI85" s="9">
        <v>1117</v>
      </c>
      <c r="AJ85" s="9">
        <v>1170</v>
      </c>
      <c r="AK85" s="9">
        <v>1207</v>
      </c>
      <c r="AL85" s="9">
        <v>1225</v>
      </c>
      <c r="AM85" s="9">
        <v>1231</v>
      </c>
      <c r="AN85" s="9">
        <v>1259</v>
      </c>
    </row>
    <row r="86" spans="1:49" x14ac:dyDescent="0.25">
      <c r="A86" s="9">
        <f t="shared" si="7"/>
        <v>85</v>
      </c>
      <c r="B86" s="9">
        <f t="array" ref="B86">IF(C86="",0,IF(OR(C86=Country_Comparison!$S$19:$S$38),1,0))</f>
        <v>0</v>
      </c>
      <c r="C86" s="9" t="str">
        <f t="shared" si="15"/>
        <v>Slovakia</v>
      </c>
      <c r="D86" s="6">
        <f t="shared" si="16"/>
        <v>1244</v>
      </c>
      <c r="E86" s="6">
        <f>IF(COUNTIF(I86:XFD86,"&gt;"&amp;0)=0,,HLOOKUP(COUNTIF(I86:XFD86,"&gt;"&amp;0)-1,I$1:XFD86,A86+1,FALSE))</f>
        <v>1244</v>
      </c>
      <c r="F86" s="7">
        <f>IF(COUNTIF(I86:XFD86,"&gt;"&amp;0)=0,,HLOOKUP(COUNTIF(I86:XFD86,"&gt;"&amp;0)-MIN($F$1+1,COUNTIF(I86:XFD86,"&gt;"&amp;0)),I$1:XFD86,A86+1,FALSE))</f>
        <v>1049</v>
      </c>
      <c r="G86" s="8">
        <f t="shared" si="17"/>
        <v>1.0346869663301954</v>
      </c>
      <c r="H86" s="13" t="s">
        <v>162</v>
      </c>
      <c r="I86" s="9">
        <v>105</v>
      </c>
      <c r="J86" s="9">
        <v>123</v>
      </c>
      <c r="K86" s="9">
        <v>137</v>
      </c>
      <c r="L86" s="9">
        <v>178</v>
      </c>
      <c r="M86" s="9">
        <v>185</v>
      </c>
      <c r="N86" s="9">
        <v>186</v>
      </c>
      <c r="O86" s="9">
        <v>204</v>
      </c>
      <c r="P86" s="9">
        <v>216</v>
      </c>
      <c r="Q86" s="9">
        <v>226</v>
      </c>
      <c r="R86" s="9">
        <v>269</v>
      </c>
      <c r="S86" s="9">
        <v>292</v>
      </c>
      <c r="T86" s="9">
        <v>314</v>
      </c>
      <c r="U86" s="9">
        <v>336</v>
      </c>
      <c r="V86" s="9">
        <v>363</v>
      </c>
      <c r="W86" s="9">
        <v>400</v>
      </c>
      <c r="X86" s="9">
        <v>426</v>
      </c>
      <c r="Y86" s="9">
        <v>450</v>
      </c>
      <c r="Z86" s="9">
        <v>471</v>
      </c>
      <c r="AA86" s="9">
        <v>485</v>
      </c>
      <c r="AB86" s="9">
        <v>534</v>
      </c>
      <c r="AC86" s="9">
        <v>581</v>
      </c>
      <c r="AD86" s="9">
        <v>682</v>
      </c>
      <c r="AE86" s="9">
        <v>701</v>
      </c>
      <c r="AF86" s="9">
        <v>715</v>
      </c>
      <c r="AG86" s="9">
        <v>728</v>
      </c>
      <c r="AH86" s="9">
        <v>742</v>
      </c>
      <c r="AI86" s="9">
        <v>769</v>
      </c>
      <c r="AJ86" s="9">
        <v>835</v>
      </c>
      <c r="AK86" s="9">
        <v>863</v>
      </c>
      <c r="AL86" s="9">
        <v>977</v>
      </c>
      <c r="AM86" s="9">
        <v>1049</v>
      </c>
      <c r="AN86" s="9">
        <v>1089</v>
      </c>
      <c r="AO86" s="9">
        <v>1161</v>
      </c>
      <c r="AP86" s="9">
        <v>1173</v>
      </c>
      <c r="AQ86" s="9">
        <v>1199</v>
      </c>
      <c r="AR86" s="9">
        <v>1244</v>
      </c>
    </row>
    <row r="87" spans="1:49" x14ac:dyDescent="0.25">
      <c r="A87" s="9">
        <f t="shared" si="7"/>
        <v>86</v>
      </c>
      <c r="B87" s="9">
        <f t="array" ref="B87">IF(C87="",0,IF(OR(C87=Country_Comparison!$S$19:$S$38),1,0))</f>
        <v>0</v>
      </c>
      <c r="C87" s="9" t="str">
        <f t="shared" si="15"/>
        <v>Cuba</v>
      </c>
      <c r="D87" s="6">
        <f t="shared" si="16"/>
        <v>1189</v>
      </c>
      <c r="E87" s="6">
        <f>IF(COUNTIF(I87:XFD87,"&gt;"&amp;0)=0,,HLOOKUP(COUNTIF(I87:XFD87,"&gt;"&amp;0)-1,I$1:XFD87,A87+1,FALSE))</f>
        <v>1189</v>
      </c>
      <c r="F87" s="7">
        <f>IF(COUNTIF(I87:XFD87,"&gt;"&amp;0)=0,,HLOOKUP(COUNTIF(I87:XFD87,"&gt;"&amp;0)-MIN($F$1+1,COUNTIF(I87:XFD87,"&gt;"&amp;0)),I$1:XFD87,A87+1,FALSE))</f>
        <v>923</v>
      </c>
      <c r="G87" s="8">
        <f t="shared" si="17"/>
        <v>1.0519522593477038</v>
      </c>
      <c r="H87" s="13" t="s">
        <v>410</v>
      </c>
      <c r="I87" s="9">
        <v>119</v>
      </c>
      <c r="J87" s="9">
        <v>139</v>
      </c>
      <c r="K87" s="9">
        <v>170</v>
      </c>
      <c r="L87" s="9">
        <v>186</v>
      </c>
      <c r="M87" s="9">
        <v>212</v>
      </c>
      <c r="N87" s="9">
        <v>233</v>
      </c>
      <c r="O87" s="9">
        <v>269</v>
      </c>
      <c r="P87" s="9">
        <v>288</v>
      </c>
      <c r="Q87" s="9">
        <v>320</v>
      </c>
      <c r="R87" s="9">
        <v>350</v>
      </c>
      <c r="S87" s="9">
        <v>396</v>
      </c>
      <c r="T87" s="9">
        <v>457</v>
      </c>
      <c r="U87" s="9">
        <v>515</v>
      </c>
      <c r="V87" s="9">
        <v>564</v>
      </c>
      <c r="W87" s="9">
        <v>620</v>
      </c>
      <c r="X87" s="9">
        <v>669</v>
      </c>
      <c r="Y87" s="9">
        <v>726</v>
      </c>
      <c r="Z87" s="9">
        <v>766</v>
      </c>
      <c r="AA87" s="9">
        <v>814</v>
      </c>
      <c r="AB87" s="9">
        <v>862</v>
      </c>
      <c r="AC87" s="9">
        <v>923</v>
      </c>
      <c r="AD87" s="9">
        <v>986</v>
      </c>
      <c r="AE87" s="9">
        <v>1035</v>
      </c>
      <c r="AF87" s="9">
        <v>1087</v>
      </c>
      <c r="AG87" s="9">
        <v>1137</v>
      </c>
      <c r="AH87" s="9">
        <v>1189</v>
      </c>
    </row>
    <row r="88" spans="1:49" x14ac:dyDescent="0.25">
      <c r="A88" s="9">
        <f t="shared" si="7"/>
        <v>87</v>
      </c>
      <c r="B88" s="9">
        <f t="array" ref="B88">IF(C88="",0,IF(OR(C88=Country_Comparison!$S$19:$S$38),1,0))</f>
        <v>0</v>
      </c>
      <c r="C88" s="9" t="str">
        <f t="shared" si="15"/>
        <v>Afghanistan</v>
      </c>
      <c r="D88" s="6">
        <f t="shared" si="16"/>
        <v>1176</v>
      </c>
      <c r="E88" s="6">
        <f>IF(COUNTIF(I88:XFD88,"&gt;"&amp;0)=0,,HLOOKUP(COUNTIF(I88:XFD88,"&gt;"&amp;0)-1,I$1:XFD88,A88+1,FALSE))</f>
        <v>1176</v>
      </c>
      <c r="F88" s="7">
        <f>IF(COUNTIF(I88:XFD88,"&gt;"&amp;0)=0,,HLOOKUP(COUNTIF(I88:XFD88,"&gt;"&amp;0)-MIN($F$1+1,COUNTIF(I88:XFD88,"&gt;"&amp;0)),I$1:XFD88,A88+1,FALSE))</f>
        <v>906</v>
      </c>
      <c r="G88" s="8">
        <f t="shared" si="17"/>
        <v>1.0535516335331112</v>
      </c>
      <c r="H88" s="13" t="s">
        <v>72</v>
      </c>
      <c r="I88" s="9">
        <v>110</v>
      </c>
      <c r="J88" s="9">
        <v>110</v>
      </c>
      <c r="K88" s="9">
        <v>120</v>
      </c>
      <c r="L88" s="9">
        <v>170</v>
      </c>
      <c r="M88" s="9">
        <v>174</v>
      </c>
      <c r="N88" s="9">
        <v>237</v>
      </c>
      <c r="O88" s="9">
        <v>273</v>
      </c>
      <c r="P88" s="9">
        <v>281</v>
      </c>
      <c r="Q88" s="9">
        <v>299</v>
      </c>
      <c r="R88" s="9">
        <v>349</v>
      </c>
      <c r="S88" s="9">
        <v>367</v>
      </c>
      <c r="T88" s="9">
        <v>423</v>
      </c>
      <c r="U88" s="9">
        <v>444</v>
      </c>
      <c r="V88" s="9">
        <v>484</v>
      </c>
      <c r="W88" s="9">
        <v>521</v>
      </c>
      <c r="X88" s="9">
        <v>555</v>
      </c>
      <c r="Y88" s="9">
        <v>607</v>
      </c>
      <c r="Z88" s="9">
        <v>665</v>
      </c>
      <c r="AA88" s="9">
        <v>714</v>
      </c>
      <c r="AB88" s="9">
        <v>784</v>
      </c>
      <c r="AC88" s="9">
        <v>840</v>
      </c>
      <c r="AD88" s="9">
        <v>906</v>
      </c>
      <c r="AE88" s="9">
        <v>933</v>
      </c>
      <c r="AF88" s="9">
        <v>996</v>
      </c>
      <c r="AG88" s="9">
        <v>1026</v>
      </c>
      <c r="AH88" s="9">
        <v>1092</v>
      </c>
      <c r="AI88" s="9">
        <v>1176</v>
      </c>
    </row>
    <row r="89" spans="1:49" x14ac:dyDescent="0.25">
      <c r="A89" s="9">
        <f t="shared" si="7"/>
        <v>88</v>
      </c>
      <c r="B89" s="9">
        <f t="array" ref="B89">IF(C89="",0,IF(OR(C89=Country_Comparison!$S$19:$S$38),1,0))</f>
        <v>0</v>
      </c>
      <c r="C89" s="9" t="str">
        <f t="shared" si="15"/>
        <v>Cameroon</v>
      </c>
      <c r="D89" s="6">
        <f t="shared" si="16"/>
        <v>1163</v>
      </c>
      <c r="E89" s="6">
        <f>IF(COUNTIF(I89:XFD89,"&gt;"&amp;0)=0,,HLOOKUP(COUNTIF(I89:XFD89,"&gt;"&amp;0)-1,I$1:XFD89,A89+1,FALSE))</f>
        <v>1163</v>
      </c>
      <c r="F89" s="7">
        <f>IF(COUNTIF(I89:XFD89,"&gt;"&amp;0)=0,,HLOOKUP(COUNTIF(I89:XFD89,"&gt;"&amp;0)-MIN($F$1+1,COUNTIF(I89:XFD89,"&gt;"&amp;0)),I$1:XFD89,A89+1,FALSE))</f>
        <v>996</v>
      </c>
      <c r="G89" s="8">
        <f t="shared" si="17"/>
        <v>1.0314877514822824</v>
      </c>
      <c r="H89" s="13" t="s">
        <v>157</v>
      </c>
      <c r="I89" s="9">
        <v>139</v>
      </c>
      <c r="J89" s="9">
        <v>139</v>
      </c>
      <c r="K89" s="9">
        <v>193</v>
      </c>
      <c r="L89" s="9">
        <v>233</v>
      </c>
      <c r="M89" s="9">
        <v>306</v>
      </c>
      <c r="N89" s="9">
        <v>509</v>
      </c>
      <c r="O89" s="9">
        <v>555</v>
      </c>
      <c r="P89" s="9">
        <v>650</v>
      </c>
      <c r="Q89" s="9">
        <v>658</v>
      </c>
      <c r="R89" s="9">
        <v>658</v>
      </c>
      <c r="S89" s="9">
        <v>730</v>
      </c>
      <c r="T89" s="9">
        <v>730</v>
      </c>
      <c r="U89" s="9">
        <v>820</v>
      </c>
      <c r="V89" s="9">
        <v>820</v>
      </c>
      <c r="W89" s="9">
        <v>820</v>
      </c>
      <c r="X89" s="9">
        <v>820</v>
      </c>
      <c r="Y89" s="9">
        <v>848</v>
      </c>
      <c r="Z89" s="9">
        <v>848</v>
      </c>
      <c r="AA89" s="9">
        <v>996</v>
      </c>
      <c r="AB89" s="9">
        <v>996</v>
      </c>
      <c r="AC89" s="9">
        <v>1017</v>
      </c>
      <c r="AD89" s="9">
        <v>1017</v>
      </c>
      <c r="AE89" s="9">
        <v>1163</v>
      </c>
      <c r="AF89" s="9">
        <v>1163</v>
      </c>
      <c r="AG89" s="9">
        <v>1163</v>
      </c>
    </row>
    <row r="90" spans="1:49" x14ac:dyDescent="0.25">
      <c r="A90" s="9">
        <f t="shared" si="7"/>
        <v>89</v>
      </c>
      <c r="B90" s="9">
        <f t="array" ref="B90">IF(C90="",0,IF(OR(C90=Country_Comparison!$S$19:$S$38),1,0))</f>
        <v>0</v>
      </c>
      <c r="C90" s="9" t="str">
        <f t="shared" si="15"/>
        <v>Bulgaria</v>
      </c>
      <c r="D90" s="6">
        <f t="shared" si="16"/>
        <v>1024</v>
      </c>
      <c r="E90" s="6">
        <f>IF(COUNTIF(I90:XFD90,"&gt;"&amp;0)=0,,HLOOKUP(COUNTIF(I90:XFD90,"&gt;"&amp;0)-1,I$1:XFD90,A90+1,FALSE))</f>
        <v>1024</v>
      </c>
      <c r="F90" s="7">
        <f>IF(COUNTIF(I90:XFD90,"&gt;"&amp;0)=0,,HLOOKUP(COUNTIF(I90:XFD90,"&gt;"&amp;0)-MIN($F$1+1,COUNTIF(I90:XFD90,"&gt;"&amp;0)),I$1:XFD90,A90+1,FALSE))</f>
        <v>846</v>
      </c>
      <c r="G90" s="8">
        <f t="shared" si="17"/>
        <v>1.0389291188056247</v>
      </c>
      <c r="H90" s="13" t="s">
        <v>199</v>
      </c>
      <c r="I90" s="9">
        <v>127</v>
      </c>
      <c r="J90" s="9">
        <v>163</v>
      </c>
      <c r="K90" s="9">
        <v>187</v>
      </c>
      <c r="L90" s="9">
        <v>201</v>
      </c>
      <c r="M90" s="9">
        <v>218</v>
      </c>
      <c r="N90" s="9">
        <v>242</v>
      </c>
      <c r="O90" s="9">
        <v>264</v>
      </c>
      <c r="P90" s="9">
        <v>293</v>
      </c>
      <c r="Q90" s="9">
        <v>331</v>
      </c>
      <c r="R90" s="9">
        <v>346</v>
      </c>
      <c r="S90" s="9">
        <v>359</v>
      </c>
      <c r="T90" s="9">
        <v>399</v>
      </c>
      <c r="U90" s="9">
        <v>422</v>
      </c>
      <c r="V90" s="9">
        <v>457</v>
      </c>
      <c r="W90" s="9">
        <v>485</v>
      </c>
      <c r="X90" s="9">
        <v>503</v>
      </c>
      <c r="Y90" s="9">
        <v>531</v>
      </c>
      <c r="Z90" s="9">
        <v>549</v>
      </c>
      <c r="AA90" s="9">
        <v>577</v>
      </c>
      <c r="AB90" s="9">
        <v>593</v>
      </c>
      <c r="AC90" s="9">
        <v>618</v>
      </c>
      <c r="AD90" s="9">
        <v>635</v>
      </c>
      <c r="AE90" s="9">
        <v>661</v>
      </c>
      <c r="AF90" s="9">
        <v>675</v>
      </c>
      <c r="AG90" s="9">
        <v>685</v>
      </c>
      <c r="AH90" s="9">
        <v>713</v>
      </c>
      <c r="AI90" s="9">
        <v>747</v>
      </c>
      <c r="AJ90" s="9">
        <v>800</v>
      </c>
      <c r="AK90" s="9">
        <v>846</v>
      </c>
      <c r="AL90" s="9">
        <v>878</v>
      </c>
      <c r="AM90" s="9">
        <v>894</v>
      </c>
      <c r="AN90" s="9">
        <v>929</v>
      </c>
      <c r="AO90" s="9">
        <v>975</v>
      </c>
      <c r="AP90" s="9">
        <v>1024</v>
      </c>
    </row>
    <row r="91" spans="1:49" x14ac:dyDescent="0.25">
      <c r="A91" s="9">
        <f t="shared" si="7"/>
        <v>90</v>
      </c>
      <c r="B91" s="9">
        <f t="array" ref="B91">IF(C91="",0,IF(OR(C91=Country_Comparison!$S$19:$S$38),1,0))</f>
        <v>0</v>
      </c>
      <c r="C91" s="9" t="str">
        <f t="shared" si="15"/>
        <v>Cote d'Ivoire</v>
      </c>
      <c r="D91" s="6">
        <f t="shared" si="16"/>
        <v>952</v>
      </c>
      <c r="E91" s="6">
        <f>IF(COUNTIF(I91:XFD91,"&gt;"&amp;0)=0,,HLOOKUP(COUNTIF(I91:XFD91,"&gt;"&amp;0)-1,I$1:XFD91,A91+1,FALSE))</f>
        <v>952</v>
      </c>
      <c r="F91" s="7">
        <f>IF(COUNTIF(I91:XFD91,"&gt;"&amp;0)=0,,HLOOKUP(COUNTIF(I91:XFD91,"&gt;"&amp;0)-MIN($F$1+1,COUNTIF(I91:XFD91,"&gt;"&amp;0)),I$1:XFD91,A91+1,FALSE))</f>
        <v>688</v>
      </c>
      <c r="G91" s="8">
        <f t="shared" si="17"/>
        <v>1.0671112587446812</v>
      </c>
      <c r="H91" s="13" t="s">
        <v>352</v>
      </c>
      <c r="I91" s="9">
        <v>101</v>
      </c>
      <c r="J91" s="9">
        <v>101</v>
      </c>
      <c r="K91" s="9">
        <v>165</v>
      </c>
      <c r="L91" s="9">
        <v>168</v>
      </c>
      <c r="M91" s="9">
        <v>179</v>
      </c>
      <c r="N91" s="9">
        <v>190</v>
      </c>
      <c r="O91" s="9">
        <v>194</v>
      </c>
      <c r="P91" s="9">
        <v>218</v>
      </c>
      <c r="Q91" s="9">
        <v>245</v>
      </c>
      <c r="R91" s="9">
        <v>261</v>
      </c>
      <c r="S91" s="9">
        <v>323</v>
      </c>
      <c r="T91" s="9">
        <v>349</v>
      </c>
      <c r="U91" s="9">
        <v>384</v>
      </c>
      <c r="V91" s="9">
        <v>444</v>
      </c>
      <c r="W91" s="9">
        <v>444</v>
      </c>
      <c r="X91" s="9">
        <v>533</v>
      </c>
      <c r="Y91" s="9">
        <v>574</v>
      </c>
      <c r="Z91" s="9">
        <v>626</v>
      </c>
      <c r="AA91" s="9">
        <v>638</v>
      </c>
      <c r="AB91" s="9">
        <v>638</v>
      </c>
      <c r="AC91" s="9">
        <v>654</v>
      </c>
      <c r="AD91" s="9">
        <v>688</v>
      </c>
      <c r="AE91" s="9">
        <v>801</v>
      </c>
      <c r="AF91" s="9">
        <v>847</v>
      </c>
      <c r="AG91" s="9">
        <v>847</v>
      </c>
      <c r="AH91" s="9">
        <v>916</v>
      </c>
      <c r="AI91" s="9">
        <v>952</v>
      </c>
    </row>
    <row r="92" spans="1:49" x14ac:dyDescent="0.25">
      <c r="A92" s="9">
        <f t="shared" si="7"/>
        <v>91</v>
      </c>
      <c r="B92" s="9">
        <f t="array" ref="B92">IF(C92="",0,IF(OR(C92=Country_Comparison!$S$19:$S$38),1,0))</f>
        <v>0</v>
      </c>
      <c r="C92" s="9" t="str">
        <f t="shared" si="15"/>
        <v>Tunisia</v>
      </c>
      <c r="D92" s="6">
        <f t="shared" si="16"/>
        <v>909</v>
      </c>
      <c r="E92" s="6">
        <f>IF(COUNTIF(I92:XFD92,"&gt;"&amp;0)=0,,HLOOKUP(COUNTIF(I92:XFD92,"&gt;"&amp;0)-1,I$1:XFD92,A92+1,FALSE))</f>
        <v>909</v>
      </c>
      <c r="F92" s="7">
        <f>IF(COUNTIF(I92:XFD92,"&gt;"&amp;0)=0,,HLOOKUP(COUNTIF(I92:XFD92,"&gt;"&amp;0)-MIN($F$1+1,COUNTIF(I92:XFD92,"&gt;"&amp;0)),I$1:XFD92,A92+1,FALSE))</f>
        <v>864</v>
      </c>
      <c r="G92" s="8">
        <f t="shared" si="17"/>
        <v>1.0102061966089078</v>
      </c>
      <c r="H92" s="13" t="s">
        <v>138</v>
      </c>
      <c r="I92" s="9">
        <v>114</v>
      </c>
      <c r="J92" s="9">
        <v>173</v>
      </c>
      <c r="K92" s="9">
        <v>197</v>
      </c>
      <c r="L92" s="9">
        <v>227</v>
      </c>
      <c r="M92" s="9">
        <v>278</v>
      </c>
      <c r="N92" s="9">
        <v>312</v>
      </c>
      <c r="O92" s="9">
        <v>312</v>
      </c>
      <c r="P92" s="9">
        <v>394</v>
      </c>
      <c r="Q92" s="9">
        <v>423</v>
      </c>
      <c r="R92" s="9">
        <v>455</v>
      </c>
      <c r="S92" s="9">
        <v>495</v>
      </c>
      <c r="T92" s="9">
        <v>553</v>
      </c>
      <c r="U92" s="9">
        <v>574</v>
      </c>
      <c r="V92" s="9">
        <v>596</v>
      </c>
      <c r="W92" s="9">
        <v>623</v>
      </c>
      <c r="X92" s="9">
        <v>628</v>
      </c>
      <c r="Y92" s="9">
        <v>643</v>
      </c>
      <c r="Z92" s="9">
        <v>671</v>
      </c>
      <c r="AA92" s="9">
        <v>685</v>
      </c>
      <c r="AB92" s="9">
        <v>707</v>
      </c>
      <c r="AC92" s="9">
        <v>726</v>
      </c>
      <c r="AD92" s="9">
        <v>747</v>
      </c>
      <c r="AE92" s="9">
        <v>780</v>
      </c>
      <c r="AF92" s="9">
        <v>822</v>
      </c>
      <c r="AG92" s="9">
        <v>864</v>
      </c>
      <c r="AH92" s="9">
        <v>864</v>
      </c>
      <c r="AI92" s="9">
        <v>879</v>
      </c>
      <c r="AJ92" s="9">
        <v>884</v>
      </c>
      <c r="AK92" s="9">
        <v>884</v>
      </c>
      <c r="AL92" s="9">
        <v>909</v>
      </c>
    </row>
    <row r="93" spans="1:49" x14ac:dyDescent="0.25">
      <c r="A93" s="9">
        <f t="shared" si="7"/>
        <v>92</v>
      </c>
      <c r="B93" s="9">
        <f t="array" ref="B93">IF(C93="",0,IF(OR(C93=Country_Comparison!$S$19:$S$38),1,0))</f>
        <v>0</v>
      </c>
      <c r="C93" s="9" t="str">
        <f t="shared" si="15"/>
        <v>Nigeria</v>
      </c>
      <c r="D93" s="6">
        <f t="shared" si="16"/>
        <v>873</v>
      </c>
      <c r="E93" s="6">
        <f>IF(COUNTIF(I93:XFD93,"&gt;"&amp;0)=0,,HLOOKUP(COUNTIF(I93:XFD93,"&gt;"&amp;0)-1,I$1:XFD93,A93+1,FALSE))</f>
        <v>873</v>
      </c>
      <c r="F93" s="7">
        <f>IF(COUNTIF(I93:XFD93,"&gt;"&amp;0)=0,,HLOOKUP(COUNTIF(I93:XFD93,"&gt;"&amp;0)-MIN($F$1+1,COUNTIF(I93:XFD93,"&gt;"&amp;0)),I$1:XFD93,A93+1,FALSE))</f>
        <v>493</v>
      </c>
      <c r="G93" s="8">
        <f t="shared" si="17"/>
        <v>1.1210718945793088</v>
      </c>
      <c r="H93" s="13" t="s">
        <v>96</v>
      </c>
      <c r="I93" s="9">
        <v>111</v>
      </c>
      <c r="J93" s="9">
        <v>131</v>
      </c>
      <c r="K93" s="9">
        <v>135</v>
      </c>
      <c r="L93" s="9">
        <v>174</v>
      </c>
      <c r="M93" s="9">
        <v>184</v>
      </c>
      <c r="N93" s="9">
        <v>210</v>
      </c>
      <c r="O93" s="9">
        <v>214</v>
      </c>
      <c r="P93" s="9">
        <v>232</v>
      </c>
      <c r="Q93" s="9">
        <v>238</v>
      </c>
      <c r="R93" s="9">
        <v>254</v>
      </c>
      <c r="S93" s="9">
        <v>276</v>
      </c>
      <c r="T93" s="9">
        <v>288</v>
      </c>
      <c r="U93" s="9">
        <v>305</v>
      </c>
      <c r="V93" s="9">
        <v>318</v>
      </c>
      <c r="W93" s="9">
        <v>323</v>
      </c>
      <c r="X93" s="9">
        <v>343</v>
      </c>
      <c r="Y93" s="9">
        <v>373</v>
      </c>
      <c r="Z93" s="9">
        <v>407</v>
      </c>
      <c r="AA93" s="9">
        <v>442</v>
      </c>
      <c r="AB93" s="9">
        <v>493</v>
      </c>
      <c r="AC93" s="9">
        <v>542</v>
      </c>
      <c r="AD93" s="9">
        <v>627</v>
      </c>
      <c r="AE93" s="9">
        <v>665</v>
      </c>
      <c r="AF93" s="9">
        <v>665</v>
      </c>
      <c r="AG93" s="9">
        <v>873</v>
      </c>
    </row>
    <row r="94" spans="1:49" x14ac:dyDescent="0.25">
      <c r="A94" s="9">
        <f t="shared" si="7"/>
        <v>93</v>
      </c>
      <c r="B94" s="9">
        <f t="array" ref="B94">IF(C94="",0,IF(OR(C94=Country_Comparison!$S$19:$S$38),1,0))</f>
        <v>0</v>
      </c>
      <c r="C94" s="9" t="str">
        <f t="shared" si="15"/>
        <v>Cyprus</v>
      </c>
      <c r="D94" s="6">
        <f t="shared" si="16"/>
        <v>790</v>
      </c>
      <c r="E94" s="6">
        <f>IF(COUNTIF(I94:XFD94,"&gt;"&amp;0)=0,,HLOOKUP(COUNTIF(I94:XFD94,"&gt;"&amp;0)-1,I$1:XFD94,A94+1,FALSE))</f>
        <v>790</v>
      </c>
      <c r="F94" s="7">
        <f>IF(COUNTIF(I94:XFD94,"&gt;"&amp;0)=0,,HLOOKUP(COUNTIF(I94:XFD94,"&gt;"&amp;0)-MIN($F$1+1,COUNTIF(I94:XFD94,"&gt;"&amp;0)),I$1:XFD94,A94+1,FALSE))</f>
        <v>750</v>
      </c>
      <c r="G94" s="8">
        <f t="shared" si="17"/>
        <v>1.0104461316046887</v>
      </c>
      <c r="H94" s="13" t="s">
        <v>231</v>
      </c>
      <c r="I94" s="9">
        <v>116</v>
      </c>
      <c r="J94" s="9">
        <v>124</v>
      </c>
      <c r="K94" s="9">
        <v>132</v>
      </c>
      <c r="L94" s="9">
        <v>146</v>
      </c>
      <c r="M94" s="9">
        <v>162</v>
      </c>
      <c r="N94" s="9">
        <v>179</v>
      </c>
      <c r="O94" s="9">
        <v>214</v>
      </c>
      <c r="P94" s="9">
        <v>230</v>
      </c>
      <c r="Q94" s="9">
        <v>262</v>
      </c>
      <c r="R94" s="9">
        <v>320</v>
      </c>
      <c r="S94" s="9">
        <v>356</v>
      </c>
      <c r="T94" s="9">
        <v>396</v>
      </c>
      <c r="U94" s="9">
        <v>426</v>
      </c>
      <c r="V94" s="9">
        <v>446</v>
      </c>
      <c r="W94" s="9">
        <v>465</v>
      </c>
      <c r="X94" s="9">
        <v>494</v>
      </c>
      <c r="Y94" s="9">
        <v>526</v>
      </c>
      <c r="Z94" s="9">
        <v>564</v>
      </c>
      <c r="AA94" s="9">
        <v>595</v>
      </c>
      <c r="AB94" s="9">
        <v>616</v>
      </c>
      <c r="AC94" s="9">
        <v>633</v>
      </c>
      <c r="AD94" s="9">
        <v>662</v>
      </c>
      <c r="AE94" s="9">
        <v>695</v>
      </c>
      <c r="AF94" s="9">
        <v>715</v>
      </c>
      <c r="AG94" s="9">
        <v>735</v>
      </c>
      <c r="AH94" s="9">
        <v>750</v>
      </c>
      <c r="AI94" s="9">
        <v>761</v>
      </c>
      <c r="AJ94" s="9">
        <v>767</v>
      </c>
      <c r="AK94" s="9">
        <v>772</v>
      </c>
      <c r="AL94" s="9">
        <v>784</v>
      </c>
      <c r="AM94" s="9">
        <v>790</v>
      </c>
    </row>
    <row r="95" spans="1:49" x14ac:dyDescent="0.25">
      <c r="A95" s="9">
        <f t="shared" si="7"/>
        <v>94</v>
      </c>
      <c r="B95" s="9">
        <f t="array" ref="B95">IF(C95="",0,IF(OR(C95=Country_Comparison!$S$19:$S$38),1,0))</f>
        <v>0</v>
      </c>
      <c r="C95" s="9" t="str">
        <f t="shared" si="15"/>
        <v>Latvia</v>
      </c>
      <c r="D95" s="6">
        <f t="shared" si="16"/>
        <v>761</v>
      </c>
      <c r="E95" s="6">
        <f>IF(COUNTIF(I95:XFD95,"&gt;"&amp;0)=0,,HLOOKUP(COUNTIF(I95:XFD95,"&gt;"&amp;0)-1,I$1:XFD95,A95+1,FALSE))</f>
        <v>761</v>
      </c>
      <c r="F95" s="7">
        <f>IF(COUNTIF(I95:XFD95,"&gt;"&amp;0)=0,,HLOOKUP(COUNTIF(I95:XFD95,"&gt;"&amp;0)-MIN($F$1+1,COUNTIF(I95:XFD95,"&gt;"&amp;0)),I$1:XFD95,A95+1,FALSE))</f>
        <v>682</v>
      </c>
      <c r="G95" s="8">
        <f t="shared" si="17"/>
        <v>1.022162764642665</v>
      </c>
      <c r="H95" s="13" t="s">
        <v>111</v>
      </c>
      <c r="I95" s="9">
        <v>111</v>
      </c>
      <c r="J95" s="9">
        <v>124</v>
      </c>
      <c r="K95" s="9">
        <v>139</v>
      </c>
      <c r="L95" s="9">
        <v>180</v>
      </c>
      <c r="M95" s="9">
        <v>197</v>
      </c>
      <c r="N95" s="9">
        <v>221</v>
      </c>
      <c r="O95" s="9">
        <v>244</v>
      </c>
      <c r="P95" s="9">
        <v>280</v>
      </c>
      <c r="Q95" s="9">
        <v>305</v>
      </c>
      <c r="R95" s="9">
        <v>347</v>
      </c>
      <c r="S95" s="9">
        <v>376</v>
      </c>
      <c r="T95" s="9">
        <v>398</v>
      </c>
      <c r="U95" s="9">
        <v>446</v>
      </c>
      <c r="V95" s="9">
        <v>458</v>
      </c>
      <c r="W95" s="9">
        <v>493</v>
      </c>
      <c r="X95" s="9">
        <v>509</v>
      </c>
      <c r="Y95" s="9">
        <v>533</v>
      </c>
      <c r="Z95" s="9">
        <v>542</v>
      </c>
      <c r="AA95" s="9">
        <v>548</v>
      </c>
      <c r="AB95" s="9">
        <v>577</v>
      </c>
      <c r="AC95" s="9">
        <v>589</v>
      </c>
      <c r="AD95" s="9">
        <v>612</v>
      </c>
      <c r="AE95" s="9">
        <v>630</v>
      </c>
      <c r="AF95" s="9">
        <v>651</v>
      </c>
      <c r="AG95" s="9">
        <v>655</v>
      </c>
      <c r="AH95" s="9">
        <v>657</v>
      </c>
      <c r="AI95" s="9">
        <v>666</v>
      </c>
      <c r="AJ95" s="9">
        <v>675</v>
      </c>
      <c r="AK95" s="9">
        <v>682</v>
      </c>
      <c r="AL95" s="9">
        <v>712</v>
      </c>
      <c r="AM95" s="9">
        <v>727</v>
      </c>
      <c r="AN95" s="9">
        <v>739</v>
      </c>
      <c r="AO95" s="9">
        <v>748</v>
      </c>
      <c r="AP95" s="9">
        <v>761</v>
      </c>
    </row>
    <row r="96" spans="1:49" x14ac:dyDescent="0.25">
      <c r="A96" s="9">
        <f t="shared" si="7"/>
        <v>95</v>
      </c>
      <c r="B96" s="9">
        <f t="array" ref="B96">IF(C96="",0,IF(OR(C96=Country_Comparison!$S$19:$S$38),1,0))</f>
        <v>0</v>
      </c>
      <c r="C96" s="9" t="str">
        <f t="shared" si="15"/>
        <v>Guinea</v>
      </c>
      <c r="D96" s="6">
        <f t="shared" si="16"/>
        <v>761</v>
      </c>
      <c r="E96" s="6">
        <f>IF(COUNTIF(I96:XFD96,"&gt;"&amp;0)=0,,HLOOKUP(COUNTIF(I96:XFD96,"&gt;"&amp;0)-1,I$1:XFD96,A96+1,FALSE))</f>
        <v>761</v>
      </c>
      <c r="F96" s="7">
        <f>IF(COUNTIF(I96:XFD96,"&gt;"&amp;0)=0,,HLOOKUP(COUNTIF(I96:XFD96,"&gt;"&amp;0)-MIN($F$1+1,COUNTIF(I96:XFD96,"&gt;"&amp;0)),I$1:XFD96,A96+1,FALSE))</f>
        <v>477</v>
      </c>
      <c r="G96" s="8">
        <f t="shared" si="17"/>
        <v>1.0979264697396254</v>
      </c>
      <c r="H96" s="13" t="s">
        <v>421</v>
      </c>
      <c r="I96" s="9">
        <v>111</v>
      </c>
      <c r="J96" s="9">
        <v>121</v>
      </c>
      <c r="K96" s="9">
        <v>128</v>
      </c>
      <c r="L96" s="9">
        <v>144</v>
      </c>
      <c r="M96" s="9">
        <v>164</v>
      </c>
      <c r="N96" s="9">
        <v>194</v>
      </c>
      <c r="O96" s="9">
        <v>212</v>
      </c>
      <c r="P96" s="9">
        <v>250</v>
      </c>
      <c r="Q96" s="9">
        <v>250</v>
      </c>
      <c r="R96" s="9">
        <v>319</v>
      </c>
      <c r="S96" s="9">
        <v>363</v>
      </c>
      <c r="T96" s="9">
        <v>404</v>
      </c>
      <c r="U96" s="9">
        <v>438</v>
      </c>
      <c r="V96" s="9">
        <v>477</v>
      </c>
      <c r="W96" s="9">
        <v>518</v>
      </c>
      <c r="X96" s="9">
        <v>579</v>
      </c>
      <c r="Y96" s="9">
        <v>622</v>
      </c>
      <c r="Z96" s="9">
        <v>688</v>
      </c>
      <c r="AA96" s="9">
        <v>761</v>
      </c>
    </row>
    <row r="97" spans="1:47" x14ac:dyDescent="0.25">
      <c r="A97" s="9">
        <f t="shared" si="7"/>
        <v>96</v>
      </c>
      <c r="B97" s="9">
        <f t="array" ref="B97">IF(C97="",0,IF(OR(C97=Country_Comparison!$S$19:$S$38),1,0))</f>
        <v>0</v>
      </c>
      <c r="C97" s="9" t="str">
        <f t="shared" si="15"/>
        <v>Andorra</v>
      </c>
      <c r="D97" s="6">
        <f t="shared" si="16"/>
        <v>723</v>
      </c>
      <c r="E97" s="6">
        <f>IF(COUNTIF(I97:XFD97,"&gt;"&amp;0)=0,,HLOOKUP(COUNTIF(I97:XFD97,"&gt;"&amp;0)-1,I$1:XFD97,A97+1,FALSE))</f>
        <v>723</v>
      </c>
      <c r="F97" s="7">
        <f>IF(COUNTIF(I97:XFD97,"&gt;"&amp;0)=0,,HLOOKUP(COUNTIF(I97:XFD97,"&gt;"&amp;0)-MIN($F$1+1,COUNTIF(I97:XFD97,"&gt;"&amp;0)),I$1:XFD97,A97+1,FALSE))</f>
        <v>696</v>
      </c>
      <c r="G97" s="8">
        <f t="shared" si="17"/>
        <v>1.0076409566171254</v>
      </c>
      <c r="H97" s="13" t="s">
        <v>109</v>
      </c>
      <c r="I97" s="9">
        <v>113</v>
      </c>
      <c r="J97" s="9">
        <v>133</v>
      </c>
      <c r="K97" s="9">
        <v>164</v>
      </c>
      <c r="L97" s="9">
        <v>188</v>
      </c>
      <c r="M97" s="9">
        <v>224</v>
      </c>
      <c r="N97" s="9">
        <v>267</v>
      </c>
      <c r="O97" s="9">
        <v>308</v>
      </c>
      <c r="P97" s="9">
        <v>334</v>
      </c>
      <c r="Q97" s="9">
        <v>370</v>
      </c>
      <c r="R97" s="9">
        <v>376</v>
      </c>
      <c r="S97" s="9">
        <v>390</v>
      </c>
      <c r="T97" s="9">
        <v>428</v>
      </c>
      <c r="U97" s="9">
        <v>439</v>
      </c>
      <c r="V97" s="9">
        <v>466</v>
      </c>
      <c r="W97" s="9">
        <v>501</v>
      </c>
      <c r="X97" s="9">
        <v>525</v>
      </c>
      <c r="Y97" s="9">
        <v>545</v>
      </c>
      <c r="Z97" s="9">
        <v>564</v>
      </c>
      <c r="AA97" s="9">
        <v>583</v>
      </c>
      <c r="AB97" s="9">
        <v>601</v>
      </c>
      <c r="AC97" s="9">
        <v>601</v>
      </c>
      <c r="AD97" s="9">
        <v>638</v>
      </c>
      <c r="AE97" s="9">
        <v>646</v>
      </c>
      <c r="AF97" s="9">
        <v>659</v>
      </c>
      <c r="AG97" s="9">
        <v>673</v>
      </c>
      <c r="AH97" s="9">
        <v>673</v>
      </c>
      <c r="AI97" s="9">
        <v>696</v>
      </c>
      <c r="AJ97" s="9">
        <v>704</v>
      </c>
      <c r="AK97" s="9">
        <v>713</v>
      </c>
      <c r="AL97" s="9">
        <v>717</v>
      </c>
      <c r="AM97" s="9">
        <v>717</v>
      </c>
      <c r="AN97" s="9">
        <v>723</v>
      </c>
    </row>
    <row r="98" spans="1:47" x14ac:dyDescent="0.25">
      <c r="A98" s="9">
        <f t="shared" si="7"/>
        <v>97</v>
      </c>
      <c r="B98" s="9">
        <f t="array" ref="B98">IF(C98="",0,IF(OR(C98=Country_Comparison!$S$19:$S$38),1,0))</f>
        <v>0</v>
      </c>
      <c r="C98" s="9" t="str">
        <f t="shared" si="15"/>
        <v>Lebanon</v>
      </c>
      <c r="D98" s="6">
        <f t="shared" si="16"/>
        <v>682</v>
      </c>
      <c r="E98" s="6">
        <f>IF(COUNTIF(I98:XFD98,"&gt;"&amp;0)=0,,HLOOKUP(COUNTIF(I98:XFD98,"&gt;"&amp;0)-1,I$1:XFD98,A98+1,FALSE))</f>
        <v>682</v>
      </c>
      <c r="F98" s="7">
        <f>IF(COUNTIF(I98:XFD98,"&gt;"&amp;0)=0,,HLOOKUP(COUNTIF(I98:XFD98,"&gt;"&amp;0)-MIN($F$1+1,COUNTIF(I98:XFD98,"&gt;"&amp;0)),I$1:XFD98,A98+1,FALSE))</f>
        <v>668</v>
      </c>
      <c r="G98" s="8">
        <f t="shared" si="17"/>
        <v>1.0041569129547061</v>
      </c>
      <c r="H98" s="13" t="s">
        <v>67</v>
      </c>
      <c r="I98" s="9">
        <v>110</v>
      </c>
      <c r="J98" s="9">
        <v>110</v>
      </c>
      <c r="K98" s="9">
        <v>120</v>
      </c>
      <c r="L98" s="9">
        <v>133</v>
      </c>
      <c r="M98" s="9">
        <v>157</v>
      </c>
      <c r="N98" s="9">
        <v>163</v>
      </c>
      <c r="O98" s="9">
        <v>187</v>
      </c>
      <c r="P98" s="9">
        <v>248</v>
      </c>
      <c r="Q98" s="9">
        <v>267</v>
      </c>
      <c r="R98" s="9">
        <v>318</v>
      </c>
      <c r="S98" s="9">
        <v>333</v>
      </c>
      <c r="T98" s="9">
        <v>368</v>
      </c>
      <c r="U98" s="9">
        <v>391</v>
      </c>
      <c r="V98" s="9">
        <v>412</v>
      </c>
      <c r="W98" s="9">
        <v>438</v>
      </c>
      <c r="X98" s="9">
        <v>446</v>
      </c>
      <c r="Y98" s="9">
        <v>470</v>
      </c>
      <c r="Z98" s="9">
        <v>479</v>
      </c>
      <c r="AA98" s="9">
        <v>494</v>
      </c>
      <c r="AB98" s="9">
        <v>508</v>
      </c>
      <c r="AC98" s="9">
        <v>520</v>
      </c>
      <c r="AD98" s="9">
        <v>527</v>
      </c>
      <c r="AE98" s="9">
        <v>541</v>
      </c>
      <c r="AF98" s="9">
        <v>548</v>
      </c>
      <c r="AG98" s="9">
        <v>576</v>
      </c>
      <c r="AH98" s="9">
        <v>582</v>
      </c>
      <c r="AI98" s="9">
        <v>609</v>
      </c>
      <c r="AJ98" s="9">
        <v>619</v>
      </c>
      <c r="AK98" s="9">
        <v>630</v>
      </c>
      <c r="AL98" s="9">
        <v>632</v>
      </c>
      <c r="AM98" s="9">
        <v>641</v>
      </c>
      <c r="AN98" s="9">
        <v>658</v>
      </c>
      <c r="AO98" s="9">
        <v>663</v>
      </c>
      <c r="AP98" s="9">
        <v>668</v>
      </c>
      <c r="AQ98" s="9">
        <v>672</v>
      </c>
      <c r="AR98" s="9">
        <v>673</v>
      </c>
      <c r="AS98" s="9">
        <v>677</v>
      </c>
      <c r="AT98" s="9">
        <v>677</v>
      </c>
      <c r="AU98" s="9">
        <v>682</v>
      </c>
    </row>
    <row r="99" spans="1:47" x14ac:dyDescent="0.25">
      <c r="A99" s="9">
        <f t="shared" si="7"/>
        <v>98</v>
      </c>
      <c r="B99" s="9">
        <f t="array" ref="B99">IF(C99="",0,IF(OR(C99=Country_Comparison!$S$19:$S$38),1,0))</f>
        <v>0</v>
      </c>
      <c r="C99" s="9" t="str">
        <f t="shared" si="15"/>
        <v>Costa Rica</v>
      </c>
      <c r="D99" s="6">
        <f t="shared" si="16"/>
        <v>681</v>
      </c>
      <c r="E99" s="6">
        <f>IF(COUNTIF(I99:XFD99,"&gt;"&amp;0)=0,,HLOOKUP(COUNTIF(I99:XFD99,"&gt;"&amp;0)-1,I$1:XFD99,A99+1,FALSE))</f>
        <v>681</v>
      </c>
      <c r="F99" s="7">
        <f>IF(COUNTIF(I99:XFD99,"&gt;"&amp;0)=0,,HLOOKUP(COUNTIF(I99:XFD99,"&gt;"&amp;0)-MIN($F$1+1,COUNTIF(I99:XFD99,"&gt;"&amp;0)),I$1:XFD99,A99+1,FALSE))</f>
        <v>649</v>
      </c>
      <c r="G99" s="8">
        <f t="shared" si="17"/>
        <v>1.0096723960486331</v>
      </c>
      <c r="H99" s="13" t="s">
        <v>159</v>
      </c>
      <c r="I99" s="9">
        <v>117</v>
      </c>
      <c r="J99" s="9">
        <v>134</v>
      </c>
      <c r="K99" s="9">
        <v>158</v>
      </c>
      <c r="L99" s="9">
        <v>177</v>
      </c>
      <c r="M99" s="9">
        <v>201</v>
      </c>
      <c r="N99" s="9">
        <v>231</v>
      </c>
      <c r="O99" s="9">
        <v>263</v>
      </c>
      <c r="P99" s="9">
        <v>295</v>
      </c>
      <c r="Q99" s="9">
        <v>314</v>
      </c>
      <c r="R99" s="9">
        <v>330</v>
      </c>
      <c r="S99" s="9">
        <v>347</v>
      </c>
      <c r="T99" s="9">
        <v>375</v>
      </c>
      <c r="U99" s="9">
        <v>396</v>
      </c>
      <c r="V99" s="9">
        <v>416</v>
      </c>
      <c r="W99" s="9">
        <v>435</v>
      </c>
      <c r="X99" s="9">
        <v>454</v>
      </c>
      <c r="Y99" s="9">
        <v>467</v>
      </c>
      <c r="Z99" s="9">
        <v>483</v>
      </c>
      <c r="AA99" s="9">
        <v>502</v>
      </c>
      <c r="AB99" s="9">
        <v>539</v>
      </c>
      <c r="AC99" s="9">
        <v>558</v>
      </c>
      <c r="AD99" s="9">
        <v>577</v>
      </c>
      <c r="AE99" s="9">
        <v>595</v>
      </c>
      <c r="AF99" s="9">
        <v>612</v>
      </c>
      <c r="AG99" s="9">
        <v>618</v>
      </c>
      <c r="AH99" s="9">
        <v>626</v>
      </c>
      <c r="AI99" s="9">
        <v>642</v>
      </c>
      <c r="AJ99" s="9">
        <v>649</v>
      </c>
      <c r="AK99" s="9">
        <v>655</v>
      </c>
      <c r="AL99" s="9">
        <v>660</v>
      </c>
      <c r="AM99" s="9">
        <v>662</v>
      </c>
      <c r="AN99" s="9">
        <v>669</v>
      </c>
      <c r="AO99" s="9">
        <v>681</v>
      </c>
    </row>
    <row r="100" spans="1:47" x14ac:dyDescent="0.25">
      <c r="A100" s="9">
        <f t="shared" si="7"/>
        <v>99</v>
      </c>
      <c r="B100" s="9">
        <f t="array" ref="B100">IF(C100="",0,IF(OR(C100=Country_Comparison!$S$19:$S$38),1,0))</f>
        <v>0</v>
      </c>
      <c r="C100" s="9" t="str">
        <f t="shared" si="15"/>
        <v>Albania</v>
      </c>
      <c r="D100" s="6">
        <f t="shared" si="16"/>
        <v>634</v>
      </c>
      <c r="E100" s="6">
        <f>IF(COUNTIF(I100:XFD100,"&gt;"&amp;0)=0,,HLOOKUP(COUNTIF(I100:XFD100,"&gt;"&amp;0)-1,I$1:XFD100,A100+1,FALSE))</f>
        <v>634</v>
      </c>
      <c r="F100" s="7">
        <f>IF(COUNTIF(I100:XFD100,"&gt;"&amp;0)=0,,HLOOKUP(COUNTIF(I100:XFD100,"&gt;"&amp;0)-MIN($F$1+1,COUNTIF(I100:XFD100,"&gt;"&amp;0)),I$1:XFD100,A100+1,FALSE))</f>
        <v>539</v>
      </c>
      <c r="G100" s="8">
        <f t="shared" si="17"/>
        <v>1.0329994696250291</v>
      </c>
      <c r="H100" s="13" t="s">
        <v>230</v>
      </c>
      <c r="I100" s="9">
        <v>104</v>
      </c>
      <c r="J100" s="9">
        <v>123</v>
      </c>
      <c r="K100" s="9">
        <v>146</v>
      </c>
      <c r="L100" s="9">
        <v>174</v>
      </c>
      <c r="M100" s="9">
        <v>186</v>
      </c>
      <c r="N100" s="9">
        <v>197</v>
      </c>
      <c r="O100" s="9">
        <v>212</v>
      </c>
      <c r="P100" s="9">
        <v>223</v>
      </c>
      <c r="Q100" s="9">
        <v>243</v>
      </c>
      <c r="R100" s="9">
        <v>259</v>
      </c>
      <c r="S100" s="9">
        <v>277</v>
      </c>
      <c r="T100" s="9">
        <v>304</v>
      </c>
      <c r="U100" s="9">
        <v>333</v>
      </c>
      <c r="V100" s="9">
        <v>361</v>
      </c>
      <c r="W100" s="9">
        <v>377</v>
      </c>
      <c r="X100" s="9">
        <v>383</v>
      </c>
      <c r="Y100" s="9">
        <v>400</v>
      </c>
      <c r="Z100" s="9">
        <v>409</v>
      </c>
      <c r="AA100" s="9">
        <v>416</v>
      </c>
      <c r="AB100" s="9">
        <v>433</v>
      </c>
      <c r="AC100" s="9">
        <v>446</v>
      </c>
      <c r="AD100" s="9">
        <v>467</v>
      </c>
      <c r="AE100" s="9">
        <v>475</v>
      </c>
      <c r="AF100" s="9">
        <v>494</v>
      </c>
      <c r="AG100" s="9">
        <v>518</v>
      </c>
      <c r="AH100" s="9">
        <v>539</v>
      </c>
      <c r="AI100" s="9">
        <v>548</v>
      </c>
      <c r="AJ100" s="9">
        <v>562</v>
      </c>
      <c r="AK100" s="9">
        <v>584</v>
      </c>
      <c r="AL100" s="9">
        <v>609</v>
      </c>
      <c r="AM100" s="9">
        <v>634</v>
      </c>
    </row>
    <row r="101" spans="1:47" x14ac:dyDescent="0.25">
      <c r="A101" s="9">
        <f t="shared" si="7"/>
        <v>100</v>
      </c>
      <c r="B101" s="9">
        <f t="array" ref="B101">IF(C101="",0,IF(OR(C101=Country_Comparison!$S$19:$S$38),1,0))</f>
        <v>0</v>
      </c>
      <c r="C101" s="9" t="str">
        <f t="shared" si="15"/>
        <v>Bolivia</v>
      </c>
      <c r="D101" s="6">
        <f t="shared" si="16"/>
        <v>609</v>
      </c>
      <c r="E101" s="6">
        <f>IF(COUNTIF(I101:XFD101,"&gt;"&amp;0)=0,,HLOOKUP(COUNTIF(I101:XFD101,"&gt;"&amp;0)-1,I$1:XFD101,A101+1,FALSE))</f>
        <v>609</v>
      </c>
      <c r="F101" s="7">
        <f>IF(COUNTIF(I101:XFD101,"&gt;"&amp;0)=0,,HLOOKUP(COUNTIF(I101:XFD101,"&gt;"&amp;0)-MIN($F$1+1,COUNTIF(I101:XFD101,"&gt;"&amp;0)),I$1:XFD101,A101+1,FALSE))</f>
        <v>465</v>
      </c>
      <c r="G101" s="8">
        <f t="shared" si="17"/>
        <v>1.0554383438377009</v>
      </c>
      <c r="H101" s="13" t="s">
        <v>346</v>
      </c>
      <c r="I101" s="9">
        <v>107</v>
      </c>
      <c r="J101" s="9">
        <v>115</v>
      </c>
      <c r="K101" s="9">
        <v>123</v>
      </c>
      <c r="L101" s="9">
        <v>132</v>
      </c>
      <c r="M101" s="9">
        <v>139</v>
      </c>
      <c r="N101" s="9">
        <v>157</v>
      </c>
      <c r="O101" s="9">
        <v>183</v>
      </c>
      <c r="P101" s="9">
        <v>194</v>
      </c>
      <c r="Q101" s="9">
        <v>210</v>
      </c>
      <c r="R101" s="9">
        <v>264</v>
      </c>
      <c r="S101" s="9">
        <v>268</v>
      </c>
      <c r="T101" s="9">
        <v>275</v>
      </c>
      <c r="U101" s="9">
        <v>300</v>
      </c>
      <c r="V101" s="9">
        <v>330</v>
      </c>
      <c r="W101" s="9">
        <v>354</v>
      </c>
      <c r="X101" s="9">
        <v>397</v>
      </c>
      <c r="Y101" s="9">
        <v>441</v>
      </c>
      <c r="Z101" s="9">
        <v>465</v>
      </c>
      <c r="AA101" s="9">
        <v>493</v>
      </c>
      <c r="AB101" s="9">
        <v>520</v>
      </c>
      <c r="AC101" s="9">
        <v>564</v>
      </c>
      <c r="AD101" s="9">
        <v>598</v>
      </c>
      <c r="AE101" s="9">
        <v>609</v>
      </c>
    </row>
    <row r="102" spans="1:47" x14ac:dyDescent="0.25">
      <c r="A102" s="9">
        <f t="shared" si="7"/>
        <v>101</v>
      </c>
      <c r="B102" s="9">
        <f t="array" ref="B102">IF(C102="",0,IF(OR(C102=Country_Comparison!$S$19:$S$38),1,0))</f>
        <v>0</v>
      </c>
      <c r="C102" s="9" t="str">
        <f t="shared" si="15"/>
        <v>Burkina Faso</v>
      </c>
      <c r="D102" s="6">
        <f t="shared" si="16"/>
        <v>609</v>
      </c>
      <c r="E102" s="6">
        <f>IF(COUNTIF(I102:XFD102,"&gt;"&amp;0)=0,,HLOOKUP(COUNTIF(I102:XFD102,"&gt;"&amp;0)-1,I$1:XFD102,A102+1,FALSE))</f>
        <v>609</v>
      </c>
      <c r="F102" s="7">
        <f>IF(COUNTIF(I102:XFD102,"&gt;"&amp;0)=0,,HLOOKUP(COUNTIF(I102:XFD102,"&gt;"&amp;0)-MIN($F$1+1,COUNTIF(I102:XFD102,"&gt;"&amp;0)),I$1:XFD102,A102+1,FALSE))</f>
        <v>557</v>
      </c>
      <c r="G102" s="8">
        <f t="shared" si="17"/>
        <v>1.0180108798600378</v>
      </c>
      <c r="H102" s="13" t="s">
        <v>279</v>
      </c>
      <c r="I102" s="9">
        <v>114</v>
      </c>
      <c r="J102" s="9">
        <v>146</v>
      </c>
      <c r="K102" s="9">
        <v>152</v>
      </c>
      <c r="L102" s="9">
        <v>180</v>
      </c>
      <c r="M102" s="9">
        <v>207</v>
      </c>
      <c r="N102" s="9">
        <v>222</v>
      </c>
      <c r="O102" s="9">
        <v>246</v>
      </c>
      <c r="P102" s="9">
        <v>261</v>
      </c>
      <c r="Q102" s="9">
        <v>282</v>
      </c>
      <c r="R102" s="9">
        <v>288</v>
      </c>
      <c r="S102" s="9">
        <v>302</v>
      </c>
      <c r="T102" s="9">
        <v>318</v>
      </c>
      <c r="U102" s="9">
        <v>345</v>
      </c>
      <c r="V102" s="9">
        <v>364</v>
      </c>
      <c r="W102" s="9">
        <v>384</v>
      </c>
      <c r="X102" s="9">
        <v>414</v>
      </c>
      <c r="Y102" s="9">
        <v>443</v>
      </c>
      <c r="Z102" s="9">
        <v>443</v>
      </c>
      <c r="AA102" s="9">
        <v>484</v>
      </c>
      <c r="AB102" s="9">
        <v>497</v>
      </c>
      <c r="AC102" s="9">
        <v>497</v>
      </c>
      <c r="AD102" s="9">
        <v>528</v>
      </c>
      <c r="AE102" s="9">
        <v>542</v>
      </c>
      <c r="AF102" s="9">
        <v>546</v>
      </c>
      <c r="AG102" s="9">
        <v>557</v>
      </c>
      <c r="AH102" s="9">
        <v>565</v>
      </c>
      <c r="AI102" s="9">
        <v>576</v>
      </c>
      <c r="AJ102" s="9">
        <v>581</v>
      </c>
      <c r="AK102" s="9">
        <v>600</v>
      </c>
      <c r="AL102" s="9">
        <v>609</v>
      </c>
    </row>
    <row r="103" spans="1:47" x14ac:dyDescent="0.25">
      <c r="A103" s="9">
        <f t="shared" si="7"/>
        <v>102</v>
      </c>
      <c r="B103" s="9">
        <f t="array" ref="B103">IF(C103="",0,IF(OR(C103=Country_Comparison!$S$19:$S$38),1,0))</f>
        <v>0</v>
      </c>
      <c r="C103" s="9" t="str">
        <f t="shared" si="15"/>
        <v>Honduras</v>
      </c>
      <c r="D103" s="6">
        <f t="shared" si="16"/>
        <v>510</v>
      </c>
      <c r="E103" s="6">
        <f>IF(COUNTIF(I103:XFD103,"&gt;"&amp;0)=0,,HLOOKUP(COUNTIF(I103:XFD103,"&gt;"&amp;0)-1,I$1:XFD103,A103+1,FALSE))</f>
        <v>510</v>
      </c>
      <c r="F103" s="7">
        <f>IF(COUNTIF(I103:XFD103,"&gt;"&amp;0)=0,,HLOOKUP(COUNTIF(I103:XFD103,"&gt;"&amp;0)-MIN($F$1+1,COUNTIF(I103:XFD103,"&gt;"&amp;0)),I$1:XFD103,A103+1,FALSE))</f>
        <v>442</v>
      </c>
      <c r="G103" s="8">
        <f t="shared" si="17"/>
        <v>1.0290336610711879</v>
      </c>
      <c r="H103" s="13" t="s">
        <v>348</v>
      </c>
      <c r="I103" s="9">
        <v>110</v>
      </c>
      <c r="J103" s="9">
        <v>139</v>
      </c>
      <c r="K103" s="9">
        <v>141</v>
      </c>
      <c r="L103" s="9">
        <v>172</v>
      </c>
      <c r="M103" s="9">
        <v>219</v>
      </c>
      <c r="N103" s="9">
        <v>222</v>
      </c>
      <c r="O103" s="9">
        <v>264</v>
      </c>
      <c r="P103" s="9">
        <v>268</v>
      </c>
      <c r="Q103" s="9">
        <v>298</v>
      </c>
      <c r="R103" s="9">
        <v>305</v>
      </c>
      <c r="S103" s="9">
        <v>312</v>
      </c>
      <c r="T103" s="9">
        <v>343</v>
      </c>
      <c r="U103" s="9">
        <v>382</v>
      </c>
      <c r="V103" s="9">
        <v>392</v>
      </c>
      <c r="W103" s="9">
        <v>393</v>
      </c>
      <c r="X103" s="9">
        <v>397</v>
      </c>
      <c r="Y103" s="9">
        <v>407</v>
      </c>
      <c r="Z103" s="9">
        <v>419</v>
      </c>
      <c r="AA103" s="9">
        <v>426</v>
      </c>
      <c r="AB103" s="9">
        <v>442</v>
      </c>
      <c r="AC103" s="9">
        <v>457</v>
      </c>
      <c r="AD103" s="9">
        <v>472</v>
      </c>
      <c r="AE103" s="9">
        <v>477</v>
      </c>
      <c r="AF103" s="9">
        <v>494</v>
      </c>
      <c r="AG103" s="9">
        <v>510</v>
      </c>
    </row>
    <row r="104" spans="1:47" x14ac:dyDescent="0.25">
      <c r="A104" s="9">
        <f t="shared" si="7"/>
        <v>103</v>
      </c>
      <c r="B104" s="9">
        <f t="array" ref="B104">IF(C104="",0,IF(OR(C104=Country_Comparison!$S$19:$S$38),1,0))</f>
        <v>0</v>
      </c>
      <c r="C104" s="9" t="str">
        <f t="shared" si="15"/>
        <v>San Marino</v>
      </c>
      <c r="D104" s="6">
        <f t="shared" si="16"/>
        <v>488</v>
      </c>
      <c r="E104" s="6">
        <f>IF(COUNTIF(I104:XFD104,"&gt;"&amp;0)=0,,HLOOKUP(COUNTIF(I104:XFD104,"&gt;"&amp;0)-1,I$1:XFD104,A104+1,FALSE))</f>
        <v>488</v>
      </c>
      <c r="F104" s="7">
        <f>IF(COUNTIF(I104:XFD104,"&gt;"&amp;0)=0,,HLOOKUP(COUNTIF(I104:XFD104,"&gt;"&amp;0)-MIN($F$1+1,COUNTIF(I104:XFD104,"&gt;"&amp;0)),I$1:XFD104,A104+1,FALSE))</f>
        <v>435</v>
      </c>
      <c r="G104" s="8">
        <f t="shared" si="17"/>
        <v>1.0232602720106538</v>
      </c>
      <c r="H104" s="13" t="s">
        <v>90</v>
      </c>
      <c r="I104" s="9">
        <v>101</v>
      </c>
      <c r="J104" s="9">
        <v>109</v>
      </c>
      <c r="K104" s="9">
        <v>109</v>
      </c>
      <c r="L104" s="9">
        <v>119</v>
      </c>
      <c r="M104" s="9">
        <v>119</v>
      </c>
      <c r="N104" s="9">
        <v>144</v>
      </c>
      <c r="O104" s="9">
        <v>144</v>
      </c>
      <c r="P104" s="9">
        <v>175</v>
      </c>
      <c r="Q104" s="9">
        <v>187</v>
      </c>
      <c r="R104" s="9">
        <v>187</v>
      </c>
      <c r="S104" s="9">
        <v>208</v>
      </c>
      <c r="T104" s="9">
        <v>208</v>
      </c>
      <c r="U104" s="9">
        <v>223</v>
      </c>
      <c r="V104" s="9">
        <v>224</v>
      </c>
      <c r="W104" s="9">
        <v>224</v>
      </c>
      <c r="X104" s="9">
        <v>230</v>
      </c>
      <c r="Y104" s="9">
        <v>236</v>
      </c>
      <c r="Z104" s="9">
        <v>236</v>
      </c>
      <c r="AA104" s="9">
        <v>245</v>
      </c>
      <c r="AB104" s="9">
        <v>245</v>
      </c>
      <c r="AC104" s="9">
        <v>259</v>
      </c>
      <c r="AD104" s="9">
        <v>266</v>
      </c>
      <c r="AE104" s="9">
        <v>266</v>
      </c>
      <c r="AF104" s="9">
        <v>279</v>
      </c>
      <c r="AG104" s="9">
        <v>279</v>
      </c>
      <c r="AH104" s="9">
        <v>333</v>
      </c>
      <c r="AI104" s="9">
        <v>344</v>
      </c>
      <c r="AJ104" s="9">
        <v>356</v>
      </c>
      <c r="AK104" s="9">
        <v>356</v>
      </c>
      <c r="AL104" s="9">
        <v>356</v>
      </c>
      <c r="AM104" s="9">
        <v>371</v>
      </c>
      <c r="AN104" s="9">
        <v>372</v>
      </c>
      <c r="AO104" s="9">
        <v>426</v>
      </c>
      <c r="AP104" s="9">
        <v>435</v>
      </c>
      <c r="AQ104" s="9">
        <v>455</v>
      </c>
      <c r="AR104" s="9">
        <v>461</v>
      </c>
      <c r="AS104" s="9">
        <v>462</v>
      </c>
      <c r="AT104" s="9">
        <v>476</v>
      </c>
      <c r="AU104" s="9">
        <v>488</v>
      </c>
    </row>
    <row r="105" spans="1:47" x14ac:dyDescent="0.25">
      <c r="A105" s="9">
        <f t="shared" si="7"/>
        <v>104</v>
      </c>
      <c r="B105" s="9">
        <f t="array" ref="B105">IF(C105="",0,IF(OR(C105=Country_Comparison!$S$19:$S$38),1,0))</f>
        <v>0</v>
      </c>
      <c r="C105" s="9" t="str">
        <f t="shared" si="15"/>
        <v>Malta</v>
      </c>
      <c r="D105" s="6">
        <f t="shared" si="16"/>
        <v>444</v>
      </c>
      <c r="E105" s="6">
        <f>IF(COUNTIF(I105:XFD105,"&gt;"&amp;0)=0,,HLOOKUP(COUNTIF(I105:XFD105,"&gt;"&amp;0)-1,I$1:XFD105,A105+1,FALSE))</f>
        <v>444</v>
      </c>
      <c r="F105" s="7">
        <f>IF(COUNTIF(I105:XFD105,"&gt;"&amp;0)=0,,HLOOKUP(COUNTIF(I105:XFD105,"&gt;"&amp;0)-MIN($F$1+1,COUNTIF(I105:XFD105,"&gt;"&amp;0)),I$1:XFD105,A105+1,FALSE))</f>
        <v>422</v>
      </c>
      <c r="G105" s="8">
        <f t="shared" si="17"/>
        <v>1.01021567703907</v>
      </c>
      <c r="H105" s="13" t="s">
        <v>177</v>
      </c>
      <c r="I105" s="9">
        <v>107</v>
      </c>
      <c r="J105" s="9">
        <v>110</v>
      </c>
      <c r="K105" s="9">
        <v>129</v>
      </c>
      <c r="L105" s="9">
        <v>134</v>
      </c>
      <c r="M105" s="9">
        <v>139</v>
      </c>
      <c r="N105" s="9">
        <v>149</v>
      </c>
      <c r="O105" s="9">
        <v>151</v>
      </c>
      <c r="P105" s="9">
        <v>156</v>
      </c>
      <c r="Q105" s="9">
        <v>169</v>
      </c>
      <c r="R105" s="9">
        <v>188</v>
      </c>
      <c r="S105" s="9">
        <v>196</v>
      </c>
      <c r="T105" s="9">
        <v>202</v>
      </c>
      <c r="U105" s="9">
        <v>213</v>
      </c>
      <c r="V105" s="9">
        <v>227</v>
      </c>
      <c r="W105" s="9">
        <v>241</v>
      </c>
      <c r="X105" s="9">
        <v>293</v>
      </c>
      <c r="Y105" s="9">
        <v>299</v>
      </c>
      <c r="Z105" s="9">
        <v>337</v>
      </c>
      <c r="AA105" s="9">
        <v>350</v>
      </c>
      <c r="AB105" s="9">
        <v>370</v>
      </c>
      <c r="AC105" s="9">
        <v>378</v>
      </c>
      <c r="AD105" s="9">
        <v>384</v>
      </c>
      <c r="AE105" s="9">
        <v>393</v>
      </c>
      <c r="AF105" s="9">
        <v>399</v>
      </c>
      <c r="AG105" s="9">
        <v>412</v>
      </c>
      <c r="AH105" s="9">
        <v>422</v>
      </c>
      <c r="AI105" s="9">
        <v>426</v>
      </c>
      <c r="AJ105" s="9">
        <v>427</v>
      </c>
      <c r="AK105" s="9">
        <v>431</v>
      </c>
      <c r="AL105" s="9">
        <v>443</v>
      </c>
      <c r="AM105" s="9">
        <v>444</v>
      </c>
    </row>
    <row r="106" spans="1:47" x14ac:dyDescent="0.25">
      <c r="A106" s="9">
        <f t="shared" si="7"/>
        <v>105</v>
      </c>
      <c r="B106" s="9">
        <f t="array" ref="B106">IF(C106="",0,IF(OR(C106=Country_Comparison!$S$19:$S$38),1,0))</f>
        <v>0</v>
      </c>
      <c r="C106" s="9" t="str">
        <f t="shared" si="15"/>
        <v>Senegal</v>
      </c>
      <c r="D106" s="6">
        <f t="shared" si="16"/>
        <v>442</v>
      </c>
      <c r="E106" s="6">
        <f>IF(COUNTIF(I106:XFD106,"&gt;"&amp;0)=0,,HLOOKUP(COUNTIF(I106:XFD106,"&gt;"&amp;0)-1,I$1:XFD106,A106+1,FALSE))</f>
        <v>442</v>
      </c>
      <c r="F106" s="7">
        <f>IF(COUNTIF(I106:XFD106,"&gt;"&amp;0)=0,,HLOOKUP(COUNTIF(I106:XFD106,"&gt;"&amp;0)-MIN($F$1+1,COUNTIF(I106:XFD106,"&gt;"&amp;0)),I$1:XFD106,A106+1,FALSE))</f>
        <v>342</v>
      </c>
      <c r="G106" s="8">
        <f t="shared" si="17"/>
        <v>1.0526384575124408</v>
      </c>
      <c r="H106" s="13" t="s">
        <v>114</v>
      </c>
      <c r="I106" s="9">
        <v>105</v>
      </c>
      <c r="J106" s="9">
        <v>119</v>
      </c>
      <c r="K106" s="9">
        <v>130</v>
      </c>
      <c r="L106" s="9">
        <v>142</v>
      </c>
      <c r="M106" s="9">
        <v>162</v>
      </c>
      <c r="N106" s="9">
        <v>175</v>
      </c>
      <c r="O106" s="9">
        <v>190</v>
      </c>
      <c r="P106" s="9">
        <v>195</v>
      </c>
      <c r="Q106" s="9">
        <v>207</v>
      </c>
      <c r="R106" s="9">
        <v>219</v>
      </c>
      <c r="S106" s="9">
        <v>222</v>
      </c>
      <c r="T106" s="9">
        <v>226</v>
      </c>
      <c r="U106" s="9">
        <v>237</v>
      </c>
      <c r="V106" s="9">
        <v>244</v>
      </c>
      <c r="W106" s="9">
        <v>250</v>
      </c>
      <c r="X106" s="9">
        <v>265</v>
      </c>
      <c r="Y106" s="9">
        <v>278</v>
      </c>
      <c r="Z106" s="9">
        <v>280</v>
      </c>
      <c r="AA106" s="9">
        <v>291</v>
      </c>
      <c r="AB106" s="9">
        <v>299</v>
      </c>
      <c r="AC106" s="9">
        <v>314</v>
      </c>
      <c r="AD106" s="9">
        <v>335</v>
      </c>
      <c r="AE106" s="9">
        <v>342</v>
      </c>
      <c r="AF106" s="9">
        <v>350</v>
      </c>
      <c r="AG106" s="9">
        <v>367</v>
      </c>
      <c r="AH106" s="9">
        <v>377</v>
      </c>
      <c r="AI106" s="9">
        <v>412</v>
      </c>
      <c r="AJ106" s="9">
        <v>442</v>
      </c>
    </row>
    <row r="107" spans="1:47" x14ac:dyDescent="0.25">
      <c r="A107" s="9">
        <f t="shared" si="7"/>
        <v>106</v>
      </c>
      <c r="B107" s="9">
        <f t="array" ref="B107">IF(C107="",0,IF(OR(C107=Country_Comparison!$S$19:$S$38),1,0))</f>
        <v>0</v>
      </c>
      <c r="C107" s="9" t="str">
        <f t="shared" si="15"/>
        <v>Jordan</v>
      </c>
      <c r="D107" s="6">
        <f t="shared" si="16"/>
        <v>435</v>
      </c>
      <c r="E107" s="6">
        <f>IF(COUNTIF(I107:XFD107,"&gt;"&amp;0)=0,,HLOOKUP(COUNTIF(I107:XFD107,"&gt;"&amp;0)-1,I$1:XFD107,A107+1,FALSE))</f>
        <v>435</v>
      </c>
      <c r="F107" s="7">
        <f>IF(COUNTIF(I107:XFD107,"&gt;"&amp;0)=0,,HLOOKUP(COUNTIF(I107:XFD107,"&gt;"&amp;0)-MIN($F$1+1,COUNTIF(I107:XFD107,"&gt;"&amp;0)),I$1:XFD107,A107+1,FALSE))</f>
        <v>407</v>
      </c>
      <c r="G107" s="8">
        <f t="shared" si="17"/>
        <v>1.0133954955174884</v>
      </c>
      <c r="H107" s="13" t="s">
        <v>125</v>
      </c>
      <c r="I107" s="9">
        <v>112</v>
      </c>
      <c r="J107" s="9">
        <v>127</v>
      </c>
      <c r="K107" s="9">
        <v>154</v>
      </c>
      <c r="L107" s="9">
        <v>172</v>
      </c>
      <c r="M107" s="9">
        <v>212</v>
      </c>
      <c r="N107" s="9">
        <v>235</v>
      </c>
      <c r="O107" s="9">
        <v>246</v>
      </c>
      <c r="P107" s="9">
        <v>259</v>
      </c>
      <c r="Q107" s="9">
        <v>268</v>
      </c>
      <c r="R107" s="9">
        <v>274</v>
      </c>
      <c r="S107" s="9">
        <v>278</v>
      </c>
      <c r="T107" s="9">
        <v>299</v>
      </c>
      <c r="U107" s="9">
        <v>310</v>
      </c>
      <c r="V107" s="9">
        <v>323</v>
      </c>
      <c r="W107" s="9">
        <v>345</v>
      </c>
      <c r="X107" s="9">
        <v>349</v>
      </c>
      <c r="Y107" s="9">
        <v>353</v>
      </c>
      <c r="Z107" s="9">
        <v>358</v>
      </c>
      <c r="AA107" s="9">
        <v>372</v>
      </c>
      <c r="AB107" s="9">
        <v>372</v>
      </c>
      <c r="AC107" s="9">
        <v>381</v>
      </c>
      <c r="AD107" s="9">
        <v>389</v>
      </c>
      <c r="AE107" s="9">
        <v>391</v>
      </c>
      <c r="AF107" s="9">
        <v>397</v>
      </c>
      <c r="AG107" s="9">
        <v>401</v>
      </c>
      <c r="AH107" s="9">
        <v>402</v>
      </c>
      <c r="AI107" s="9">
        <v>407</v>
      </c>
      <c r="AJ107" s="9">
        <v>413</v>
      </c>
      <c r="AK107" s="9">
        <v>417</v>
      </c>
      <c r="AL107" s="9">
        <v>425</v>
      </c>
      <c r="AM107" s="9">
        <v>428</v>
      </c>
      <c r="AN107" s="9">
        <v>435</v>
      </c>
    </row>
    <row r="108" spans="1:47" x14ac:dyDescent="0.25">
      <c r="A108" s="9">
        <f t="shared" si="7"/>
        <v>107</v>
      </c>
      <c r="B108" s="9">
        <f t="array" ref="B108">IF(C108="",0,IF(OR(C108=Country_Comparison!$S$19:$S$38),1,0))</f>
        <v>0</v>
      </c>
      <c r="C108" s="9" t="str">
        <f t="shared" si="15"/>
        <v>Taiwan*</v>
      </c>
      <c r="D108" s="6">
        <f t="shared" si="16"/>
        <v>426</v>
      </c>
      <c r="E108" s="6">
        <f>IF(COUNTIF(I108:XFD108,"&gt;"&amp;0)=0,,HLOOKUP(COUNTIF(I108:XFD108,"&gt;"&amp;0)-1,I$1:XFD108,A108+1,FALSE))</f>
        <v>426</v>
      </c>
      <c r="F108" s="7">
        <f>IF(COUNTIF(I108:XFD108,"&gt;"&amp;0)=0,,HLOOKUP(COUNTIF(I108:XFD108,"&gt;"&amp;0)-MIN($F$1+1,COUNTIF(I108:XFD108,"&gt;"&amp;0)),I$1:XFD108,A108+1,FALSE))</f>
        <v>395</v>
      </c>
      <c r="G108" s="8">
        <f t="shared" si="17"/>
        <v>1.0152254603734714</v>
      </c>
      <c r="H108" s="13" t="s">
        <v>342</v>
      </c>
      <c r="I108" s="9">
        <v>100</v>
      </c>
      <c r="J108" s="9">
        <v>108</v>
      </c>
      <c r="K108" s="9">
        <v>135</v>
      </c>
      <c r="L108" s="9">
        <v>153</v>
      </c>
      <c r="M108" s="9">
        <v>169</v>
      </c>
      <c r="N108" s="9">
        <v>195</v>
      </c>
      <c r="O108" s="9">
        <v>215</v>
      </c>
      <c r="P108" s="9">
        <v>235</v>
      </c>
      <c r="Q108" s="9">
        <v>252</v>
      </c>
      <c r="R108" s="9">
        <v>267</v>
      </c>
      <c r="S108" s="9">
        <v>283</v>
      </c>
      <c r="T108" s="9">
        <v>298</v>
      </c>
      <c r="U108" s="9">
        <v>306</v>
      </c>
      <c r="V108" s="9">
        <v>322</v>
      </c>
      <c r="W108" s="9">
        <v>329</v>
      </c>
      <c r="X108" s="9">
        <v>339</v>
      </c>
      <c r="Y108" s="9">
        <v>348</v>
      </c>
      <c r="Z108" s="9">
        <v>355</v>
      </c>
      <c r="AA108" s="9">
        <v>363</v>
      </c>
      <c r="AB108" s="9">
        <v>373</v>
      </c>
      <c r="AC108" s="9">
        <v>376</v>
      </c>
      <c r="AD108" s="9">
        <v>379</v>
      </c>
      <c r="AE108" s="9">
        <v>380</v>
      </c>
      <c r="AF108" s="9">
        <v>382</v>
      </c>
      <c r="AG108" s="9">
        <v>385</v>
      </c>
      <c r="AH108" s="9">
        <v>388</v>
      </c>
      <c r="AI108" s="9">
        <v>393</v>
      </c>
      <c r="AJ108" s="9">
        <v>393</v>
      </c>
      <c r="AK108" s="9">
        <v>395</v>
      </c>
      <c r="AL108" s="9">
        <v>395</v>
      </c>
      <c r="AM108" s="9">
        <v>395</v>
      </c>
      <c r="AN108" s="9">
        <v>398</v>
      </c>
      <c r="AO108" s="9">
        <v>420</v>
      </c>
      <c r="AP108" s="9">
        <v>422</v>
      </c>
      <c r="AQ108" s="9">
        <v>425</v>
      </c>
      <c r="AR108" s="9">
        <v>426</v>
      </c>
    </row>
    <row r="109" spans="1:47" x14ac:dyDescent="0.25">
      <c r="A109" s="9">
        <f t="shared" si="7"/>
        <v>108</v>
      </c>
      <c r="B109" s="9">
        <f t="array" ref="B109">IF(C109="",0,IF(OR(C109=Country_Comparison!$S$19:$S$38),1,0))</f>
        <v>0</v>
      </c>
      <c r="C109" s="9" t="str">
        <f t="shared" si="15"/>
        <v>Georgia</v>
      </c>
      <c r="D109" s="6">
        <f t="shared" si="16"/>
        <v>416</v>
      </c>
      <c r="E109" s="6">
        <f>IF(COUNTIF(I109:XFD109,"&gt;"&amp;0)=0,,HLOOKUP(COUNTIF(I109:XFD109,"&gt;"&amp;0)-1,I$1:XFD109,A109+1,FALSE))</f>
        <v>416</v>
      </c>
      <c r="F109" s="7">
        <f>IF(COUNTIF(I109:XFD109,"&gt;"&amp;0)=0,,HLOOKUP(COUNTIF(I109:XFD109,"&gt;"&amp;0)-MIN($F$1+1,COUNTIF(I109:XFD109,"&gt;"&amp;0)),I$1:XFD109,A109+1,FALSE))</f>
        <v>370</v>
      </c>
      <c r="G109" s="8">
        <f t="shared" si="17"/>
        <v>1.0237132426494138</v>
      </c>
      <c r="H109" s="13" t="s">
        <v>82</v>
      </c>
      <c r="I109" s="9">
        <v>103</v>
      </c>
      <c r="J109" s="9">
        <v>110</v>
      </c>
      <c r="K109" s="9">
        <v>117</v>
      </c>
      <c r="L109" s="9">
        <v>134</v>
      </c>
      <c r="M109" s="9">
        <v>155</v>
      </c>
      <c r="N109" s="9">
        <v>162</v>
      </c>
      <c r="O109" s="9">
        <v>174</v>
      </c>
      <c r="P109" s="9">
        <v>188</v>
      </c>
      <c r="Q109" s="9">
        <v>196</v>
      </c>
      <c r="R109" s="9">
        <v>211</v>
      </c>
      <c r="S109" s="9">
        <v>218</v>
      </c>
      <c r="T109" s="9">
        <v>234</v>
      </c>
      <c r="U109" s="9">
        <v>242</v>
      </c>
      <c r="V109" s="9">
        <v>257</v>
      </c>
      <c r="W109" s="9">
        <v>272</v>
      </c>
      <c r="X109" s="9">
        <v>300</v>
      </c>
      <c r="Y109" s="9">
        <v>306</v>
      </c>
      <c r="Z109" s="9">
        <v>348</v>
      </c>
      <c r="AA109" s="9">
        <v>370</v>
      </c>
      <c r="AB109" s="9">
        <v>388</v>
      </c>
      <c r="AC109" s="9">
        <v>394</v>
      </c>
      <c r="AD109" s="9">
        <v>402</v>
      </c>
      <c r="AE109" s="9">
        <v>408</v>
      </c>
      <c r="AF109" s="9">
        <v>416</v>
      </c>
    </row>
    <row r="110" spans="1:47" x14ac:dyDescent="0.25">
      <c r="A110" s="9">
        <f t="shared" si="7"/>
        <v>109</v>
      </c>
      <c r="B110" s="9">
        <f t="array" ref="B110">IF(C110="",0,IF(OR(C110=Country_Comparison!$S$19:$S$38),1,0))</f>
        <v>0</v>
      </c>
      <c r="C110" s="9" t="str">
        <f t="shared" si="15"/>
        <v>Congo (Kinshasa)</v>
      </c>
      <c r="D110" s="6">
        <f t="shared" si="16"/>
        <v>359</v>
      </c>
      <c r="E110" s="6">
        <f>IF(COUNTIF(I110:XFD110,"&gt;"&amp;0)=0,,HLOOKUP(COUNTIF(I110:XFD110,"&gt;"&amp;0)-1,I$1:XFD110,A110+1,FALSE))</f>
        <v>359</v>
      </c>
      <c r="F110" s="7">
        <f>IF(COUNTIF(I110:XFD110,"&gt;"&amp;0)=0,,HLOOKUP(COUNTIF(I110:XFD110,"&gt;"&amp;0)-MIN($F$1+1,COUNTIF(I110:XFD110,"&gt;"&amp;0)),I$1:XFD110,A110+1,FALSE))</f>
        <v>287</v>
      </c>
      <c r="G110" s="8">
        <f t="shared" si="17"/>
        <v>1.0457852457211587</v>
      </c>
      <c r="H110" s="13" t="s">
        <v>351</v>
      </c>
      <c r="I110" s="9">
        <v>109</v>
      </c>
      <c r="J110" s="9">
        <v>134</v>
      </c>
      <c r="K110" s="9">
        <v>134</v>
      </c>
      <c r="L110" s="9">
        <v>154</v>
      </c>
      <c r="M110" s="9">
        <v>154</v>
      </c>
      <c r="N110" s="9">
        <v>161</v>
      </c>
      <c r="O110" s="9">
        <v>180</v>
      </c>
      <c r="P110" s="9">
        <v>180</v>
      </c>
      <c r="Q110" s="9">
        <v>180</v>
      </c>
      <c r="R110" s="9">
        <v>215</v>
      </c>
      <c r="S110" s="9">
        <v>223</v>
      </c>
      <c r="T110" s="9">
        <v>234</v>
      </c>
      <c r="U110" s="9">
        <v>235</v>
      </c>
      <c r="V110" s="9">
        <v>241</v>
      </c>
      <c r="W110" s="9">
        <v>254</v>
      </c>
      <c r="X110" s="9">
        <v>267</v>
      </c>
      <c r="Y110" s="9">
        <v>287</v>
      </c>
      <c r="Z110" s="9">
        <v>307</v>
      </c>
      <c r="AA110" s="9">
        <v>327</v>
      </c>
      <c r="AB110" s="9">
        <v>332</v>
      </c>
      <c r="AC110" s="9">
        <v>350</v>
      </c>
      <c r="AD110" s="9">
        <v>359</v>
      </c>
    </row>
    <row r="111" spans="1:47" x14ac:dyDescent="0.25">
      <c r="A111" s="9">
        <f t="shared" si="7"/>
        <v>110</v>
      </c>
      <c r="B111" s="9">
        <f t="array" ref="B111">IF(C111="",0,IF(OR(C111=Country_Comparison!$S$19:$S$38),1,0))</f>
        <v>0</v>
      </c>
      <c r="C111" s="9" t="str">
        <f t="shared" si="15"/>
        <v>Sri Lanka</v>
      </c>
      <c r="D111" s="6">
        <f t="shared" si="16"/>
        <v>330</v>
      </c>
      <c r="E111" s="6">
        <f>IF(COUNTIF(I111:XFD111,"&gt;"&amp;0)=0,,HLOOKUP(COUNTIF(I111:XFD111,"&gt;"&amp;0)-1,I$1:XFD111,A111+1,FALSE))</f>
        <v>330</v>
      </c>
      <c r="F111" s="7">
        <f>IF(COUNTIF(I111:XFD111,"&gt;"&amp;0)=0,,HLOOKUP(COUNTIF(I111:XFD111,"&gt;"&amp;0)-MIN($F$1+1,COUNTIF(I111:XFD111,"&gt;"&amp;0)),I$1:XFD111,A111+1,FALSE))</f>
        <v>244</v>
      </c>
      <c r="G111" s="8">
        <f t="shared" si="17"/>
        <v>1.0622453110483672</v>
      </c>
      <c r="H111" s="13" t="s">
        <v>52</v>
      </c>
      <c r="I111" s="9">
        <v>102</v>
      </c>
      <c r="J111" s="9">
        <v>102</v>
      </c>
      <c r="K111" s="9">
        <v>106</v>
      </c>
      <c r="L111" s="9">
        <v>106</v>
      </c>
      <c r="M111" s="9">
        <v>113</v>
      </c>
      <c r="N111" s="9">
        <v>117</v>
      </c>
      <c r="O111" s="9">
        <v>122</v>
      </c>
      <c r="P111" s="9">
        <v>143</v>
      </c>
      <c r="Q111" s="9">
        <v>146</v>
      </c>
      <c r="R111" s="9">
        <v>151</v>
      </c>
      <c r="S111" s="9">
        <v>159</v>
      </c>
      <c r="T111" s="9">
        <v>166</v>
      </c>
      <c r="U111" s="9">
        <v>176</v>
      </c>
      <c r="V111" s="9">
        <v>178</v>
      </c>
      <c r="W111" s="9">
        <v>185</v>
      </c>
      <c r="X111" s="9">
        <v>189</v>
      </c>
      <c r="Y111" s="9">
        <v>190</v>
      </c>
      <c r="Z111" s="9">
        <v>190</v>
      </c>
      <c r="AA111" s="9">
        <v>198</v>
      </c>
      <c r="AB111" s="9">
        <v>210</v>
      </c>
      <c r="AC111" s="9">
        <v>217</v>
      </c>
      <c r="AD111" s="9">
        <v>233</v>
      </c>
      <c r="AE111" s="9">
        <v>238</v>
      </c>
      <c r="AF111" s="9">
        <v>238</v>
      </c>
      <c r="AG111" s="9">
        <v>244</v>
      </c>
      <c r="AH111" s="9">
        <v>254</v>
      </c>
      <c r="AI111" s="9">
        <v>271</v>
      </c>
      <c r="AJ111" s="9">
        <v>304</v>
      </c>
      <c r="AK111" s="9">
        <v>310</v>
      </c>
      <c r="AL111" s="9">
        <v>330</v>
      </c>
    </row>
    <row r="112" spans="1:47" x14ac:dyDescent="0.25">
      <c r="A112" s="9">
        <f t="shared" si="7"/>
        <v>111</v>
      </c>
      <c r="B112" s="9">
        <f t="array" ref="B112">IF(C112="",0,IF(OR(C112=Country_Comparison!$S$19:$S$38),1,0))</f>
        <v>0</v>
      </c>
      <c r="C112" s="9" t="str">
        <f t="shared" si="15"/>
        <v>Kenya</v>
      </c>
      <c r="D112" s="6">
        <f t="shared" si="16"/>
        <v>303</v>
      </c>
      <c r="E112" s="6">
        <f>IF(COUNTIF(I112:XFD112,"&gt;"&amp;0)=0,,HLOOKUP(COUNTIF(I112:XFD112,"&gt;"&amp;0)-1,I$1:XFD112,A112+1,FALSE))</f>
        <v>303</v>
      </c>
      <c r="F112" s="7">
        <f>IF(COUNTIF(I112:XFD112,"&gt;"&amp;0)=0,,HLOOKUP(COUNTIF(I112:XFD112,"&gt;"&amp;0)-MIN($F$1+1,COUNTIF(I112:XFD112,"&gt;"&amp;0)),I$1:XFD112,A112+1,FALSE))</f>
        <v>246</v>
      </c>
      <c r="G112" s="8">
        <f t="shared" si="17"/>
        <v>1.0425610706303441</v>
      </c>
      <c r="H112" s="13" t="s">
        <v>423</v>
      </c>
      <c r="I112" s="9">
        <v>110</v>
      </c>
      <c r="J112" s="9">
        <v>122</v>
      </c>
      <c r="K112" s="9">
        <v>126</v>
      </c>
      <c r="L112" s="9">
        <v>142</v>
      </c>
      <c r="M112" s="9">
        <v>158</v>
      </c>
      <c r="N112" s="9">
        <v>172</v>
      </c>
      <c r="O112" s="9">
        <v>179</v>
      </c>
      <c r="P112" s="9">
        <v>184</v>
      </c>
      <c r="Q112" s="9">
        <v>189</v>
      </c>
      <c r="R112" s="9">
        <v>191</v>
      </c>
      <c r="S112" s="9">
        <v>197</v>
      </c>
      <c r="T112" s="9">
        <v>208</v>
      </c>
      <c r="U112" s="9">
        <v>216</v>
      </c>
      <c r="V112" s="9">
        <v>225</v>
      </c>
      <c r="W112" s="9">
        <v>234</v>
      </c>
      <c r="X112" s="9">
        <v>246</v>
      </c>
      <c r="Y112" s="9">
        <v>262</v>
      </c>
      <c r="Z112" s="9">
        <v>270</v>
      </c>
      <c r="AA112" s="9">
        <v>281</v>
      </c>
      <c r="AB112" s="9">
        <v>296</v>
      </c>
      <c r="AC112" s="9">
        <v>303</v>
      </c>
    </row>
    <row r="113" spans="1:114" x14ac:dyDescent="0.25">
      <c r="A113" s="9">
        <f t="shared" si="7"/>
        <v>112</v>
      </c>
      <c r="B113" s="9">
        <f t="array" ref="B113">IF(C113="",0,IF(OR(C113=Country_Comparison!$S$19:$S$38),1,0))</f>
        <v>0</v>
      </c>
      <c r="C113" s="9" t="str">
        <f t="shared" si="15"/>
        <v>Vietnam</v>
      </c>
      <c r="D113" s="6">
        <f t="shared" si="16"/>
        <v>2611466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268</v>
      </c>
      <c r="G113" s="8">
        <f t="shared" si="17"/>
        <v>0</v>
      </c>
      <c r="H113" s="13" t="s">
        <v>343</v>
      </c>
      <c r="I113" s="9">
        <v>113</v>
      </c>
      <c r="J113" s="9">
        <v>123</v>
      </c>
      <c r="K113" s="9">
        <v>134</v>
      </c>
      <c r="L113" s="9">
        <v>141</v>
      </c>
      <c r="M113" s="9">
        <v>153</v>
      </c>
      <c r="N113" s="9">
        <v>163</v>
      </c>
      <c r="O113" s="9">
        <v>174</v>
      </c>
      <c r="P113" s="9">
        <v>188</v>
      </c>
      <c r="Q113" s="9">
        <v>203</v>
      </c>
      <c r="R113" s="9">
        <v>212</v>
      </c>
      <c r="S113" s="9">
        <v>218</v>
      </c>
      <c r="T113" s="9">
        <v>233</v>
      </c>
      <c r="U113" s="9">
        <v>237</v>
      </c>
      <c r="V113" s="9">
        <v>240</v>
      </c>
      <c r="W113" s="9">
        <v>241</v>
      </c>
      <c r="X113" s="9">
        <v>245</v>
      </c>
      <c r="Y113" s="9">
        <v>249</v>
      </c>
      <c r="Z113" s="9">
        <v>251</v>
      </c>
      <c r="AA113" s="9">
        <v>255</v>
      </c>
      <c r="AB113" s="9">
        <v>257</v>
      </c>
      <c r="AC113" s="9">
        <v>258</v>
      </c>
      <c r="AD113" s="9">
        <v>262</v>
      </c>
      <c r="AE113" s="9">
        <v>265</v>
      </c>
      <c r="AF113" s="9">
        <v>266</v>
      </c>
      <c r="AG113" s="9">
        <v>267</v>
      </c>
      <c r="AH113" s="9">
        <v>268</v>
      </c>
      <c r="AI113" s="9">
        <v>268</v>
      </c>
      <c r="AJ113" s="9">
        <v>268</v>
      </c>
      <c r="AK113" s="9">
        <v>268</v>
      </c>
      <c r="AL113" s="9">
        <v>268</v>
      </c>
      <c r="AM113" s="9">
        <v>268</v>
      </c>
      <c r="AN113" s="9">
        <v>268</v>
      </c>
      <c r="CV113" s="9">
        <v>2611466</v>
      </c>
      <c r="CW113" s="9">
        <v>0</v>
      </c>
      <c r="CX113" s="9">
        <v>0</v>
      </c>
      <c r="CY113" s="9">
        <v>0</v>
      </c>
      <c r="CZ113" s="9">
        <v>0</v>
      </c>
      <c r="DA113" s="9">
        <v>0</v>
      </c>
      <c r="DB113" s="9">
        <v>0</v>
      </c>
      <c r="DC113" s="9">
        <v>0</v>
      </c>
      <c r="DD113" s="9">
        <v>0</v>
      </c>
      <c r="DE113" s="9">
        <v>0</v>
      </c>
      <c r="DF113" s="9">
        <v>0</v>
      </c>
      <c r="DG113" s="9">
        <v>0</v>
      </c>
      <c r="DH113" s="9">
        <v>0</v>
      </c>
      <c r="DI113" s="9">
        <v>0</v>
      </c>
      <c r="DJ113" s="9">
        <v>0</v>
      </c>
    </row>
    <row r="114" spans="1:114" x14ac:dyDescent="0.25">
      <c r="A114" s="9">
        <f t="shared" si="7"/>
        <v>113</v>
      </c>
      <c r="B114" s="9">
        <f t="array" ref="B114">IF(C114="",0,IF(OR(C114=Country_Comparison!$S$19:$S$38),1,0))</f>
        <v>0</v>
      </c>
      <c r="C114" s="9" t="str">
        <f t="shared" si="15"/>
        <v>Jamaica</v>
      </c>
      <c r="D114" s="6">
        <f t="shared" si="16"/>
        <v>236905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163</v>
      </c>
      <c r="G114" s="8">
        <f t="shared" si="17"/>
        <v>0</v>
      </c>
      <c r="H114" s="13" t="s">
        <v>353</v>
      </c>
      <c r="I114" s="9">
        <v>125</v>
      </c>
      <c r="J114" s="9">
        <v>143</v>
      </c>
      <c r="K114" s="9">
        <v>143</v>
      </c>
      <c r="L114" s="9">
        <v>163</v>
      </c>
      <c r="M114" s="9">
        <v>173</v>
      </c>
      <c r="N114" s="9">
        <v>223</v>
      </c>
      <c r="O114" s="9">
        <v>223</v>
      </c>
      <c r="P114" s="9">
        <v>233</v>
      </c>
      <c r="CV114" s="9">
        <v>236905</v>
      </c>
      <c r="CW114" s="9">
        <v>0</v>
      </c>
      <c r="CX114" s="9">
        <v>0</v>
      </c>
      <c r="CY114" s="9">
        <v>0</v>
      </c>
      <c r="CZ114" s="9">
        <v>0</v>
      </c>
      <c r="DA114" s="9">
        <v>0</v>
      </c>
      <c r="DB114" s="9">
        <v>0</v>
      </c>
      <c r="DC114" s="9">
        <v>0</v>
      </c>
      <c r="DD114" s="9">
        <v>0</v>
      </c>
      <c r="DE114" s="9">
        <v>0</v>
      </c>
      <c r="DF114" s="9">
        <v>0</v>
      </c>
      <c r="DG114" s="9">
        <v>0</v>
      </c>
      <c r="DH114" s="9">
        <v>0</v>
      </c>
      <c r="DI114" s="9">
        <v>0</v>
      </c>
      <c r="DJ114" s="9">
        <v>0</v>
      </c>
    </row>
    <row r="115" spans="1:114" x14ac:dyDescent="0.25">
      <c r="A115" s="9">
        <f t="shared" si="7"/>
        <v>114</v>
      </c>
      <c r="B115" s="9">
        <f t="array" ref="B115">IF(C115="",0,IF(OR(C115=Country_Comparison!$S$19:$S$38),1,0))</f>
        <v>0</v>
      </c>
      <c r="C115" s="9" t="str">
        <f t="shared" si="15"/>
        <v>Paraguay</v>
      </c>
      <c r="D115" s="6">
        <f t="shared" si="16"/>
        <v>213</v>
      </c>
      <c r="E115" s="6">
        <f>IF(COUNTIF(I115:XFD115,"&gt;"&amp;0)=0,,HLOOKUP(COUNTIF(I115:XFD115,"&gt;"&amp;0)-1,I$1:XFD115,A115+1,FALSE))</f>
        <v>213</v>
      </c>
      <c r="F115" s="7">
        <f>IF(COUNTIF(I115:XFD115,"&gt;"&amp;0)=0,,HLOOKUP(COUNTIF(I115:XFD115,"&gt;"&amp;0)-MIN($F$1+1,COUNTIF(I115:XFD115,"&gt;"&amp;0)),I$1:XFD115,A115+1,FALSE))</f>
        <v>199</v>
      </c>
      <c r="G115" s="8">
        <f t="shared" si="17"/>
        <v>1.0136903342044861</v>
      </c>
      <c r="H115" s="13" t="s">
        <v>206</v>
      </c>
      <c r="I115" s="9">
        <v>104</v>
      </c>
      <c r="J115" s="9">
        <v>113</v>
      </c>
      <c r="K115" s="9">
        <v>115</v>
      </c>
      <c r="L115" s="9">
        <v>119</v>
      </c>
      <c r="M115" s="9">
        <v>124</v>
      </c>
      <c r="N115" s="9">
        <v>129</v>
      </c>
      <c r="O115" s="9">
        <v>133</v>
      </c>
      <c r="P115" s="9">
        <v>134</v>
      </c>
      <c r="Q115" s="9">
        <v>147</v>
      </c>
      <c r="R115" s="9">
        <v>159</v>
      </c>
      <c r="S115" s="9">
        <v>161</v>
      </c>
      <c r="T115" s="9">
        <v>174</v>
      </c>
      <c r="U115" s="9">
        <v>199</v>
      </c>
      <c r="V115" s="9">
        <v>202</v>
      </c>
      <c r="W115" s="9">
        <v>206</v>
      </c>
      <c r="X115" s="9">
        <v>208</v>
      </c>
      <c r="Y115" s="9">
        <v>208</v>
      </c>
      <c r="Z115" s="9">
        <v>213</v>
      </c>
    </row>
    <row r="116" spans="1:114" x14ac:dyDescent="0.25">
      <c r="A116" s="9">
        <f t="shared" si="7"/>
        <v>115</v>
      </c>
      <c r="B116" s="9">
        <f t="array" ref="B116">IF(C116="",0,IF(OR(C116=Country_Comparison!$S$19:$S$38),1,0))</f>
        <v>0</v>
      </c>
      <c r="C116" s="9" t="str">
        <f t="shared" si="15"/>
        <v>Sudan</v>
      </c>
      <c r="D116" s="6">
        <f t="shared" si="16"/>
        <v>140</v>
      </c>
      <c r="E116" s="6">
        <f>IF(COUNTIF(I116:XFD116,"&gt;"&amp;0)=0,,HLOOKUP(COUNTIF(I116:XFD116,"&gt;"&amp;0)-1,I$1:XFD116,A116+1,FALSE))</f>
        <v>140</v>
      </c>
      <c r="F116" s="7">
        <f>IF(COUNTIF(I116:XFD116,"&gt;"&amp;0)=0,,HLOOKUP(COUNTIF(I116:XFD116,"&gt;"&amp;0)-MIN($F$1+1,COUNTIF(I116:XFD116,"&gt;"&amp;0)),I$1:XFD116,A116+1,FALSE))</f>
        <v>107</v>
      </c>
      <c r="G116" s="8">
        <f t="shared" si="17"/>
        <v>1.1438580396855507</v>
      </c>
      <c r="H116" s="13" t="s">
        <v>420</v>
      </c>
      <c r="I116" s="9">
        <v>107</v>
      </c>
      <c r="J116" s="9">
        <v>107</v>
      </c>
      <c r="K116" s="9">
        <v>140</v>
      </c>
    </row>
    <row r="117" spans="1:114" x14ac:dyDescent="0.25">
      <c r="A117" s="9">
        <f t="shared" si="7"/>
        <v>116</v>
      </c>
      <c r="B117" s="9">
        <f t="array" ref="B117">IF(C117="",0,IF(OR(C117=Country_Comparison!$S$19:$S$38),1,0))</f>
        <v>0</v>
      </c>
      <c r="C117" s="9" t="str">
        <f t="shared" si="15"/>
        <v>Brunei</v>
      </c>
      <c r="D117" s="6">
        <f t="shared" si="16"/>
        <v>138</v>
      </c>
      <c r="E117" s="6">
        <f>IF(COUNTIF(I117:XFD117,"&gt;"&amp;0)=0,,HLOOKUP(COUNTIF(I117:XFD117,"&gt;"&amp;0)-1,I$1:XFD117,A117+1,FALSE))</f>
        <v>138</v>
      </c>
      <c r="F117" s="7">
        <f>IF(COUNTIF(I117:XFD117,"&gt;"&amp;0)=0,,HLOOKUP(COUNTIF(I117:XFD117,"&gt;"&amp;0)-MIN($F$1+1,COUNTIF(I117:XFD117,"&gt;"&amp;0)),I$1:XFD117,A117+1,FALSE))</f>
        <v>136</v>
      </c>
      <c r="G117" s="8">
        <f t="shared" si="17"/>
        <v>1.0029240265346424</v>
      </c>
      <c r="H117" s="13" t="s">
        <v>233</v>
      </c>
      <c r="I117" s="9">
        <v>104</v>
      </c>
      <c r="J117" s="9">
        <v>109</v>
      </c>
      <c r="K117" s="9">
        <v>114</v>
      </c>
      <c r="L117" s="9">
        <v>115</v>
      </c>
      <c r="M117" s="9">
        <v>120</v>
      </c>
      <c r="N117" s="9">
        <v>126</v>
      </c>
      <c r="O117" s="9">
        <v>127</v>
      </c>
      <c r="P117" s="9">
        <v>129</v>
      </c>
      <c r="Q117" s="9">
        <v>131</v>
      </c>
      <c r="R117" s="9">
        <v>133</v>
      </c>
      <c r="S117" s="9">
        <v>134</v>
      </c>
      <c r="T117" s="9">
        <v>135</v>
      </c>
      <c r="U117" s="9">
        <v>135</v>
      </c>
      <c r="V117" s="9">
        <v>135</v>
      </c>
      <c r="W117" s="9">
        <v>135</v>
      </c>
      <c r="X117" s="9">
        <v>135</v>
      </c>
      <c r="Y117" s="9">
        <v>135</v>
      </c>
      <c r="Z117" s="9">
        <v>136</v>
      </c>
      <c r="AA117" s="9">
        <v>136</v>
      </c>
      <c r="AB117" s="9">
        <v>136</v>
      </c>
      <c r="AC117" s="9">
        <v>136</v>
      </c>
      <c r="AD117" s="9">
        <v>136</v>
      </c>
      <c r="AE117" s="9">
        <v>136</v>
      </c>
      <c r="AF117" s="9">
        <v>136</v>
      </c>
      <c r="AG117" s="9">
        <v>136</v>
      </c>
      <c r="AH117" s="9">
        <v>137</v>
      </c>
      <c r="AI117" s="9">
        <v>138</v>
      </c>
      <c r="AJ117" s="9">
        <v>138</v>
      </c>
      <c r="AK117" s="9">
        <v>138</v>
      </c>
      <c r="AL117" s="9">
        <v>138</v>
      </c>
    </row>
    <row r="118" spans="1:114" x14ac:dyDescent="0.25">
      <c r="A118" s="9">
        <f t="shared" si="7"/>
        <v>117</v>
      </c>
      <c r="B118" s="9">
        <f t="array" ref="B118">IF(C118="",0,IF(OR(C118=Country_Comparison!$S$19:$S$38),1,0))</f>
        <v>0</v>
      </c>
      <c r="C118" s="9" t="str">
        <f t="shared" si="15"/>
        <v>Cambodia</v>
      </c>
      <c r="D118" s="6">
        <f t="shared" si="16"/>
        <v>122</v>
      </c>
      <c r="E118" s="6">
        <f>IF(COUNTIF(I118:XFD118,"&gt;"&amp;0)=0,,HLOOKUP(COUNTIF(I118:XFD118,"&gt;"&amp;0)-1,I$1:XFD118,A118+1,FALSE))</f>
        <v>122</v>
      </c>
      <c r="F118" s="7">
        <f>IF(COUNTIF(I118:XFD118,"&gt;"&amp;0)=0,,HLOOKUP(COUNTIF(I118:XFD118,"&gt;"&amp;0)-MIN($F$1+1,COUNTIF(I118:XFD118,"&gt;"&amp;0)),I$1:XFD118,A118+1,FALSE))</f>
        <v>122</v>
      </c>
      <c r="G118" s="8">
        <f t="shared" si="17"/>
        <v>1</v>
      </c>
      <c r="H118" s="13" t="s">
        <v>51</v>
      </c>
      <c r="I118" s="9">
        <v>103</v>
      </c>
      <c r="J118" s="9">
        <v>107</v>
      </c>
      <c r="K118" s="9">
        <v>109</v>
      </c>
      <c r="L118" s="9">
        <v>109</v>
      </c>
      <c r="M118" s="9">
        <v>110</v>
      </c>
      <c r="N118" s="9">
        <v>114</v>
      </c>
      <c r="O118" s="9">
        <v>114</v>
      </c>
      <c r="P118" s="9">
        <v>114</v>
      </c>
      <c r="Q118" s="9">
        <v>114</v>
      </c>
      <c r="R118" s="9">
        <v>115</v>
      </c>
      <c r="S118" s="9">
        <v>117</v>
      </c>
      <c r="T118" s="9">
        <v>119</v>
      </c>
      <c r="U118" s="9">
        <v>119</v>
      </c>
      <c r="V118" s="9">
        <v>120</v>
      </c>
      <c r="W118" s="9">
        <v>122</v>
      </c>
      <c r="X118" s="9">
        <v>122</v>
      </c>
      <c r="Y118" s="9">
        <v>122</v>
      </c>
      <c r="Z118" s="9">
        <v>122</v>
      </c>
      <c r="AA118" s="9">
        <v>122</v>
      </c>
      <c r="AB118" s="9">
        <v>122</v>
      </c>
      <c r="AC118" s="9">
        <v>122</v>
      </c>
      <c r="AD118" s="9">
        <v>122</v>
      </c>
      <c r="AE118" s="9">
        <v>122</v>
      </c>
      <c r="AF118" s="9">
        <v>122</v>
      </c>
      <c r="AG118" s="9">
        <v>122</v>
      </c>
    </row>
    <row r="119" spans="1:114" x14ac:dyDescent="0.25">
      <c r="A119" s="9">
        <f t="shared" si="7"/>
        <v>118</v>
      </c>
      <c r="B119" s="9">
        <f t="array" ref="B119">IF(C119="",0,IF(OR(C119=Country_Comparison!$S$19:$S$38),1,0))</f>
        <v>0</v>
      </c>
      <c r="C119" s="9" t="str">
        <f t="shared" si="15"/>
        <v>Ethiopia</v>
      </c>
      <c r="D119" s="6">
        <f t="shared" si="16"/>
        <v>116</v>
      </c>
      <c r="E119" s="6">
        <f>IF(COUNTIF(I119:XFD119,"&gt;"&amp;0)=0,,HLOOKUP(COUNTIF(I119:XFD119,"&gt;"&amp;0)-1,I$1:XFD119,A119+1,FALSE))</f>
        <v>116</v>
      </c>
      <c r="F119" s="7">
        <f>IF(COUNTIF(I119:XFD119,"&gt;"&amp;0)=0,,HLOOKUP(COUNTIF(I119:XFD119,"&gt;"&amp;0)-MIN($F$1+1,COUNTIF(I119:XFD119,"&gt;"&amp;0)),I$1:XFD119,A119+1,FALSE))</f>
        <v>105</v>
      </c>
      <c r="G119" s="8">
        <f t="shared" si="17"/>
        <v>1.0252202424964536</v>
      </c>
      <c r="H119" s="13" t="s">
        <v>419</v>
      </c>
      <c r="I119" s="9">
        <v>105</v>
      </c>
      <c r="J119" s="9">
        <v>108</v>
      </c>
      <c r="K119" s="9">
        <v>111</v>
      </c>
      <c r="L119" s="9">
        <v>114</v>
      </c>
      <c r="M119" s="9">
        <v>116</v>
      </c>
    </row>
    <row r="120" spans="1:114" x14ac:dyDescent="0.25">
      <c r="A120" s="9">
        <f t="shared" si="7"/>
        <v>119</v>
      </c>
      <c r="B120" s="9">
        <f t="array" ref="B120">IF(C120="",0,IF(OR(C120=Country_Comparison!$S$19:$S$38),1,0))</f>
        <v>0</v>
      </c>
      <c r="C120" s="9" t="str">
        <f t="shared" si="15"/>
        <v/>
      </c>
      <c r="D120" s="6">
        <f t="shared" si="16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7"/>
        <v>0</v>
      </c>
    </row>
    <row r="121" spans="1:114" x14ac:dyDescent="0.25">
      <c r="A121" s="9">
        <f t="shared" si="7"/>
        <v>120</v>
      </c>
      <c r="B121" s="9">
        <f t="array" ref="B121">IF(C121="",0,IF(OR(C121=Country_Comparison!$S$19:$S$38),1,0))</f>
        <v>0</v>
      </c>
      <c r="C121" s="9" t="str">
        <f t="shared" si="15"/>
        <v/>
      </c>
      <c r="D121" s="6">
        <f t="shared" si="16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7"/>
        <v>0</v>
      </c>
    </row>
    <row r="122" spans="1:114" x14ac:dyDescent="0.25">
      <c r="A122" s="9">
        <f t="shared" si="7"/>
        <v>121</v>
      </c>
      <c r="B122" s="9">
        <f t="array" ref="B122">IF(C122="",0,IF(OR(C122=Country_Comparison!$S$19:$S$38),1,0))</f>
        <v>0</v>
      </c>
      <c r="C122" s="9" t="str">
        <f t="shared" si="15"/>
        <v/>
      </c>
      <c r="D122" s="6">
        <f t="shared" si="16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7"/>
        <v>0</v>
      </c>
    </row>
    <row r="123" spans="1:114" x14ac:dyDescent="0.25">
      <c r="A123" s="9">
        <f t="shared" si="7"/>
        <v>122</v>
      </c>
      <c r="B123" s="9">
        <f t="array" ref="B123">IF(C123="",0,IF(OR(C123=Country_Comparison!$S$19:$S$38),1,0))</f>
        <v>0</v>
      </c>
      <c r="C123" s="9" t="str">
        <f t="shared" si="15"/>
        <v/>
      </c>
      <c r="D123" s="6">
        <f t="shared" si="16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7"/>
        <v>0</v>
      </c>
    </row>
    <row r="124" spans="1:114" x14ac:dyDescent="0.25">
      <c r="A124" s="9">
        <f t="shared" si="7"/>
        <v>123</v>
      </c>
      <c r="B124" s="9">
        <f t="array" ref="B124">IF(C124="",0,IF(OR(C124=Country_Comparison!$S$19:$S$38),1,0))</f>
        <v>0</v>
      </c>
      <c r="C124" s="9" t="str">
        <f t="shared" si="15"/>
        <v/>
      </c>
      <c r="D124" s="6">
        <f t="shared" si="16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7"/>
        <v>0</v>
      </c>
    </row>
    <row r="125" spans="1:114" x14ac:dyDescent="0.25">
      <c r="A125" s="9">
        <f t="shared" si="7"/>
        <v>124</v>
      </c>
      <c r="B125" s="9">
        <f t="array" ref="B125">IF(C125="",0,IF(OR(C125=Country_Comparison!$S$19:$S$38),1,0))</f>
        <v>0</v>
      </c>
      <c r="C125" s="9" t="str">
        <f t="shared" si="15"/>
        <v/>
      </c>
      <c r="D125" s="6">
        <f t="shared" si="16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7"/>
        <v>0</v>
      </c>
    </row>
    <row r="126" spans="1:114" x14ac:dyDescent="0.25">
      <c r="A126" s="9">
        <f t="shared" si="7"/>
        <v>125</v>
      </c>
      <c r="B126" s="9">
        <f t="array" ref="B126">IF(C126="",0,IF(OR(C126=Country_Comparison!$S$19:$S$38),1,0))</f>
        <v>0</v>
      </c>
      <c r="C126" s="9" t="str">
        <f t="shared" si="15"/>
        <v/>
      </c>
      <c r="D126" s="6">
        <f t="shared" si="16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7"/>
        <v>0</v>
      </c>
    </row>
    <row r="127" spans="1:114" x14ac:dyDescent="0.25">
      <c r="A127" s="9">
        <f t="shared" si="7"/>
        <v>126</v>
      </c>
      <c r="B127" s="9">
        <f t="array" ref="B127">IF(C127="",0,IF(OR(C127=Country_Comparison!$S$19:$S$38),1,0))</f>
        <v>0</v>
      </c>
      <c r="C127" s="9" t="str">
        <f t="shared" si="15"/>
        <v/>
      </c>
      <c r="D127" s="6">
        <f t="shared" si="16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7"/>
        <v>0</v>
      </c>
    </row>
    <row r="128" spans="1:114" x14ac:dyDescent="0.25">
      <c r="A128" s="9">
        <f t="shared" si="7"/>
        <v>127</v>
      </c>
      <c r="B128" s="9">
        <f t="array" ref="B128">IF(C128="",0,IF(OR(C128=Country_Comparison!$S$19:$S$38),1,0))</f>
        <v>0</v>
      </c>
      <c r="C128" s="9" t="str">
        <f t="shared" si="15"/>
        <v/>
      </c>
      <c r="D128" s="6">
        <f t="shared" si="16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7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IF(C129="",0,IF(OR(C129=Country_Comparison!$S$19:$S$38),1,0))</f>
        <v>0</v>
      </c>
      <c r="C129" s="9" t="str">
        <f t="shared" si="15"/>
        <v/>
      </c>
      <c r="D129" s="6">
        <f t="shared" si="16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7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IF(C130="",0,IF(OR(C130=Country_Comparison!$S$19:$S$38),1,0))</f>
        <v>0</v>
      </c>
      <c r="C130" s="9" t="str">
        <f t="shared" si="15"/>
        <v/>
      </c>
      <c r="D130" s="6">
        <f t="shared" si="16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7"/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IF(C131="",0,IF(OR(C131=Country_Comparison!$S$19:$S$38),1,0))</f>
        <v>0</v>
      </c>
      <c r="C131" s="9" t="str">
        <f t="shared" si="15"/>
        <v/>
      </c>
      <c r="D131" s="6">
        <f t="shared" si="16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7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IF(C132="",0,IF(OR(C132=Country_Comparison!$S$19:$S$38),1,0))</f>
        <v>0</v>
      </c>
      <c r="C132" s="9" t="str">
        <f t="shared" si="15"/>
        <v/>
      </c>
      <c r="D132" s="6">
        <f t="shared" si="16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7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IF(C133="",0,IF(OR(C133=Country_Comparison!$S$19:$S$38),1,0))</f>
        <v>0</v>
      </c>
      <c r="C133" s="9" t="str">
        <f t="shared" si="15"/>
        <v/>
      </c>
      <c r="D133" s="6">
        <f t="shared" si="16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7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IF(C134="",0,IF(OR(C134=Country_Comparison!$S$19:$S$38),1,0))</f>
        <v>0</v>
      </c>
      <c r="C134" s="9" t="str">
        <f t="shared" ref="C134:C197" si="18">IF(H134="","",H134)</f>
        <v/>
      </c>
      <c r="D134" s="6">
        <f t="shared" ref="D134:D197" si="19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0">IF(COUNTIF(I134:XFD134,"&gt;"&amp;0)=0,,(E134/F134)^(1/MIN(COUNTIF(I134:XFD134,"&gt;"&amp;0)-1,$F$1)))</f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IF(C135="",0,IF(OR(C135=Country_Comparison!$S$19:$S$38),1,0))</f>
        <v>0</v>
      </c>
      <c r="C135" s="9" t="str">
        <f t="shared" si="18"/>
        <v/>
      </c>
      <c r="D135" s="6">
        <f t="shared" si="19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0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IF(C136="",0,IF(OR(C136=Country_Comparison!$S$19:$S$38),1,0))</f>
        <v>0</v>
      </c>
      <c r="C136" s="9" t="str">
        <f t="shared" si="18"/>
        <v/>
      </c>
      <c r="D136" s="6">
        <f t="shared" si="19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0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IF(C137="",0,IF(OR(C137=Country_Comparison!$S$19:$S$38),1,0))</f>
        <v>0</v>
      </c>
      <c r="C137" s="9" t="str">
        <f t="shared" si="18"/>
        <v/>
      </c>
      <c r="D137" s="6">
        <f t="shared" si="19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0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IF(C138="",0,IF(OR(C138=Country_Comparison!$S$19:$S$38),1,0))</f>
        <v>0</v>
      </c>
      <c r="C138" s="9" t="str">
        <f t="shared" si="18"/>
        <v/>
      </c>
      <c r="D138" s="6">
        <f t="shared" si="19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0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IF(C139="",0,IF(OR(C139=Country_Comparison!$S$19:$S$38),1,0))</f>
        <v>0</v>
      </c>
      <c r="C139" s="9" t="str">
        <f t="shared" si="18"/>
        <v/>
      </c>
      <c r="D139" s="6">
        <f t="shared" si="19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0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IF(C140="",0,IF(OR(C140=Country_Comparison!$S$19:$S$38),1,0))</f>
        <v>0</v>
      </c>
      <c r="C140" s="9" t="str">
        <f t="shared" si="18"/>
        <v/>
      </c>
      <c r="D140" s="6">
        <f t="shared" si="19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0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IF(C141="",0,IF(OR(C141=Country_Comparison!$S$19:$S$38),1,0))</f>
        <v>0</v>
      </c>
      <c r="C141" s="9" t="str">
        <f t="shared" si="18"/>
        <v/>
      </c>
      <c r="D141" s="6">
        <f t="shared" si="19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0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IF(C142="",0,IF(OR(C142=Country_Comparison!$S$19:$S$38),1,0))</f>
        <v>0</v>
      </c>
      <c r="C142" s="9" t="str">
        <f t="shared" si="18"/>
        <v/>
      </c>
      <c r="D142" s="6">
        <f t="shared" si="19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0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IF(C143="",0,IF(OR(C143=Country_Comparison!$S$19:$S$38),1,0))</f>
        <v>0</v>
      </c>
      <c r="C143" s="9" t="str">
        <f t="shared" si="18"/>
        <v/>
      </c>
      <c r="D143" s="6">
        <f t="shared" si="19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0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IF(C144="",0,IF(OR(C144=Country_Comparison!$S$19:$S$38),1,0))</f>
        <v>0</v>
      </c>
      <c r="C144" s="9" t="str">
        <f t="shared" si="18"/>
        <v/>
      </c>
      <c r="D144" s="6">
        <f t="shared" si="19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0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IF(C145="",0,IF(OR(C145=Country_Comparison!$S$19:$S$38),1,0))</f>
        <v>0</v>
      </c>
      <c r="C145" s="9" t="str">
        <f t="shared" si="18"/>
        <v/>
      </c>
      <c r="D145" s="6">
        <f t="shared" si="19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0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IF(C146="",0,IF(OR(C146=Country_Comparison!$S$19:$S$38),1,0))</f>
        <v>0</v>
      </c>
      <c r="C146" s="9" t="str">
        <f t="shared" si="18"/>
        <v/>
      </c>
      <c r="D146" s="6">
        <f t="shared" si="19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0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IF(C147="",0,IF(OR(C147=Country_Comparison!$S$19:$S$38),1,0))</f>
        <v>0</v>
      </c>
      <c r="C147" s="9" t="str">
        <f t="shared" si="18"/>
        <v/>
      </c>
      <c r="D147" s="6">
        <f t="shared" si="19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0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IF(C148="",0,IF(OR(C148=Country_Comparison!$S$19:$S$38),1,0))</f>
        <v>0</v>
      </c>
      <c r="C148" s="9" t="str">
        <f t="shared" si="18"/>
        <v/>
      </c>
      <c r="D148" s="6">
        <f t="shared" si="19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0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IF(C149="",0,IF(OR(C149=Country_Comparison!$S$19:$S$38),1,0))</f>
        <v>0</v>
      </c>
      <c r="C149" s="9" t="str">
        <f t="shared" si="18"/>
        <v/>
      </c>
      <c r="D149" s="6">
        <f t="shared" si="19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0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IF(C150="",0,IF(OR(C150=Country_Comparison!$S$19:$S$38),1,0))</f>
        <v>0</v>
      </c>
      <c r="C150" s="9" t="str">
        <f t="shared" si="18"/>
        <v/>
      </c>
      <c r="D150" s="6">
        <f t="shared" si="19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0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IF(C151="",0,IF(OR(C151=Country_Comparison!$S$19:$S$38),1,0))</f>
        <v>0</v>
      </c>
      <c r="C151" s="9" t="str">
        <f t="shared" si="18"/>
        <v/>
      </c>
      <c r="D151" s="6">
        <f t="shared" si="19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0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IF(C152="",0,IF(OR(C152=Country_Comparison!$S$19:$S$38),1,0))</f>
        <v>0</v>
      </c>
      <c r="C152" s="9" t="str">
        <f t="shared" si="18"/>
        <v/>
      </c>
      <c r="D152" s="6">
        <f t="shared" si="19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0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IF(C153="",0,IF(OR(C153=Country_Comparison!$S$19:$S$38),1,0))</f>
        <v>0</v>
      </c>
      <c r="C153" s="9" t="str">
        <f t="shared" si="18"/>
        <v/>
      </c>
      <c r="D153" s="6">
        <f t="shared" si="19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0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IF(C154="",0,IF(OR(C154=Country_Comparison!$S$19:$S$38),1,0))</f>
        <v>0</v>
      </c>
      <c r="C154" s="9" t="str">
        <f t="shared" si="18"/>
        <v/>
      </c>
      <c r="D154" s="6">
        <f t="shared" si="19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0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IF(C155="",0,IF(OR(C155=Country_Comparison!$S$19:$S$38),1,0))</f>
        <v>0</v>
      </c>
      <c r="C155" s="9" t="str">
        <f t="shared" si="18"/>
        <v/>
      </c>
      <c r="D155" s="6">
        <f t="shared" si="19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0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IF(C156="",0,IF(OR(C156=Country_Comparison!$S$19:$S$38),1,0))</f>
        <v>0</v>
      </c>
      <c r="C156" s="9" t="str">
        <f t="shared" si="18"/>
        <v/>
      </c>
      <c r="D156" s="6">
        <f t="shared" si="19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0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IF(C157="",0,IF(OR(C157=Country_Comparison!$S$19:$S$38),1,0))</f>
        <v>0</v>
      </c>
      <c r="C157" s="9" t="str">
        <f t="shared" si="18"/>
        <v/>
      </c>
      <c r="D157" s="6">
        <f t="shared" si="19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0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IF(C158="",0,IF(OR(C158=Country_Comparison!$S$19:$S$38),1,0))</f>
        <v>0</v>
      </c>
      <c r="C158" s="9" t="str">
        <f t="shared" si="18"/>
        <v/>
      </c>
      <c r="D158" s="6">
        <f t="shared" si="19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0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IF(C159="",0,IF(OR(C159=Country_Comparison!$S$19:$S$38),1,0))</f>
        <v>0</v>
      </c>
      <c r="C159" s="9" t="str">
        <f t="shared" si="18"/>
        <v/>
      </c>
      <c r="D159" s="6">
        <f t="shared" si="19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0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IF(C160="",0,IF(OR(C160=Country_Comparison!$S$19:$S$38),1,0))</f>
        <v>0</v>
      </c>
      <c r="C160" s="9" t="str">
        <f t="shared" si="18"/>
        <v/>
      </c>
      <c r="D160" s="6">
        <f t="shared" si="19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0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IF(C161="",0,IF(OR(C161=Country_Comparison!$S$19:$S$38),1,0))</f>
        <v>0</v>
      </c>
      <c r="C161" s="9" t="str">
        <f t="shared" si="18"/>
        <v/>
      </c>
      <c r="D161" s="6">
        <f t="shared" si="19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0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IF(C162="",0,IF(OR(C162=Country_Comparison!$S$19:$S$38),1,0))</f>
        <v>0</v>
      </c>
      <c r="C162" s="9" t="str">
        <f t="shared" si="18"/>
        <v/>
      </c>
      <c r="D162" s="6">
        <f t="shared" si="19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0"/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IF(C163="",0,IF(OR(C163=Country_Comparison!$S$19:$S$38),1,0))</f>
        <v>0</v>
      </c>
      <c r="C163" s="9" t="str">
        <f t="shared" si="18"/>
        <v/>
      </c>
      <c r="D163" s="6">
        <f t="shared" si="19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0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IF(C164="",0,IF(OR(C164=Country_Comparison!$S$19:$S$38),1,0))</f>
        <v>0</v>
      </c>
      <c r="C164" s="9" t="str">
        <f t="shared" si="18"/>
        <v/>
      </c>
      <c r="D164" s="6">
        <f t="shared" si="19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0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IF(C165="",0,IF(OR(C165=Country_Comparison!$S$19:$S$38),1,0))</f>
        <v>0</v>
      </c>
      <c r="C165" s="9" t="str">
        <f t="shared" si="18"/>
        <v/>
      </c>
      <c r="D165" s="6">
        <f t="shared" si="19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0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IF(C166="",0,IF(OR(C166=Country_Comparison!$S$19:$S$38),1,0))</f>
        <v>0</v>
      </c>
      <c r="C166" s="9" t="str">
        <f t="shared" si="18"/>
        <v/>
      </c>
      <c r="D166" s="6">
        <f t="shared" si="19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0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IF(C167="",0,IF(OR(C167=Country_Comparison!$S$19:$S$38),1,0))</f>
        <v>0</v>
      </c>
      <c r="C167" s="9" t="str">
        <f t="shared" si="18"/>
        <v/>
      </c>
      <c r="D167" s="6">
        <f t="shared" si="19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0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IF(C168="",0,IF(OR(C168=Country_Comparison!$S$19:$S$38),1,0))</f>
        <v>0</v>
      </c>
      <c r="C168" s="9" t="str">
        <f t="shared" si="18"/>
        <v/>
      </c>
      <c r="D168" s="6">
        <f t="shared" si="19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0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IF(C169="",0,IF(OR(C169=Country_Comparison!$S$19:$S$38),1,0))</f>
        <v>0</v>
      </c>
      <c r="C169" s="9" t="str">
        <f t="shared" si="18"/>
        <v/>
      </c>
      <c r="D169" s="6">
        <f t="shared" si="19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0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IF(C170="",0,IF(OR(C170=Country_Comparison!$S$19:$S$38),1,0))</f>
        <v>0</v>
      </c>
      <c r="C170" s="9" t="str">
        <f t="shared" si="18"/>
        <v/>
      </c>
      <c r="D170" s="6">
        <f t="shared" si="19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0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IF(C171="",0,IF(OR(C171=Country_Comparison!$S$19:$S$38),1,0))</f>
        <v>0</v>
      </c>
      <c r="C171" s="9" t="str">
        <f t="shared" si="18"/>
        <v/>
      </c>
      <c r="D171" s="6">
        <f t="shared" si="19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0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IF(C172="",0,IF(OR(C172=Country_Comparison!$S$19:$S$38),1,0))</f>
        <v>0</v>
      </c>
      <c r="C172" s="9" t="str">
        <f t="shared" si="18"/>
        <v/>
      </c>
      <c r="D172" s="6">
        <f t="shared" si="19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0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IF(C173="",0,IF(OR(C173=Country_Comparison!$S$19:$S$38),1,0))</f>
        <v>0</v>
      </c>
      <c r="C173" s="9" t="str">
        <f t="shared" si="18"/>
        <v/>
      </c>
      <c r="D173" s="6">
        <f t="shared" si="19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0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IF(C174="",0,IF(OR(C174=Country_Comparison!$S$19:$S$38),1,0))</f>
        <v>0</v>
      </c>
      <c r="C174" s="9" t="str">
        <f t="shared" si="18"/>
        <v/>
      </c>
      <c r="D174" s="6">
        <f t="shared" si="19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0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IF(C175="",0,IF(OR(C175=Country_Comparison!$S$19:$S$38),1,0))</f>
        <v>0</v>
      </c>
      <c r="C175" s="9" t="str">
        <f t="shared" si="18"/>
        <v/>
      </c>
      <c r="D175" s="6">
        <f t="shared" si="19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0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IF(C176="",0,IF(OR(C176=Country_Comparison!$S$19:$S$38),1,0))</f>
        <v>0</v>
      </c>
      <c r="C176" s="9" t="str">
        <f t="shared" si="18"/>
        <v/>
      </c>
      <c r="D176" s="6">
        <f t="shared" si="19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0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IF(C177="",0,IF(OR(C177=Country_Comparison!$S$19:$S$38),1,0))</f>
        <v>0</v>
      </c>
      <c r="C177" s="9" t="str">
        <f t="shared" si="18"/>
        <v/>
      </c>
      <c r="D177" s="6">
        <f t="shared" si="19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0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IF(C178="",0,IF(OR(C178=Country_Comparison!$S$19:$S$38),1,0))</f>
        <v>0</v>
      </c>
      <c r="C178" s="9" t="str">
        <f t="shared" si="18"/>
        <v/>
      </c>
      <c r="D178" s="6">
        <f t="shared" si="19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0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IF(C179="",0,IF(OR(C179=Country_Comparison!$S$19:$S$38),1,0))</f>
        <v>0</v>
      </c>
      <c r="C179" s="9" t="str">
        <f t="shared" si="18"/>
        <v/>
      </c>
      <c r="D179" s="6">
        <f t="shared" si="19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0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IF(C180="",0,IF(OR(C180=Country_Comparison!$S$19:$S$38),1,0))</f>
        <v>0</v>
      </c>
      <c r="C180" s="9" t="str">
        <f t="shared" si="18"/>
        <v/>
      </c>
      <c r="D180" s="6">
        <f t="shared" si="19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0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IF(C181="",0,IF(OR(C181=Country_Comparison!$S$19:$S$38),1,0))</f>
        <v>0</v>
      </c>
      <c r="C181" s="9" t="str">
        <f t="shared" si="18"/>
        <v/>
      </c>
      <c r="D181" s="6">
        <f t="shared" si="19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0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IF(C182="",0,IF(OR(C182=Country_Comparison!$S$19:$S$38),1,0))</f>
        <v>0</v>
      </c>
      <c r="C182" s="9" t="str">
        <f t="shared" si="18"/>
        <v/>
      </c>
      <c r="D182" s="6">
        <f t="shared" si="19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0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IF(C183="",0,IF(OR(C183=Country_Comparison!$S$19:$S$38),1,0))</f>
        <v>0</v>
      </c>
      <c r="C183" s="9" t="str">
        <f t="shared" si="18"/>
        <v/>
      </c>
      <c r="D183" s="6">
        <f t="shared" si="19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0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IF(C184="",0,IF(OR(C184=Country_Comparison!$S$19:$S$38),1,0))</f>
        <v>0</v>
      </c>
      <c r="C184" s="9" t="str">
        <f t="shared" si="18"/>
        <v/>
      </c>
      <c r="D184" s="6">
        <f t="shared" si="19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0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IF(C185="",0,IF(OR(C185=Country_Comparison!$S$19:$S$38),1,0))</f>
        <v>0</v>
      </c>
      <c r="C185" s="9" t="str">
        <f t="shared" si="18"/>
        <v/>
      </c>
      <c r="D185" s="6">
        <f t="shared" si="19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0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IF(C186="",0,IF(OR(C186=Country_Comparison!$S$19:$S$38),1,0))</f>
        <v>0</v>
      </c>
      <c r="C186" s="9" t="str">
        <f t="shared" si="18"/>
        <v/>
      </c>
      <c r="D186" s="6">
        <f t="shared" si="19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0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IF(C187="",0,IF(OR(C187=Country_Comparison!$S$19:$S$38),1,0))</f>
        <v>0</v>
      </c>
      <c r="C187" s="9" t="str">
        <f t="shared" si="18"/>
        <v/>
      </c>
      <c r="D187" s="6">
        <f t="shared" si="19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0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IF(C188="",0,IF(OR(C188=Country_Comparison!$S$19:$S$38),1,0))</f>
        <v>0</v>
      </c>
      <c r="C188" s="9" t="str">
        <f t="shared" si="18"/>
        <v/>
      </c>
      <c r="D188" s="6">
        <f t="shared" si="19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0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IF(C189="",0,IF(OR(C189=Country_Comparison!$S$19:$S$38),1,0))</f>
        <v>0</v>
      </c>
      <c r="C189" s="9" t="str">
        <f t="shared" si="18"/>
        <v/>
      </c>
      <c r="D189" s="6">
        <f t="shared" si="19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0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IF(C190="",0,IF(OR(C190=Country_Comparison!$S$19:$S$38),1,0))</f>
        <v>0</v>
      </c>
      <c r="C190" s="9" t="str">
        <f t="shared" si="18"/>
        <v/>
      </c>
      <c r="D190" s="6">
        <f t="shared" si="19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0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IF(C191="",0,IF(OR(C191=Country_Comparison!$S$19:$S$38),1,0))</f>
        <v>0</v>
      </c>
      <c r="C191" s="9" t="str">
        <f t="shared" si="18"/>
        <v/>
      </c>
      <c r="D191" s="6">
        <f t="shared" si="19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0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IF(C192="",0,IF(OR(C192=Country_Comparison!$S$19:$S$38),1,0))</f>
        <v>0</v>
      </c>
      <c r="C192" s="9" t="str">
        <f t="shared" si="18"/>
        <v/>
      </c>
      <c r="D192" s="6">
        <f t="shared" si="19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0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IF(C193="",0,IF(OR(C193=Country_Comparison!$S$19:$S$38),1,0))</f>
        <v>0</v>
      </c>
      <c r="C193" s="9" t="str">
        <f t="shared" si="18"/>
        <v/>
      </c>
      <c r="D193" s="6">
        <f t="shared" si="19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0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IF(C194="",0,IF(OR(C194=Country_Comparison!$S$19:$S$38),1,0))</f>
        <v>0</v>
      </c>
      <c r="C194" s="9" t="str">
        <f t="shared" si="18"/>
        <v/>
      </c>
      <c r="D194" s="6">
        <f t="shared" si="19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0"/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IF(C195="",0,IF(OR(C195=Country_Comparison!$S$19:$S$38),1,0))</f>
        <v>0</v>
      </c>
      <c r="C195" s="9" t="str">
        <f t="shared" si="18"/>
        <v/>
      </c>
      <c r="D195" s="6">
        <f t="shared" si="19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0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IF(C196="",0,IF(OR(C196=Country_Comparison!$S$19:$S$38),1,0))</f>
        <v>0</v>
      </c>
      <c r="C196" s="9" t="str">
        <f t="shared" si="18"/>
        <v/>
      </c>
      <c r="D196" s="6">
        <f t="shared" si="19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0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IF(C197="",0,IF(OR(C197=Country_Comparison!$S$19:$S$38),1,0))</f>
        <v>0</v>
      </c>
      <c r="C197" s="9" t="str">
        <f t="shared" si="18"/>
        <v/>
      </c>
      <c r="D197" s="6">
        <f t="shared" si="19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0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IF(C198="",0,IF(OR(C198=Country_Comparison!$S$19:$S$38),1,0))</f>
        <v>0</v>
      </c>
      <c r="C198" s="9" t="str">
        <f t="shared" ref="C198:C200" si="21">IF(H198="","",H198)</f>
        <v/>
      </c>
      <c r="D198" s="6">
        <f t="shared" ref="D198:D200" si="22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3">IF(COUNTIF(I198:XFD198,"&gt;"&amp;0)=0,,(E198/F198)^(1/MIN(COUNTIF(I198:XFD198,"&gt;"&amp;0)-1,$F$1)))</f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IF(C199="",0,IF(OR(C199=Country_Comparison!$S$19:$S$38),1,0))</f>
        <v>0</v>
      </c>
      <c r="C199" s="9" t="str">
        <f t="shared" si="21"/>
        <v/>
      </c>
      <c r="D199" s="6">
        <f t="shared" si="22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3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IF(C200="",0,IF(OR(C200=Country_Comparison!$S$19:$S$38),1,0))</f>
        <v>0</v>
      </c>
      <c r="C200" s="9" t="str">
        <f t="shared" si="21"/>
        <v/>
      </c>
      <c r="D200" s="6">
        <f t="shared" si="22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3"/>
        <v>0</v>
      </c>
    </row>
  </sheetData>
  <autoFilter ref="B1:CU1" xr:uid="{A13DDBA3-FED6-4D82-BBD5-9B71C68B67F1}">
    <sortState xmlns:xlrd2="http://schemas.microsoft.com/office/spreadsheetml/2017/richdata2" ref="B2:CU183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B5" sqref="B5:G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 t="shared" ref="J2:AO2" si="5">I2*1.4</f>
        <v>14</v>
      </c>
      <c r="K2" s="10">
        <f t="shared" si="5"/>
        <v>19.599999999999998</v>
      </c>
      <c r="L2" s="10">
        <f t="shared" si="5"/>
        <v>27.439999999999994</v>
      </c>
      <c r="M2" s="10">
        <f t="shared" si="5"/>
        <v>38.41599999999999</v>
      </c>
      <c r="N2" s="10">
        <f t="shared" si="5"/>
        <v>53.782399999999981</v>
      </c>
      <c r="O2" s="10">
        <f t="shared" si="5"/>
        <v>75.295359999999974</v>
      </c>
      <c r="P2" s="10">
        <f t="shared" si="5"/>
        <v>105.41350399999996</v>
      </c>
      <c r="Q2" s="10">
        <f t="shared" si="5"/>
        <v>147.57890559999993</v>
      </c>
      <c r="R2" s="10">
        <f t="shared" si="5"/>
        <v>206.6104678399999</v>
      </c>
      <c r="S2" s="10">
        <f t="shared" si="5"/>
        <v>289.25465497599981</v>
      </c>
      <c r="T2" s="10">
        <f t="shared" si="5"/>
        <v>404.9565169663997</v>
      </c>
      <c r="U2" s="10">
        <f t="shared" si="5"/>
        <v>566.93912375295952</v>
      </c>
      <c r="V2" s="10">
        <f t="shared" si="5"/>
        <v>793.71477325414332</v>
      </c>
      <c r="W2" s="10">
        <f t="shared" si="5"/>
        <v>1111.2006825558005</v>
      </c>
      <c r="X2" s="10">
        <f t="shared" si="5"/>
        <v>1555.6809555781206</v>
      </c>
      <c r="Y2" s="10">
        <f t="shared" si="5"/>
        <v>2177.9533378093688</v>
      </c>
      <c r="Z2" s="10">
        <f t="shared" si="5"/>
        <v>3049.1346729331162</v>
      </c>
      <c r="AA2" s="10">
        <f t="shared" si="5"/>
        <v>4268.7885421063629</v>
      </c>
      <c r="AB2" s="10">
        <f t="shared" si="5"/>
        <v>5976.3039589489081</v>
      </c>
      <c r="AC2" s="10">
        <f t="shared" si="5"/>
        <v>8366.8255425284715</v>
      </c>
      <c r="AD2" s="10">
        <f t="shared" si="5"/>
        <v>11713.555759539859</v>
      </c>
      <c r="AE2" s="10">
        <f t="shared" si="5"/>
        <v>16398.9780633558</v>
      </c>
      <c r="AF2" s="10">
        <f t="shared" si="5"/>
        <v>22958.56928869812</v>
      </c>
      <c r="AG2" s="10">
        <f t="shared" si="5"/>
        <v>32141.997004177367</v>
      </c>
      <c r="AH2" s="10">
        <f t="shared" si="5"/>
        <v>44998.795805848313</v>
      </c>
      <c r="AI2" s="10">
        <f t="shared" si="5"/>
        <v>62998.314128187631</v>
      </c>
      <c r="AJ2" s="10">
        <f t="shared" si="5"/>
        <v>88197.639779462683</v>
      </c>
      <c r="AK2" s="10">
        <f t="shared" si="5"/>
        <v>123476.69569124775</v>
      </c>
      <c r="AL2" s="10">
        <f t="shared" si="5"/>
        <v>172867.37396774683</v>
      </c>
      <c r="AM2" s="10">
        <f t="shared" si="5"/>
        <v>242014.32355484553</v>
      </c>
      <c r="AN2" s="10">
        <f t="shared" si="5"/>
        <v>338820.05297678371</v>
      </c>
      <c r="AO2" s="10">
        <f t="shared" si="5"/>
        <v>474348.07416749717</v>
      </c>
      <c r="AP2" s="10">
        <f t="shared" ref="AP2:BH2" si="6">AO2*1.4</f>
        <v>664087.30383449595</v>
      </c>
      <c r="AQ2" s="10">
        <f t="shared" si="6"/>
        <v>929722.22536829428</v>
      </c>
      <c r="AR2" s="10">
        <f t="shared" si="6"/>
        <v>1301611.1155156118</v>
      </c>
      <c r="AS2" s="10">
        <f t="shared" si="6"/>
        <v>1822255.5617218565</v>
      </c>
      <c r="AT2" s="10">
        <f t="shared" si="6"/>
        <v>2551157.786410599</v>
      </c>
      <c r="AU2" s="10">
        <f t="shared" si="6"/>
        <v>3571620.9009748385</v>
      </c>
      <c r="AV2" s="10">
        <f t="shared" si="6"/>
        <v>5000269.2613647738</v>
      </c>
      <c r="AW2" s="10">
        <f t="shared" si="6"/>
        <v>7000376.9659106834</v>
      </c>
      <c r="AX2" s="10">
        <f t="shared" si="6"/>
        <v>9800527.7522749566</v>
      </c>
      <c r="AY2" s="10">
        <f t="shared" si="6"/>
        <v>13720738.853184938</v>
      </c>
      <c r="AZ2" s="10">
        <f t="shared" si="6"/>
        <v>19209034.394458912</v>
      </c>
      <c r="BA2" s="10">
        <f t="shared" si="6"/>
        <v>26892648.152242474</v>
      </c>
      <c r="BB2" s="10">
        <f t="shared" si="6"/>
        <v>37649707.413139462</v>
      </c>
      <c r="BC2" s="10">
        <f t="shared" si="6"/>
        <v>52709590.378395244</v>
      </c>
      <c r="BD2" s="10">
        <f t="shared" si="6"/>
        <v>73793426.529753342</v>
      </c>
      <c r="BE2" s="10">
        <f t="shared" si="6"/>
        <v>103310797.14165467</v>
      </c>
      <c r="BF2" s="10">
        <f t="shared" si="6"/>
        <v>144635115.99831653</v>
      </c>
      <c r="BG2" s="10">
        <f t="shared" si="6"/>
        <v>202489162.39764312</v>
      </c>
      <c r="BH2" s="10">
        <f t="shared" si="6"/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 t="shared" ref="J3:AO3" si="7">I3*1.3</f>
        <v>13</v>
      </c>
      <c r="K3" s="10">
        <f t="shared" si="7"/>
        <v>16.900000000000002</v>
      </c>
      <c r="L3" s="10">
        <f t="shared" si="7"/>
        <v>21.970000000000002</v>
      </c>
      <c r="M3" s="10">
        <f t="shared" si="7"/>
        <v>28.561000000000003</v>
      </c>
      <c r="N3" s="10">
        <f t="shared" si="7"/>
        <v>37.129300000000008</v>
      </c>
      <c r="O3" s="10">
        <f t="shared" si="7"/>
        <v>48.268090000000015</v>
      </c>
      <c r="P3" s="10">
        <f t="shared" si="7"/>
        <v>62.748517000000021</v>
      </c>
      <c r="Q3" s="10">
        <f t="shared" si="7"/>
        <v>81.573072100000033</v>
      </c>
      <c r="R3" s="10">
        <f t="shared" si="7"/>
        <v>106.04499373000004</v>
      </c>
      <c r="S3" s="10">
        <f t="shared" si="7"/>
        <v>137.85849184900007</v>
      </c>
      <c r="T3" s="10">
        <f t="shared" si="7"/>
        <v>179.21603940370011</v>
      </c>
      <c r="U3" s="10">
        <f t="shared" si="7"/>
        <v>232.98085122481015</v>
      </c>
      <c r="V3" s="10">
        <f t="shared" si="7"/>
        <v>302.87510659225319</v>
      </c>
      <c r="W3" s="10">
        <f t="shared" si="7"/>
        <v>393.73763856992917</v>
      </c>
      <c r="X3" s="10">
        <f t="shared" si="7"/>
        <v>511.85893014090794</v>
      </c>
      <c r="Y3" s="10">
        <f t="shared" si="7"/>
        <v>665.4166091831803</v>
      </c>
      <c r="Z3" s="10">
        <f t="shared" si="7"/>
        <v>865.04159193813439</v>
      </c>
      <c r="AA3" s="10">
        <f t="shared" si="7"/>
        <v>1124.5540695195748</v>
      </c>
      <c r="AB3" s="10">
        <f t="shared" si="7"/>
        <v>1461.9202903754474</v>
      </c>
      <c r="AC3" s="10">
        <f t="shared" si="7"/>
        <v>1900.4963774880816</v>
      </c>
      <c r="AD3" s="10">
        <f t="shared" si="7"/>
        <v>2470.645290734506</v>
      </c>
      <c r="AE3" s="10">
        <f t="shared" si="7"/>
        <v>3211.8388779548582</v>
      </c>
      <c r="AF3" s="10">
        <f t="shared" si="7"/>
        <v>4175.3905413413158</v>
      </c>
      <c r="AG3" s="10">
        <f t="shared" si="7"/>
        <v>5428.0077037437104</v>
      </c>
      <c r="AH3" s="10">
        <f t="shared" si="7"/>
        <v>7056.410014866824</v>
      </c>
      <c r="AI3" s="10">
        <f t="shared" si="7"/>
        <v>9173.3330193268721</v>
      </c>
      <c r="AJ3" s="10">
        <f t="shared" si="7"/>
        <v>11925.332925124934</v>
      </c>
      <c r="AK3" s="10">
        <f t="shared" si="7"/>
        <v>15502.932802662415</v>
      </c>
      <c r="AL3" s="10">
        <f t="shared" si="7"/>
        <v>20153.81264346114</v>
      </c>
      <c r="AM3" s="10">
        <f t="shared" si="7"/>
        <v>26199.956436499484</v>
      </c>
      <c r="AN3" s="10">
        <f t="shared" si="7"/>
        <v>34059.943367449334</v>
      </c>
      <c r="AO3" s="10">
        <f t="shared" si="7"/>
        <v>44277.926377684133</v>
      </c>
      <c r="AP3" s="10">
        <f t="shared" ref="AP3:BH3" si="8">AO3*1.3</f>
        <v>57561.304290989377</v>
      </c>
      <c r="AQ3" s="10">
        <f t="shared" si="8"/>
        <v>74829.695578286191</v>
      </c>
      <c r="AR3" s="10">
        <f t="shared" si="8"/>
        <v>97278.604251772049</v>
      </c>
      <c r="AS3" s="10">
        <f t="shared" si="8"/>
        <v>126462.18552730366</v>
      </c>
      <c r="AT3" s="10">
        <f t="shared" si="8"/>
        <v>164400.84118549476</v>
      </c>
      <c r="AU3" s="10">
        <f t="shared" si="8"/>
        <v>213721.0935411432</v>
      </c>
      <c r="AV3" s="10">
        <f t="shared" si="8"/>
        <v>277837.42160348617</v>
      </c>
      <c r="AW3" s="10">
        <f t="shared" si="8"/>
        <v>361188.64808453206</v>
      </c>
      <c r="AX3" s="10">
        <f t="shared" si="8"/>
        <v>469545.24250989169</v>
      </c>
      <c r="AY3" s="10">
        <f t="shared" si="8"/>
        <v>610408.81526285922</v>
      </c>
      <c r="AZ3" s="10">
        <f t="shared" si="8"/>
        <v>793531.45984171703</v>
      </c>
      <c r="BA3" s="10">
        <f t="shared" si="8"/>
        <v>1031590.8977942322</v>
      </c>
      <c r="BB3" s="10">
        <f t="shared" si="8"/>
        <v>1341068.167132502</v>
      </c>
      <c r="BC3" s="10">
        <f t="shared" si="8"/>
        <v>1743388.6172722527</v>
      </c>
      <c r="BD3" s="10">
        <f t="shared" si="8"/>
        <v>2266405.2024539285</v>
      </c>
      <c r="BE3" s="10">
        <f t="shared" si="8"/>
        <v>2946326.7631901074</v>
      </c>
      <c r="BF3" s="10">
        <f t="shared" si="8"/>
        <v>3830224.7921471396</v>
      </c>
      <c r="BG3" s="10">
        <f t="shared" si="8"/>
        <v>4979292.2297912817</v>
      </c>
      <c r="BH3" s="10">
        <f t="shared" si="8"/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613</v>
      </c>
      <c r="I4" s="9">
        <v>10</v>
      </c>
      <c r="J4" s="10">
        <f t="shared" ref="J4:AO4" si="9">I4*1.2</f>
        <v>12</v>
      </c>
      <c r="K4" s="10">
        <f t="shared" si="9"/>
        <v>14.399999999999999</v>
      </c>
      <c r="L4" s="10">
        <f t="shared" si="9"/>
        <v>17.279999999999998</v>
      </c>
      <c r="M4" s="10">
        <f t="shared" si="9"/>
        <v>20.735999999999997</v>
      </c>
      <c r="N4" s="10">
        <f t="shared" si="9"/>
        <v>24.883199999999995</v>
      </c>
      <c r="O4" s="10">
        <f t="shared" si="9"/>
        <v>29.859839999999991</v>
      </c>
      <c r="P4" s="10">
        <f t="shared" si="9"/>
        <v>35.831807999999988</v>
      </c>
      <c r="Q4" s="10">
        <f t="shared" si="9"/>
        <v>42.998169599999983</v>
      </c>
      <c r="R4" s="10">
        <f t="shared" si="9"/>
        <v>51.597803519999978</v>
      </c>
      <c r="S4" s="10">
        <f t="shared" si="9"/>
        <v>61.917364223999968</v>
      </c>
      <c r="T4" s="10">
        <f t="shared" si="9"/>
        <v>74.300837068799964</v>
      </c>
      <c r="U4" s="10">
        <f t="shared" si="9"/>
        <v>89.16100448255996</v>
      </c>
      <c r="V4" s="10">
        <f t="shared" si="9"/>
        <v>106.99320537907195</v>
      </c>
      <c r="W4" s="10">
        <f t="shared" si="9"/>
        <v>128.39184645488635</v>
      </c>
      <c r="X4" s="10">
        <f t="shared" si="9"/>
        <v>154.07021574586361</v>
      </c>
      <c r="Y4" s="10">
        <f t="shared" si="9"/>
        <v>184.88425889503631</v>
      </c>
      <c r="Z4" s="10">
        <f t="shared" si="9"/>
        <v>221.86111067404357</v>
      </c>
      <c r="AA4" s="10">
        <f t="shared" si="9"/>
        <v>266.23333280885225</v>
      </c>
      <c r="AB4" s="10">
        <f t="shared" si="9"/>
        <v>319.47999937062269</v>
      </c>
      <c r="AC4" s="10">
        <f t="shared" si="9"/>
        <v>383.37599924474722</v>
      </c>
      <c r="AD4" s="10">
        <f t="shared" si="9"/>
        <v>460.05119909369665</v>
      </c>
      <c r="AE4" s="10">
        <f t="shared" si="9"/>
        <v>552.06143891243596</v>
      </c>
      <c r="AF4" s="10">
        <f t="shared" si="9"/>
        <v>662.47372669492313</v>
      </c>
      <c r="AG4" s="10">
        <f t="shared" si="9"/>
        <v>794.96847203390769</v>
      </c>
      <c r="AH4" s="10">
        <f t="shared" si="9"/>
        <v>953.9621664406892</v>
      </c>
      <c r="AI4" s="10">
        <f t="shared" si="9"/>
        <v>1144.7545997288271</v>
      </c>
      <c r="AJ4" s="10">
        <f t="shared" si="9"/>
        <v>1373.7055196745926</v>
      </c>
      <c r="AK4" s="10">
        <f t="shared" si="9"/>
        <v>1648.4466236095111</v>
      </c>
      <c r="AL4" s="10">
        <f t="shared" si="9"/>
        <v>1978.1359483314131</v>
      </c>
      <c r="AM4" s="10">
        <f t="shared" si="9"/>
        <v>2373.7631379976956</v>
      </c>
      <c r="AN4" s="10">
        <f t="shared" si="9"/>
        <v>2848.5157655972348</v>
      </c>
      <c r="AO4" s="10">
        <f t="shared" si="9"/>
        <v>3418.2189187166819</v>
      </c>
      <c r="AP4" s="10">
        <f t="shared" ref="AP4:BH4" si="10">AO4*1.2</f>
        <v>4101.8627024600182</v>
      </c>
      <c r="AQ4" s="10">
        <f t="shared" si="10"/>
        <v>4922.2352429520215</v>
      </c>
      <c r="AR4" s="10">
        <f t="shared" si="10"/>
        <v>5906.6822915424254</v>
      </c>
      <c r="AS4" s="10">
        <f t="shared" si="10"/>
        <v>7088.0187498509104</v>
      </c>
      <c r="AT4" s="10">
        <f t="shared" si="10"/>
        <v>8505.6224998210928</v>
      </c>
      <c r="AU4" s="10">
        <f t="shared" si="10"/>
        <v>10206.746999785311</v>
      </c>
      <c r="AV4" s="10">
        <f t="shared" si="10"/>
        <v>12248.096399742373</v>
      </c>
      <c r="AW4" s="10">
        <f t="shared" si="10"/>
        <v>14697.715679690848</v>
      </c>
      <c r="AX4" s="10">
        <f t="shared" si="10"/>
        <v>17637.258815629015</v>
      </c>
      <c r="AY4" s="10">
        <f t="shared" si="10"/>
        <v>21164.710578754817</v>
      </c>
      <c r="AZ4" s="10">
        <f t="shared" si="10"/>
        <v>25397.652694505781</v>
      </c>
      <c r="BA4" s="10">
        <f t="shared" si="10"/>
        <v>30477.183233406937</v>
      </c>
      <c r="BB4" s="10">
        <f t="shared" si="10"/>
        <v>36572.619880088321</v>
      </c>
      <c r="BC4" s="10">
        <f t="shared" si="10"/>
        <v>43887.143856105984</v>
      </c>
      <c r="BD4" s="10">
        <f t="shared" si="10"/>
        <v>52664.572627327179</v>
      </c>
      <c r="BE4" s="10">
        <f t="shared" si="10"/>
        <v>63197.487152792615</v>
      </c>
      <c r="BF4" s="10">
        <f t="shared" si="10"/>
        <v>75836.984583351135</v>
      </c>
      <c r="BG4" s="10">
        <f t="shared" si="10"/>
        <v>91004.381500021365</v>
      </c>
      <c r="BH4" s="10">
        <f t="shared" si="10"/>
        <v>109205.25780002563</v>
      </c>
    </row>
    <row r="5" spans="1:307" x14ac:dyDescent="0.25"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113936</v>
      </c>
      <c r="E5" s="6">
        <f>IF(COUNTIF(I5:XFD5,"&gt;"&amp;0)=0,,HLOOKUP(COUNTIF(I5:XFD5,"&gt;"&amp;0)-1,I$1:XFD5,A5+1,FALSE))</f>
        <v>91</v>
      </c>
      <c r="F5" s="7">
        <f>IF(COUNTIF(I5:XFD5,"&gt;"&amp;0)=0,,HLOOKUP(COUNTIF(I5:XFD5,"&gt;"&amp;0)-MIN($F$1+1,COUNTIF(I5:XFD5,"&gt;"&amp;0)),I$1:XFD5,A5+1,FALSE))</f>
        <v>86</v>
      </c>
      <c r="G5" s="8">
        <f>IF(COUNTIF(I5:XFD5,"&gt;"&amp;0)=0,,(E5/F5)^(1/MIN(COUNTIF(I5:XFD5,"&gt;"&amp;0)-1,$F$1)))</f>
        <v>1.0113665559711167</v>
      </c>
      <c r="H5" s="13" t="s">
        <v>597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4948</v>
      </c>
      <c r="BH5" s="9">
        <v>5400</v>
      </c>
      <c r="BI5" s="9">
        <v>5812</v>
      </c>
      <c r="BJ5" s="9">
        <v>6483</v>
      </c>
      <c r="BK5" s="9">
        <v>7118</v>
      </c>
      <c r="BL5" s="9">
        <v>7938</v>
      </c>
      <c r="BM5" s="9">
        <v>8872</v>
      </c>
      <c r="BN5" s="9">
        <v>9987</v>
      </c>
      <c r="BO5" s="9">
        <v>11290</v>
      </c>
      <c r="BP5" s="9">
        <v>12961</v>
      </c>
      <c r="BQ5" s="9">
        <v>14638</v>
      </c>
      <c r="BR5" s="9">
        <v>16488</v>
      </c>
      <c r="BS5" s="9">
        <v>18605</v>
      </c>
      <c r="BT5" s="9">
        <v>21157</v>
      </c>
      <c r="BU5" s="9">
        <v>23944</v>
      </c>
      <c r="BV5" s="9">
        <v>27168</v>
      </c>
      <c r="BW5" s="9">
        <v>30618</v>
      </c>
      <c r="BX5" s="9">
        <v>33885</v>
      </c>
      <c r="BY5" s="9">
        <v>37536</v>
      </c>
      <c r="BZ5" s="9">
        <v>42055</v>
      </c>
      <c r="CA5" s="9">
        <v>47119</v>
      </c>
      <c r="CB5" s="9">
        <v>52912</v>
      </c>
      <c r="CC5" s="9">
        <v>58711</v>
      </c>
      <c r="CD5" s="9">
        <v>64518</v>
      </c>
      <c r="CE5" s="9">
        <v>69273</v>
      </c>
      <c r="CF5" s="9">
        <v>74453</v>
      </c>
      <c r="CG5" s="9">
        <v>81816</v>
      </c>
      <c r="CH5" s="9">
        <v>88212</v>
      </c>
      <c r="CI5" s="9">
        <v>95383</v>
      </c>
      <c r="CJ5" s="9">
        <v>102383</v>
      </c>
      <c r="CK5" s="9">
        <v>108355</v>
      </c>
      <c r="CL5" s="9">
        <v>113936</v>
      </c>
      <c r="CM5" s="9">
        <v>119322</v>
      </c>
      <c r="CN5" s="9">
        <v>125818</v>
      </c>
      <c r="CO5" s="9">
        <v>134007</v>
      </c>
      <c r="CP5" s="9">
        <v>143627</v>
      </c>
      <c r="CQ5" s="9">
        <v>153633</v>
      </c>
      <c r="CR5" s="9">
        <v>159301</v>
      </c>
      <c r="CS5" s="9">
        <v>164826</v>
      </c>
      <c r="CT5" s="9">
        <v>169762</v>
      </c>
      <c r="CU5" s="9">
        <v>176355</v>
      </c>
      <c r="CV5" s="9">
        <v>182786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B6" s="9">
        <f t="array" ref="B6">IF(C6="",0,IF(OR(C6=Country_Comparison!$S$19:$S$38),1,0))</f>
        <v>0</v>
      </c>
      <c r="C6" s="9" t="str">
        <f t="shared" ref="C6:C69" si="11">IF(H6="","",H6)</f>
        <v>Europe</v>
      </c>
      <c r="D6" s="6">
        <f t="shared" ref="D6:D69" si="12">MAX(I6:CL6)</f>
        <v>113112</v>
      </c>
      <c r="E6" s="6">
        <f>IF(COUNTIF(I6:XFD6,"&gt;"&amp;0)=0,,HLOOKUP(COUNTIF(I6:XFD6,"&gt;"&amp;0)-1,I$1:XFD6,A6+1,FALSE))</f>
        <v>58</v>
      </c>
      <c r="F6" s="7">
        <f>IF(COUNTIF(I6:XFD6,"&gt;"&amp;0)=0,,HLOOKUP(COUNTIF(I6:XFD6,"&gt;"&amp;0)-MIN($F$1+1,COUNTIF(I6:XFD6,"&gt;"&amp;0)),I$1:XFD6,A6+1,FALSE))</f>
        <v>53</v>
      </c>
      <c r="G6" s="8">
        <f t="shared" ref="G6:G69" si="13">IF(COUNTIF(I6:XFD6,"&gt;"&amp;0)=0,,(E6/F6)^(1/MIN(COUNTIF(I6:XFD6,"&gt;"&amp;0)-1,$F$1)))</f>
        <v>1.0181937451277854</v>
      </c>
      <c r="H6" s="13" t="s">
        <v>600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34291</v>
      </c>
      <c r="AU6" s="9">
        <v>38451</v>
      </c>
      <c r="AV6" s="9">
        <v>42679</v>
      </c>
      <c r="AW6" s="9">
        <v>46680</v>
      </c>
      <c r="AX6" s="9">
        <v>49785</v>
      </c>
      <c r="AY6" s="9">
        <v>53282</v>
      </c>
      <c r="AZ6" s="9">
        <v>58115</v>
      </c>
      <c r="BA6" s="9">
        <v>62064</v>
      </c>
      <c r="BB6" s="9">
        <v>66702</v>
      </c>
      <c r="BC6" s="9">
        <v>71062</v>
      </c>
      <c r="BD6" s="9">
        <v>74544</v>
      </c>
      <c r="BE6" s="9">
        <v>77895</v>
      </c>
      <c r="BF6" s="9">
        <v>81198</v>
      </c>
      <c r="BG6" s="9">
        <v>84613</v>
      </c>
      <c r="BH6" s="9">
        <v>89602</v>
      </c>
      <c r="BI6" s="9">
        <v>93704</v>
      </c>
      <c r="BJ6" s="9">
        <v>97794</v>
      </c>
      <c r="BK6" s="9">
        <v>100848</v>
      </c>
      <c r="BL6" s="9">
        <v>103514</v>
      </c>
      <c r="BM6" s="9">
        <v>106307</v>
      </c>
      <c r="BN6" s="9">
        <v>109740</v>
      </c>
      <c r="BO6" s="9">
        <v>113112</v>
      </c>
    </row>
    <row r="7" spans="1:307" x14ac:dyDescent="0.25">
      <c r="B7" s="9">
        <f t="array" ref="B7">IF(C7="",0,IF(OR(C7=Country_Comparison!$S$19:$S$38),1,0))</f>
        <v>0</v>
      </c>
      <c r="C7" s="9" t="str">
        <f t="shared" si="11"/>
        <v>North America</v>
      </c>
      <c r="D7" s="6">
        <f t="shared" si="12"/>
        <v>49711</v>
      </c>
      <c r="E7" s="6">
        <f>IF(COUNTIF(I7:XFD7,"&gt;"&amp;0)=0,,HLOOKUP(COUNTIF(I7:XFD7,"&gt;"&amp;0)-1,I$1:XFD7,A7+1,FALSE))</f>
        <v>49</v>
      </c>
      <c r="F7" s="7">
        <f>IF(COUNTIF(I7:XFD7,"&gt;"&amp;0)=0,,HLOOKUP(COUNTIF(I7:XFD7,"&gt;"&amp;0)-MIN($F$1+1,COUNTIF(I7:XFD7,"&gt;"&amp;0)),I$1:XFD7,A7+1,FALSE))</f>
        <v>44</v>
      </c>
      <c r="G7" s="8">
        <f t="shared" si="13"/>
        <v>1.0217594914642412</v>
      </c>
      <c r="H7" s="13" t="s">
        <v>602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23</v>
      </c>
      <c r="O7" s="9">
        <v>29</v>
      </c>
      <c r="P7" s="9">
        <v>38</v>
      </c>
      <c r="Q7" s="9">
        <v>42</v>
      </c>
      <c r="R7" s="9">
        <v>49</v>
      </c>
      <c r="S7" s="9">
        <v>56</v>
      </c>
      <c r="T7" s="9">
        <v>65</v>
      </c>
      <c r="U7" s="9">
        <v>90</v>
      </c>
      <c r="V7" s="9">
        <v>114</v>
      </c>
      <c r="W7" s="9">
        <v>128</v>
      </c>
      <c r="X7" s="9">
        <v>214</v>
      </c>
      <c r="Y7" s="9">
        <v>261</v>
      </c>
      <c r="Z7" s="9">
        <v>333</v>
      </c>
      <c r="AA7" s="9">
        <v>447</v>
      </c>
      <c r="AB7" s="9">
        <v>595</v>
      </c>
      <c r="AC7" s="9">
        <v>746</v>
      </c>
      <c r="AD7" s="9">
        <v>989</v>
      </c>
      <c r="AE7" s="9">
        <v>1266</v>
      </c>
      <c r="AF7" s="9">
        <v>1657</v>
      </c>
      <c r="AG7" s="9">
        <v>2119</v>
      </c>
      <c r="AH7" s="9">
        <v>2570</v>
      </c>
      <c r="AI7" s="9">
        <v>3109</v>
      </c>
      <c r="AJ7" s="9">
        <v>4042</v>
      </c>
      <c r="AK7" s="9">
        <v>4939</v>
      </c>
      <c r="AL7" s="9">
        <v>6148</v>
      </c>
      <c r="AM7" s="9">
        <v>7367</v>
      </c>
      <c r="AN7" s="9">
        <v>8738</v>
      </c>
      <c r="AO7" s="9">
        <v>10016</v>
      </c>
      <c r="AP7" s="9">
        <v>11284</v>
      </c>
      <c r="AQ7" s="9">
        <v>13366</v>
      </c>
      <c r="AR7" s="9">
        <v>15332</v>
      </c>
      <c r="AS7" s="9">
        <v>17308</v>
      </c>
      <c r="AT7" s="9">
        <v>19436</v>
      </c>
      <c r="AU7" s="9">
        <v>21457</v>
      </c>
      <c r="AV7" s="9">
        <v>23122</v>
      </c>
      <c r="AW7" s="9">
        <v>24730</v>
      </c>
      <c r="AX7" s="9">
        <v>27198</v>
      </c>
      <c r="AY7" s="9">
        <v>29880</v>
      </c>
      <c r="AZ7" s="9">
        <v>34778</v>
      </c>
      <c r="BA7" s="9">
        <v>38779</v>
      </c>
      <c r="BB7" s="9">
        <v>40769</v>
      </c>
      <c r="BC7" s="9">
        <v>43041</v>
      </c>
      <c r="BD7" s="9">
        <v>44681</v>
      </c>
      <c r="BE7" s="9">
        <v>47253</v>
      </c>
      <c r="BF7" s="9">
        <v>49711</v>
      </c>
    </row>
    <row r="8" spans="1:307" x14ac:dyDescent="0.25">
      <c r="A8" s="9">
        <f>A7+1</f>
        <v>1</v>
      </c>
      <c r="B8" s="9">
        <f t="array" ref="B8">IF(C8="",0,IF(OR(C8=Country_Comparison!$S$19:$S$38),1,0))</f>
        <v>0</v>
      </c>
      <c r="C8" s="9" t="str">
        <f t="shared" si="11"/>
        <v>US</v>
      </c>
      <c r="D8" s="6">
        <f t="shared" si="12"/>
        <v>46583</v>
      </c>
      <c r="E8" s="6">
        <f>IF(COUNTIF(I8:XFD8,"&gt;"&amp;0)=0,,HLOOKUP(COUNTIF(I8:XFD8,"&gt;"&amp;0)-1,I$1:XFD8,A8+1,FALSE))</f>
        <v>144635115.99831653</v>
      </c>
      <c r="F8" s="7">
        <f>IF(COUNTIF(I8:XFD8,"&gt;"&amp;0)=0,,HLOOKUP(COUNTIF(I8:XFD8,"&gt;"&amp;0)-MIN($F$1+1,COUNTIF(I8:XFD8,"&gt;"&amp;0)),I$1:XFD8,A8+1,FALSE))</f>
        <v>26892648.152242474</v>
      </c>
      <c r="G8" s="8">
        <f t="shared" si="13"/>
        <v>1.4</v>
      </c>
      <c r="H8" s="13" t="s">
        <v>38</v>
      </c>
      <c r="I8" s="9">
        <v>11</v>
      </c>
      <c r="J8" s="9">
        <v>12</v>
      </c>
      <c r="K8" s="9">
        <v>14</v>
      </c>
      <c r="L8" s="9">
        <v>17</v>
      </c>
      <c r="M8" s="9">
        <v>21</v>
      </c>
      <c r="N8" s="9">
        <v>22</v>
      </c>
      <c r="O8" s="9">
        <v>28</v>
      </c>
      <c r="P8" s="9">
        <v>36</v>
      </c>
      <c r="Q8" s="9">
        <v>40</v>
      </c>
      <c r="R8" s="9">
        <v>47</v>
      </c>
      <c r="S8" s="9">
        <v>54</v>
      </c>
      <c r="T8" s="9">
        <v>63</v>
      </c>
      <c r="U8" s="9">
        <v>85</v>
      </c>
      <c r="V8" s="9">
        <v>108</v>
      </c>
      <c r="W8" s="9">
        <v>118</v>
      </c>
      <c r="X8" s="9">
        <v>200</v>
      </c>
      <c r="Y8" s="9">
        <v>244</v>
      </c>
      <c r="Z8" s="9">
        <v>307</v>
      </c>
      <c r="AA8" s="9">
        <v>417</v>
      </c>
      <c r="AB8" s="9">
        <v>557</v>
      </c>
      <c r="AC8" s="9">
        <v>706</v>
      </c>
      <c r="AD8" s="9">
        <v>942</v>
      </c>
      <c r="AE8" s="9">
        <v>1209</v>
      </c>
      <c r="AF8" s="9">
        <v>1581</v>
      </c>
      <c r="AG8" s="9">
        <v>2026</v>
      </c>
      <c r="AH8" s="9">
        <v>2467</v>
      </c>
      <c r="AI8" s="9">
        <v>2978</v>
      </c>
      <c r="AJ8" s="9">
        <v>3874</v>
      </c>
      <c r="AK8" s="9">
        <v>4760</v>
      </c>
      <c r="AL8" s="9">
        <v>5929</v>
      </c>
      <c r="AM8" s="9">
        <v>7090</v>
      </c>
      <c r="AN8" s="9">
        <v>8408</v>
      </c>
      <c r="AO8" s="9">
        <v>9619</v>
      </c>
      <c r="AP8" s="9">
        <v>10783</v>
      </c>
      <c r="AQ8" s="9">
        <v>12794</v>
      </c>
      <c r="AR8" s="9">
        <v>14704</v>
      </c>
      <c r="AS8" s="9">
        <v>16544</v>
      </c>
      <c r="AT8" s="9">
        <v>18595</v>
      </c>
      <c r="AU8" s="9">
        <v>20471</v>
      </c>
      <c r="AV8" s="9">
        <v>22029</v>
      </c>
      <c r="AW8" s="9">
        <v>23538</v>
      </c>
      <c r="AX8" s="9">
        <v>25843</v>
      </c>
      <c r="AY8" s="9">
        <v>28338</v>
      </c>
      <c r="AZ8" s="9">
        <v>32930</v>
      </c>
      <c r="BA8" s="9">
        <v>36787</v>
      </c>
      <c r="BB8" s="9">
        <v>38664</v>
      </c>
      <c r="BC8" s="9">
        <v>40661</v>
      </c>
      <c r="BD8" s="9">
        <v>42094</v>
      </c>
      <c r="BE8" s="9">
        <v>44444</v>
      </c>
      <c r="BF8" s="9">
        <v>46583</v>
      </c>
    </row>
    <row r="9" spans="1:307" x14ac:dyDescent="0.25">
      <c r="A9" s="9">
        <f>A8+1</f>
        <v>2</v>
      </c>
      <c r="B9" s="9">
        <f t="array" ref="B9">IF(C9="",0,IF(OR(C9=Country_Comparison!$S$19:$S$38),1,0))</f>
        <v>0</v>
      </c>
      <c r="C9" s="9" t="str">
        <f t="shared" si="11"/>
        <v>Italy</v>
      </c>
      <c r="D9" s="6">
        <f t="shared" si="12"/>
        <v>25085</v>
      </c>
      <c r="E9" s="6">
        <f>IF(COUNTIF(I9:XFD9,"&gt;"&amp;0)=0,,HLOOKUP(COUNTIF(I9:XFD9,"&gt;"&amp;0)-1,I$1:XFD9,A9+1,FALSE))</f>
        <v>0</v>
      </c>
      <c r="F9" s="7">
        <f>IF(COUNTIF(I9:XFD9,"&gt;"&amp;0)=0,,HLOOKUP(COUNTIF(I9:XFD9,"&gt;"&amp;0)-MIN($F$1+1,COUNTIF(I9:XFD9,"&gt;"&amp;0)),I$1:XFD9,A9+1,FALSE))</f>
        <v>0</v>
      </c>
      <c r="G9" s="8" t="e">
        <f t="shared" si="13"/>
        <v>#DIV/0!</v>
      </c>
      <c r="H9" s="13" t="s">
        <v>58</v>
      </c>
      <c r="I9" s="9">
        <v>10</v>
      </c>
      <c r="J9" s="9">
        <v>12</v>
      </c>
      <c r="K9" s="9">
        <v>17</v>
      </c>
      <c r="L9" s="9">
        <v>21</v>
      </c>
      <c r="M9" s="9">
        <v>29</v>
      </c>
      <c r="N9" s="9">
        <v>34</v>
      </c>
      <c r="O9" s="9">
        <v>52</v>
      </c>
      <c r="P9" s="9">
        <v>79</v>
      </c>
      <c r="Q9" s="9">
        <v>107</v>
      </c>
      <c r="R9" s="9">
        <v>148</v>
      </c>
      <c r="S9" s="9">
        <v>197</v>
      </c>
      <c r="T9" s="9">
        <v>233</v>
      </c>
      <c r="U9" s="9">
        <v>366</v>
      </c>
      <c r="V9" s="9">
        <v>463</v>
      </c>
      <c r="W9" s="9">
        <v>631</v>
      </c>
      <c r="X9" s="9">
        <v>827</v>
      </c>
      <c r="Y9" s="9">
        <v>1016</v>
      </c>
      <c r="Z9" s="9">
        <v>1266</v>
      </c>
      <c r="AA9" s="9">
        <v>1441</v>
      </c>
      <c r="AB9" s="9">
        <v>1809</v>
      </c>
      <c r="AC9" s="9">
        <v>2158</v>
      </c>
      <c r="AD9" s="9">
        <v>2503</v>
      </c>
      <c r="AE9" s="9">
        <v>2978</v>
      </c>
      <c r="AF9" s="9">
        <v>3405</v>
      </c>
      <c r="AG9" s="9">
        <v>4032</v>
      </c>
      <c r="AH9" s="9">
        <v>4825</v>
      </c>
      <c r="AI9" s="9">
        <v>5476</v>
      </c>
      <c r="AJ9" s="9">
        <v>6077</v>
      </c>
      <c r="AK9" s="9">
        <v>6820</v>
      </c>
      <c r="AL9" s="9">
        <v>7503</v>
      </c>
      <c r="AM9" s="9">
        <v>8215</v>
      </c>
      <c r="AN9" s="9">
        <v>9134</v>
      </c>
      <c r="AO9" s="9">
        <v>10023</v>
      </c>
      <c r="AP9" s="9">
        <v>10779</v>
      </c>
      <c r="AQ9" s="9">
        <v>11591</v>
      </c>
      <c r="AR9" s="9">
        <v>12428</v>
      </c>
      <c r="AS9" s="9">
        <v>13155</v>
      </c>
      <c r="AT9" s="9">
        <v>13915</v>
      </c>
      <c r="AU9" s="9">
        <v>14681</v>
      </c>
      <c r="AV9" s="9">
        <v>15362</v>
      </c>
      <c r="AW9" s="9">
        <v>15887</v>
      </c>
      <c r="AX9" s="9">
        <v>16523</v>
      </c>
      <c r="AY9" s="9">
        <v>17127</v>
      </c>
      <c r="AZ9" s="9">
        <v>17669</v>
      </c>
      <c r="BA9" s="9">
        <v>18279</v>
      </c>
      <c r="BB9" s="9">
        <v>18849</v>
      </c>
      <c r="BC9" s="9">
        <v>19468</v>
      </c>
      <c r="BD9" s="9">
        <v>19899</v>
      </c>
      <c r="BE9" s="9">
        <v>20465</v>
      </c>
      <c r="BF9" s="9">
        <v>21067</v>
      </c>
      <c r="BG9" s="9">
        <v>21645</v>
      </c>
      <c r="BH9" s="9">
        <v>22170</v>
      </c>
      <c r="BI9" s="9">
        <v>22745</v>
      </c>
      <c r="BJ9" s="9">
        <v>23227</v>
      </c>
      <c r="BK9" s="9">
        <v>23660</v>
      </c>
      <c r="BL9" s="9">
        <v>24114</v>
      </c>
      <c r="BM9" s="9">
        <v>24648</v>
      </c>
      <c r="BN9" s="9">
        <v>25085</v>
      </c>
    </row>
    <row r="10" spans="1:307" x14ac:dyDescent="0.25">
      <c r="A10" s="9">
        <f>A9+1</f>
        <v>3</v>
      </c>
      <c r="B10" s="9">
        <f t="array" ref="B10">IF(C10="",0,IF(OR(C10=Country_Comparison!$S$19:$S$38),1,0))</f>
        <v>0</v>
      </c>
      <c r="C10" s="9" t="str">
        <f t="shared" si="11"/>
        <v>Spain</v>
      </c>
      <c r="D10" s="6">
        <f t="shared" si="12"/>
        <v>21717</v>
      </c>
      <c r="E10" s="6">
        <f>IF(COUNTIF(I10:XFD10,"&gt;"&amp;0)=0,,HLOOKUP(COUNTIF(I10:XFD10,"&gt;"&amp;0)-1,I$1:XFD10,A10+1,FALSE))</f>
        <v>43887.143856105984</v>
      </c>
      <c r="F10" s="7">
        <f>IF(COUNTIF(I10:XFD10,"&gt;"&amp;0)=0,,HLOOKUP(COUNTIF(I10:XFD10,"&gt;"&amp;0)-MIN($F$1+1,COUNTIF(I10:XFD10,"&gt;"&amp;0)),I$1:XFD10,A10+1,FALSE))</f>
        <v>17637.258815629015</v>
      </c>
      <c r="G10" s="8">
        <f t="shared" si="13"/>
        <v>1.2</v>
      </c>
      <c r="H10" s="13" t="s">
        <v>60</v>
      </c>
      <c r="I10" s="9">
        <v>10</v>
      </c>
      <c r="J10" s="9">
        <v>17</v>
      </c>
      <c r="K10" s="9">
        <v>28</v>
      </c>
      <c r="L10" s="9">
        <v>35</v>
      </c>
      <c r="M10" s="9">
        <v>54</v>
      </c>
      <c r="N10" s="9">
        <v>86</v>
      </c>
      <c r="O10" s="9">
        <v>133</v>
      </c>
      <c r="P10" s="9">
        <v>195</v>
      </c>
      <c r="Q10" s="9">
        <v>289</v>
      </c>
      <c r="R10" s="9">
        <v>342</v>
      </c>
      <c r="S10" s="9">
        <v>533</v>
      </c>
      <c r="T10" s="9">
        <v>623</v>
      </c>
      <c r="U10" s="9">
        <v>830</v>
      </c>
      <c r="V10" s="9">
        <v>1043</v>
      </c>
      <c r="W10" s="9">
        <v>1375</v>
      </c>
      <c r="X10" s="9">
        <v>1772</v>
      </c>
      <c r="Y10" s="9">
        <v>2311</v>
      </c>
      <c r="Z10" s="9">
        <v>2808</v>
      </c>
      <c r="AA10" s="9">
        <v>3647</v>
      </c>
      <c r="AB10" s="9">
        <v>4365</v>
      </c>
      <c r="AC10" s="9">
        <v>5138</v>
      </c>
      <c r="AD10" s="9">
        <v>5982</v>
      </c>
      <c r="AE10" s="9">
        <v>6803</v>
      </c>
      <c r="AF10" s="9">
        <v>7716</v>
      </c>
      <c r="AG10" s="9">
        <v>8464</v>
      </c>
      <c r="AH10" s="9">
        <v>9387</v>
      </c>
      <c r="AI10" s="9">
        <v>10348</v>
      </c>
      <c r="AJ10" s="9">
        <v>11198</v>
      </c>
      <c r="AK10" s="9">
        <v>11947</v>
      </c>
      <c r="AL10" s="9">
        <v>12641</v>
      </c>
      <c r="AM10" s="9">
        <v>13341</v>
      </c>
      <c r="AN10" s="9">
        <v>14045</v>
      </c>
      <c r="AO10" s="9">
        <v>14792</v>
      </c>
      <c r="AP10" s="9">
        <v>15447</v>
      </c>
      <c r="AQ10" s="9">
        <v>16081</v>
      </c>
      <c r="AR10" s="9">
        <v>16606</v>
      </c>
      <c r="AS10" s="9">
        <v>17209</v>
      </c>
      <c r="AT10" s="9">
        <v>17756</v>
      </c>
      <c r="AU10" s="9">
        <v>18056</v>
      </c>
      <c r="AV10" s="9">
        <v>18708</v>
      </c>
      <c r="AW10" s="9">
        <v>19315</v>
      </c>
      <c r="AX10" s="9">
        <v>20002</v>
      </c>
      <c r="AY10" s="9">
        <v>20043</v>
      </c>
      <c r="AZ10" s="9">
        <v>20453</v>
      </c>
      <c r="BA10" s="9">
        <v>20852</v>
      </c>
      <c r="BB10" s="9">
        <v>21282</v>
      </c>
      <c r="BC10" s="9">
        <v>21717</v>
      </c>
    </row>
    <row r="11" spans="1:307" x14ac:dyDescent="0.25">
      <c r="A11" s="9">
        <f>A10+1</f>
        <v>4</v>
      </c>
      <c r="B11" s="9">
        <f t="array" ref="B11">IF(C11="",0,IF(OR(C11=Country_Comparison!$S$19:$S$38),1,0))</f>
        <v>0</v>
      </c>
      <c r="C11" s="9" t="str">
        <f t="shared" si="11"/>
        <v>France</v>
      </c>
      <c r="D11" s="6">
        <f t="shared" si="12"/>
        <v>21373</v>
      </c>
      <c r="E11" s="6">
        <f>IF(COUNTIF(I11:XFD11,"&gt;"&amp;0)=0,,HLOOKUP(COUNTIF(I11:XFD11,"&gt;"&amp;0)-1,I$1:XFD11,A11+1,FALSE))</f>
        <v>3982</v>
      </c>
      <c r="F11" s="7">
        <f>IF(COUNTIF(I11:XFD11,"&gt;"&amp;0)=0,,HLOOKUP(COUNTIF(I11:XFD11,"&gt;"&amp;0)-MIN($F$1+1,COUNTIF(I11:XFD11,"&gt;"&amp;0)),I$1:XFD11,A11+1,FALSE))</f>
        <v>3248</v>
      </c>
      <c r="G11" s="8">
        <f t="shared" si="13"/>
        <v>1.0415905883494359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4414</v>
      </c>
      <c r="AJ11" s="9">
        <v>5398</v>
      </c>
      <c r="AK11" s="9">
        <v>6520</v>
      </c>
      <c r="AL11" s="9">
        <v>7574</v>
      </c>
      <c r="AM11" s="9">
        <v>8093</v>
      </c>
      <c r="AN11" s="9">
        <v>8926</v>
      </c>
      <c r="AO11" s="9">
        <v>10343</v>
      </c>
      <c r="AP11" s="9">
        <v>10887</v>
      </c>
      <c r="AQ11" s="9">
        <v>12228</v>
      </c>
      <c r="AR11" s="9">
        <v>13215</v>
      </c>
      <c r="AS11" s="9">
        <v>13851</v>
      </c>
      <c r="AT11" s="9">
        <v>14412</v>
      </c>
      <c r="AU11" s="9">
        <v>14986</v>
      </c>
      <c r="AV11" s="9">
        <v>15748</v>
      </c>
      <c r="AW11" s="9">
        <v>17188</v>
      </c>
      <c r="AX11" s="9">
        <v>17941</v>
      </c>
      <c r="AY11" s="9">
        <v>18703</v>
      </c>
      <c r="AZ11" s="9">
        <v>19345</v>
      </c>
      <c r="BA11" s="9">
        <v>19744</v>
      </c>
      <c r="BB11" s="9">
        <v>20292</v>
      </c>
      <c r="BC11" s="9">
        <v>20829</v>
      </c>
      <c r="BD11" s="9">
        <v>21373</v>
      </c>
    </row>
    <row r="12" spans="1:307" x14ac:dyDescent="0.25">
      <c r="A12" s="9">
        <f>A11+1</f>
        <v>5</v>
      </c>
      <c r="B12" s="9">
        <f t="array" ref="B12">IF(C12="",0,IF(OR(C12=Country_Comparison!$S$19:$S$38),1,0))</f>
        <v>0</v>
      </c>
      <c r="C12" s="9" t="str">
        <f t="shared" si="11"/>
        <v>United Kingdom</v>
      </c>
      <c r="D12" s="6">
        <f t="shared" si="12"/>
        <v>18151</v>
      </c>
      <c r="E12" s="6">
        <f>IF(COUNTIF(I12:XFD12,"&gt;"&amp;0)=0,,HLOOKUP(COUNTIF(I12:XFD12,"&gt;"&amp;0)-1,I$1:XFD12,A12+1,FALSE))</f>
        <v>53282</v>
      </c>
      <c r="F12" s="7">
        <f>IF(COUNTIF(I12:XFD12,"&gt;"&amp;0)=0,,HLOOKUP(COUNTIF(I12:XFD12,"&gt;"&amp;0)-MIN($F$1+1,COUNTIF(I12:XFD12,"&gt;"&amp;0)),I$1:XFD12,A12+1,FALSE))</f>
        <v>34291</v>
      </c>
      <c r="G12" s="8">
        <f t="shared" si="13"/>
        <v>1.0921444259778652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  <c r="AH12" s="9">
        <v>4943</v>
      </c>
      <c r="AI12" s="9">
        <v>5385</v>
      </c>
      <c r="AJ12" s="9">
        <v>6171</v>
      </c>
      <c r="AK12" s="9">
        <v>7111</v>
      </c>
      <c r="AL12" s="9">
        <v>7993</v>
      </c>
      <c r="AM12" s="9">
        <v>8974</v>
      </c>
      <c r="AN12" s="9">
        <v>9892</v>
      </c>
      <c r="AO12" s="9">
        <v>10629</v>
      </c>
      <c r="AP12" s="9">
        <v>11347</v>
      </c>
      <c r="AQ12" s="9">
        <v>12129</v>
      </c>
      <c r="AR12" s="9">
        <v>12894</v>
      </c>
      <c r="AS12" s="9">
        <v>13759</v>
      </c>
      <c r="AT12" s="9">
        <v>14607</v>
      </c>
      <c r="AU12" s="9">
        <v>15498</v>
      </c>
      <c r="AV12" s="9">
        <v>16095</v>
      </c>
      <c r="AW12" s="9">
        <v>16550</v>
      </c>
      <c r="AX12" s="9">
        <v>17378</v>
      </c>
      <c r="AY12" s="9">
        <v>18151</v>
      </c>
    </row>
    <row r="13" spans="1:307" x14ac:dyDescent="0.25">
      <c r="B13" s="9">
        <f t="array" ref="B13">IF(C13="",0,IF(OR(C13=Country_Comparison!$S$19:$S$38),1,0))</f>
        <v>0</v>
      </c>
      <c r="C13" s="9" t="str">
        <f t="shared" si="11"/>
        <v>Asia</v>
      </c>
      <c r="D13" s="6">
        <f t="shared" si="12"/>
        <v>5078</v>
      </c>
      <c r="E13" s="6">
        <f>IF(COUNTIF(I13:XFD13,"&gt;"&amp;0)=0,,HLOOKUP(COUNTIF(I13:XFD13,"&gt;"&amp;0)-1,I$1:XFD13,A13+1,FALSE))</f>
        <v>91</v>
      </c>
      <c r="F13" s="7">
        <f>IF(COUNTIF(I13:XFD13,"&gt;"&amp;0)=0,,HLOOKUP(COUNTIF(I13:XFD13,"&gt;"&amp;0)-MIN($F$1+1,COUNTIF(I13:XFD13,"&gt;"&amp;0)),I$1:XFD13,A13+1,FALSE))</f>
        <v>86</v>
      </c>
      <c r="G13" s="8">
        <f t="shared" si="13"/>
        <v>1.0113665559711167</v>
      </c>
      <c r="H13" s="13" t="s">
        <v>599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  <c r="CE13" s="9">
        <v>4257</v>
      </c>
      <c r="CF13" s="9">
        <v>4344</v>
      </c>
      <c r="CG13" s="9">
        <v>4421</v>
      </c>
      <c r="CH13" s="9">
        <v>4503</v>
      </c>
      <c r="CI13" s="9">
        <v>4643</v>
      </c>
      <c r="CJ13" s="9">
        <v>4751</v>
      </c>
      <c r="CK13" s="9">
        <v>4888</v>
      </c>
      <c r="CL13" s="9">
        <v>5078</v>
      </c>
      <c r="CM13" s="9">
        <v>5201</v>
      </c>
      <c r="CN13" s="9">
        <v>5383</v>
      </c>
      <c r="CO13" s="9">
        <v>5478</v>
      </c>
      <c r="CP13" s="9">
        <v>5665</v>
      </c>
      <c r="CQ13" s="9">
        <v>7122</v>
      </c>
      <c r="CR13" s="9">
        <v>7278</v>
      </c>
      <c r="CS13" s="9">
        <v>7473</v>
      </c>
      <c r="CT13" s="9">
        <v>7599</v>
      </c>
      <c r="CU13" s="9">
        <v>7805</v>
      </c>
      <c r="CV13" s="9">
        <v>7969</v>
      </c>
      <c r="CW13" s="9">
        <v>0</v>
      </c>
      <c r="CX13" s="9">
        <v>0</v>
      </c>
      <c r="CY13" s="9">
        <v>0</v>
      </c>
      <c r="CZ13" s="9">
        <v>0</v>
      </c>
      <c r="DA13" s="9">
        <v>0</v>
      </c>
      <c r="DB13" s="9">
        <v>0</v>
      </c>
      <c r="DC13" s="9">
        <v>0</v>
      </c>
      <c r="DD13" s="9">
        <v>0</v>
      </c>
      <c r="DE13" s="9">
        <v>0</v>
      </c>
      <c r="DF13" s="9">
        <v>0</v>
      </c>
      <c r="DG13" s="9">
        <v>0</v>
      </c>
      <c r="DH13" s="9">
        <v>0</v>
      </c>
      <c r="DI13" s="9">
        <v>0</v>
      </c>
      <c r="DJ13" s="9">
        <v>0</v>
      </c>
    </row>
    <row r="14" spans="1:307" x14ac:dyDescent="0.25">
      <c r="B14" s="9">
        <f t="array" ref="B14">IF(C14="",0,IF(OR(C14=Country_Comparison!$S$19:$S$38),1,0))</f>
        <v>0</v>
      </c>
      <c r="C14" s="9" t="str">
        <f t="shared" si="11"/>
        <v>Middle East</v>
      </c>
      <c r="D14" s="6">
        <f t="shared" si="12"/>
        <v>5936</v>
      </c>
      <c r="E14" s="6">
        <f>IF(COUNTIF(I14:XFD14,"&gt;"&amp;0)=0,,HLOOKUP(COUNTIF(I14:XFD14,"&gt;"&amp;0)-1,I$1:XFD14,A14+1,FALSE))</f>
        <v>59</v>
      </c>
      <c r="F14" s="7">
        <f>IF(COUNTIF(I14:XFD14,"&gt;"&amp;0)=0,,HLOOKUP(COUNTIF(I14:XFD14,"&gt;"&amp;0)-MIN($F$1+1,COUNTIF(I14:XFD14,"&gt;"&amp;0)),I$1:XFD14,A14+1,FALSE))</f>
        <v>54</v>
      </c>
      <c r="G14" s="8">
        <f t="shared" si="13"/>
        <v>1.0178684435453502</v>
      </c>
      <c r="H14" s="13" t="s">
        <v>601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  <c r="AY14" s="9">
        <v>3798</v>
      </c>
      <c r="AZ14" s="9">
        <v>3956</v>
      </c>
      <c r="BA14" s="9">
        <v>4108</v>
      </c>
      <c r="BB14" s="9">
        <v>4241</v>
      </c>
      <c r="BC14" s="9">
        <v>4379</v>
      </c>
      <c r="BD14" s="9">
        <v>4518</v>
      </c>
      <c r="BE14" s="9">
        <v>4663</v>
      </c>
      <c r="BF14" s="9">
        <v>4797</v>
      </c>
      <c r="BG14" s="9">
        <v>4936</v>
      </c>
      <c r="BH14" s="9">
        <v>5057</v>
      </c>
      <c r="BI14" s="9">
        <v>5172</v>
      </c>
      <c r="BJ14" s="9">
        <v>5288</v>
      </c>
      <c r="BK14" s="9">
        <v>5397</v>
      </c>
      <c r="BL14" s="9">
        <v>5491</v>
      </c>
      <c r="BM14" s="9">
        <v>5600</v>
      </c>
      <c r="BN14" s="9">
        <v>5710</v>
      </c>
      <c r="BO14" s="9">
        <v>5818</v>
      </c>
      <c r="BP14" s="9">
        <v>5936</v>
      </c>
      <c r="CD14" s="9">
        <v>0</v>
      </c>
    </row>
    <row r="15" spans="1:307" x14ac:dyDescent="0.25">
      <c r="A15" s="9">
        <f>A14+1</f>
        <v>1</v>
      </c>
      <c r="B15" s="9">
        <f t="array" ref="B15">IF(C15="",0,IF(OR(C15=Country_Comparison!$S$19:$S$38),1,0))</f>
        <v>0</v>
      </c>
      <c r="C15" s="9" t="str">
        <f t="shared" si="11"/>
        <v>Iran</v>
      </c>
      <c r="D15" s="6">
        <f t="shared" si="12"/>
        <v>5391</v>
      </c>
      <c r="E15" s="6">
        <f>IF(COUNTIF(I15:XFD15,"&gt;"&amp;0)=0,,HLOOKUP(COUNTIF(I15:XFD15,"&gt;"&amp;0)-1,I$1:XFD15,A15+1,FALSE))</f>
        <v>0</v>
      </c>
      <c r="F15" s="7">
        <f>IF(COUNTIF(I15:XFD15,"&gt;"&amp;0)=0,,HLOOKUP(COUNTIF(I15:XFD15,"&gt;"&amp;0)-MIN($F$1+1,COUNTIF(I15:XFD15,"&gt;"&amp;0)),I$1:XFD15,A15+1,FALSE))</f>
        <v>0</v>
      </c>
      <c r="G15" s="8" t="e">
        <f t="shared" si="13"/>
        <v>#DIV/0!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  <c r="AY15" s="9">
        <v>3603</v>
      </c>
      <c r="AZ15" s="9">
        <v>3739</v>
      </c>
      <c r="BA15" s="9">
        <v>3872</v>
      </c>
      <c r="BB15" s="9">
        <v>3993</v>
      </c>
      <c r="BC15" s="9">
        <v>4110</v>
      </c>
      <c r="BD15" s="9">
        <v>4232</v>
      </c>
      <c r="BE15" s="9">
        <v>4357</v>
      </c>
      <c r="BF15" s="9">
        <v>4474</v>
      </c>
      <c r="BG15" s="9">
        <v>4585</v>
      </c>
      <c r="BH15" s="9">
        <v>4683</v>
      </c>
      <c r="BI15" s="9">
        <v>4777</v>
      </c>
      <c r="BJ15" s="9">
        <v>4869</v>
      </c>
      <c r="BK15" s="9">
        <v>4958</v>
      </c>
      <c r="BL15" s="9">
        <v>5031</v>
      </c>
      <c r="BM15" s="9">
        <v>5118</v>
      </c>
      <c r="BN15" s="9">
        <v>5209</v>
      </c>
      <c r="BO15" s="9">
        <v>5297</v>
      </c>
      <c r="BP15" s="9">
        <v>5391</v>
      </c>
      <c r="CD15" s="9">
        <v>0</v>
      </c>
    </row>
    <row r="16" spans="1:307" x14ac:dyDescent="0.25">
      <c r="A16" s="9" t="e">
        <f>#REF!+1</f>
        <v>#REF!</v>
      </c>
      <c r="B16" s="9">
        <f t="array" ref="B16">IF(C16="",0,IF(OR(C16=Country_Comparison!$S$19:$S$38),1,0))</f>
        <v>0</v>
      </c>
      <c r="C16" s="9" t="str">
        <f t="shared" si="11"/>
        <v>Belgium</v>
      </c>
      <c r="D16" s="6">
        <f t="shared" si="12"/>
        <v>6262</v>
      </c>
      <c r="E16" s="6" t="e">
        <f>IF(COUNTIF(I16:XFD16,"&gt;"&amp;0)=0,,HLOOKUP(COUNTIF(I16:XFD16,"&gt;"&amp;0)-1,I$1:XFD16,A16+1,FALSE))</f>
        <v>#REF!</v>
      </c>
      <c r="F16" s="7" t="e">
        <f>IF(COUNTIF(I16:XFD16,"&gt;"&amp;0)=0,,HLOOKUP(COUNTIF(I16:XFD16,"&gt;"&amp;0)-MIN($F$1+1,COUNTIF(I16:XFD16,"&gt;"&amp;0)),I$1:XFD16,A16+1,FALSE))</f>
        <v>#REF!</v>
      </c>
      <c r="G16" s="8" t="e">
        <f t="shared" si="13"/>
        <v>#REF!</v>
      </c>
      <c r="H16" s="13" t="s">
        <v>63</v>
      </c>
      <c r="I16" s="9">
        <v>10</v>
      </c>
      <c r="J16" s="9">
        <v>14</v>
      </c>
      <c r="K16" s="9">
        <v>21</v>
      </c>
      <c r="L16" s="9">
        <v>37</v>
      </c>
      <c r="M16" s="9">
        <v>67</v>
      </c>
      <c r="N16" s="9">
        <v>75</v>
      </c>
      <c r="O16" s="9">
        <v>88</v>
      </c>
      <c r="P16" s="9">
        <v>122</v>
      </c>
      <c r="Q16" s="9">
        <v>178</v>
      </c>
      <c r="R16" s="9">
        <v>220</v>
      </c>
      <c r="S16" s="9">
        <v>289</v>
      </c>
      <c r="T16" s="9">
        <v>353</v>
      </c>
      <c r="U16" s="9">
        <v>431</v>
      </c>
      <c r="V16" s="9">
        <v>513</v>
      </c>
      <c r="W16" s="9">
        <v>705</v>
      </c>
      <c r="X16" s="9">
        <v>828</v>
      </c>
      <c r="Y16" s="9">
        <v>1011</v>
      </c>
      <c r="Z16" s="9">
        <v>1143</v>
      </c>
      <c r="AA16" s="9">
        <v>1283</v>
      </c>
      <c r="AB16" s="9">
        <v>1447</v>
      </c>
      <c r="AC16" s="9">
        <v>1632</v>
      </c>
      <c r="AD16" s="9">
        <v>2035</v>
      </c>
      <c r="AE16" s="9">
        <v>2240</v>
      </c>
      <c r="AF16" s="9">
        <v>2523</v>
      </c>
      <c r="AG16" s="9">
        <v>3019</v>
      </c>
      <c r="AH16" s="9">
        <v>3346</v>
      </c>
      <c r="AI16" s="9">
        <v>3600</v>
      </c>
      <c r="AJ16" s="9">
        <v>3903</v>
      </c>
      <c r="AK16" s="9">
        <v>4157</v>
      </c>
      <c r="AL16" s="9">
        <v>4440</v>
      </c>
      <c r="AM16" s="9">
        <v>4857</v>
      </c>
      <c r="AN16" s="9">
        <v>5163</v>
      </c>
      <c r="AO16" s="9">
        <v>5453</v>
      </c>
      <c r="AP16" s="9">
        <v>5683</v>
      </c>
      <c r="AQ16" s="9">
        <v>5828</v>
      </c>
      <c r="AR16" s="9">
        <v>5998</v>
      </c>
      <c r="AS16" s="9">
        <v>6262</v>
      </c>
    </row>
    <row r="17" spans="1:114" x14ac:dyDescent="0.25">
      <c r="A17" s="9" t="e">
        <f>A16+1</f>
        <v>#REF!</v>
      </c>
      <c r="B17" s="9">
        <f t="array" ref="B17">IF(C17="",0,IF(OR(C17=Country_Comparison!$S$19:$S$38),1,0))</f>
        <v>0</v>
      </c>
      <c r="C17" s="9" t="str">
        <f t="shared" si="11"/>
        <v>China</v>
      </c>
      <c r="D17" s="6">
        <f t="shared" si="12"/>
        <v>3343</v>
      </c>
      <c r="E17" s="6" t="e">
        <f>IF(COUNTIF(I17:XFD17,"&gt;"&amp;0)=0,,HLOOKUP(COUNTIF(I17:XFD17,"&gt;"&amp;0)-1,I$1:XFD17,A17+1,FALSE))</f>
        <v>#REF!</v>
      </c>
      <c r="F17" s="7" t="e">
        <f>IF(COUNTIF(I17:XFD17,"&gt;"&amp;0)=0,,HLOOKUP(COUNTIF(I17:XFD17,"&gt;"&amp;0)-MIN($F$1+1,COUNTIF(I17:XFD17,"&gt;"&amp;0)),I$1:XFD17,A17+1,FALSE))</f>
        <v>#REF!</v>
      </c>
      <c r="G17" s="8" t="e">
        <f t="shared" si="13"/>
        <v>#REF!</v>
      </c>
      <c r="H17" s="13" t="s">
        <v>337</v>
      </c>
      <c r="I17" s="9">
        <v>17</v>
      </c>
      <c r="J17" s="9">
        <v>18</v>
      </c>
      <c r="K17" s="9">
        <v>26</v>
      </c>
      <c r="L17" s="9">
        <v>42</v>
      </c>
      <c r="M17" s="9">
        <v>56</v>
      </c>
      <c r="N17" s="9">
        <v>82</v>
      </c>
      <c r="O17" s="9">
        <v>131</v>
      </c>
      <c r="P17" s="9">
        <v>133</v>
      </c>
      <c r="Q17" s="9">
        <v>171</v>
      </c>
      <c r="R17" s="9">
        <v>213</v>
      </c>
      <c r="S17" s="9">
        <v>259</v>
      </c>
      <c r="T17" s="9">
        <v>361</v>
      </c>
      <c r="U17" s="9">
        <v>425</v>
      </c>
      <c r="V17" s="9">
        <v>491</v>
      </c>
      <c r="W17" s="9">
        <v>563</v>
      </c>
      <c r="X17" s="9">
        <v>633</v>
      </c>
      <c r="Y17" s="9">
        <v>718</v>
      </c>
      <c r="Z17" s="9">
        <v>805</v>
      </c>
      <c r="AA17" s="9">
        <v>905</v>
      </c>
      <c r="AB17" s="9">
        <v>1012</v>
      </c>
      <c r="AC17" s="9">
        <v>1112</v>
      </c>
      <c r="AD17" s="9">
        <v>1117</v>
      </c>
      <c r="AE17" s="9">
        <v>1369</v>
      </c>
      <c r="AF17" s="9">
        <v>1521</v>
      </c>
      <c r="AG17" s="9">
        <v>1663</v>
      </c>
      <c r="AH17" s="9">
        <v>1766</v>
      </c>
      <c r="AI17" s="9">
        <v>1864</v>
      </c>
      <c r="AJ17" s="9">
        <v>2003</v>
      </c>
      <c r="AK17" s="9">
        <v>2116</v>
      </c>
      <c r="AL17" s="9">
        <v>2238</v>
      </c>
      <c r="AM17" s="9">
        <v>2238</v>
      </c>
      <c r="AN17" s="9">
        <v>2443</v>
      </c>
      <c r="AO17" s="9">
        <v>2445</v>
      </c>
      <c r="AP17" s="9">
        <v>2595</v>
      </c>
      <c r="AQ17" s="9">
        <v>2665</v>
      </c>
      <c r="AR17" s="9">
        <v>2717</v>
      </c>
      <c r="AS17" s="9">
        <v>2746</v>
      </c>
      <c r="AT17" s="9">
        <v>2790</v>
      </c>
      <c r="AU17" s="9">
        <v>2837</v>
      </c>
      <c r="AV17" s="9">
        <v>2872</v>
      </c>
      <c r="AW17" s="9">
        <v>2914</v>
      </c>
      <c r="AX17" s="9">
        <v>2947</v>
      </c>
      <c r="AY17" s="9">
        <v>2983</v>
      </c>
      <c r="AZ17" s="9">
        <v>3015</v>
      </c>
      <c r="BA17" s="9">
        <v>3044</v>
      </c>
      <c r="BB17" s="9">
        <v>3072</v>
      </c>
      <c r="BC17" s="9">
        <v>3100</v>
      </c>
      <c r="BD17" s="9">
        <v>3123</v>
      </c>
      <c r="BE17" s="9">
        <v>3139</v>
      </c>
      <c r="BF17" s="9">
        <v>3161</v>
      </c>
      <c r="BG17" s="9">
        <v>3172</v>
      </c>
      <c r="BH17" s="9">
        <v>3180</v>
      </c>
      <c r="BI17" s="9">
        <v>3193</v>
      </c>
      <c r="BJ17" s="9">
        <v>3203</v>
      </c>
      <c r="BK17" s="9">
        <v>3217</v>
      </c>
      <c r="BL17" s="9">
        <v>3230</v>
      </c>
      <c r="BM17" s="9">
        <v>3241</v>
      </c>
      <c r="BN17" s="9">
        <v>3249</v>
      </c>
      <c r="BO17" s="9">
        <v>3253</v>
      </c>
      <c r="BP17" s="9">
        <v>3259</v>
      </c>
      <c r="BQ17" s="9">
        <v>3274</v>
      </c>
      <c r="BR17" s="9">
        <v>3274</v>
      </c>
      <c r="BS17" s="9">
        <v>3281</v>
      </c>
      <c r="BT17" s="9">
        <v>3285</v>
      </c>
      <c r="BU17" s="9">
        <v>3291</v>
      </c>
      <c r="BV17" s="9">
        <v>3296</v>
      </c>
      <c r="BW17" s="9">
        <v>3299</v>
      </c>
      <c r="BX17" s="9">
        <v>3304</v>
      </c>
      <c r="BY17" s="9">
        <v>3308</v>
      </c>
      <c r="BZ17" s="9">
        <v>3309</v>
      </c>
      <c r="CA17" s="9">
        <v>3316</v>
      </c>
      <c r="CB17" s="9">
        <v>3322</v>
      </c>
      <c r="CC17" s="9">
        <v>3326</v>
      </c>
      <c r="CD17" s="9">
        <v>3330</v>
      </c>
      <c r="CE17" s="9">
        <v>3333</v>
      </c>
      <c r="CF17" s="9">
        <v>3335</v>
      </c>
      <c r="CG17" s="9">
        <v>3335</v>
      </c>
      <c r="CH17" s="9">
        <v>3337</v>
      </c>
      <c r="CI17" s="9">
        <v>3339</v>
      </c>
      <c r="CJ17" s="9">
        <v>3340</v>
      </c>
      <c r="CK17" s="9">
        <v>3343</v>
      </c>
      <c r="CL17" s="9">
        <v>3343</v>
      </c>
      <c r="CM17" s="9">
        <v>3345</v>
      </c>
      <c r="CN17" s="9">
        <v>3345</v>
      </c>
      <c r="CO17" s="9">
        <v>3346</v>
      </c>
      <c r="CP17" s="9">
        <v>3346</v>
      </c>
      <c r="CQ17" s="9">
        <v>4636</v>
      </c>
      <c r="CR17" s="9">
        <v>4636</v>
      </c>
      <c r="CS17" s="9">
        <v>4636</v>
      </c>
      <c r="CT17" s="9">
        <v>4636</v>
      </c>
      <c r="CU17" s="9">
        <v>4636</v>
      </c>
      <c r="CV17" s="9">
        <v>4636</v>
      </c>
      <c r="CW17" s="9">
        <v>0</v>
      </c>
      <c r="CX17" s="9">
        <v>0</v>
      </c>
      <c r="CY17" s="9">
        <v>0</v>
      </c>
      <c r="CZ17" s="9">
        <v>0</v>
      </c>
      <c r="DA17" s="9">
        <v>0</v>
      </c>
      <c r="DB17" s="9">
        <v>0</v>
      </c>
      <c r="DC17" s="9">
        <v>0</v>
      </c>
      <c r="DD17" s="9">
        <v>0</v>
      </c>
      <c r="DE17" s="9">
        <v>0</v>
      </c>
      <c r="DF17" s="9">
        <v>0</v>
      </c>
      <c r="DG17" s="9">
        <v>0</v>
      </c>
      <c r="DH17" s="9">
        <v>0</v>
      </c>
      <c r="DI17" s="9">
        <v>0</v>
      </c>
      <c r="DJ17" s="9">
        <v>0</v>
      </c>
    </row>
    <row r="18" spans="1:114" x14ac:dyDescent="0.25">
      <c r="A18" s="9" t="e">
        <f>A17+1</f>
        <v>#REF!</v>
      </c>
      <c r="B18" s="9">
        <f t="array" ref="B18">IF(C18="",0,IF(OR(C18=Country_Comparison!$S$19:$S$38),1,0))</f>
        <v>0</v>
      </c>
      <c r="C18" s="9" t="str">
        <f t="shared" si="11"/>
        <v>Germany</v>
      </c>
      <c r="D18" s="6">
        <f t="shared" si="12"/>
        <v>5279</v>
      </c>
      <c r="E18" s="6" t="e">
        <f>IF(COUNTIF(I18:XFD18,"&gt;"&amp;0)=0,,HLOOKUP(COUNTIF(I18:XFD18,"&gt;"&amp;0)-1,I$1:XFD18,A18+1,FALSE))</f>
        <v>#REF!</v>
      </c>
      <c r="F18" s="7" t="e">
        <f>IF(COUNTIF(I18:XFD18,"&gt;"&amp;0)=0,,HLOOKUP(COUNTIF(I18:XFD18,"&gt;"&amp;0)-MIN($F$1+1,COUNTIF(I18:XFD18,"&gt;"&amp;0)),I$1:XFD18,A18+1,FALSE))</f>
        <v>#REF!</v>
      </c>
      <c r="G18" s="8" t="e">
        <f t="shared" si="13"/>
        <v>#REF!</v>
      </c>
      <c r="H18" s="13" t="s">
        <v>53</v>
      </c>
      <c r="I18" s="9">
        <v>9</v>
      </c>
      <c r="J18" s="9">
        <v>11</v>
      </c>
      <c r="K18" s="9">
        <v>17</v>
      </c>
      <c r="L18" s="9">
        <v>24</v>
      </c>
      <c r="M18" s="9">
        <v>28</v>
      </c>
      <c r="N18" s="9">
        <v>44</v>
      </c>
      <c r="O18" s="9">
        <v>67</v>
      </c>
      <c r="P18" s="9">
        <v>84</v>
      </c>
      <c r="Q18" s="9">
        <v>94</v>
      </c>
      <c r="R18" s="9">
        <v>123</v>
      </c>
      <c r="S18" s="9">
        <v>157</v>
      </c>
      <c r="T18" s="9">
        <v>206</v>
      </c>
      <c r="U18" s="9">
        <v>267</v>
      </c>
      <c r="V18" s="9">
        <v>342</v>
      </c>
      <c r="W18" s="9">
        <v>433</v>
      </c>
      <c r="X18" s="9">
        <v>533</v>
      </c>
      <c r="Y18" s="9">
        <v>645</v>
      </c>
      <c r="Z18" s="9">
        <v>775</v>
      </c>
      <c r="AA18" s="9">
        <v>920</v>
      </c>
      <c r="AB18" s="9">
        <v>1107</v>
      </c>
      <c r="AC18" s="9">
        <v>1275</v>
      </c>
      <c r="AD18" s="9">
        <v>1444</v>
      </c>
      <c r="AE18" s="9">
        <v>1584</v>
      </c>
      <c r="AF18" s="9">
        <v>1810</v>
      </c>
      <c r="AG18" s="9">
        <v>2016</v>
      </c>
      <c r="AH18" s="9">
        <v>2349</v>
      </c>
      <c r="AI18" s="9">
        <v>2607</v>
      </c>
      <c r="AJ18" s="9">
        <v>2767</v>
      </c>
      <c r="AK18" s="9">
        <v>2736</v>
      </c>
      <c r="AL18" s="9">
        <v>3022</v>
      </c>
      <c r="AM18" s="9">
        <v>3194</v>
      </c>
      <c r="AN18" s="9">
        <v>3294</v>
      </c>
      <c r="AO18" s="9">
        <v>3804</v>
      </c>
      <c r="AP18" s="9">
        <v>4052</v>
      </c>
      <c r="AQ18" s="9">
        <v>4352</v>
      </c>
      <c r="AR18" s="9">
        <v>4459</v>
      </c>
      <c r="AS18" s="9">
        <v>4586</v>
      </c>
      <c r="AT18" s="9">
        <v>4862</v>
      </c>
      <c r="AU18" s="9">
        <v>5033</v>
      </c>
      <c r="AV18" s="9">
        <v>5279</v>
      </c>
    </row>
    <row r="19" spans="1:114" x14ac:dyDescent="0.25">
      <c r="A19" s="9" t="e">
        <f>A18+1</f>
        <v>#REF!</v>
      </c>
      <c r="B19" s="9">
        <f t="array" ref="B19">IF(C19="",0,IF(OR(C19=Country_Comparison!$S$19:$S$38),1,0))</f>
        <v>0</v>
      </c>
      <c r="C19" s="9" t="str">
        <f t="shared" si="11"/>
        <v>Netherlands</v>
      </c>
      <c r="D19" s="6">
        <f t="shared" si="12"/>
        <v>4068</v>
      </c>
      <c r="E19" s="6" t="e">
        <f>IF(COUNTIF(I19:XFD19,"&gt;"&amp;0)=0,,HLOOKUP(COUNTIF(I19:XFD19,"&gt;"&amp;0)-1,I$1:XFD19,A19+1,FALSE))</f>
        <v>#REF!</v>
      </c>
      <c r="F19" s="7" t="e">
        <f>IF(COUNTIF(I19:XFD19,"&gt;"&amp;0)=0,,HLOOKUP(COUNTIF(I19:XFD19,"&gt;"&amp;0)-MIN($F$1+1,COUNTIF(I19:XFD19,"&gt;"&amp;0)),I$1:XFD19,A19+1,FALSE))</f>
        <v>#REF!</v>
      </c>
      <c r="G19" s="8" t="e">
        <f t="shared" si="13"/>
        <v>#REF!</v>
      </c>
      <c r="H19" s="13" t="s">
        <v>89</v>
      </c>
      <c r="I19" s="9">
        <v>10</v>
      </c>
      <c r="J19" s="9">
        <v>12</v>
      </c>
      <c r="K19" s="9">
        <v>20</v>
      </c>
      <c r="L19" s="9">
        <v>24</v>
      </c>
      <c r="M19" s="9">
        <v>43</v>
      </c>
      <c r="N19" s="9">
        <v>58</v>
      </c>
      <c r="O19" s="9">
        <v>77</v>
      </c>
      <c r="P19" s="9">
        <v>107</v>
      </c>
      <c r="Q19" s="9">
        <v>137</v>
      </c>
      <c r="R19" s="9">
        <v>180</v>
      </c>
      <c r="S19" s="9">
        <v>214</v>
      </c>
      <c r="T19" s="9">
        <v>277</v>
      </c>
      <c r="U19" s="9">
        <v>357</v>
      </c>
      <c r="V19" s="9">
        <v>435</v>
      </c>
      <c r="W19" s="9">
        <v>547</v>
      </c>
      <c r="X19" s="9">
        <v>640</v>
      </c>
      <c r="Y19" s="9">
        <v>772</v>
      </c>
      <c r="Z19" s="9">
        <v>865</v>
      </c>
      <c r="AA19" s="9">
        <v>1040</v>
      </c>
      <c r="AB19" s="9">
        <v>1175</v>
      </c>
      <c r="AC19" s="9">
        <v>1341</v>
      </c>
      <c r="AD19" s="9">
        <v>1490</v>
      </c>
      <c r="AE19" s="9">
        <v>1656</v>
      </c>
      <c r="AF19" s="9">
        <v>1771</v>
      </c>
      <c r="AG19" s="9">
        <v>1874</v>
      </c>
      <c r="AH19" s="9">
        <v>2108</v>
      </c>
      <c r="AI19" s="9">
        <v>2255</v>
      </c>
      <c r="AJ19" s="9">
        <v>2403</v>
      </c>
      <c r="AK19" s="9">
        <v>2520</v>
      </c>
      <c r="AL19" s="9">
        <v>2653</v>
      </c>
      <c r="AM19" s="9">
        <v>2747</v>
      </c>
      <c r="AN19" s="9">
        <v>2833</v>
      </c>
      <c r="AO19" s="9">
        <v>2955</v>
      </c>
      <c r="AP19" s="9">
        <v>3145</v>
      </c>
      <c r="AQ19" s="9">
        <v>3327</v>
      </c>
      <c r="AR19" s="9">
        <v>3471</v>
      </c>
      <c r="AS19" s="9">
        <v>3613</v>
      </c>
      <c r="AT19" s="9">
        <v>3697</v>
      </c>
      <c r="AU19" s="9">
        <v>3764</v>
      </c>
      <c r="AV19" s="9">
        <v>3929</v>
      </c>
      <c r="AW19" s="9">
        <v>4068</v>
      </c>
    </row>
    <row r="20" spans="1:114" x14ac:dyDescent="0.25">
      <c r="B20" s="9">
        <f t="array" ref="B20">IF(C20="",0,IF(OR(C20=Country_Comparison!$S$19:$S$38),1,0))</f>
        <v>0</v>
      </c>
      <c r="C20" s="9" t="str">
        <f t="shared" si="11"/>
        <v>South America</v>
      </c>
      <c r="D20" s="6">
        <f t="shared" si="12"/>
        <v>4850</v>
      </c>
      <c r="E20" s="6">
        <f>IF(COUNTIF(I20:XFD20,"&gt;"&amp;0)=0,,HLOOKUP(COUNTIF(I20:XFD20,"&gt;"&amp;0)-1,I$1:XFD20,A20+1,FALSE))</f>
        <v>35</v>
      </c>
      <c r="F20" s="7">
        <f>IF(COUNTIF(I20:XFD20,"&gt;"&amp;0)=0,,HLOOKUP(COUNTIF(I20:XFD20,"&gt;"&amp;0)-MIN($F$1+1,COUNTIF(I20:XFD20,"&gt;"&amp;0)),I$1:XFD20,A20+1,FALSE))</f>
        <v>30</v>
      </c>
      <c r="G20" s="8">
        <f t="shared" si="13"/>
        <v>1.0313103064775451</v>
      </c>
      <c r="H20" s="13" t="s">
        <v>603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  <c r="AA20" s="9">
        <v>983</v>
      </c>
      <c r="AB20" s="9">
        <v>1106</v>
      </c>
      <c r="AC20" s="9">
        <v>1277</v>
      </c>
      <c r="AD20" s="9">
        <v>1503</v>
      </c>
      <c r="AE20" s="9">
        <v>1728</v>
      </c>
      <c r="AF20" s="9">
        <v>1930</v>
      </c>
      <c r="AG20" s="9">
        <v>2067</v>
      </c>
      <c r="AH20" s="9">
        <v>2262</v>
      </c>
      <c r="AI20" s="9">
        <v>2431</v>
      </c>
      <c r="AJ20" s="9">
        <v>2702</v>
      </c>
      <c r="AK20" s="9">
        <v>2976</v>
      </c>
      <c r="AL20" s="9">
        <v>3239</v>
      </c>
      <c r="AM20" s="9">
        <v>3540</v>
      </c>
      <c r="AN20" s="9">
        <v>3874</v>
      </c>
      <c r="AO20" s="9">
        <v>4099</v>
      </c>
      <c r="AP20" s="9">
        <v>4332</v>
      </c>
      <c r="AQ20" s="9">
        <v>4575</v>
      </c>
      <c r="AR20" s="9">
        <v>4850</v>
      </c>
    </row>
    <row r="21" spans="1:114" x14ac:dyDescent="0.25">
      <c r="A21" s="9">
        <f>A20+1</f>
        <v>1</v>
      </c>
      <c r="B21" s="9">
        <f t="array" ref="B21">IF(C21="",0,IF(OR(C21=Country_Comparison!$S$19:$S$38),1,0))</f>
        <v>0</v>
      </c>
      <c r="C21" s="9" t="str">
        <f t="shared" si="11"/>
        <v>Brazil</v>
      </c>
      <c r="D21" s="6">
        <f t="shared" si="12"/>
        <v>2906</v>
      </c>
      <c r="E21" s="6">
        <f>IF(COUNTIF(I21:XFD21,"&gt;"&amp;0)=0,,HLOOKUP(COUNTIF(I21:XFD21,"&gt;"&amp;0)-1,I$1:XFD21,A21+1,FALSE))</f>
        <v>664087.30383449595</v>
      </c>
      <c r="F21" s="7">
        <f>IF(COUNTIF(I21:XFD21,"&gt;"&amp;0)=0,,HLOOKUP(COUNTIF(I21:XFD21,"&gt;"&amp;0)-MIN($F$1+1,COUNTIF(I21:XFD21,"&gt;"&amp;0)),I$1:XFD21,A21+1,FALSE))</f>
        <v>123476.69569124775</v>
      </c>
      <c r="G21" s="8">
        <f t="shared" si="13"/>
        <v>1.4</v>
      </c>
      <c r="H21" s="13" t="s">
        <v>81</v>
      </c>
      <c r="I21" s="9">
        <v>11</v>
      </c>
      <c r="J21" s="9">
        <v>15</v>
      </c>
      <c r="K21" s="9">
        <v>25</v>
      </c>
      <c r="L21" s="9">
        <v>34</v>
      </c>
      <c r="M21" s="9">
        <v>46</v>
      </c>
      <c r="N21" s="9">
        <v>59</v>
      </c>
      <c r="O21" s="9">
        <v>77</v>
      </c>
      <c r="P21" s="9">
        <v>92</v>
      </c>
      <c r="Q21" s="9">
        <v>111</v>
      </c>
      <c r="R21" s="9">
        <v>136</v>
      </c>
      <c r="S21" s="9">
        <v>159</v>
      </c>
      <c r="T21" s="9">
        <v>201</v>
      </c>
      <c r="U21" s="9">
        <v>240</v>
      </c>
      <c r="V21" s="9">
        <v>324</v>
      </c>
      <c r="W21" s="9">
        <v>359</v>
      </c>
      <c r="X21" s="9">
        <v>445</v>
      </c>
      <c r="Y21" s="9">
        <v>486</v>
      </c>
      <c r="Z21" s="9">
        <v>564</v>
      </c>
      <c r="AA21" s="9">
        <v>686</v>
      </c>
      <c r="AB21" s="9">
        <v>819</v>
      </c>
      <c r="AC21" s="9">
        <v>950</v>
      </c>
      <c r="AD21" s="9">
        <v>1057</v>
      </c>
      <c r="AE21" s="9">
        <v>1124</v>
      </c>
      <c r="AF21" s="9">
        <v>1223</v>
      </c>
      <c r="AG21" s="9">
        <v>1328</v>
      </c>
      <c r="AH21" s="9">
        <v>1532</v>
      </c>
      <c r="AI21" s="9">
        <v>1736</v>
      </c>
      <c r="AJ21" s="9">
        <v>1924</v>
      </c>
      <c r="AK21" s="9">
        <v>2141</v>
      </c>
      <c r="AL21" s="9">
        <v>2354</v>
      </c>
      <c r="AM21" s="9">
        <v>2462</v>
      </c>
      <c r="AN21" s="9">
        <v>2587</v>
      </c>
      <c r="AO21" s="9">
        <v>2741</v>
      </c>
      <c r="AP21" s="9">
        <v>2906</v>
      </c>
    </row>
    <row r="22" spans="1:114" x14ac:dyDescent="0.25">
      <c r="A22" s="9" t="e">
        <f>#REF!+1</f>
        <v>#REF!</v>
      </c>
      <c r="B22" s="9">
        <f t="array" ref="B22">IF(C22="",0,IF(OR(C22=Country_Comparison!$S$19:$S$38),1,0))</f>
        <v>0</v>
      </c>
      <c r="C22" s="9" t="str">
        <f t="shared" si="11"/>
        <v>Turkey</v>
      </c>
      <c r="D22" s="6">
        <f t="shared" si="12"/>
        <v>2376</v>
      </c>
      <c r="E22" s="6" t="e">
        <f>IF(COUNTIF(I22:XFD22,"&gt;"&amp;0)=0,,HLOOKUP(COUNTIF(I22:XFD22,"&gt;"&amp;0)-1,I$1:XFD22,A22+1,FALSE))</f>
        <v>#REF!</v>
      </c>
      <c r="F22" s="7" t="e">
        <f>IF(COUNTIF(I22:XFD22,"&gt;"&amp;0)=0,,HLOOKUP(COUNTIF(I22:XFD22,"&gt;"&amp;0)-MIN($F$1+1,COUNTIF(I22:XFD22,"&gt;"&amp;0)),I$1:XFD22,A22+1,FALSE))</f>
        <v>#REF!</v>
      </c>
      <c r="G22" s="8" t="e">
        <f t="shared" si="13"/>
        <v>#REF!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  <c r="W22" s="9">
        <v>501</v>
      </c>
      <c r="X22" s="9">
        <v>574</v>
      </c>
      <c r="Y22" s="9">
        <v>649</v>
      </c>
      <c r="Z22" s="9">
        <v>725</v>
      </c>
      <c r="AA22" s="9">
        <v>812</v>
      </c>
      <c r="AB22" s="9">
        <v>908</v>
      </c>
      <c r="AC22" s="9">
        <v>1006</v>
      </c>
      <c r="AD22" s="9">
        <v>1101</v>
      </c>
      <c r="AE22" s="9">
        <v>1198</v>
      </c>
      <c r="AF22" s="9">
        <v>1296</v>
      </c>
      <c r="AG22" s="9">
        <v>1403</v>
      </c>
      <c r="AH22" s="9">
        <v>1518</v>
      </c>
      <c r="AI22" s="9">
        <v>1643</v>
      </c>
      <c r="AJ22" s="9">
        <v>1769</v>
      </c>
      <c r="AK22" s="9">
        <v>1890</v>
      </c>
      <c r="AL22" s="9">
        <v>2017</v>
      </c>
      <c r="AM22" s="9">
        <v>2140</v>
      </c>
      <c r="AN22" s="9">
        <v>2259</v>
      </c>
      <c r="AO22" s="9">
        <v>2376</v>
      </c>
    </row>
    <row r="23" spans="1:114" x14ac:dyDescent="0.25">
      <c r="A23" s="9" t="e">
        <f>A22+1</f>
        <v>#REF!</v>
      </c>
      <c r="B23" s="9">
        <f t="array" ref="B23">IF(C23="",0,IF(OR(C23=Country_Comparison!$S$19:$S$38),1,0))</f>
        <v>0</v>
      </c>
      <c r="C23" s="9" t="str">
        <f t="shared" si="11"/>
        <v>Switzerland</v>
      </c>
      <c r="D23" s="6">
        <f t="shared" si="12"/>
        <v>1509</v>
      </c>
      <c r="E23" s="6" t="e">
        <f>IF(COUNTIF(I23:XFD23,"&gt;"&amp;0)=0,,HLOOKUP(COUNTIF(I23:XFD23,"&gt;"&amp;0)-1,I$1:XFD23,A23+1,FALSE))</f>
        <v>#REF!</v>
      </c>
      <c r="F23" s="7" t="e">
        <f>IF(COUNTIF(I23:XFD23,"&gt;"&amp;0)=0,,HLOOKUP(COUNTIF(I23:XFD23,"&gt;"&amp;0)-MIN($F$1+1,COUNTIF(I23:XFD23,"&gt;"&amp;0)),I$1:XFD23,A23+1,FALSE))</f>
        <v>#REF!</v>
      </c>
      <c r="G23" s="8" t="e">
        <f t="shared" si="13"/>
        <v>#REF!</v>
      </c>
      <c r="H23" s="13" t="s">
        <v>77</v>
      </c>
      <c r="I23" s="9">
        <v>11</v>
      </c>
      <c r="J23" s="9">
        <v>13</v>
      </c>
      <c r="K23" s="9">
        <v>14</v>
      </c>
      <c r="L23" s="9">
        <v>14</v>
      </c>
      <c r="M23" s="9">
        <v>27</v>
      </c>
      <c r="N23" s="9">
        <v>28</v>
      </c>
      <c r="O23" s="9">
        <v>41</v>
      </c>
      <c r="P23" s="9">
        <v>54</v>
      </c>
      <c r="Q23" s="9">
        <v>75</v>
      </c>
      <c r="R23" s="9">
        <v>98</v>
      </c>
      <c r="S23" s="9">
        <v>120</v>
      </c>
      <c r="T23" s="9">
        <v>122</v>
      </c>
      <c r="U23" s="9">
        <v>153</v>
      </c>
      <c r="V23" s="9">
        <v>191</v>
      </c>
      <c r="W23" s="9">
        <v>231</v>
      </c>
      <c r="X23" s="9">
        <v>264</v>
      </c>
      <c r="Y23" s="9">
        <v>300</v>
      </c>
      <c r="Z23" s="9">
        <v>359</v>
      </c>
      <c r="AA23" s="9">
        <v>433</v>
      </c>
      <c r="AB23" s="9">
        <v>488</v>
      </c>
      <c r="AC23" s="9">
        <v>536</v>
      </c>
      <c r="AD23" s="9">
        <v>591</v>
      </c>
      <c r="AE23" s="9">
        <v>666</v>
      </c>
      <c r="AF23" s="9">
        <v>715</v>
      </c>
      <c r="AG23" s="9">
        <v>765</v>
      </c>
      <c r="AH23" s="9">
        <v>821</v>
      </c>
      <c r="AI23" s="9">
        <v>895</v>
      </c>
      <c r="AJ23" s="9">
        <v>948</v>
      </c>
      <c r="AK23" s="9">
        <v>1002</v>
      </c>
      <c r="AL23" s="9">
        <v>1036</v>
      </c>
      <c r="AM23" s="9">
        <v>1106</v>
      </c>
      <c r="AN23" s="9">
        <v>1138</v>
      </c>
      <c r="AO23" s="9">
        <v>1174</v>
      </c>
      <c r="AP23" s="9">
        <v>1239</v>
      </c>
      <c r="AQ23" s="9">
        <v>1281</v>
      </c>
      <c r="AR23" s="9">
        <v>1327</v>
      </c>
      <c r="AS23" s="9">
        <v>1368</v>
      </c>
      <c r="AT23" s="9">
        <v>1393</v>
      </c>
      <c r="AU23" s="9">
        <v>1429</v>
      </c>
      <c r="AV23" s="9">
        <v>1478</v>
      </c>
      <c r="AW23" s="9">
        <v>1509</v>
      </c>
    </row>
    <row r="24" spans="1:114" x14ac:dyDescent="0.25">
      <c r="A24" s="9" t="e">
        <f>A23+1</f>
        <v>#REF!</v>
      </c>
      <c r="B24" s="9">
        <f t="array" ref="B24">IF(C24="",0,IF(OR(C24=Country_Comparison!$S$19:$S$38),1,0))</f>
        <v>0</v>
      </c>
      <c r="C24" s="9" t="str">
        <f t="shared" si="11"/>
        <v>Sweden</v>
      </c>
      <c r="D24" s="6">
        <f t="shared" si="12"/>
        <v>1937</v>
      </c>
      <c r="E24" s="6" t="e">
        <f>IF(COUNTIF(I24:XFD24,"&gt;"&amp;0)=0,,HLOOKUP(COUNTIF(I24:XFD24,"&gt;"&amp;0)-1,I$1:XFD24,A24+1,FALSE))</f>
        <v>#REF!</v>
      </c>
      <c r="F24" s="7" t="e">
        <f>IF(COUNTIF(I24:XFD24,"&gt;"&amp;0)=0,,HLOOKUP(COUNTIF(I24:XFD24,"&gt;"&amp;0)-MIN($F$1+1,COUNTIF(I24:XFD24,"&gt;"&amp;0)),I$1:XFD24,A24+1,FALSE))</f>
        <v>#REF!</v>
      </c>
      <c r="G24" s="8" t="e">
        <f t="shared" si="13"/>
        <v>#REF!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  <c r="AA24" s="9">
        <v>401</v>
      </c>
      <c r="AB24" s="9">
        <v>477</v>
      </c>
      <c r="AC24" s="9">
        <v>591</v>
      </c>
      <c r="AD24" s="9">
        <v>687</v>
      </c>
      <c r="AE24" s="9">
        <v>793</v>
      </c>
      <c r="AF24" s="9">
        <v>870</v>
      </c>
      <c r="AG24" s="9">
        <v>887</v>
      </c>
      <c r="AH24" s="9">
        <v>899</v>
      </c>
      <c r="AI24" s="9">
        <v>919</v>
      </c>
      <c r="AJ24" s="9">
        <v>1033</v>
      </c>
      <c r="AK24" s="9">
        <v>1203</v>
      </c>
      <c r="AL24" s="9">
        <v>1333</v>
      </c>
      <c r="AM24" s="9">
        <v>1400</v>
      </c>
      <c r="AN24" s="9">
        <v>1511</v>
      </c>
      <c r="AO24" s="9">
        <v>1540</v>
      </c>
      <c r="AP24" s="9">
        <v>1580</v>
      </c>
      <c r="AQ24" s="9">
        <v>1765</v>
      </c>
      <c r="AR24" s="9">
        <v>1937</v>
      </c>
    </row>
    <row r="25" spans="1:114" x14ac:dyDescent="0.25">
      <c r="B25" s="9">
        <f t="array" ref="B25">IF(C25="",0,IF(OR(C25=Country_Comparison!$S$19:$S$38),1,0))</f>
        <v>0</v>
      </c>
      <c r="C25" s="9" t="str">
        <f t="shared" si="11"/>
        <v>Africa</v>
      </c>
      <c r="D25" s="6">
        <f t="shared" si="12"/>
        <v>1127</v>
      </c>
      <c r="E25" s="6">
        <f>IF(COUNTIF(I25:XFD25,"&gt;"&amp;0)=0,,HLOOKUP(COUNTIF(I25:XFD25,"&gt;"&amp;0)-1,I$1:XFD25,A25+1,FALSE))</f>
        <v>38</v>
      </c>
      <c r="F25" s="7">
        <f>IF(COUNTIF(I25:XFD25,"&gt;"&amp;0)=0,,HLOOKUP(COUNTIF(I25:XFD25,"&gt;"&amp;0)-MIN($F$1+1,COUNTIF(I25:XFD25,"&gt;"&amp;0)),I$1:XFD25,A25+1,FALSE))</f>
        <v>33</v>
      </c>
      <c r="G25" s="8">
        <f t="shared" si="13"/>
        <v>1.0286175535104682</v>
      </c>
      <c r="H25" s="13" t="s">
        <v>604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  <c r="AD25" s="9">
        <v>398</v>
      </c>
      <c r="AE25" s="9">
        <v>440</v>
      </c>
      <c r="AF25" s="9">
        <v>483</v>
      </c>
      <c r="AG25" s="9">
        <v>518</v>
      </c>
      <c r="AH25" s="9">
        <v>571</v>
      </c>
      <c r="AI25" s="9">
        <v>630</v>
      </c>
      <c r="AJ25" s="9">
        <v>675</v>
      </c>
      <c r="AK25" s="9">
        <v>718</v>
      </c>
      <c r="AL25" s="9">
        <v>760</v>
      </c>
      <c r="AM25" s="9">
        <v>794</v>
      </c>
      <c r="AN25" s="9">
        <v>827</v>
      </c>
      <c r="AO25" s="9">
        <v>881</v>
      </c>
      <c r="AP25" s="9">
        <v>924</v>
      </c>
      <c r="AQ25" s="9">
        <v>963</v>
      </c>
      <c r="AR25" s="9">
        <v>1020</v>
      </c>
      <c r="AS25" s="9">
        <v>1054</v>
      </c>
      <c r="AT25" s="9">
        <v>1084</v>
      </c>
      <c r="AU25" s="9">
        <v>1127</v>
      </c>
    </row>
    <row r="26" spans="1:114" x14ac:dyDescent="0.25">
      <c r="A26" s="9">
        <f>A25+1</f>
        <v>1</v>
      </c>
      <c r="B26" s="9">
        <f t="array" ref="B26">IF(C26="",0,IF(OR(C26=Country_Comparison!$S$19:$S$38),1,0))</f>
        <v>0</v>
      </c>
      <c r="C26" s="9" t="str">
        <f t="shared" si="11"/>
        <v>Canada</v>
      </c>
      <c r="D26" s="6">
        <f t="shared" si="12"/>
        <v>2075</v>
      </c>
      <c r="E26" s="6">
        <f>IF(COUNTIF(I26:XFD26,"&gt;"&amp;0)=0,,HLOOKUP(COUNTIF(I26:XFD26,"&gt;"&amp;0)-1,I$1:XFD26,A26+1,FALSE))</f>
        <v>1301611.1155156118</v>
      </c>
      <c r="F26" s="7">
        <f>IF(COUNTIF(I26:XFD26,"&gt;"&amp;0)=0,,HLOOKUP(COUNTIF(I26:XFD26,"&gt;"&amp;0)-MIN($F$1+1,COUNTIF(I26:XFD26,"&gt;"&amp;0)),I$1:XFD26,A26+1,FALSE))</f>
        <v>242014.32355484553</v>
      </c>
      <c r="G26" s="8">
        <f t="shared" si="13"/>
        <v>1.4</v>
      </c>
      <c r="H26" s="13" t="s">
        <v>45</v>
      </c>
      <c r="I26" s="9">
        <v>8</v>
      </c>
      <c r="J26" s="9">
        <v>9</v>
      </c>
      <c r="K26" s="9">
        <v>12</v>
      </c>
      <c r="L26" s="9">
        <v>19</v>
      </c>
      <c r="M26" s="9">
        <v>21</v>
      </c>
      <c r="N26" s="9">
        <v>25</v>
      </c>
      <c r="O26" s="9">
        <v>26</v>
      </c>
      <c r="P26" s="9">
        <v>30</v>
      </c>
      <c r="Q26" s="9">
        <v>38</v>
      </c>
      <c r="R26" s="9">
        <v>54</v>
      </c>
      <c r="S26" s="9">
        <v>61</v>
      </c>
      <c r="T26" s="9">
        <v>64</v>
      </c>
      <c r="U26" s="9">
        <v>80</v>
      </c>
      <c r="V26" s="9">
        <v>101</v>
      </c>
      <c r="W26" s="9">
        <v>109</v>
      </c>
      <c r="X26" s="9">
        <v>139</v>
      </c>
      <c r="Y26" s="9">
        <v>179</v>
      </c>
      <c r="Z26" s="9">
        <v>218</v>
      </c>
      <c r="AA26" s="9">
        <v>259</v>
      </c>
      <c r="AB26" s="9">
        <v>339</v>
      </c>
      <c r="AC26" s="9">
        <v>375</v>
      </c>
      <c r="AD26" s="9">
        <v>407</v>
      </c>
      <c r="AE26" s="9">
        <v>503</v>
      </c>
      <c r="AF26" s="9">
        <v>557</v>
      </c>
      <c r="AG26" s="9">
        <v>654</v>
      </c>
      <c r="AH26" s="9">
        <v>714</v>
      </c>
      <c r="AI26" s="9">
        <v>779</v>
      </c>
      <c r="AJ26" s="9">
        <v>899</v>
      </c>
      <c r="AK26" s="9">
        <v>1006</v>
      </c>
      <c r="AL26" s="9">
        <v>1257</v>
      </c>
      <c r="AM26" s="9">
        <v>1354</v>
      </c>
      <c r="AN26" s="9">
        <v>1399</v>
      </c>
      <c r="AO26" s="9">
        <v>1563</v>
      </c>
      <c r="AP26" s="9">
        <v>1725</v>
      </c>
      <c r="AQ26" s="9">
        <v>1908</v>
      </c>
      <c r="AR26" s="9">
        <v>2075</v>
      </c>
    </row>
    <row r="27" spans="1:114" x14ac:dyDescent="0.25">
      <c r="A27" s="9">
        <f>A26+1</f>
        <v>2</v>
      </c>
      <c r="B27" s="9">
        <f t="array" ref="B27">IF(C27="",0,IF(OR(C27=Country_Comparison!$S$19:$S$38),1,0))</f>
        <v>0</v>
      </c>
      <c r="C27" s="9" t="str">
        <f t="shared" si="11"/>
        <v>Portugal</v>
      </c>
      <c r="D27" s="6">
        <f t="shared" si="12"/>
        <v>785</v>
      </c>
      <c r="E27" s="6">
        <f>IF(COUNTIF(I27:XFD27,"&gt;"&amp;0)=0,,HLOOKUP(COUNTIF(I27:XFD27,"&gt;"&amp;0)-1,I$1:XFD27,A27+1,FALSE))</f>
        <v>44277.926377684133</v>
      </c>
      <c r="F27" s="7">
        <f>IF(COUNTIF(I27:XFD27,"&gt;"&amp;0)=0,,HLOOKUP(COUNTIF(I27:XFD27,"&gt;"&amp;0)-MIN($F$1+1,COUNTIF(I27:XFD27,"&gt;"&amp;0)),I$1:XFD27,A27+1,FALSE))</f>
        <v>11925.332925124934</v>
      </c>
      <c r="G27" s="8">
        <f t="shared" si="13"/>
        <v>1.3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  <c r="T27" s="9">
        <v>187</v>
      </c>
      <c r="U27" s="9">
        <v>209</v>
      </c>
      <c r="V27" s="9">
        <v>246</v>
      </c>
      <c r="W27" s="9">
        <v>266</v>
      </c>
      <c r="X27" s="9">
        <v>295</v>
      </c>
      <c r="Y27" s="9">
        <v>311</v>
      </c>
      <c r="Z27" s="9">
        <v>345</v>
      </c>
      <c r="AA27" s="9">
        <v>380</v>
      </c>
      <c r="AB27" s="9">
        <v>409</v>
      </c>
      <c r="AC27" s="9">
        <v>435</v>
      </c>
      <c r="AD27" s="9">
        <v>470</v>
      </c>
      <c r="AE27" s="9">
        <v>504</v>
      </c>
      <c r="AF27" s="9">
        <v>535</v>
      </c>
      <c r="AG27" s="9">
        <v>567</v>
      </c>
      <c r="AH27" s="9">
        <v>599</v>
      </c>
      <c r="AI27" s="9">
        <v>629</v>
      </c>
      <c r="AJ27" s="9">
        <v>657</v>
      </c>
      <c r="AK27" s="9">
        <v>687</v>
      </c>
      <c r="AL27" s="9">
        <v>714</v>
      </c>
      <c r="AM27" s="9">
        <v>735</v>
      </c>
      <c r="AN27" s="9">
        <v>762</v>
      </c>
      <c r="AO27" s="9">
        <v>785</v>
      </c>
    </row>
    <row r="28" spans="1:114" x14ac:dyDescent="0.25">
      <c r="A28" s="9">
        <f>A27+1</f>
        <v>3</v>
      </c>
      <c r="B28" s="9">
        <f t="array" ref="B28">IF(C28="",0,IF(OR(C28=Country_Comparison!$S$19:$S$38),1,0))</f>
        <v>0</v>
      </c>
      <c r="C28" s="9" t="str">
        <f t="shared" si="11"/>
        <v>Indonesia</v>
      </c>
      <c r="D28" s="6">
        <f t="shared" si="12"/>
        <v>635</v>
      </c>
      <c r="E28" s="6">
        <f>IF(COUNTIF(I28:XFD28,"&gt;"&amp;0)=0,,HLOOKUP(COUNTIF(I28:XFD28,"&gt;"&amp;0)-1,I$1:XFD28,A28+1,FALSE))</f>
        <v>5906.6822915424254</v>
      </c>
      <c r="F28" s="7">
        <f>IF(COUNTIF(I28:XFD28,"&gt;"&amp;0)=0,,HLOOKUP(COUNTIF(I28:XFD28,"&gt;"&amp;0)-MIN($F$1+1,COUNTIF(I28:XFD28,"&gt;"&amp;0)),I$1:XFD28,A28+1,FALSE))</f>
        <v>2373.7631379976956</v>
      </c>
      <c r="G28" s="8">
        <f t="shared" si="13"/>
        <v>1.2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  <c r="W28" s="9">
        <v>157</v>
      </c>
      <c r="X28" s="9">
        <v>170</v>
      </c>
      <c r="Y28" s="9">
        <v>181</v>
      </c>
      <c r="Z28" s="9">
        <v>191</v>
      </c>
      <c r="AA28" s="9">
        <v>198</v>
      </c>
      <c r="AB28" s="9">
        <v>209</v>
      </c>
      <c r="AC28" s="9">
        <v>221</v>
      </c>
      <c r="AD28" s="9">
        <v>240</v>
      </c>
      <c r="AE28" s="9">
        <v>280</v>
      </c>
      <c r="AF28" s="9">
        <v>306</v>
      </c>
      <c r="AG28" s="9">
        <v>327</v>
      </c>
      <c r="AH28" s="9">
        <v>373</v>
      </c>
      <c r="AI28" s="9">
        <v>399</v>
      </c>
      <c r="AJ28" s="9">
        <v>459</v>
      </c>
      <c r="AK28" s="9">
        <v>469</v>
      </c>
      <c r="AL28" s="9">
        <v>496</v>
      </c>
      <c r="AM28" s="9">
        <v>520</v>
      </c>
      <c r="AN28" s="9">
        <v>535</v>
      </c>
      <c r="AO28" s="9">
        <v>582</v>
      </c>
      <c r="AP28" s="9">
        <v>590</v>
      </c>
      <c r="AQ28" s="9">
        <v>616</v>
      </c>
      <c r="AR28" s="9">
        <v>635</v>
      </c>
    </row>
    <row r="29" spans="1:114" x14ac:dyDescent="0.25">
      <c r="A29" s="9">
        <f>A28+1</f>
        <v>4</v>
      </c>
      <c r="B29" s="9">
        <f t="array" ref="B29">IF(C29="",0,IF(OR(C29=Country_Comparison!$S$19:$S$38),1,0))</f>
        <v>0</v>
      </c>
      <c r="C29" s="9" t="str">
        <f t="shared" si="11"/>
        <v>Austria</v>
      </c>
      <c r="D29" s="6">
        <f t="shared" si="12"/>
        <v>510</v>
      </c>
      <c r="E29" s="6">
        <f>IF(COUNTIF(I29:XFD29,"&gt;"&amp;0)=0,,HLOOKUP(COUNTIF(I29:XFD29,"&gt;"&amp;0)-1,I$1:XFD29,A29+1,FALSE))</f>
        <v>2466</v>
      </c>
      <c r="F29" s="7">
        <f>IF(COUNTIF(I29:XFD29,"&gt;"&amp;0)=0,,HLOOKUP(COUNTIF(I29:XFD29,"&gt;"&amp;0)-MIN($F$1+1,COUNTIF(I29:XFD29,"&gt;"&amp;0)),I$1:XFD29,A29+1,FALSE))</f>
        <v>2007</v>
      </c>
      <c r="G29" s="8">
        <f t="shared" si="13"/>
        <v>1.0420513965154221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  <c r="T29" s="9">
        <v>146</v>
      </c>
      <c r="U29" s="9">
        <v>158</v>
      </c>
      <c r="V29" s="9">
        <v>168</v>
      </c>
      <c r="W29" s="9">
        <v>186</v>
      </c>
      <c r="X29" s="9">
        <v>204</v>
      </c>
      <c r="Y29" s="9">
        <v>220</v>
      </c>
      <c r="Z29" s="9">
        <v>243</v>
      </c>
      <c r="AA29" s="9">
        <v>273</v>
      </c>
      <c r="AB29" s="9">
        <v>295</v>
      </c>
      <c r="AC29" s="9">
        <v>319</v>
      </c>
      <c r="AD29" s="9">
        <v>337</v>
      </c>
      <c r="AE29" s="9">
        <v>350</v>
      </c>
      <c r="AF29" s="9">
        <v>368</v>
      </c>
      <c r="AG29" s="9">
        <v>384</v>
      </c>
      <c r="AH29" s="9">
        <v>393</v>
      </c>
      <c r="AI29" s="9">
        <v>410</v>
      </c>
      <c r="AJ29" s="9">
        <v>431</v>
      </c>
      <c r="AK29" s="9">
        <v>443</v>
      </c>
      <c r="AL29" s="9">
        <v>452</v>
      </c>
      <c r="AM29" s="9">
        <v>470</v>
      </c>
      <c r="AN29" s="9">
        <v>491</v>
      </c>
      <c r="AO29" s="9">
        <v>510</v>
      </c>
    </row>
    <row r="30" spans="1:114" x14ac:dyDescent="0.25">
      <c r="A30" s="9">
        <f>A29+1</f>
        <v>5</v>
      </c>
      <c r="B30" s="9">
        <f t="array" ref="B30">IF(C30="",0,IF(OR(C30=Country_Comparison!$S$19:$S$38),1,0))</f>
        <v>0</v>
      </c>
      <c r="C30" s="9" t="str">
        <f t="shared" si="11"/>
        <v>Ireland</v>
      </c>
      <c r="D30" s="6">
        <f t="shared" si="12"/>
        <v>769</v>
      </c>
      <c r="E30" s="6">
        <f>IF(COUNTIF(I30:XFD30,"&gt;"&amp;0)=0,,HLOOKUP(COUNTIF(I30:XFD30,"&gt;"&amp;0)-1,I$1:XFD30,A30+1,FALSE))</f>
        <v>10371</v>
      </c>
      <c r="F30" s="7">
        <f>IF(COUNTIF(I30:XFD30,"&gt;"&amp;0)=0,,HLOOKUP(COUNTIF(I30:XFD30,"&gt;"&amp;0)-MIN($F$1+1,COUNTIF(I30:XFD30,"&gt;"&amp;0)),I$1:XFD30,A30+1,FALSE))</f>
        <v>4160</v>
      </c>
      <c r="G30" s="8">
        <f t="shared" si="13"/>
        <v>1.2004538277223868</v>
      </c>
      <c r="H30" s="13" t="s">
        <v>98</v>
      </c>
      <c r="I30" s="9">
        <v>9</v>
      </c>
      <c r="J30" s="9">
        <v>19</v>
      </c>
      <c r="K30" s="9">
        <v>22</v>
      </c>
      <c r="L30" s="9">
        <v>36</v>
      </c>
      <c r="M30" s="9">
        <v>46</v>
      </c>
      <c r="N30" s="9">
        <v>54</v>
      </c>
      <c r="O30" s="9">
        <v>71</v>
      </c>
      <c r="P30" s="9">
        <v>85</v>
      </c>
      <c r="Q30" s="9">
        <v>98</v>
      </c>
      <c r="R30" s="9">
        <v>120</v>
      </c>
      <c r="S30" s="9">
        <v>137</v>
      </c>
      <c r="T30" s="9">
        <v>158</v>
      </c>
      <c r="U30" s="9">
        <v>174</v>
      </c>
      <c r="V30" s="9">
        <v>210</v>
      </c>
      <c r="W30" s="9">
        <v>235</v>
      </c>
      <c r="X30" s="9">
        <v>263</v>
      </c>
      <c r="Y30" s="9">
        <v>287</v>
      </c>
      <c r="Z30" s="9">
        <v>320</v>
      </c>
      <c r="AA30" s="9">
        <v>334</v>
      </c>
      <c r="AB30" s="9">
        <v>365</v>
      </c>
      <c r="AC30" s="9">
        <v>406</v>
      </c>
      <c r="AD30" s="9">
        <v>444</v>
      </c>
      <c r="AE30" s="9">
        <v>486</v>
      </c>
      <c r="AF30" s="9">
        <v>530</v>
      </c>
      <c r="AG30" s="9">
        <v>571</v>
      </c>
      <c r="AH30" s="9">
        <v>610</v>
      </c>
      <c r="AI30" s="9">
        <v>687</v>
      </c>
      <c r="AJ30" s="9">
        <v>730</v>
      </c>
      <c r="AK30" s="9">
        <v>769</v>
      </c>
    </row>
    <row r="31" spans="1:114" x14ac:dyDescent="0.25">
      <c r="A31" s="9" t="e">
        <f>#REF!+1</f>
        <v>#REF!</v>
      </c>
      <c r="B31" s="9">
        <f t="array" ref="B31">IF(C31="",0,IF(OR(C31=Country_Comparison!$S$19:$S$38),1,0))</f>
        <v>0</v>
      </c>
      <c r="C31" s="9" t="str">
        <f t="shared" si="11"/>
        <v>Ecuador</v>
      </c>
      <c r="D31" s="6">
        <f t="shared" si="12"/>
        <v>537</v>
      </c>
      <c r="E31" s="6" t="e">
        <f>IF(COUNTIF(I31:XFD31,"&gt;"&amp;0)=0,,HLOOKUP(COUNTIF(I31:XFD31,"&gt;"&amp;0)-1,I$1:XFD31,A31+1,FALSE))</f>
        <v>#REF!</v>
      </c>
      <c r="F31" s="7" t="e">
        <f>IF(COUNTIF(I31:XFD31,"&gt;"&amp;0)=0,,HLOOKUP(COUNTIF(I31:XFD31,"&gt;"&amp;0)-MIN($F$1+1,COUNTIF(I31:XFD31,"&gt;"&amp;0)),I$1:XFD31,A31+1,FALSE))</f>
        <v>#REF!</v>
      </c>
      <c r="G31" s="8" t="e">
        <f t="shared" si="13"/>
        <v>#REF!</v>
      </c>
      <c r="H31" s="13" t="s">
        <v>103</v>
      </c>
      <c r="I31" s="9">
        <v>14</v>
      </c>
      <c r="J31" s="9">
        <v>18</v>
      </c>
      <c r="K31" s="9">
        <v>27</v>
      </c>
      <c r="L31" s="9">
        <v>28</v>
      </c>
      <c r="M31" s="9">
        <v>34</v>
      </c>
      <c r="N31" s="9">
        <v>36</v>
      </c>
      <c r="O31" s="9">
        <v>48</v>
      </c>
      <c r="P31" s="9">
        <v>58</v>
      </c>
      <c r="Q31" s="9">
        <v>60</v>
      </c>
      <c r="R31" s="9">
        <v>75</v>
      </c>
      <c r="S31" s="9">
        <v>93</v>
      </c>
      <c r="T31" s="9">
        <v>120</v>
      </c>
      <c r="U31" s="9">
        <v>145</v>
      </c>
      <c r="V31" s="9">
        <v>172</v>
      </c>
      <c r="W31" s="9">
        <v>180</v>
      </c>
      <c r="X31" s="9">
        <v>191</v>
      </c>
      <c r="Y31" s="9">
        <v>191</v>
      </c>
      <c r="Z31" s="9">
        <v>242</v>
      </c>
      <c r="AA31" s="9">
        <v>272</v>
      </c>
      <c r="AB31" s="9">
        <v>297</v>
      </c>
      <c r="AC31" s="9">
        <v>315</v>
      </c>
      <c r="AD31" s="9">
        <v>333</v>
      </c>
      <c r="AE31" s="9">
        <v>355</v>
      </c>
      <c r="AF31" s="9">
        <v>369</v>
      </c>
      <c r="AG31" s="9">
        <v>388</v>
      </c>
      <c r="AH31" s="9">
        <v>403</v>
      </c>
      <c r="AI31" s="9">
        <v>421</v>
      </c>
      <c r="AJ31" s="9">
        <v>456</v>
      </c>
      <c r="AK31" s="9">
        <v>474</v>
      </c>
      <c r="AL31" s="9">
        <v>507</v>
      </c>
      <c r="AM31" s="9">
        <v>520</v>
      </c>
      <c r="AN31" s="9">
        <v>537</v>
      </c>
    </row>
    <row r="32" spans="1:114" x14ac:dyDescent="0.25">
      <c r="A32" s="9" t="e">
        <f>A31+1</f>
        <v>#REF!</v>
      </c>
      <c r="B32" s="9">
        <f t="array" ref="B32">IF(C32="",0,IF(OR(C32=Country_Comparison!$S$19:$S$38),1,0))</f>
        <v>0</v>
      </c>
      <c r="C32" s="9" t="str">
        <f t="shared" si="11"/>
        <v>India</v>
      </c>
      <c r="D32" s="6">
        <f t="shared" si="12"/>
        <v>681</v>
      </c>
      <c r="E32" s="6" t="e">
        <f>IF(COUNTIF(I32:XFD32,"&gt;"&amp;0)=0,,HLOOKUP(COUNTIF(I32:XFD32,"&gt;"&amp;0)-1,I$1:XFD32,A32+1,FALSE))</f>
        <v>#REF!</v>
      </c>
      <c r="F32" s="7" t="e">
        <f>IF(COUNTIF(I32:XFD32,"&gt;"&amp;0)=0,,HLOOKUP(COUNTIF(I32:XFD32,"&gt;"&amp;0)-MIN($F$1+1,COUNTIF(I32:XFD32,"&gt;"&amp;0)),I$1:XFD32,A32+1,FALSE))</f>
        <v>#REF!</v>
      </c>
      <c r="G32" s="8" t="e">
        <f t="shared" si="13"/>
        <v>#REF!</v>
      </c>
      <c r="H32" s="13" t="s">
        <v>57</v>
      </c>
      <c r="I32" s="9">
        <v>10</v>
      </c>
      <c r="J32" s="9">
        <v>10</v>
      </c>
      <c r="K32" s="9">
        <v>12</v>
      </c>
      <c r="L32" s="9">
        <v>20</v>
      </c>
      <c r="M32" s="9">
        <v>20</v>
      </c>
      <c r="N32" s="9">
        <v>24</v>
      </c>
      <c r="O32" s="9">
        <v>27</v>
      </c>
      <c r="P32" s="9">
        <v>32</v>
      </c>
      <c r="Q32" s="9">
        <v>35</v>
      </c>
      <c r="R32" s="9">
        <v>58</v>
      </c>
      <c r="S32" s="9">
        <v>72</v>
      </c>
      <c r="T32" s="9">
        <v>72</v>
      </c>
      <c r="U32" s="9">
        <v>86</v>
      </c>
      <c r="V32" s="9">
        <v>99</v>
      </c>
      <c r="W32" s="9">
        <v>136</v>
      </c>
      <c r="X32" s="9">
        <v>150</v>
      </c>
      <c r="Y32" s="9">
        <v>178</v>
      </c>
      <c r="Z32" s="9">
        <v>226</v>
      </c>
      <c r="AA32" s="9">
        <v>246</v>
      </c>
      <c r="AB32" s="9">
        <v>288</v>
      </c>
      <c r="AC32" s="9">
        <v>331</v>
      </c>
      <c r="AD32" s="9">
        <v>358</v>
      </c>
      <c r="AE32" s="9">
        <v>393</v>
      </c>
      <c r="AF32" s="9">
        <v>405</v>
      </c>
      <c r="AG32" s="9">
        <v>448</v>
      </c>
      <c r="AH32" s="9">
        <v>486</v>
      </c>
      <c r="AI32" s="9">
        <v>521</v>
      </c>
      <c r="AJ32" s="9">
        <v>559</v>
      </c>
      <c r="AK32" s="9">
        <v>592</v>
      </c>
      <c r="AL32" s="9">
        <v>645</v>
      </c>
      <c r="AM32" s="9">
        <v>681</v>
      </c>
    </row>
    <row r="33" spans="1:67" x14ac:dyDescent="0.25">
      <c r="A33" s="9" t="e">
        <f>A32+1</f>
        <v>#REF!</v>
      </c>
      <c r="B33" s="9">
        <f t="array" ref="B33">IF(C33="",0,IF(OR(C33=Country_Comparison!$S$19:$S$38),1,0))</f>
        <v>0</v>
      </c>
      <c r="C33" s="9" t="str">
        <f t="shared" si="11"/>
        <v>Romania</v>
      </c>
      <c r="D33" s="6">
        <f t="shared" si="12"/>
        <v>524</v>
      </c>
      <c r="E33" s="6" t="e">
        <f>IF(COUNTIF(I33:XFD33,"&gt;"&amp;0)=0,,HLOOKUP(COUNTIF(I33:XFD33,"&gt;"&amp;0)-1,I$1:XFD33,A33+1,FALSE))</f>
        <v>#REF!</v>
      </c>
      <c r="F33" s="7" t="e">
        <f>IF(COUNTIF(I33:XFD33,"&gt;"&amp;0)=0,,HLOOKUP(COUNTIF(I33:XFD33,"&gt;"&amp;0)-MIN($F$1+1,COUNTIF(I33:XFD33,"&gt;"&amp;0)),I$1:XFD33,A33+1,FALSE))</f>
        <v>#REF!</v>
      </c>
      <c r="G33" s="8" t="e">
        <f t="shared" si="13"/>
        <v>#REF!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  <c r="Q33" s="9">
        <v>92</v>
      </c>
      <c r="R33" s="9">
        <v>115</v>
      </c>
      <c r="S33" s="9">
        <v>133</v>
      </c>
      <c r="T33" s="9">
        <v>146</v>
      </c>
      <c r="U33" s="9">
        <v>151</v>
      </c>
      <c r="V33" s="9">
        <v>176</v>
      </c>
      <c r="W33" s="9">
        <v>197</v>
      </c>
      <c r="X33" s="9">
        <v>220</v>
      </c>
      <c r="Y33" s="9">
        <v>248</v>
      </c>
      <c r="Z33" s="9">
        <v>270</v>
      </c>
      <c r="AA33" s="9">
        <v>291</v>
      </c>
      <c r="AB33" s="9">
        <v>316</v>
      </c>
      <c r="AC33" s="9">
        <v>331</v>
      </c>
      <c r="AD33" s="9">
        <v>351</v>
      </c>
      <c r="AE33" s="9">
        <v>372</v>
      </c>
      <c r="AF33" s="9">
        <v>392</v>
      </c>
      <c r="AG33" s="9">
        <v>411</v>
      </c>
      <c r="AH33" s="9">
        <v>421</v>
      </c>
      <c r="AI33" s="9">
        <v>451</v>
      </c>
      <c r="AJ33" s="9">
        <v>478</v>
      </c>
      <c r="AK33" s="9">
        <v>498</v>
      </c>
      <c r="AL33" s="9">
        <v>524</v>
      </c>
    </row>
    <row r="34" spans="1:67" x14ac:dyDescent="0.25">
      <c r="A34" s="9" t="e">
        <f>A33+1</f>
        <v>#REF!</v>
      </c>
      <c r="B34" s="9">
        <f t="array" ref="B34">IF(C34="",0,IF(OR(C34=Country_Comparison!$S$19:$S$38),1,0))</f>
        <v>0</v>
      </c>
      <c r="C34" s="9" t="str">
        <f t="shared" si="11"/>
        <v>Philippines</v>
      </c>
      <c r="D34" s="6">
        <f t="shared" si="12"/>
        <v>446</v>
      </c>
      <c r="E34" s="6" t="e">
        <f>IF(COUNTIF(I34:XFD34,"&gt;"&amp;0)=0,,HLOOKUP(COUNTIF(I34:XFD34,"&gt;"&amp;0)-1,I$1:XFD34,A34+1,FALSE))</f>
        <v>#REF!</v>
      </c>
      <c r="F34" s="7" t="e">
        <f>IF(COUNTIF(I34:XFD34,"&gt;"&amp;0)=0,,HLOOKUP(COUNTIF(I34:XFD34,"&gt;"&amp;0)-MIN($F$1+1,COUNTIF(I34:XFD34,"&gt;"&amp;0)),I$1:XFD34,A34+1,FALSE))</f>
        <v>#REF!</v>
      </c>
      <c r="G34" s="8" t="e">
        <f t="shared" si="13"/>
        <v>#REF!</v>
      </c>
      <c r="H34" s="13" t="s">
        <v>56</v>
      </c>
      <c r="I34" s="9">
        <v>8</v>
      </c>
      <c r="J34" s="9">
        <v>11</v>
      </c>
      <c r="K34" s="9">
        <v>12</v>
      </c>
      <c r="L34" s="9">
        <v>12</v>
      </c>
      <c r="M34" s="9">
        <v>19</v>
      </c>
      <c r="N34" s="9">
        <v>17</v>
      </c>
      <c r="O34" s="9">
        <v>18</v>
      </c>
      <c r="P34" s="9">
        <v>19</v>
      </c>
      <c r="Q34" s="9">
        <v>25</v>
      </c>
      <c r="R34" s="9">
        <v>33</v>
      </c>
      <c r="S34" s="9">
        <v>35</v>
      </c>
      <c r="T34" s="9">
        <v>38</v>
      </c>
      <c r="U34" s="9">
        <v>45</v>
      </c>
      <c r="V34" s="9">
        <v>54</v>
      </c>
      <c r="W34" s="9">
        <v>68</v>
      </c>
      <c r="X34" s="9">
        <v>71</v>
      </c>
      <c r="Y34" s="9">
        <v>78</v>
      </c>
      <c r="Z34" s="9">
        <v>88</v>
      </c>
      <c r="AA34" s="9">
        <v>96</v>
      </c>
      <c r="AB34" s="9">
        <v>107</v>
      </c>
      <c r="AC34" s="9">
        <v>136</v>
      </c>
      <c r="AD34" s="9">
        <v>144</v>
      </c>
      <c r="AE34" s="9">
        <v>152</v>
      </c>
      <c r="AF34" s="9">
        <v>163</v>
      </c>
      <c r="AG34" s="9">
        <v>177</v>
      </c>
      <c r="AH34" s="9">
        <v>182</v>
      </c>
      <c r="AI34" s="9">
        <v>203</v>
      </c>
      <c r="AJ34" s="9">
        <v>221</v>
      </c>
      <c r="AK34" s="9">
        <v>247</v>
      </c>
      <c r="AL34" s="9">
        <v>297</v>
      </c>
      <c r="AM34" s="9">
        <v>315</v>
      </c>
      <c r="AN34" s="9">
        <v>335</v>
      </c>
      <c r="AO34" s="9">
        <v>349</v>
      </c>
      <c r="AP34" s="9">
        <v>362</v>
      </c>
      <c r="AQ34" s="9">
        <v>387</v>
      </c>
      <c r="AR34" s="9">
        <v>397</v>
      </c>
      <c r="AS34" s="9">
        <v>409</v>
      </c>
      <c r="AT34" s="9">
        <v>428</v>
      </c>
      <c r="AU34" s="9">
        <v>437</v>
      </c>
      <c r="AV34" s="9">
        <v>446</v>
      </c>
    </row>
    <row r="35" spans="1:67" x14ac:dyDescent="0.25">
      <c r="A35" s="9" t="e">
        <f>A34+1</f>
        <v>#REF!</v>
      </c>
      <c r="B35" s="9">
        <f t="array" ref="B35">IF(C35="",0,IF(OR(C35=Country_Comparison!$S$19:$S$38),1,0))</f>
        <v>0</v>
      </c>
      <c r="C35" s="9" t="str">
        <f t="shared" si="11"/>
        <v>Algeria</v>
      </c>
      <c r="D35" s="6">
        <f t="shared" si="12"/>
        <v>402</v>
      </c>
      <c r="E35" s="6" t="e">
        <f>IF(COUNTIF(I35:XFD35,"&gt;"&amp;0)=0,,HLOOKUP(COUNTIF(I35:XFD35,"&gt;"&amp;0)-1,I$1:XFD35,A35+1,FALSE))</f>
        <v>#REF!</v>
      </c>
      <c r="F35" s="7" t="e">
        <f>IF(COUNTIF(I35:XFD35,"&gt;"&amp;0)=0,,HLOOKUP(COUNTIF(I35:XFD35,"&gt;"&amp;0)-MIN($F$1+1,COUNTIF(I35:XFD35,"&gt;"&amp;0)),I$1:XFD35,A35+1,FALSE))</f>
        <v>#REF!</v>
      </c>
      <c r="G35" s="8" t="e">
        <f t="shared" si="13"/>
        <v>#REF!</v>
      </c>
      <c r="H35" s="13" t="s">
        <v>75</v>
      </c>
      <c r="I35" s="9">
        <v>9</v>
      </c>
      <c r="J35" s="9">
        <v>11</v>
      </c>
      <c r="K35" s="9">
        <v>15</v>
      </c>
      <c r="L35" s="9">
        <v>17</v>
      </c>
      <c r="M35" s="9">
        <v>17</v>
      </c>
      <c r="N35" s="9">
        <v>19</v>
      </c>
      <c r="O35" s="9">
        <v>21</v>
      </c>
      <c r="P35" s="9">
        <v>25</v>
      </c>
      <c r="Q35" s="9">
        <v>26</v>
      </c>
      <c r="R35" s="9">
        <v>29</v>
      </c>
      <c r="S35" s="9">
        <v>31</v>
      </c>
      <c r="T35" s="9">
        <v>35</v>
      </c>
      <c r="U35" s="9">
        <v>44</v>
      </c>
      <c r="V35" s="9">
        <v>58</v>
      </c>
      <c r="W35" s="9">
        <v>86</v>
      </c>
      <c r="X35" s="9">
        <v>105</v>
      </c>
      <c r="Y35" s="9">
        <v>130</v>
      </c>
      <c r="Z35" s="9">
        <v>152</v>
      </c>
      <c r="AA35" s="9">
        <v>173</v>
      </c>
      <c r="AB35" s="9">
        <v>193</v>
      </c>
      <c r="AC35" s="9">
        <v>205</v>
      </c>
      <c r="AD35" s="9">
        <v>235</v>
      </c>
      <c r="AE35" s="9">
        <v>256</v>
      </c>
      <c r="AF35" s="9">
        <v>275</v>
      </c>
      <c r="AG35" s="9">
        <v>293</v>
      </c>
      <c r="AH35" s="9">
        <v>313</v>
      </c>
      <c r="AI35" s="9">
        <v>326</v>
      </c>
      <c r="AJ35" s="9">
        <v>336</v>
      </c>
      <c r="AK35" s="9">
        <v>348</v>
      </c>
      <c r="AL35" s="9">
        <v>364</v>
      </c>
      <c r="AM35" s="9">
        <v>367</v>
      </c>
      <c r="AN35" s="9">
        <v>375</v>
      </c>
      <c r="AO35" s="9">
        <v>384</v>
      </c>
      <c r="AP35" s="9">
        <v>392</v>
      </c>
      <c r="AQ35" s="9">
        <v>402</v>
      </c>
    </row>
    <row r="36" spans="1:67" x14ac:dyDescent="0.25">
      <c r="A36" s="9" t="e">
        <f>A35+1</f>
        <v>#REF!</v>
      </c>
      <c r="B36" s="9">
        <f t="array" ref="B36">IF(C36="",0,IF(OR(C36=Country_Comparison!$S$19:$S$38),1,0))</f>
        <v>0</v>
      </c>
      <c r="C36" s="9" t="str">
        <f t="shared" si="11"/>
        <v>Denmark</v>
      </c>
      <c r="D36" s="6">
        <f t="shared" si="12"/>
        <v>384</v>
      </c>
      <c r="E36" s="6" t="e">
        <f>IF(COUNTIF(I36:XFD36,"&gt;"&amp;0)=0,,HLOOKUP(COUNTIF(I36:XFD36,"&gt;"&amp;0)-1,I$1:XFD36,A36+1,FALSE))</f>
        <v>#REF!</v>
      </c>
      <c r="F36" s="7" t="e">
        <f>IF(COUNTIF(I36:XFD36,"&gt;"&amp;0)=0,,HLOOKUP(COUNTIF(I36:XFD36,"&gt;"&amp;0)-MIN($F$1+1,COUNTIF(I36:XFD36,"&gt;"&amp;0)),I$1:XFD36,A36+1,FALSE))</f>
        <v>#REF!</v>
      </c>
      <c r="G36" s="8" t="e">
        <f t="shared" si="13"/>
        <v>#REF!</v>
      </c>
      <c r="H36" s="13" t="s">
        <v>87</v>
      </c>
      <c r="I36" s="9">
        <v>9</v>
      </c>
      <c r="J36" s="9">
        <v>13</v>
      </c>
      <c r="K36" s="9">
        <v>13</v>
      </c>
      <c r="L36" s="9">
        <v>24</v>
      </c>
      <c r="M36" s="9">
        <v>32</v>
      </c>
      <c r="N36" s="9">
        <v>34</v>
      </c>
      <c r="O36" s="9">
        <v>41</v>
      </c>
      <c r="P36" s="9">
        <v>52</v>
      </c>
      <c r="Q36" s="9">
        <v>65</v>
      </c>
      <c r="R36" s="9">
        <v>72</v>
      </c>
      <c r="S36" s="9">
        <v>77</v>
      </c>
      <c r="T36" s="9">
        <v>90</v>
      </c>
      <c r="U36" s="9">
        <v>104</v>
      </c>
      <c r="V36" s="9">
        <v>123</v>
      </c>
      <c r="W36" s="9">
        <v>139</v>
      </c>
      <c r="X36" s="9">
        <v>161</v>
      </c>
      <c r="Y36" s="9">
        <v>179</v>
      </c>
      <c r="Z36" s="9">
        <v>187</v>
      </c>
      <c r="AA36" s="9">
        <v>203</v>
      </c>
      <c r="AB36" s="9">
        <v>218</v>
      </c>
      <c r="AC36" s="9">
        <v>237</v>
      </c>
      <c r="AD36" s="9">
        <v>247</v>
      </c>
      <c r="AE36" s="9">
        <v>260</v>
      </c>
      <c r="AF36" s="9">
        <v>273</v>
      </c>
      <c r="AG36" s="9">
        <v>285</v>
      </c>
      <c r="AH36" s="9">
        <v>299</v>
      </c>
      <c r="AI36" s="9">
        <v>309</v>
      </c>
      <c r="AJ36" s="9">
        <v>321</v>
      </c>
      <c r="AK36" s="9">
        <v>336</v>
      </c>
      <c r="AL36" s="9">
        <v>346</v>
      </c>
      <c r="AM36" s="9">
        <v>355</v>
      </c>
      <c r="AN36" s="9">
        <v>364</v>
      </c>
      <c r="AO36" s="9">
        <v>370</v>
      </c>
      <c r="AP36" s="9">
        <v>384</v>
      </c>
    </row>
    <row r="37" spans="1:67" x14ac:dyDescent="0.25">
      <c r="A37" s="9" t="e">
        <f>#REF!+1</f>
        <v>#REF!</v>
      </c>
      <c r="B37" s="9">
        <f t="array" ref="B37">IF(C37="",0,IF(OR(C37=Country_Comparison!$S$19:$S$38),1,0))</f>
        <v>0</v>
      </c>
      <c r="C37" s="9" t="str">
        <f t="shared" si="11"/>
        <v>Mexico</v>
      </c>
      <c r="D37" s="6">
        <f t="shared" si="12"/>
        <v>857</v>
      </c>
      <c r="E37" s="6" t="e">
        <f>IF(COUNTIF(I37:XFD37,"&gt;"&amp;0)=0,,HLOOKUP(COUNTIF(I37:XFD37,"&gt;"&amp;0)-1,I$1:XFD37,A37+1,FALSE))</f>
        <v>#REF!</v>
      </c>
      <c r="F37" s="7" t="e">
        <f>IF(COUNTIF(I37:XFD37,"&gt;"&amp;0)=0,,HLOOKUP(COUNTIF(I37:XFD37,"&gt;"&amp;0)-MIN($F$1+1,COUNTIF(I37:XFD37,"&gt;"&amp;0)),I$1:XFD37,A37+1,FALSE))</f>
        <v>#REF!</v>
      </c>
      <c r="G37" s="8" t="e">
        <f t="shared" si="13"/>
        <v>#REF!</v>
      </c>
      <c r="H37" s="13" t="s">
        <v>94</v>
      </c>
      <c r="I37" s="9">
        <v>8</v>
      </c>
      <c r="J37" s="9">
        <v>12</v>
      </c>
      <c r="K37" s="9">
        <v>16</v>
      </c>
      <c r="L37" s="9">
        <v>20</v>
      </c>
      <c r="M37" s="9">
        <v>28</v>
      </c>
      <c r="N37" s="9">
        <v>29</v>
      </c>
      <c r="O37" s="9">
        <v>37</v>
      </c>
      <c r="P37" s="9">
        <v>50</v>
      </c>
      <c r="Q37" s="9">
        <v>60</v>
      </c>
      <c r="R37" s="9">
        <v>79</v>
      </c>
      <c r="S37" s="9">
        <v>94</v>
      </c>
      <c r="T37" s="9">
        <v>125</v>
      </c>
      <c r="U37" s="9">
        <v>141</v>
      </c>
      <c r="V37" s="9">
        <v>174</v>
      </c>
      <c r="W37" s="9">
        <v>194</v>
      </c>
      <c r="X37" s="9">
        <v>233</v>
      </c>
      <c r="Y37" s="9">
        <v>273</v>
      </c>
      <c r="Z37" s="9">
        <v>296</v>
      </c>
      <c r="AA37" s="9">
        <v>332</v>
      </c>
      <c r="AB37" s="9">
        <v>406</v>
      </c>
      <c r="AC37" s="9">
        <v>449</v>
      </c>
      <c r="AD37" s="9">
        <v>486</v>
      </c>
      <c r="AE37" s="9">
        <v>546</v>
      </c>
      <c r="AF37" s="9">
        <v>650</v>
      </c>
      <c r="AG37" s="9">
        <v>686</v>
      </c>
      <c r="AH37" s="9">
        <v>712</v>
      </c>
      <c r="AI37" s="9">
        <v>857</v>
      </c>
    </row>
    <row r="38" spans="1:67" x14ac:dyDescent="0.25">
      <c r="A38" s="9" t="e">
        <f>A37+1</f>
        <v>#REF!</v>
      </c>
      <c r="B38" s="9">
        <f t="array" ref="B38">IF(C38="",0,IF(OR(C38=Country_Comparison!$S$19:$S$38),1,0))</f>
        <v>0</v>
      </c>
      <c r="C38" s="9" t="str">
        <f t="shared" si="11"/>
        <v>Poland</v>
      </c>
      <c r="D38" s="6">
        <f t="shared" si="12"/>
        <v>426</v>
      </c>
      <c r="E38" s="6" t="e">
        <f>IF(COUNTIF(I38:XFD38,"&gt;"&amp;0)=0,,HLOOKUP(COUNTIF(I38:XFD38,"&gt;"&amp;0)-1,I$1:XFD38,A38+1,FALSE))</f>
        <v>#REF!</v>
      </c>
      <c r="F38" s="7" t="e">
        <f>IF(COUNTIF(I38:XFD38,"&gt;"&amp;0)=0,,HLOOKUP(COUNTIF(I38:XFD38,"&gt;"&amp;0)-MIN($F$1+1,COUNTIF(I38:XFD38,"&gt;"&amp;0)),I$1:XFD38,A38+1,FALSE))</f>
        <v>#REF!</v>
      </c>
      <c r="G38" s="8" t="e">
        <f t="shared" si="13"/>
        <v>#REF!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  <c r="U38" s="9">
        <v>79</v>
      </c>
      <c r="V38" s="9">
        <v>94</v>
      </c>
      <c r="W38" s="9">
        <v>107</v>
      </c>
      <c r="X38" s="9">
        <v>129</v>
      </c>
      <c r="Y38" s="9">
        <v>159</v>
      </c>
      <c r="Z38" s="9">
        <v>174</v>
      </c>
      <c r="AA38" s="9">
        <v>181</v>
      </c>
      <c r="AB38" s="9">
        <v>208</v>
      </c>
      <c r="AC38" s="9">
        <v>232</v>
      </c>
      <c r="AD38" s="9">
        <v>245</v>
      </c>
      <c r="AE38" s="9">
        <v>263</v>
      </c>
      <c r="AF38" s="9">
        <v>286</v>
      </c>
      <c r="AG38" s="9">
        <v>314</v>
      </c>
      <c r="AH38" s="9">
        <v>332</v>
      </c>
      <c r="AI38" s="9">
        <v>347</v>
      </c>
      <c r="AJ38" s="9">
        <v>360</v>
      </c>
      <c r="AK38" s="9">
        <v>380</v>
      </c>
      <c r="AL38" s="9">
        <v>401</v>
      </c>
      <c r="AM38" s="9">
        <v>426</v>
      </c>
    </row>
    <row r="39" spans="1:67" x14ac:dyDescent="0.25">
      <c r="A39" s="9" t="e">
        <f>A38+1</f>
        <v>#REF!</v>
      </c>
      <c r="B39" s="9">
        <f t="array" ref="B39">IF(C39="",0,IF(OR(C39=Country_Comparison!$S$19:$S$38),1,0))</f>
        <v>0</v>
      </c>
      <c r="C39" s="9" t="str">
        <f t="shared" si="11"/>
        <v>Korea, South</v>
      </c>
      <c r="D39" s="6">
        <f t="shared" si="12"/>
        <v>238</v>
      </c>
      <c r="E39" s="6" t="e">
        <f>IF(COUNTIF(I39:XFD39,"&gt;"&amp;0)=0,,HLOOKUP(COUNTIF(I39:XFD39,"&gt;"&amp;0)-1,I$1:XFD39,A39+1,FALSE))</f>
        <v>#REF!</v>
      </c>
      <c r="F39" s="7" t="e">
        <f>IF(COUNTIF(I39:XFD39,"&gt;"&amp;0)=0,,HLOOKUP(COUNTIF(I39:XFD39,"&gt;"&amp;0)-MIN($F$1+1,COUNTIF(I39:XFD39,"&gt;"&amp;0)),I$1:XFD39,A39+1,FALSE))</f>
        <v>#REF!</v>
      </c>
      <c r="G39" s="8" t="e">
        <f t="shared" si="13"/>
        <v>#REF!</v>
      </c>
      <c r="H39" s="13" t="s">
        <v>339</v>
      </c>
      <c r="I39" s="9">
        <v>8</v>
      </c>
      <c r="J39" s="9">
        <v>10</v>
      </c>
      <c r="K39" s="9">
        <v>12</v>
      </c>
      <c r="L39" s="9">
        <v>13</v>
      </c>
      <c r="M39" s="9">
        <v>13</v>
      </c>
      <c r="N39" s="9">
        <v>16</v>
      </c>
      <c r="O39" s="9">
        <v>17</v>
      </c>
      <c r="P39" s="9">
        <v>28</v>
      </c>
      <c r="Q39" s="9">
        <v>28</v>
      </c>
      <c r="R39" s="9">
        <v>35</v>
      </c>
      <c r="S39" s="9">
        <v>35</v>
      </c>
      <c r="T39" s="9">
        <v>42</v>
      </c>
      <c r="U39" s="9">
        <v>44</v>
      </c>
      <c r="V39" s="9">
        <v>50</v>
      </c>
      <c r="W39" s="9">
        <v>53</v>
      </c>
      <c r="X39" s="9">
        <v>54</v>
      </c>
      <c r="Y39" s="9">
        <v>60</v>
      </c>
      <c r="Z39" s="9">
        <v>66</v>
      </c>
      <c r="AA39" s="9">
        <v>66</v>
      </c>
      <c r="AB39" s="9">
        <v>72</v>
      </c>
      <c r="AC39" s="9">
        <v>75</v>
      </c>
      <c r="AD39" s="9">
        <v>75</v>
      </c>
      <c r="AE39" s="9">
        <v>81</v>
      </c>
      <c r="AF39" s="9">
        <v>84</v>
      </c>
      <c r="AG39" s="9">
        <v>91</v>
      </c>
      <c r="AH39" s="9">
        <v>94</v>
      </c>
      <c r="AI39" s="9">
        <v>102</v>
      </c>
      <c r="AJ39" s="9">
        <v>111</v>
      </c>
      <c r="AK39" s="9">
        <v>111</v>
      </c>
      <c r="AL39" s="9">
        <v>120</v>
      </c>
      <c r="AM39" s="9">
        <v>126</v>
      </c>
      <c r="AN39" s="9">
        <v>131</v>
      </c>
      <c r="AO39" s="9">
        <v>139</v>
      </c>
      <c r="AP39" s="9">
        <v>144</v>
      </c>
      <c r="AQ39" s="9">
        <v>152</v>
      </c>
      <c r="AR39" s="9">
        <v>158</v>
      </c>
      <c r="AS39" s="9">
        <v>162</v>
      </c>
      <c r="AT39" s="9">
        <v>165</v>
      </c>
      <c r="AU39" s="9">
        <v>169</v>
      </c>
      <c r="AV39" s="9">
        <v>174</v>
      </c>
      <c r="AW39" s="9">
        <v>177</v>
      </c>
      <c r="AX39" s="9">
        <v>183</v>
      </c>
      <c r="AY39" s="9">
        <v>186</v>
      </c>
      <c r="AZ39" s="9">
        <v>192</v>
      </c>
      <c r="BA39" s="9">
        <v>200</v>
      </c>
      <c r="BB39" s="9">
        <v>204</v>
      </c>
      <c r="BC39" s="9">
        <v>208</v>
      </c>
      <c r="BD39" s="9">
        <v>211</v>
      </c>
      <c r="BE39" s="9">
        <v>214</v>
      </c>
      <c r="BF39" s="9">
        <v>217</v>
      </c>
      <c r="BG39" s="9">
        <v>222</v>
      </c>
      <c r="BH39" s="9">
        <v>225</v>
      </c>
      <c r="BI39" s="9">
        <v>229</v>
      </c>
      <c r="BJ39" s="9">
        <v>230</v>
      </c>
      <c r="BK39" s="9">
        <v>232</v>
      </c>
      <c r="BL39" s="9">
        <v>234</v>
      </c>
      <c r="BM39" s="9">
        <v>236</v>
      </c>
      <c r="BN39" s="9">
        <v>237</v>
      </c>
      <c r="BO39" s="9">
        <v>238</v>
      </c>
    </row>
    <row r="40" spans="1:67" x14ac:dyDescent="0.25">
      <c r="A40" s="9" t="e">
        <f>A39+1</f>
        <v>#REF!</v>
      </c>
      <c r="B40" s="9">
        <f t="array" ref="B40">IF(C40="",0,IF(OR(C40=Country_Comparison!$S$19:$S$38),1,0))</f>
        <v>0</v>
      </c>
      <c r="C40" s="9" t="str">
        <f t="shared" si="11"/>
        <v>Peru</v>
      </c>
      <c r="D40" s="6">
        <f t="shared" si="12"/>
        <v>530</v>
      </c>
      <c r="E40" s="6" t="e">
        <f>IF(COUNTIF(I40:XFD40,"&gt;"&amp;0)=0,,HLOOKUP(COUNTIF(I40:XFD40,"&gt;"&amp;0)-1,I$1:XFD40,A40+1,FALSE))</f>
        <v>#REF!</v>
      </c>
      <c r="F40" s="7" t="e">
        <f>IF(COUNTIF(I40:XFD40,"&gt;"&amp;0)=0,,HLOOKUP(COUNTIF(I40:XFD40,"&gt;"&amp;0)-MIN($F$1+1,COUNTIF(I40:XFD40,"&gt;"&amp;0)),I$1:XFD40,A40+1,FALSE))</f>
        <v>#REF!</v>
      </c>
      <c r="G40" s="8" t="e">
        <f t="shared" si="13"/>
        <v>#REF!</v>
      </c>
      <c r="H40" s="13" t="s">
        <v>160</v>
      </c>
      <c r="I40" s="9">
        <v>9</v>
      </c>
      <c r="J40" s="9">
        <v>9</v>
      </c>
      <c r="K40" s="9">
        <v>11</v>
      </c>
      <c r="L40" s="9">
        <v>16</v>
      </c>
      <c r="M40" s="9">
        <v>18</v>
      </c>
      <c r="N40" s="9">
        <v>24</v>
      </c>
      <c r="O40" s="9">
        <v>30</v>
      </c>
      <c r="P40" s="9">
        <v>38</v>
      </c>
      <c r="Q40" s="9">
        <v>55</v>
      </c>
      <c r="R40" s="9">
        <v>61</v>
      </c>
      <c r="S40" s="9">
        <v>73</v>
      </c>
      <c r="T40" s="9">
        <v>83</v>
      </c>
      <c r="U40" s="9">
        <v>92</v>
      </c>
      <c r="V40" s="9">
        <v>107</v>
      </c>
      <c r="W40" s="9">
        <v>121</v>
      </c>
      <c r="X40" s="9">
        <v>138</v>
      </c>
      <c r="Y40" s="9">
        <v>169</v>
      </c>
      <c r="Z40" s="9">
        <v>181</v>
      </c>
      <c r="AA40" s="9">
        <v>193</v>
      </c>
      <c r="AB40" s="9">
        <v>216</v>
      </c>
      <c r="AC40" s="9">
        <v>230</v>
      </c>
      <c r="AD40" s="9">
        <v>254</v>
      </c>
      <c r="AE40" s="9">
        <v>274</v>
      </c>
      <c r="AF40" s="9">
        <v>300</v>
      </c>
      <c r="AG40" s="9">
        <v>348</v>
      </c>
      <c r="AH40" s="9">
        <v>400</v>
      </c>
      <c r="AI40" s="9">
        <v>445</v>
      </c>
      <c r="AJ40" s="9">
        <v>484</v>
      </c>
      <c r="AK40" s="9">
        <v>530</v>
      </c>
    </row>
    <row r="41" spans="1:67" x14ac:dyDescent="0.25">
      <c r="A41" s="9" t="e">
        <f>#REF!+1</f>
        <v>#REF!</v>
      </c>
      <c r="B41" s="9">
        <f t="array" ref="B41">IF(C41="",0,IF(OR(C41=Country_Comparison!$S$19:$S$38),1,0))</f>
        <v>0</v>
      </c>
      <c r="C41" s="9" t="str">
        <f t="shared" si="11"/>
        <v>Dominican Republic</v>
      </c>
      <c r="D41" s="6">
        <f t="shared" si="12"/>
        <v>260</v>
      </c>
      <c r="E41" s="6" t="e">
        <f>IF(COUNTIF(I41:XFD41,"&gt;"&amp;0)=0,,HLOOKUP(COUNTIF(I41:XFD41,"&gt;"&amp;0)-1,I$1:XFD41,A41+1,FALSE))</f>
        <v>#REF!</v>
      </c>
      <c r="F41" s="7" t="e">
        <f>IF(COUNTIF(I41:XFD41,"&gt;"&amp;0)=0,,HLOOKUP(COUNTIF(I41:XFD41,"&gt;"&amp;0)-MIN($F$1+1,COUNTIF(I41:XFD41,"&gt;"&amp;0)),I$1:XFD41,A41+1,FALSE))</f>
        <v>#REF!</v>
      </c>
      <c r="G41" s="8" t="e">
        <f t="shared" si="13"/>
        <v>#REF!</v>
      </c>
      <c r="H41" s="13" t="s">
        <v>106</v>
      </c>
      <c r="I41" s="9">
        <v>10</v>
      </c>
      <c r="J41" s="9">
        <v>10</v>
      </c>
      <c r="K41" s="9">
        <v>20</v>
      </c>
      <c r="L41" s="9">
        <v>28</v>
      </c>
      <c r="M41" s="9">
        <v>39</v>
      </c>
      <c r="N41" s="9">
        <v>42</v>
      </c>
      <c r="O41" s="9">
        <v>51</v>
      </c>
      <c r="P41" s="9">
        <v>57</v>
      </c>
      <c r="Q41" s="9">
        <v>60</v>
      </c>
      <c r="R41" s="9">
        <v>68</v>
      </c>
      <c r="S41" s="9">
        <v>68</v>
      </c>
      <c r="T41" s="9">
        <v>82</v>
      </c>
      <c r="U41" s="9">
        <v>86</v>
      </c>
      <c r="V41" s="9">
        <v>98</v>
      </c>
      <c r="W41" s="9">
        <v>108</v>
      </c>
      <c r="X41" s="9">
        <v>118</v>
      </c>
      <c r="Y41" s="9">
        <v>126</v>
      </c>
      <c r="Z41" s="9">
        <v>135</v>
      </c>
      <c r="AA41" s="9">
        <v>173</v>
      </c>
      <c r="AB41" s="9">
        <v>177</v>
      </c>
      <c r="AC41" s="9">
        <v>183</v>
      </c>
      <c r="AD41" s="9">
        <v>189</v>
      </c>
      <c r="AE41" s="9">
        <v>196</v>
      </c>
      <c r="AF41" s="9">
        <v>200</v>
      </c>
      <c r="AG41" s="9">
        <v>217</v>
      </c>
      <c r="AH41" s="9">
        <v>226</v>
      </c>
      <c r="AI41" s="9">
        <v>235</v>
      </c>
      <c r="AJ41" s="9">
        <v>245</v>
      </c>
      <c r="AK41" s="9">
        <v>260</v>
      </c>
    </row>
    <row r="42" spans="1:67" x14ac:dyDescent="0.25">
      <c r="A42" s="9" t="e">
        <f>A41+1</f>
        <v>#REF!</v>
      </c>
      <c r="B42" s="9">
        <f t="array" ref="B42">IF(C42="",0,IF(OR(C42=Country_Comparison!$S$19:$S$38),1,0))</f>
        <v>0</v>
      </c>
      <c r="C42" s="9" t="str">
        <f t="shared" si="11"/>
        <v>Egypt</v>
      </c>
      <c r="D42" s="6">
        <f t="shared" si="12"/>
        <v>276</v>
      </c>
      <c r="E42" s="6" t="e">
        <f>IF(COUNTIF(I42:XFD42,"&gt;"&amp;0)=0,,HLOOKUP(COUNTIF(I42:XFD42,"&gt;"&amp;0)-1,I$1:XFD42,A42+1,FALSE))</f>
        <v>#REF!</v>
      </c>
      <c r="F42" s="7" t="e">
        <f>IF(COUNTIF(I42:XFD42,"&gt;"&amp;0)=0,,HLOOKUP(COUNTIF(I42:XFD42,"&gt;"&amp;0)-MIN($F$1+1,COUNTIF(I42:XFD42,"&gt;"&amp;0)),I$1:XFD42,A42+1,FALSE))</f>
        <v>#REF!</v>
      </c>
      <c r="G42" s="8" t="e">
        <f t="shared" si="13"/>
        <v>#REF!</v>
      </c>
      <c r="H42" s="13" t="s">
        <v>65</v>
      </c>
      <c r="I42" s="9">
        <v>8</v>
      </c>
      <c r="J42" s="9">
        <v>10</v>
      </c>
      <c r="K42" s="9">
        <v>14</v>
      </c>
      <c r="L42" s="9">
        <v>19</v>
      </c>
      <c r="M42" s="9">
        <v>20</v>
      </c>
      <c r="N42" s="9">
        <v>21</v>
      </c>
      <c r="O42" s="9">
        <v>24</v>
      </c>
      <c r="P42" s="9">
        <v>30</v>
      </c>
      <c r="Q42" s="9">
        <v>36</v>
      </c>
      <c r="R42" s="9">
        <v>40</v>
      </c>
      <c r="S42" s="9">
        <v>41</v>
      </c>
      <c r="T42" s="9">
        <v>46</v>
      </c>
      <c r="U42" s="9">
        <v>52</v>
      </c>
      <c r="V42" s="9">
        <v>58</v>
      </c>
      <c r="W42" s="9">
        <v>66</v>
      </c>
      <c r="X42" s="9">
        <v>71</v>
      </c>
      <c r="Y42" s="9">
        <v>78</v>
      </c>
      <c r="Z42" s="9">
        <v>85</v>
      </c>
      <c r="AA42" s="9">
        <v>94</v>
      </c>
      <c r="AB42" s="9">
        <v>103</v>
      </c>
      <c r="AC42" s="9">
        <v>118</v>
      </c>
      <c r="AD42" s="9">
        <v>135</v>
      </c>
      <c r="AE42" s="9">
        <v>146</v>
      </c>
      <c r="AF42" s="9">
        <v>159</v>
      </c>
      <c r="AG42" s="9">
        <v>164</v>
      </c>
      <c r="AH42" s="9">
        <v>178</v>
      </c>
      <c r="AI42" s="9">
        <v>183</v>
      </c>
      <c r="AJ42" s="9">
        <v>196</v>
      </c>
      <c r="AK42" s="9">
        <v>205</v>
      </c>
      <c r="AL42" s="9">
        <v>224</v>
      </c>
      <c r="AM42" s="9">
        <v>239</v>
      </c>
      <c r="AN42" s="9">
        <v>250</v>
      </c>
      <c r="AO42" s="9">
        <v>264</v>
      </c>
      <c r="AP42" s="9">
        <v>276</v>
      </c>
    </row>
    <row r="43" spans="1:67" x14ac:dyDescent="0.25">
      <c r="A43" s="9" t="e">
        <f>A42+1</f>
        <v>#REF!</v>
      </c>
      <c r="B43" s="9">
        <f t="array" ref="B43">IF(C43="",0,IF(OR(C43=Country_Comparison!$S$19:$S$38),1,0))</f>
        <v>0</v>
      </c>
      <c r="C43" s="9" t="str">
        <f t="shared" si="11"/>
        <v>Czechia</v>
      </c>
      <c r="D43" s="6">
        <f t="shared" si="12"/>
        <v>208</v>
      </c>
      <c r="E43" s="6" t="e">
        <f>IF(COUNTIF(I43:XFD43,"&gt;"&amp;0)=0,,HLOOKUP(COUNTIF(I43:XFD43,"&gt;"&amp;0)-1,I$1:XFD43,A43+1,FALSE))</f>
        <v>#REF!</v>
      </c>
      <c r="F43" s="7" t="e">
        <f>IF(COUNTIF(I43:XFD43,"&gt;"&amp;0)=0,,HLOOKUP(COUNTIF(I43:XFD43,"&gt;"&amp;0)-MIN($F$1+1,COUNTIF(I43:XFD43,"&gt;"&amp;0)),I$1:XFD43,A43+1,FALSE))</f>
        <v>#REF!</v>
      </c>
      <c r="G43" s="8" t="e">
        <f t="shared" si="13"/>
        <v>#REF!</v>
      </c>
      <c r="H43" s="13" t="s">
        <v>341</v>
      </c>
      <c r="I43" s="9">
        <v>9</v>
      </c>
      <c r="J43" s="9">
        <v>9</v>
      </c>
      <c r="K43" s="9">
        <v>11</v>
      </c>
      <c r="L43" s="9">
        <v>16</v>
      </c>
      <c r="M43" s="9">
        <v>23</v>
      </c>
      <c r="N43" s="9">
        <v>31</v>
      </c>
      <c r="O43" s="9">
        <v>39</v>
      </c>
      <c r="P43" s="9">
        <v>44</v>
      </c>
      <c r="Q43" s="9">
        <v>53</v>
      </c>
      <c r="R43" s="9">
        <v>59</v>
      </c>
      <c r="S43" s="9">
        <v>67</v>
      </c>
      <c r="T43" s="9">
        <v>78</v>
      </c>
      <c r="U43" s="9">
        <v>88</v>
      </c>
      <c r="V43" s="9">
        <v>99</v>
      </c>
      <c r="W43" s="9">
        <v>112</v>
      </c>
      <c r="X43" s="9">
        <v>119</v>
      </c>
      <c r="Y43" s="9">
        <v>129</v>
      </c>
      <c r="Z43" s="9">
        <v>138</v>
      </c>
      <c r="AA43" s="9">
        <v>143</v>
      </c>
      <c r="AB43" s="9">
        <v>161</v>
      </c>
      <c r="AC43" s="9">
        <v>166</v>
      </c>
      <c r="AD43" s="9">
        <v>169</v>
      </c>
      <c r="AE43" s="9">
        <v>173</v>
      </c>
      <c r="AF43" s="9">
        <v>181</v>
      </c>
      <c r="AG43" s="9">
        <v>186</v>
      </c>
      <c r="AH43" s="9">
        <v>194</v>
      </c>
      <c r="AI43" s="9">
        <v>201</v>
      </c>
      <c r="AJ43" s="9">
        <v>208</v>
      </c>
    </row>
    <row r="44" spans="1:67" x14ac:dyDescent="0.25">
      <c r="A44" s="9" t="e">
        <f>#REF!+1</f>
        <v>#REF!</v>
      </c>
      <c r="B44" s="9">
        <f t="array" ref="B44">IF(C44="",0,IF(OR(C44=Country_Comparison!$S$19:$S$38),1,0))</f>
        <v>0</v>
      </c>
      <c r="C44" s="9" t="str">
        <f t="shared" si="11"/>
        <v>Russia</v>
      </c>
      <c r="D44" s="6">
        <f t="shared" si="12"/>
        <v>513</v>
      </c>
      <c r="E44" s="6" t="e">
        <f>IF(COUNTIF(I44:XFD44,"&gt;"&amp;0)=0,,HLOOKUP(COUNTIF(I44:XFD44,"&gt;"&amp;0)-1,I$1:XFD44,A44+1,FALSE))</f>
        <v>#REF!</v>
      </c>
      <c r="F44" s="7" t="e">
        <f>IF(COUNTIF(I44:XFD44,"&gt;"&amp;0)=0,,HLOOKUP(COUNTIF(I44:XFD44,"&gt;"&amp;0)-MIN($F$1+1,COUNTIF(I44:XFD44,"&gt;"&amp;0)),I$1:XFD44,A44+1,FALSE))</f>
        <v>#REF!</v>
      </c>
      <c r="G44" s="8" t="e">
        <f t="shared" si="13"/>
        <v>#REF!</v>
      </c>
      <c r="H44" s="13" t="s">
        <v>344</v>
      </c>
      <c r="I44" s="9">
        <v>8</v>
      </c>
      <c r="J44" s="9">
        <v>9</v>
      </c>
      <c r="K44" s="9">
        <v>17</v>
      </c>
      <c r="L44" s="9">
        <v>24</v>
      </c>
      <c r="M44" s="9">
        <v>30</v>
      </c>
      <c r="N44" s="9">
        <v>34</v>
      </c>
      <c r="O44" s="9">
        <v>43</v>
      </c>
      <c r="P44" s="9">
        <v>45</v>
      </c>
      <c r="Q44" s="9">
        <v>47</v>
      </c>
      <c r="R44" s="9">
        <v>58</v>
      </c>
      <c r="S44" s="9">
        <v>63</v>
      </c>
      <c r="T44" s="9">
        <v>76</v>
      </c>
      <c r="U44" s="9">
        <v>94</v>
      </c>
      <c r="V44" s="9">
        <v>106</v>
      </c>
      <c r="W44" s="9">
        <v>130</v>
      </c>
      <c r="X44" s="9">
        <v>148</v>
      </c>
      <c r="Y44" s="9">
        <v>170</v>
      </c>
      <c r="Z44" s="9">
        <v>198</v>
      </c>
      <c r="AA44" s="9">
        <v>232</v>
      </c>
      <c r="AB44" s="9">
        <v>273</v>
      </c>
      <c r="AC44" s="9">
        <v>313</v>
      </c>
      <c r="AD44" s="9">
        <v>361</v>
      </c>
      <c r="AE44" s="9">
        <v>405</v>
      </c>
      <c r="AF44" s="9">
        <v>456</v>
      </c>
      <c r="AG44" s="9">
        <v>513</v>
      </c>
    </row>
    <row r="45" spans="1:67" x14ac:dyDescent="0.25">
      <c r="A45" s="9" t="e">
        <f>A44+1</f>
        <v>#REF!</v>
      </c>
      <c r="B45" s="9">
        <f t="array" ref="B45">IF(C45="",0,IF(OR(C45=Country_Comparison!$S$19:$S$38),1,0))</f>
        <v>0</v>
      </c>
      <c r="C45" s="9" t="str">
        <f t="shared" si="11"/>
        <v>Norway</v>
      </c>
      <c r="D45" s="6">
        <f t="shared" si="12"/>
        <v>187</v>
      </c>
      <c r="E45" s="6" t="e">
        <f>IF(COUNTIF(I45:XFD45,"&gt;"&amp;0)=0,,HLOOKUP(COUNTIF(I45:XFD45,"&gt;"&amp;0)-1,I$1:XFD45,A45+1,FALSE))</f>
        <v>#REF!</v>
      </c>
      <c r="F45" s="7" t="e">
        <f>IF(COUNTIF(I45:XFD45,"&gt;"&amp;0)=0,,HLOOKUP(COUNTIF(I45:XFD45,"&gt;"&amp;0)-MIN($F$1+1,COUNTIF(I45:XFD45,"&gt;"&amp;0)),I$1:XFD45,A45+1,FALSE))</f>
        <v>#REF!</v>
      </c>
      <c r="G45" s="8" t="e">
        <f t="shared" si="13"/>
        <v>#REF!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  <c r="P45" s="9">
        <v>32</v>
      </c>
      <c r="Q45" s="9">
        <v>39</v>
      </c>
      <c r="R45" s="9">
        <v>44</v>
      </c>
      <c r="S45" s="9">
        <v>50</v>
      </c>
      <c r="T45" s="9">
        <v>59</v>
      </c>
      <c r="U45" s="9">
        <v>62</v>
      </c>
      <c r="V45" s="9">
        <v>71</v>
      </c>
      <c r="W45" s="9">
        <v>76</v>
      </c>
      <c r="X45" s="9">
        <v>89</v>
      </c>
      <c r="Y45" s="9">
        <v>101</v>
      </c>
      <c r="Z45" s="9">
        <v>108</v>
      </c>
      <c r="AA45" s="9">
        <v>113</v>
      </c>
      <c r="AB45" s="9">
        <v>119</v>
      </c>
      <c r="AC45" s="9">
        <v>128</v>
      </c>
      <c r="AD45" s="9">
        <v>134</v>
      </c>
      <c r="AE45" s="9">
        <v>139</v>
      </c>
      <c r="AF45" s="9">
        <v>150</v>
      </c>
      <c r="AG45" s="9">
        <v>152</v>
      </c>
      <c r="AH45" s="9">
        <v>161</v>
      </c>
      <c r="AI45" s="9">
        <v>164</v>
      </c>
      <c r="AJ45" s="9">
        <v>165</v>
      </c>
      <c r="AK45" s="9">
        <v>181</v>
      </c>
      <c r="AL45" s="9">
        <v>182</v>
      </c>
      <c r="AM45" s="9">
        <v>187</v>
      </c>
    </row>
    <row r="46" spans="1:67" x14ac:dyDescent="0.25">
      <c r="A46" s="9" t="e">
        <f>A45+1</f>
        <v>#REF!</v>
      </c>
      <c r="B46" s="9">
        <f t="array" ref="B46">IF(C46="",0,IF(OR(C46=Country_Comparison!$S$19:$S$38),1,0))</f>
        <v>0</v>
      </c>
      <c r="C46" s="9" t="str">
        <f t="shared" si="11"/>
        <v>Morocco</v>
      </c>
      <c r="D46" s="6">
        <f t="shared" si="12"/>
        <v>149</v>
      </c>
      <c r="E46" s="6" t="e">
        <f>IF(COUNTIF(I46:XFD46,"&gt;"&amp;0)=0,,HLOOKUP(COUNTIF(I46:XFD46,"&gt;"&amp;0)-1,I$1:XFD46,A46+1,FALSE))</f>
        <v>#REF!</v>
      </c>
      <c r="F46" s="7" t="e">
        <f>IF(COUNTIF(I46:XFD46,"&gt;"&amp;0)=0,,HLOOKUP(COUNTIF(I46:XFD46,"&gt;"&amp;0)-MIN($F$1+1,COUNTIF(I46:XFD46,"&gt;"&amp;0)),I$1:XFD46,A46+1,FALSE))</f>
        <v>#REF!</v>
      </c>
      <c r="G46" s="8" t="e">
        <f t="shared" si="13"/>
        <v>#REF!</v>
      </c>
      <c r="H46" s="13" t="s">
        <v>112</v>
      </c>
      <c r="I46" s="9">
        <v>11</v>
      </c>
      <c r="J46" s="9">
        <v>23</v>
      </c>
      <c r="K46" s="9">
        <v>25</v>
      </c>
      <c r="L46" s="9">
        <v>26</v>
      </c>
      <c r="M46" s="9">
        <v>33</v>
      </c>
      <c r="N46" s="9">
        <v>36</v>
      </c>
      <c r="O46" s="9">
        <v>39</v>
      </c>
      <c r="P46" s="9">
        <v>44</v>
      </c>
      <c r="Q46" s="9">
        <v>48</v>
      </c>
      <c r="R46" s="9">
        <v>59</v>
      </c>
      <c r="S46" s="9">
        <v>70</v>
      </c>
      <c r="T46" s="9">
        <v>80</v>
      </c>
      <c r="U46" s="9">
        <v>90</v>
      </c>
      <c r="V46" s="9">
        <v>93</v>
      </c>
      <c r="W46" s="9">
        <v>97</v>
      </c>
      <c r="X46" s="9">
        <v>107</v>
      </c>
      <c r="Y46" s="9">
        <v>111</v>
      </c>
      <c r="Z46" s="9">
        <v>118</v>
      </c>
      <c r="AA46" s="9">
        <v>126</v>
      </c>
      <c r="AB46" s="9">
        <v>126</v>
      </c>
      <c r="AC46" s="9">
        <v>127</v>
      </c>
      <c r="AD46" s="9">
        <v>130</v>
      </c>
      <c r="AE46" s="9">
        <v>135</v>
      </c>
      <c r="AF46" s="9">
        <v>137</v>
      </c>
      <c r="AG46" s="9">
        <v>141</v>
      </c>
      <c r="AH46" s="9">
        <v>143</v>
      </c>
      <c r="AI46" s="9">
        <v>145</v>
      </c>
      <c r="AJ46" s="9">
        <v>149</v>
      </c>
    </row>
    <row r="47" spans="1:67" x14ac:dyDescent="0.25">
      <c r="A47" s="9" t="e">
        <f>A46+1</f>
        <v>#REF!</v>
      </c>
      <c r="B47" s="9">
        <f t="array" ref="B47">IF(C47="",0,IF(OR(C47=Country_Comparison!$S$19:$S$38),1,0))</f>
        <v>0</v>
      </c>
      <c r="C47" s="9" t="str">
        <f t="shared" si="11"/>
        <v>Colombia</v>
      </c>
      <c r="D47" s="6">
        <f t="shared" si="12"/>
        <v>206</v>
      </c>
      <c r="E47" s="6" t="e">
        <f>IF(COUNTIF(I47:XFD47,"&gt;"&amp;0)=0,,HLOOKUP(COUNTIF(I47:XFD47,"&gt;"&amp;0)-1,I$1:XFD47,A47+1,FALSE))</f>
        <v>#REF!</v>
      </c>
      <c r="F47" s="7" t="e">
        <f>IF(COUNTIF(I47:XFD47,"&gt;"&amp;0)=0,,HLOOKUP(COUNTIF(I47:XFD47,"&gt;"&amp;0)-MIN($F$1+1,COUNTIF(I47:XFD47,"&gt;"&amp;0)),I$1:XFD47,A47+1,FALSE))</f>
        <v>#REF!</v>
      </c>
      <c r="G47" s="8" t="e">
        <f t="shared" si="13"/>
        <v>#REF!</v>
      </c>
      <c r="H47" s="13" t="s">
        <v>158</v>
      </c>
      <c r="I47" s="9">
        <v>10</v>
      </c>
      <c r="J47" s="9">
        <v>12</v>
      </c>
      <c r="K47" s="9">
        <v>16</v>
      </c>
      <c r="L47" s="9">
        <v>17</v>
      </c>
      <c r="M47" s="9">
        <v>19</v>
      </c>
      <c r="N47" s="9">
        <v>25</v>
      </c>
      <c r="O47" s="9">
        <v>32</v>
      </c>
      <c r="P47" s="9">
        <v>35</v>
      </c>
      <c r="Q47" s="9">
        <v>46</v>
      </c>
      <c r="R47" s="9">
        <v>50</v>
      </c>
      <c r="S47" s="9">
        <v>54</v>
      </c>
      <c r="T47" s="9">
        <v>69</v>
      </c>
      <c r="U47" s="9">
        <v>80</v>
      </c>
      <c r="V47" s="9">
        <v>100</v>
      </c>
      <c r="W47" s="9">
        <v>109</v>
      </c>
      <c r="X47" s="9">
        <v>112</v>
      </c>
      <c r="Y47" s="9">
        <v>127</v>
      </c>
      <c r="Z47" s="9">
        <v>131</v>
      </c>
      <c r="AA47" s="9">
        <v>144</v>
      </c>
      <c r="AB47" s="9">
        <v>153</v>
      </c>
      <c r="AC47" s="9">
        <v>153</v>
      </c>
      <c r="AD47" s="9">
        <v>179</v>
      </c>
      <c r="AE47" s="9">
        <v>189</v>
      </c>
      <c r="AF47" s="9">
        <v>196</v>
      </c>
      <c r="AG47" s="9">
        <v>206</v>
      </c>
    </row>
    <row r="48" spans="1:67" x14ac:dyDescent="0.25">
      <c r="A48" s="9" t="e">
        <f>A47+1</f>
        <v>#REF!</v>
      </c>
      <c r="B48" s="9">
        <f t="array" ref="B48">IF(C48="",0,IF(OR(C48=Country_Comparison!$S$19:$S$38),1,0))</f>
        <v>0</v>
      </c>
      <c r="C48" s="9" t="str">
        <f t="shared" si="11"/>
        <v>Japan</v>
      </c>
      <c r="D48" s="6">
        <f t="shared" si="12"/>
        <v>281</v>
      </c>
      <c r="E48" s="6" t="e">
        <f>IF(COUNTIF(I48:XFD48,"&gt;"&amp;0)=0,,HLOOKUP(COUNTIF(I48:XFD48,"&gt;"&amp;0)-1,I$1:XFD48,A48+1,FALSE))</f>
        <v>#REF!</v>
      </c>
      <c r="F48" s="7" t="e">
        <f>IF(COUNTIF(I48:XFD48,"&gt;"&amp;0)=0,,HLOOKUP(COUNTIF(I48:XFD48,"&gt;"&amp;0)-MIN($F$1+1,COUNTIF(I48:XFD48,"&gt;"&amp;0)),I$1:XFD48,A48+1,FALSE))</f>
        <v>#REF!</v>
      </c>
      <c r="G48" s="8" t="e">
        <f t="shared" si="13"/>
        <v>#REF!</v>
      </c>
      <c r="H48" s="13" t="s">
        <v>36</v>
      </c>
      <c r="I48" s="9">
        <v>10</v>
      </c>
      <c r="J48" s="9">
        <v>10</v>
      </c>
      <c r="K48" s="9">
        <v>15</v>
      </c>
      <c r="L48" s="9">
        <v>16</v>
      </c>
      <c r="M48" s="9">
        <v>19</v>
      </c>
      <c r="N48" s="9">
        <v>22</v>
      </c>
      <c r="O48" s="9">
        <v>22</v>
      </c>
      <c r="P48" s="9">
        <v>27</v>
      </c>
      <c r="Q48" s="9">
        <v>29</v>
      </c>
      <c r="R48" s="9">
        <v>29</v>
      </c>
      <c r="S48" s="9">
        <v>29</v>
      </c>
      <c r="T48" s="9">
        <v>33</v>
      </c>
      <c r="U48" s="9">
        <v>35</v>
      </c>
      <c r="V48" s="9">
        <v>41</v>
      </c>
      <c r="W48" s="9">
        <v>42</v>
      </c>
      <c r="X48" s="9">
        <v>43</v>
      </c>
      <c r="Y48" s="9">
        <v>45</v>
      </c>
      <c r="Z48" s="9">
        <v>47</v>
      </c>
      <c r="AA48" s="9">
        <v>49</v>
      </c>
      <c r="AB48" s="9">
        <v>52</v>
      </c>
      <c r="AC48" s="9">
        <v>54</v>
      </c>
      <c r="AD48" s="9">
        <v>54</v>
      </c>
      <c r="AE48" s="9">
        <v>56</v>
      </c>
      <c r="AF48" s="9">
        <v>57</v>
      </c>
      <c r="AG48" s="9">
        <v>62</v>
      </c>
      <c r="AH48" s="9">
        <v>63</v>
      </c>
      <c r="AI48" s="9">
        <v>77</v>
      </c>
      <c r="AJ48" s="9">
        <v>77</v>
      </c>
      <c r="AK48" s="9">
        <v>85</v>
      </c>
      <c r="AL48" s="9">
        <v>92</v>
      </c>
      <c r="AM48" s="9">
        <v>93</v>
      </c>
      <c r="AN48" s="9">
        <v>94</v>
      </c>
      <c r="AO48" s="9">
        <v>99</v>
      </c>
      <c r="AP48" s="9">
        <v>99</v>
      </c>
      <c r="AQ48" s="9">
        <v>108</v>
      </c>
      <c r="AR48" s="9">
        <v>123</v>
      </c>
      <c r="AS48" s="9">
        <v>143</v>
      </c>
      <c r="AT48" s="9">
        <v>146</v>
      </c>
      <c r="AU48" s="9">
        <v>178</v>
      </c>
      <c r="AV48" s="9">
        <v>190</v>
      </c>
      <c r="AW48" s="9">
        <v>222</v>
      </c>
      <c r="AX48" s="9">
        <v>236</v>
      </c>
      <c r="AY48" s="9">
        <v>236</v>
      </c>
      <c r="AZ48" s="9">
        <v>263</v>
      </c>
      <c r="BA48" s="9">
        <v>281</v>
      </c>
    </row>
    <row r="49" spans="1:50" x14ac:dyDescent="0.25">
      <c r="A49" s="9" t="e">
        <f>#REF!+1</f>
        <v>#REF!</v>
      </c>
      <c r="B49" s="9">
        <f t="array" ref="B49">IF(C49="",0,IF(OR(C49=Country_Comparison!$S$19:$S$38),1,0))</f>
        <v>0</v>
      </c>
      <c r="C49" s="9" t="str">
        <f t="shared" si="11"/>
        <v>Israel</v>
      </c>
      <c r="D49" s="6">
        <f t="shared" si="12"/>
        <v>189</v>
      </c>
      <c r="E49" s="6" t="e">
        <f>IF(COUNTIF(I49:XFD49,"&gt;"&amp;0)=0,,HLOOKUP(COUNTIF(I49:XFD49,"&gt;"&amp;0)-1,I$1:XFD49,A49+1,FALSE))</f>
        <v>#REF!</v>
      </c>
      <c r="F49" s="7" t="e">
        <f>IF(COUNTIF(I49:XFD49,"&gt;"&amp;0)=0,,HLOOKUP(COUNTIF(I49:XFD49,"&gt;"&amp;0)-MIN($F$1+1,COUNTIF(I49:XFD49,"&gt;"&amp;0)),I$1:XFD49,A49+1,FALSE))</f>
        <v>#REF!</v>
      </c>
      <c r="G49" s="8" t="e">
        <f t="shared" si="13"/>
        <v>#REF!</v>
      </c>
      <c r="H49" s="13" t="s">
        <v>79</v>
      </c>
      <c r="I49" s="9">
        <v>8</v>
      </c>
      <c r="J49" s="9">
        <v>12</v>
      </c>
      <c r="K49" s="9">
        <v>12</v>
      </c>
      <c r="L49" s="9">
        <v>15</v>
      </c>
      <c r="M49" s="9">
        <v>16</v>
      </c>
      <c r="N49" s="9">
        <v>20</v>
      </c>
      <c r="O49" s="9">
        <v>26</v>
      </c>
      <c r="P49" s="9">
        <v>36</v>
      </c>
      <c r="Q49" s="9">
        <v>40</v>
      </c>
      <c r="R49" s="9">
        <v>44</v>
      </c>
      <c r="S49" s="9">
        <v>49</v>
      </c>
      <c r="T49" s="9">
        <v>57</v>
      </c>
      <c r="U49" s="9">
        <v>65</v>
      </c>
      <c r="V49" s="9">
        <v>73</v>
      </c>
      <c r="W49" s="9">
        <v>86</v>
      </c>
      <c r="X49" s="9">
        <v>95</v>
      </c>
      <c r="Y49" s="9">
        <v>101</v>
      </c>
      <c r="Z49" s="9">
        <v>103</v>
      </c>
      <c r="AA49" s="9">
        <v>116</v>
      </c>
      <c r="AB49" s="9">
        <v>123</v>
      </c>
      <c r="AC49" s="9">
        <v>130</v>
      </c>
      <c r="AD49" s="9">
        <v>142</v>
      </c>
      <c r="AE49" s="9">
        <v>151</v>
      </c>
      <c r="AF49" s="9">
        <v>164</v>
      </c>
      <c r="AG49" s="9">
        <v>172</v>
      </c>
      <c r="AH49" s="9">
        <v>177</v>
      </c>
      <c r="AI49" s="9">
        <v>184</v>
      </c>
      <c r="AJ49" s="9">
        <v>189</v>
      </c>
    </row>
    <row r="50" spans="1:50" x14ac:dyDescent="0.25">
      <c r="A50" s="9" t="e">
        <f>#REF!+1</f>
        <v>#REF!</v>
      </c>
      <c r="B50" s="9">
        <f t="array" ref="B50">IF(C50="",0,IF(OR(C50=Country_Comparison!$S$19:$S$38),1,0))</f>
        <v>0</v>
      </c>
      <c r="C50" s="9" t="str">
        <f t="shared" si="11"/>
        <v>Hungary</v>
      </c>
      <c r="D50" s="6">
        <f t="shared" si="12"/>
        <v>225</v>
      </c>
      <c r="E50" s="6" t="e">
        <f>IF(COUNTIF(I50:XFD50,"&gt;"&amp;0)=0,,HLOOKUP(COUNTIF(I50:XFD50,"&gt;"&amp;0)-1,I$1:XFD50,A50+1,FALSE))</f>
        <v>#REF!</v>
      </c>
      <c r="F50" s="7" t="e">
        <f>IF(COUNTIF(I50:XFD50,"&gt;"&amp;0)=0,,HLOOKUP(COUNTIF(I50:XFD50,"&gt;"&amp;0)-MIN($F$1+1,COUNTIF(I50:XFD50,"&gt;"&amp;0)),I$1:XFD50,A50+1,FALSE))</f>
        <v>#REF!</v>
      </c>
      <c r="G50" s="8" t="e">
        <f t="shared" si="13"/>
        <v>#REF!</v>
      </c>
      <c r="H50" s="13" t="s">
        <v>132</v>
      </c>
      <c r="I50" s="9">
        <v>9</v>
      </c>
      <c r="J50" s="9">
        <v>10</v>
      </c>
      <c r="K50" s="9">
        <v>10</v>
      </c>
      <c r="L50" s="9">
        <v>10</v>
      </c>
      <c r="M50" s="9">
        <v>11</v>
      </c>
      <c r="N50" s="9">
        <v>13</v>
      </c>
      <c r="O50" s="9">
        <v>15</v>
      </c>
      <c r="P50" s="9">
        <v>16</v>
      </c>
      <c r="Q50" s="9">
        <v>20</v>
      </c>
      <c r="R50" s="9">
        <v>21</v>
      </c>
      <c r="S50" s="9">
        <v>26</v>
      </c>
      <c r="T50" s="9">
        <v>32</v>
      </c>
      <c r="U50" s="9">
        <v>34</v>
      </c>
      <c r="V50" s="9">
        <v>38</v>
      </c>
      <c r="W50" s="9">
        <v>47</v>
      </c>
      <c r="X50" s="9">
        <v>58</v>
      </c>
      <c r="Y50" s="9">
        <v>66</v>
      </c>
      <c r="Z50" s="9">
        <v>77</v>
      </c>
      <c r="AA50" s="9">
        <v>85</v>
      </c>
      <c r="AB50" s="9">
        <v>99</v>
      </c>
      <c r="AC50" s="9">
        <v>109</v>
      </c>
      <c r="AD50" s="9">
        <v>122</v>
      </c>
      <c r="AE50" s="9">
        <v>134</v>
      </c>
      <c r="AF50" s="9">
        <v>142</v>
      </c>
      <c r="AG50" s="9">
        <v>156</v>
      </c>
      <c r="AH50" s="9">
        <v>172</v>
      </c>
      <c r="AI50" s="9">
        <v>189</v>
      </c>
      <c r="AJ50" s="9">
        <v>199</v>
      </c>
      <c r="AK50" s="9">
        <v>213</v>
      </c>
      <c r="AL50" s="9">
        <v>225</v>
      </c>
    </row>
    <row r="51" spans="1:50" x14ac:dyDescent="0.25">
      <c r="A51" s="9" t="e">
        <f>A50+1</f>
        <v>#REF!</v>
      </c>
      <c r="B51" s="9">
        <f t="array" ref="B51">IF(C51="",0,IF(OR(C51=Country_Comparison!$S$19:$S$38),1,0))</f>
        <v>0</v>
      </c>
      <c r="C51" s="9" t="str">
        <f t="shared" si="11"/>
        <v>Greece</v>
      </c>
      <c r="D51" s="6">
        <f t="shared" si="12"/>
        <v>121</v>
      </c>
      <c r="E51" s="6" t="e">
        <f>IF(COUNTIF(I51:XFD51,"&gt;"&amp;0)=0,,HLOOKUP(COUNTIF(I51:XFD51,"&gt;"&amp;0)-1,I$1:XFD51,A51+1,FALSE))</f>
        <v>#REF!</v>
      </c>
      <c r="F51" s="7" t="e">
        <f>IF(COUNTIF(I51:XFD51,"&gt;"&amp;0)=0,,HLOOKUP(COUNTIF(I51:XFD51,"&gt;"&amp;0)-MIN($F$1+1,COUNTIF(I51:XFD51,"&gt;"&amp;0)),I$1:XFD51,A51+1,FALSE))</f>
        <v>#REF!</v>
      </c>
      <c r="G51" s="8" t="e">
        <f t="shared" si="13"/>
        <v>#REF!</v>
      </c>
      <c r="H51" s="13" t="s">
        <v>83</v>
      </c>
      <c r="I51" s="9">
        <v>13</v>
      </c>
      <c r="J51" s="9">
        <v>15</v>
      </c>
      <c r="K51" s="9">
        <v>17</v>
      </c>
      <c r="L51" s="9">
        <v>20</v>
      </c>
      <c r="M51" s="9">
        <v>22</v>
      </c>
      <c r="N51" s="9">
        <v>26</v>
      </c>
      <c r="O51" s="9">
        <v>28</v>
      </c>
      <c r="P51" s="9">
        <v>32</v>
      </c>
      <c r="Q51" s="9">
        <v>38</v>
      </c>
      <c r="R51" s="9">
        <v>43</v>
      </c>
      <c r="S51" s="9">
        <v>49</v>
      </c>
      <c r="T51" s="9">
        <v>50</v>
      </c>
      <c r="U51" s="9">
        <v>53</v>
      </c>
      <c r="V51" s="9">
        <v>63</v>
      </c>
      <c r="W51" s="9">
        <v>68</v>
      </c>
      <c r="X51" s="9">
        <v>73</v>
      </c>
      <c r="Y51" s="9">
        <v>79</v>
      </c>
      <c r="Z51" s="9">
        <v>81</v>
      </c>
      <c r="AA51" s="9">
        <v>83</v>
      </c>
      <c r="AB51" s="9">
        <v>87</v>
      </c>
      <c r="AC51" s="9">
        <v>92</v>
      </c>
      <c r="AD51" s="9">
        <v>93</v>
      </c>
      <c r="AE51" s="9">
        <v>98</v>
      </c>
      <c r="AF51" s="9">
        <v>99</v>
      </c>
      <c r="AG51" s="9">
        <v>101</v>
      </c>
      <c r="AH51" s="9">
        <v>102</v>
      </c>
      <c r="AI51" s="9">
        <v>105</v>
      </c>
      <c r="AJ51" s="9">
        <v>108</v>
      </c>
      <c r="AK51" s="9">
        <v>110</v>
      </c>
      <c r="AL51" s="9">
        <v>113</v>
      </c>
      <c r="AM51" s="9">
        <v>116</v>
      </c>
      <c r="AN51" s="9">
        <v>121</v>
      </c>
      <c r="AO51" s="9">
        <v>121</v>
      </c>
    </row>
    <row r="52" spans="1:50" x14ac:dyDescent="0.25">
      <c r="A52" s="9" t="e">
        <f>A51+1</f>
        <v>#REF!</v>
      </c>
      <c r="B52" s="9">
        <f t="array" ref="B52">IF(C52="",0,IF(OR(C52=Country_Comparison!$S$19:$S$38),1,0))</f>
        <v>0</v>
      </c>
      <c r="C52" s="9" t="str">
        <f t="shared" si="11"/>
        <v>Pakistan</v>
      </c>
      <c r="D52" s="6">
        <f t="shared" si="12"/>
        <v>212</v>
      </c>
      <c r="E52" s="6" t="e">
        <f>IF(COUNTIF(I52:XFD52,"&gt;"&amp;0)=0,,HLOOKUP(COUNTIF(I52:XFD52,"&gt;"&amp;0)-1,I$1:XFD52,A52+1,FALSE))</f>
        <v>#REF!</v>
      </c>
      <c r="F52" s="7" t="e">
        <f>IF(COUNTIF(I52:XFD52,"&gt;"&amp;0)=0,,HLOOKUP(COUNTIF(I52:XFD52,"&gt;"&amp;0)-MIN($F$1+1,COUNTIF(I52:XFD52,"&gt;"&amp;0)),I$1:XFD52,A52+1,FALSE))</f>
        <v>#REF!</v>
      </c>
      <c r="G52" s="8" t="e">
        <f t="shared" si="13"/>
        <v>#REF!</v>
      </c>
      <c r="H52" s="13" t="s">
        <v>80</v>
      </c>
      <c r="I52" s="9">
        <v>8</v>
      </c>
      <c r="J52" s="9">
        <v>9</v>
      </c>
      <c r="K52" s="9">
        <v>11</v>
      </c>
      <c r="L52" s="9">
        <v>12</v>
      </c>
      <c r="M52" s="9">
        <v>14</v>
      </c>
      <c r="N52" s="9">
        <v>21</v>
      </c>
      <c r="O52" s="9">
        <v>26</v>
      </c>
      <c r="P52" s="9">
        <v>27</v>
      </c>
      <c r="Q52" s="9">
        <v>34</v>
      </c>
      <c r="R52" s="9">
        <v>40</v>
      </c>
      <c r="S52" s="9">
        <v>41</v>
      </c>
      <c r="T52" s="9">
        <v>47</v>
      </c>
      <c r="U52" s="9">
        <v>53</v>
      </c>
      <c r="V52" s="9">
        <v>57</v>
      </c>
      <c r="W52" s="9">
        <v>61</v>
      </c>
      <c r="X52" s="9">
        <v>65</v>
      </c>
      <c r="Y52" s="9">
        <v>66</v>
      </c>
      <c r="Z52" s="9">
        <v>86</v>
      </c>
      <c r="AA52" s="9">
        <v>91</v>
      </c>
      <c r="AB52" s="9">
        <v>93</v>
      </c>
      <c r="AC52" s="9">
        <v>96</v>
      </c>
      <c r="AD52" s="9">
        <v>111</v>
      </c>
      <c r="AE52" s="9">
        <v>128</v>
      </c>
      <c r="AF52" s="9">
        <v>135</v>
      </c>
      <c r="AG52" s="9">
        <v>143</v>
      </c>
      <c r="AH52" s="9">
        <v>168</v>
      </c>
      <c r="AI52" s="9">
        <v>176</v>
      </c>
      <c r="AJ52" s="9">
        <v>201</v>
      </c>
      <c r="AK52" s="9">
        <v>212</v>
      </c>
    </row>
    <row r="53" spans="1:50" x14ac:dyDescent="0.25">
      <c r="A53" s="9" t="e">
        <f>#REF!+1</f>
        <v>#REF!</v>
      </c>
      <c r="B53" s="9">
        <f t="array" ref="B53">IF(C53="",0,IF(OR(C53=Country_Comparison!$S$19:$S$38),1,0))</f>
        <v>0</v>
      </c>
      <c r="C53" s="9" t="str">
        <f t="shared" si="11"/>
        <v>Argentina</v>
      </c>
      <c r="D53" s="6">
        <f t="shared" si="12"/>
        <v>152</v>
      </c>
      <c r="E53" s="6" t="e">
        <f>IF(COUNTIF(I53:XFD53,"&gt;"&amp;0)=0,,HLOOKUP(COUNTIF(I53:XFD53,"&gt;"&amp;0)-1,I$1:XFD53,A53+1,FALSE))</f>
        <v>#REF!</v>
      </c>
      <c r="F53" s="7" t="e">
        <f>IF(COUNTIF(I53:XFD53,"&gt;"&amp;0)=0,,HLOOKUP(COUNTIF(I53:XFD53,"&gt;"&amp;0)-MIN($F$1+1,COUNTIF(I53:XFD53,"&gt;"&amp;0)),I$1:XFD53,A53+1,FALSE))</f>
        <v>#REF!</v>
      </c>
      <c r="G53" s="8" t="e">
        <f t="shared" si="13"/>
        <v>#REF!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  <c r="Q53" s="9">
        <v>36</v>
      </c>
      <c r="R53" s="9">
        <v>39</v>
      </c>
      <c r="S53" s="9">
        <v>43</v>
      </c>
      <c r="T53" s="9">
        <v>44</v>
      </c>
      <c r="U53" s="9">
        <v>48</v>
      </c>
      <c r="V53" s="9">
        <v>56</v>
      </c>
      <c r="W53" s="9">
        <v>63</v>
      </c>
      <c r="X53" s="9">
        <v>72</v>
      </c>
      <c r="Y53" s="9">
        <v>82</v>
      </c>
      <c r="Z53" s="9">
        <v>83</v>
      </c>
      <c r="AA53" s="9">
        <v>90</v>
      </c>
      <c r="AB53" s="9">
        <v>97</v>
      </c>
      <c r="AC53" s="9">
        <v>102</v>
      </c>
      <c r="AD53" s="9">
        <v>111</v>
      </c>
      <c r="AE53" s="9">
        <v>115</v>
      </c>
      <c r="AF53" s="9">
        <v>123</v>
      </c>
      <c r="AG53" s="9">
        <v>129</v>
      </c>
      <c r="AH53" s="9">
        <v>132</v>
      </c>
      <c r="AI53" s="9">
        <v>136</v>
      </c>
      <c r="AJ53" s="9">
        <v>147</v>
      </c>
      <c r="AK53" s="9">
        <v>152</v>
      </c>
    </row>
    <row r="54" spans="1:50" x14ac:dyDescent="0.25">
      <c r="B54" s="9">
        <f t="array" ref="B54">IF(C54="",0,IF(OR(C54=Country_Comparison!$S$19:$S$38),1,0))</f>
        <v>0</v>
      </c>
      <c r="C54" s="9" t="str">
        <f t="shared" si="11"/>
        <v>Ukraine</v>
      </c>
      <c r="D54" s="6">
        <f t="shared" si="12"/>
        <v>174</v>
      </c>
      <c r="E54" s="6">
        <f>IF(COUNTIF(I54:XFD54,"&gt;"&amp;0)=0,,HLOOKUP(COUNTIF(I54:XFD54,"&gt;"&amp;0)-1,I$1:XFD54,A54+1,FALSE))</f>
        <v>25</v>
      </c>
      <c r="F54" s="7">
        <f>IF(COUNTIF(I54:XFD54,"&gt;"&amp;0)=0,,HLOOKUP(COUNTIF(I54:XFD54,"&gt;"&amp;0)-MIN($F$1+1,COUNTIF(I54:XFD54,"&gt;"&amp;0)),I$1:XFD54,A54+1,FALSE))</f>
        <v>20</v>
      </c>
      <c r="G54" s="8">
        <f t="shared" si="13"/>
        <v>1.0456395525912732</v>
      </c>
      <c r="H54" s="13" t="s">
        <v>129</v>
      </c>
      <c r="I54" s="9">
        <v>9</v>
      </c>
      <c r="J54" s="9">
        <v>10</v>
      </c>
      <c r="K54" s="9">
        <v>13</v>
      </c>
      <c r="L54" s="9">
        <v>17</v>
      </c>
      <c r="M54" s="9">
        <v>20</v>
      </c>
      <c r="N54" s="9">
        <v>22</v>
      </c>
      <c r="O54" s="9">
        <v>27</v>
      </c>
      <c r="P54" s="9">
        <v>32</v>
      </c>
      <c r="Q54" s="9">
        <v>37</v>
      </c>
      <c r="R54" s="9">
        <v>38</v>
      </c>
      <c r="S54" s="9">
        <v>45</v>
      </c>
      <c r="T54" s="9">
        <v>52</v>
      </c>
      <c r="U54" s="9">
        <v>57</v>
      </c>
      <c r="V54" s="9">
        <v>69</v>
      </c>
      <c r="W54" s="9">
        <v>73</v>
      </c>
      <c r="X54" s="9">
        <v>83</v>
      </c>
      <c r="Y54" s="9">
        <v>93</v>
      </c>
      <c r="Z54" s="9">
        <v>98</v>
      </c>
      <c r="AA54" s="9">
        <v>108</v>
      </c>
      <c r="AB54" s="9">
        <v>116</v>
      </c>
      <c r="AC54" s="9">
        <v>125</v>
      </c>
      <c r="AD54" s="9">
        <v>133</v>
      </c>
      <c r="AE54" s="9">
        <v>141</v>
      </c>
      <c r="AF54" s="9">
        <v>151</v>
      </c>
      <c r="AG54" s="9">
        <v>161</v>
      </c>
      <c r="AH54" s="9">
        <v>174</v>
      </c>
    </row>
    <row r="55" spans="1:50" x14ac:dyDescent="0.25">
      <c r="A55" s="9">
        <f>A54+1</f>
        <v>1</v>
      </c>
      <c r="B55" s="9">
        <f t="array" ref="B55">IF(C55="",0,IF(OR(C55=Country_Comparison!$S$19:$S$38),1,0))</f>
        <v>0</v>
      </c>
      <c r="C55" s="9" t="str">
        <f t="shared" si="11"/>
        <v>Chile</v>
      </c>
      <c r="D55" s="6">
        <f t="shared" si="12"/>
        <v>160</v>
      </c>
      <c r="E55" s="6">
        <f>IF(COUNTIF(I55:XFD55,"&gt;"&amp;0)=0,,HLOOKUP(COUNTIF(I55:XFD55,"&gt;"&amp;0)-1,I$1:XFD55,A55+1,FALSE))</f>
        <v>22958.56928869812</v>
      </c>
      <c r="F55" s="7">
        <f>IF(COUNTIF(I55:XFD55,"&gt;"&amp;0)=0,,HLOOKUP(COUNTIF(I55:XFD55,"&gt;"&amp;0)-MIN($F$1+1,COUNTIF(I55:XFD55,"&gt;"&amp;0)),I$1:XFD55,A55+1,FALSE))</f>
        <v>4268.7885421063629</v>
      </c>
      <c r="G55" s="8">
        <f t="shared" si="13"/>
        <v>1.4000000000000001</v>
      </c>
      <c r="H55" s="13" t="s">
        <v>124</v>
      </c>
      <c r="I55" s="9">
        <v>8</v>
      </c>
      <c r="J55" s="9">
        <v>12</v>
      </c>
      <c r="K55" s="9">
        <v>16</v>
      </c>
      <c r="L55" s="9">
        <v>18</v>
      </c>
      <c r="M55" s="9">
        <v>22</v>
      </c>
      <c r="N55" s="9">
        <v>27</v>
      </c>
      <c r="O55" s="9">
        <v>34</v>
      </c>
      <c r="P55" s="9">
        <v>37</v>
      </c>
      <c r="Q55" s="9">
        <v>43</v>
      </c>
      <c r="R55" s="9">
        <v>48</v>
      </c>
      <c r="S55" s="9">
        <v>57</v>
      </c>
      <c r="T55" s="9">
        <v>65</v>
      </c>
      <c r="U55" s="9">
        <v>73</v>
      </c>
      <c r="V55" s="9">
        <v>80</v>
      </c>
      <c r="W55" s="9">
        <v>82</v>
      </c>
      <c r="X55" s="9">
        <v>92</v>
      </c>
      <c r="Y55" s="9">
        <v>94</v>
      </c>
      <c r="Z55" s="9">
        <v>105</v>
      </c>
      <c r="AA55" s="9">
        <v>116</v>
      </c>
      <c r="AB55" s="9">
        <v>126</v>
      </c>
      <c r="AC55" s="9">
        <v>133</v>
      </c>
      <c r="AD55" s="9">
        <v>139</v>
      </c>
      <c r="AE55" s="9">
        <v>147</v>
      </c>
      <c r="AF55" s="9">
        <v>160</v>
      </c>
    </row>
    <row r="56" spans="1:50" x14ac:dyDescent="0.25">
      <c r="A56" s="9" t="e">
        <f>#REF!+1</f>
        <v>#REF!</v>
      </c>
      <c r="B56" s="9">
        <f t="array" ref="B56">IF(C56="",0,IF(OR(C56=Country_Comparison!$S$19:$S$38),1,0))</f>
        <v>0</v>
      </c>
      <c r="C56" s="9" t="str">
        <f t="shared" si="11"/>
        <v>Serbia</v>
      </c>
      <c r="D56" s="6">
        <f t="shared" si="12"/>
        <v>125</v>
      </c>
      <c r="E56" s="6" t="e">
        <f>IF(COUNTIF(I56:XFD56,"&gt;"&amp;0)=0,,HLOOKUP(COUNTIF(I56:XFD56,"&gt;"&amp;0)-1,I$1:XFD56,A56+1,FALSE))</f>
        <v>#REF!</v>
      </c>
      <c r="F56" s="7" t="e">
        <f>IF(COUNTIF(I56:XFD56,"&gt;"&amp;0)=0,,HLOOKUP(COUNTIF(I56:XFD56,"&gt;"&amp;0)-MIN($F$1+1,COUNTIF(I56:XFD56,"&gt;"&amp;0)),I$1:XFD56,A56+1,FALSE))</f>
        <v>#REF!</v>
      </c>
      <c r="G56" s="8" t="e">
        <f t="shared" si="13"/>
        <v>#REF!</v>
      </c>
      <c r="H56" s="13" t="s">
        <v>161</v>
      </c>
      <c r="I56" s="9">
        <v>10</v>
      </c>
      <c r="J56" s="9">
        <v>13</v>
      </c>
      <c r="K56" s="9">
        <v>16</v>
      </c>
      <c r="L56" s="9">
        <v>16</v>
      </c>
      <c r="M56" s="9">
        <v>28</v>
      </c>
      <c r="N56" s="9">
        <v>31</v>
      </c>
      <c r="O56" s="9">
        <v>39</v>
      </c>
      <c r="P56" s="9">
        <v>44</v>
      </c>
      <c r="Q56" s="9">
        <v>51</v>
      </c>
      <c r="R56" s="9">
        <v>58</v>
      </c>
      <c r="S56" s="9">
        <v>61</v>
      </c>
      <c r="T56" s="9">
        <v>65</v>
      </c>
      <c r="U56" s="9">
        <v>66</v>
      </c>
      <c r="V56" s="9">
        <v>71</v>
      </c>
      <c r="W56" s="9">
        <v>74</v>
      </c>
      <c r="X56" s="9">
        <v>80</v>
      </c>
      <c r="Y56" s="9">
        <v>85</v>
      </c>
      <c r="Z56" s="9">
        <v>94</v>
      </c>
      <c r="AA56" s="9">
        <v>99</v>
      </c>
      <c r="AB56" s="9">
        <v>103</v>
      </c>
      <c r="AC56" s="9">
        <v>110</v>
      </c>
      <c r="AD56" s="9">
        <v>117</v>
      </c>
      <c r="AE56" s="9">
        <v>122</v>
      </c>
      <c r="AF56" s="9">
        <v>125</v>
      </c>
      <c r="AG56" s="9">
        <v>125</v>
      </c>
      <c r="AH56" s="9">
        <v>125</v>
      </c>
    </row>
    <row r="57" spans="1:50" x14ac:dyDescent="0.25">
      <c r="A57" s="9" t="e">
        <f>A56+1</f>
        <v>#REF!</v>
      </c>
      <c r="B57" s="9">
        <f t="array" ref="B57">IF(C57="",0,IF(OR(C57=Country_Comparison!$S$19:$S$38),1,0))</f>
        <v>0</v>
      </c>
      <c r="C57" s="9" t="str">
        <f t="shared" si="11"/>
        <v>Panama</v>
      </c>
      <c r="D57" s="6">
        <f t="shared" si="12"/>
        <v>141</v>
      </c>
      <c r="E57" s="6" t="e">
        <f>IF(COUNTIF(I57:XFD57,"&gt;"&amp;0)=0,,HLOOKUP(COUNTIF(I57:XFD57,"&gt;"&amp;0)-1,I$1:XFD57,A57+1,FALSE))</f>
        <v>#REF!</v>
      </c>
      <c r="F57" s="7" t="e">
        <f>IF(COUNTIF(I57:XFD57,"&gt;"&amp;0)=0,,HLOOKUP(COUNTIF(I57:XFD57,"&gt;"&amp;0)-MIN($F$1+1,COUNTIF(I57:XFD57,"&gt;"&amp;0)),I$1:XFD57,A57+1,FALSE))</f>
        <v>#REF!</v>
      </c>
      <c r="G57" s="8" t="e">
        <f t="shared" si="13"/>
        <v>#REF!</v>
      </c>
      <c r="H57" s="13" t="s">
        <v>283</v>
      </c>
      <c r="I57" s="9">
        <v>8</v>
      </c>
      <c r="J57" s="9">
        <v>8</v>
      </c>
      <c r="K57" s="9">
        <v>9</v>
      </c>
      <c r="L57" s="9">
        <v>14</v>
      </c>
      <c r="M57" s="9">
        <v>17</v>
      </c>
      <c r="N57" s="9">
        <v>24</v>
      </c>
      <c r="O57" s="9">
        <v>30</v>
      </c>
      <c r="P57" s="9">
        <v>30</v>
      </c>
      <c r="Q57" s="9">
        <v>32</v>
      </c>
      <c r="R57" s="9">
        <v>37</v>
      </c>
      <c r="S57" s="9">
        <v>41</v>
      </c>
      <c r="T57" s="9">
        <v>46</v>
      </c>
      <c r="U57" s="9">
        <v>54</v>
      </c>
      <c r="V57" s="9">
        <v>55</v>
      </c>
      <c r="W57" s="9">
        <v>59</v>
      </c>
      <c r="X57" s="9">
        <v>63</v>
      </c>
      <c r="Y57" s="9">
        <v>66</v>
      </c>
      <c r="Z57" s="9">
        <v>74</v>
      </c>
      <c r="AA57" s="9">
        <v>79</v>
      </c>
      <c r="AB57" s="9">
        <v>87</v>
      </c>
      <c r="AC57" s="9">
        <v>94</v>
      </c>
      <c r="AD57" s="9">
        <v>95</v>
      </c>
      <c r="AE57" s="9">
        <v>103</v>
      </c>
      <c r="AF57" s="9">
        <v>109</v>
      </c>
      <c r="AG57" s="9">
        <v>116</v>
      </c>
      <c r="AH57" s="9">
        <v>120</v>
      </c>
      <c r="AI57" s="9">
        <v>126</v>
      </c>
      <c r="AJ57" s="9">
        <v>136</v>
      </c>
      <c r="AK57" s="9">
        <v>141</v>
      </c>
    </row>
    <row r="58" spans="1:50" x14ac:dyDescent="0.25">
      <c r="A58" s="9" t="e">
        <f>A57+1</f>
        <v>#REF!</v>
      </c>
      <c r="B58" s="9">
        <f t="array" ref="B58">IF(C58="",0,IF(OR(C58=Country_Comparison!$S$19:$S$38),1,0))</f>
        <v>0</v>
      </c>
      <c r="C58" s="9" t="str">
        <f t="shared" si="11"/>
        <v>Malaysia</v>
      </c>
      <c r="D58" s="6">
        <f t="shared" si="12"/>
        <v>93</v>
      </c>
      <c r="E58" s="6" t="e">
        <f>IF(COUNTIF(I58:XFD58,"&gt;"&amp;0)=0,,HLOOKUP(COUNTIF(I58:XFD58,"&gt;"&amp;0)-1,I$1:XFD58,A58+1,FALSE))</f>
        <v>#REF!</v>
      </c>
      <c r="F58" s="7" t="e">
        <f>IF(COUNTIF(I58:XFD58,"&gt;"&amp;0)=0,,HLOOKUP(COUNTIF(I58:XFD58,"&gt;"&amp;0)-MIN($F$1+1,COUNTIF(I58:XFD58,"&gt;"&amp;0)),I$1:XFD58,A58+1,FALSE))</f>
        <v>#REF!</v>
      </c>
      <c r="G58" s="8" t="e">
        <f t="shared" si="13"/>
        <v>#REF!</v>
      </c>
      <c r="H58" s="13" t="s">
        <v>43</v>
      </c>
      <c r="I58" s="9">
        <v>10</v>
      </c>
      <c r="J58" s="9">
        <v>14</v>
      </c>
      <c r="K58" s="9">
        <v>16</v>
      </c>
      <c r="L58" s="9">
        <v>20</v>
      </c>
      <c r="M58" s="9">
        <v>23</v>
      </c>
      <c r="N58" s="9">
        <v>26</v>
      </c>
      <c r="O58" s="9">
        <v>27</v>
      </c>
      <c r="P58" s="9">
        <v>35</v>
      </c>
      <c r="Q58" s="9">
        <v>37</v>
      </c>
      <c r="R58" s="9">
        <v>43</v>
      </c>
      <c r="S58" s="9">
        <v>45</v>
      </c>
      <c r="T58" s="9">
        <v>50</v>
      </c>
      <c r="U58" s="9">
        <v>53</v>
      </c>
      <c r="V58" s="9">
        <v>57</v>
      </c>
      <c r="W58" s="9">
        <v>61</v>
      </c>
      <c r="X58" s="9">
        <v>62</v>
      </c>
      <c r="Y58" s="9">
        <v>63</v>
      </c>
      <c r="Z58" s="9">
        <v>65</v>
      </c>
      <c r="AA58" s="9">
        <v>67</v>
      </c>
      <c r="AB58" s="9">
        <v>70</v>
      </c>
      <c r="AC58" s="9">
        <v>73</v>
      </c>
      <c r="AD58" s="9">
        <v>76</v>
      </c>
      <c r="AE58" s="9">
        <v>77</v>
      </c>
      <c r="AF58" s="9">
        <v>82</v>
      </c>
      <c r="AG58" s="9">
        <v>83</v>
      </c>
      <c r="AH58" s="9">
        <v>84</v>
      </c>
      <c r="AI58" s="9">
        <v>86</v>
      </c>
      <c r="AJ58" s="9">
        <v>88</v>
      </c>
      <c r="AK58" s="9">
        <v>89</v>
      </c>
      <c r="AL58" s="9">
        <v>89</v>
      </c>
      <c r="AM58" s="9">
        <v>92</v>
      </c>
      <c r="AN58" s="9">
        <v>93</v>
      </c>
    </row>
    <row r="59" spans="1:50" x14ac:dyDescent="0.25">
      <c r="A59" s="9" t="e">
        <f>A58+1</f>
        <v>#REF!</v>
      </c>
      <c r="B59" s="9">
        <f t="array" ref="B59">IF(C59="",0,IF(OR(C59=Country_Comparison!$S$19:$S$38),1,0))</f>
        <v>0</v>
      </c>
      <c r="C59" s="9" t="str">
        <f t="shared" si="11"/>
        <v>Iraq</v>
      </c>
      <c r="D59" s="6">
        <f t="shared" si="12"/>
        <v>83</v>
      </c>
      <c r="E59" s="6" t="e">
        <f>IF(COUNTIF(I59:XFD59,"&gt;"&amp;0)=0,,HLOOKUP(COUNTIF(I59:XFD59,"&gt;"&amp;0)-1,I$1:XFD59,A59+1,FALSE))</f>
        <v>#REF!</v>
      </c>
      <c r="F59" s="7" t="e">
        <f>IF(COUNTIF(I59:XFD59,"&gt;"&amp;0)=0,,HLOOKUP(COUNTIF(I59:XFD59,"&gt;"&amp;0)-MIN($F$1+1,COUNTIF(I59:XFD59,"&gt;"&amp;0)),I$1:XFD59,A59+1,FALSE))</f>
        <v>#REF!</v>
      </c>
      <c r="G59" s="8" t="e">
        <f t="shared" si="13"/>
        <v>#REF!</v>
      </c>
      <c r="H59" s="13" t="s">
        <v>70</v>
      </c>
      <c r="I59" s="9">
        <v>8</v>
      </c>
      <c r="J59" s="9">
        <v>9</v>
      </c>
      <c r="K59" s="9">
        <v>10</v>
      </c>
      <c r="L59" s="9">
        <v>10</v>
      </c>
      <c r="M59" s="9">
        <v>10</v>
      </c>
      <c r="N59" s="9">
        <v>11</v>
      </c>
      <c r="O59" s="9">
        <v>12</v>
      </c>
      <c r="P59" s="9">
        <v>13</v>
      </c>
      <c r="Q59" s="9">
        <v>17</v>
      </c>
      <c r="R59" s="9">
        <v>17</v>
      </c>
      <c r="S59" s="9">
        <v>20</v>
      </c>
      <c r="T59" s="9">
        <v>23</v>
      </c>
      <c r="U59" s="9">
        <v>27</v>
      </c>
      <c r="V59" s="9">
        <v>29</v>
      </c>
      <c r="W59" s="9">
        <v>36</v>
      </c>
      <c r="X59" s="9">
        <v>40</v>
      </c>
      <c r="Y59" s="9">
        <v>42</v>
      </c>
      <c r="Z59" s="9">
        <v>42</v>
      </c>
      <c r="AA59" s="9">
        <v>46</v>
      </c>
      <c r="AB59" s="9">
        <v>50</v>
      </c>
      <c r="AC59" s="9">
        <v>52</v>
      </c>
      <c r="AD59" s="9">
        <v>54</v>
      </c>
      <c r="AE59" s="9">
        <v>54</v>
      </c>
      <c r="AF59" s="9">
        <v>56</v>
      </c>
      <c r="AG59" s="9">
        <v>61</v>
      </c>
      <c r="AH59" s="9">
        <v>64</v>
      </c>
      <c r="AI59" s="9">
        <v>65</v>
      </c>
      <c r="AJ59" s="9">
        <v>69</v>
      </c>
      <c r="AK59" s="9">
        <v>69</v>
      </c>
      <c r="AL59" s="9">
        <v>70</v>
      </c>
      <c r="AM59" s="9">
        <v>72</v>
      </c>
      <c r="AN59" s="9">
        <v>76</v>
      </c>
      <c r="AO59" s="9">
        <v>78</v>
      </c>
      <c r="AP59" s="9">
        <v>78</v>
      </c>
      <c r="AQ59" s="9">
        <v>79</v>
      </c>
      <c r="AR59" s="9">
        <v>80</v>
      </c>
      <c r="AS59" s="9">
        <v>81</v>
      </c>
      <c r="AT59" s="9">
        <v>82</v>
      </c>
      <c r="AU59" s="9">
        <v>82</v>
      </c>
      <c r="AV59" s="9">
        <v>82</v>
      </c>
      <c r="AW59" s="9">
        <v>83</v>
      </c>
      <c r="AX59" s="9">
        <v>83</v>
      </c>
    </row>
    <row r="60" spans="1:50" x14ac:dyDescent="0.25">
      <c r="A60" s="9" t="e">
        <f>A59+1</f>
        <v>#REF!</v>
      </c>
      <c r="B60" s="9">
        <f t="array" ref="B60">IF(C60="",0,IF(OR(C60=Country_Comparison!$S$19:$S$38),1,0))</f>
        <v>0</v>
      </c>
      <c r="C60" s="9" t="str">
        <f t="shared" si="11"/>
        <v>Luxembourg</v>
      </c>
      <c r="D60" s="6">
        <f t="shared" si="12"/>
        <v>80</v>
      </c>
      <c r="E60" s="6" t="e">
        <f>IF(COUNTIF(I60:XFD60,"&gt;"&amp;0)=0,,HLOOKUP(COUNTIF(I60:XFD60,"&gt;"&amp;0)-1,I$1:XFD60,A60+1,FALSE))</f>
        <v>#REF!</v>
      </c>
      <c r="F60" s="7" t="e">
        <f>IF(COUNTIF(I60:XFD60,"&gt;"&amp;0)=0,,HLOOKUP(COUNTIF(I60:XFD60,"&gt;"&amp;0)-MIN($F$1+1,COUNTIF(I60:XFD60,"&gt;"&amp;0)),I$1:XFD60,A60+1,FALSE))</f>
        <v>#REF!</v>
      </c>
      <c r="G60" s="8" t="e">
        <f t="shared" si="13"/>
        <v>#REF!</v>
      </c>
      <c r="H60" s="13" t="s">
        <v>99</v>
      </c>
      <c r="I60" s="9">
        <v>8</v>
      </c>
      <c r="J60" s="9">
        <v>8</v>
      </c>
      <c r="K60" s="9">
        <v>8</v>
      </c>
      <c r="L60" s="9">
        <v>8</v>
      </c>
      <c r="M60" s="9">
        <v>8</v>
      </c>
      <c r="N60" s="9">
        <v>9</v>
      </c>
      <c r="O60" s="9">
        <v>15</v>
      </c>
      <c r="P60" s="9">
        <v>18</v>
      </c>
      <c r="Q60" s="9">
        <v>21</v>
      </c>
      <c r="R60" s="9">
        <v>22</v>
      </c>
      <c r="S60" s="9">
        <v>23</v>
      </c>
      <c r="T60" s="9">
        <v>29</v>
      </c>
      <c r="U60" s="9">
        <v>30</v>
      </c>
      <c r="V60" s="9">
        <v>31</v>
      </c>
      <c r="W60" s="9">
        <v>31</v>
      </c>
      <c r="X60" s="9">
        <v>36</v>
      </c>
      <c r="Y60" s="9">
        <v>41</v>
      </c>
      <c r="Z60" s="9">
        <v>44</v>
      </c>
      <c r="AA60" s="9">
        <v>46</v>
      </c>
      <c r="AB60" s="9">
        <v>52</v>
      </c>
      <c r="AC60" s="9">
        <v>54</v>
      </c>
      <c r="AD60" s="9">
        <v>62</v>
      </c>
      <c r="AE60" s="9">
        <v>66</v>
      </c>
      <c r="AF60" s="9">
        <v>69</v>
      </c>
      <c r="AG60" s="9">
        <v>67</v>
      </c>
      <c r="AH60" s="9">
        <v>69</v>
      </c>
      <c r="AI60" s="9">
        <v>69</v>
      </c>
      <c r="AJ60" s="9">
        <v>72</v>
      </c>
      <c r="AK60" s="9">
        <v>72</v>
      </c>
      <c r="AL60" s="9">
        <v>73</v>
      </c>
      <c r="AM60" s="9">
        <v>75</v>
      </c>
      <c r="AN60" s="9">
        <v>78</v>
      </c>
      <c r="AO60" s="9">
        <v>80</v>
      </c>
    </row>
    <row r="61" spans="1:50" x14ac:dyDescent="0.25">
      <c r="A61" s="9" t="e">
        <f>#REF!+1</f>
        <v>#REF!</v>
      </c>
      <c r="B61" s="9">
        <f t="array" ref="B61">IF(C61="",0,IF(OR(C61=Country_Comparison!$S$19:$S$38),1,0))</f>
        <v>0</v>
      </c>
      <c r="C61" s="9" t="str">
        <f t="shared" si="11"/>
        <v>Australia</v>
      </c>
      <c r="D61" s="6">
        <f t="shared" si="12"/>
        <v>67</v>
      </c>
      <c r="E61" s="6" t="e">
        <f>IF(COUNTIF(I61:XFD61,"&gt;"&amp;0)=0,,HLOOKUP(COUNTIF(I61:XFD61,"&gt;"&amp;0)-1,I$1:XFD61,A61+1,FALSE))</f>
        <v>#REF!</v>
      </c>
      <c r="F61" s="7" t="e">
        <f>IF(COUNTIF(I61:XFD61,"&gt;"&amp;0)=0,,HLOOKUP(COUNTIF(I61:XFD61,"&gt;"&amp;0)-MIN($F$1+1,COUNTIF(I61:XFD61,"&gt;"&amp;0)),I$1:XFD61,A61+1,FALSE))</f>
        <v>#REF!</v>
      </c>
      <c r="G61" s="8" t="e">
        <f t="shared" si="13"/>
        <v>#REF!</v>
      </c>
      <c r="H61" s="13" t="s">
        <v>48</v>
      </c>
      <c r="I61" s="9">
        <v>8</v>
      </c>
      <c r="J61" s="9">
        <v>8</v>
      </c>
      <c r="K61" s="9">
        <v>13</v>
      </c>
      <c r="L61" s="9">
        <v>13</v>
      </c>
      <c r="M61" s="9">
        <v>14</v>
      </c>
      <c r="N61" s="9">
        <v>16</v>
      </c>
      <c r="O61" s="9">
        <v>17</v>
      </c>
      <c r="P61" s="9">
        <v>18</v>
      </c>
      <c r="Q61" s="9">
        <v>20</v>
      </c>
      <c r="R61" s="9">
        <v>24</v>
      </c>
      <c r="S61" s="9">
        <v>28</v>
      </c>
      <c r="T61" s="9">
        <v>30</v>
      </c>
      <c r="U61" s="9">
        <v>35</v>
      </c>
      <c r="V61" s="9">
        <v>40</v>
      </c>
      <c r="W61" s="9">
        <v>45</v>
      </c>
      <c r="X61" s="9">
        <v>50</v>
      </c>
      <c r="Y61" s="9">
        <v>51</v>
      </c>
      <c r="Z61" s="9">
        <v>54</v>
      </c>
      <c r="AA61" s="9">
        <v>57</v>
      </c>
      <c r="AB61" s="9">
        <v>60</v>
      </c>
      <c r="AC61" s="9">
        <v>61</v>
      </c>
      <c r="AD61" s="9">
        <v>62</v>
      </c>
      <c r="AE61" s="9">
        <v>63</v>
      </c>
      <c r="AF61" s="9">
        <v>63</v>
      </c>
      <c r="AG61" s="9">
        <v>66</v>
      </c>
      <c r="AH61" s="9">
        <v>67</v>
      </c>
      <c r="AI61" s="9">
        <v>67</v>
      </c>
      <c r="AJ61" s="9">
        <v>67</v>
      </c>
      <c r="AK61" s="9">
        <v>67</v>
      </c>
      <c r="AL61" s="9">
        <v>67</v>
      </c>
    </row>
    <row r="62" spans="1:50" x14ac:dyDescent="0.25">
      <c r="A62" s="9" t="e">
        <f>A61+1</f>
        <v>#REF!</v>
      </c>
      <c r="B62" s="9">
        <f t="array" ref="B62">IF(C62="",0,IF(OR(C62=Country_Comparison!$S$19:$S$38),1,0))</f>
        <v>0</v>
      </c>
      <c r="C62" s="9" t="str">
        <f t="shared" si="11"/>
        <v>Saudi Arabia</v>
      </c>
      <c r="D62" s="6">
        <f t="shared" si="12"/>
        <v>114</v>
      </c>
      <c r="E62" s="6" t="e">
        <f>IF(COUNTIF(I62:XFD62,"&gt;"&amp;0)=0,,HLOOKUP(COUNTIF(I62:XFD62,"&gt;"&amp;0)-1,I$1:XFD62,A62+1,FALSE))</f>
        <v>#REF!</v>
      </c>
      <c r="F62" s="7" t="e">
        <f>IF(COUNTIF(I62:XFD62,"&gt;"&amp;0)=0,,HLOOKUP(COUNTIF(I62:XFD62,"&gt;"&amp;0)-MIN($F$1+1,COUNTIF(I62:XFD62,"&gt;"&amp;0)),I$1:XFD62,A62+1,FALSE))</f>
        <v>#REF!</v>
      </c>
      <c r="G62" s="8" t="e">
        <f t="shared" si="13"/>
        <v>#REF!</v>
      </c>
      <c r="H62" s="13" t="s">
        <v>113</v>
      </c>
      <c r="I62" s="9">
        <v>8</v>
      </c>
      <c r="J62" s="9">
        <v>8</v>
      </c>
      <c r="K62" s="9">
        <v>10</v>
      </c>
      <c r="L62" s="9">
        <v>16</v>
      </c>
      <c r="M62" s="9">
        <v>21</v>
      </c>
      <c r="N62" s="9">
        <v>25</v>
      </c>
      <c r="O62" s="9">
        <v>29</v>
      </c>
      <c r="P62" s="9">
        <v>34</v>
      </c>
      <c r="Q62" s="9">
        <v>38</v>
      </c>
      <c r="R62" s="9">
        <v>41</v>
      </c>
      <c r="S62" s="9">
        <v>41</v>
      </c>
      <c r="T62" s="9">
        <v>44</v>
      </c>
      <c r="U62" s="9">
        <v>47</v>
      </c>
      <c r="V62" s="9">
        <v>52</v>
      </c>
      <c r="W62" s="9">
        <v>59</v>
      </c>
      <c r="X62" s="9">
        <v>65</v>
      </c>
      <c r="Y62" s="9">
        <v>73</v>
      </c>
      <c r="Z62" s="9">
        <v>79</v>
      </c>
      <c r="AA62" s="9">
        <v>83</v>
      </c>
      <c r="AB62" s="9">
        <v>87</v>
      </c>
      <c r="AC62" s="9">
        <v>92</v>
      </c>
      <c r="AD62" s="9">
        <v>97</v>
      </c>
      <c r="AE62" s="9">
        <v>103</v>
      </c>
      <c r="AF62" s="9">
        <v>109</v>
      </c>
      <c r="AG62" s="9">
        <v>114</v>
      </c>
    </row>
    <row r="63" spans="1:50" x14ac:dyDescent="0.25">
      <c r="A63" s="9" t="e">
        <f>A62+1</f>
        <v>#REF!</v>
      </c>
      <c r="B63" s="9">
        <f t="array" ref="B63">IF(C63="",0,IF(OR(C63=Country_Comparison!$S$19:$S$38),1,0))</f>
        <v>0</v>
      </c>
      <c r="C63" s="9" t="str">
        <f t="shared" si="11"/>
        <v>Finland</v>
      </c>
      <c r="D63" s="6">
        <f t="shared" si="12"/>
        <v>149</v>
      </c>
      <c r="E63" s="6" t="e">
        <f>IF(COUNTIF(I63:XFD63,"&gt;"&amp;0)=0,,HLOOKUP(COUNTIF(I63:XFD63,"&gt;"&amp;0)-1,I$1:XFD63,A63+1,FALSE))</f>
        <v>#REF!</v>
      </c>
      <c r="F63" s="7" t="e">
        <f>IF(COUNTIF(I63:XFD63,"&gt;"&amp;0)=0,,HLOOKUP(COUNTIF(I63:XFD63,"&gt;"&amp;0)-MIN($F$1+1,COUNTIF(I63:XFD63,"&gt;"&amp;0)),I$1:XFD63,A63+1,FALSE))</f>
        <v>#REF!</v>
      </c>
      <c r="G63" s="8" t="e">
        <f t="shared" si="13"/>
        <v>#REF!</v>
      </c>
      <c r="H63" s="13" t="s">
        <v>54</v>
      </c>
      <c r="I63" s="9">
        <v>9</v>
      </c>
      <c r="J63" s="9">
        <v>11</v>
      </c>
      <c r="K63" s="9">
        <v>13</v>
      </c>
      <c r="L63" s="9">
        <v>17</v>
      </c>
      <c r="M63" s="9">
        <v>17</v>
      </c>
      <c r="N63" s="9">
        <v>19</v>
      </c>
      <c r="O63" s="9">
        <v>20</v>
      </c>
      <c r="P63" s="9">
        <v>25</v>
      </c>
      <c r="Q63" s="9">
        <v>28</v>
      </c>
      <c r="R63" s="9">
        <v>27</v>
      </c>
      <c r="S63" s="9">
        <v>34</v>
      </c>
      <c r="T63" s="9">
        <v>40</v>
      </c>
      <c r="U63" s="9">
        <v>42</v>
      </c>
      <c r="V63" s="9">
        <v>48</v>
      </c>
      <c r="W63" s="9">
        <v>49</v>
      </c>
      <c r="X63" s="9">
        <v>56</v>
      </c>
      <c r="Y63" s="9">
        <v>59</v>
      </c>
      <c r="Z63" s="9">
        <v>64</v>
      </c>
      <c r="AA63" s="9">
        <v>72</v>
      </c>
      <c r="AB63" s="9">
        <v>75</v>
      </c>
      <c r="AC63" s="9">
        <v>82</v>
      </c>
      <c r="AD63" s="9">
        <v>90</v>
      </c>
      <c r="AE63" s="9">
        <v>94</v>
      </c>
      <c r="AF63" s="9">
        <v>98</v>
      </c>
      <c r="AG63" s="9">
        <v>141</v>
      </c>
      <c r="AH63" s="9">
        <v>149</v>
      </c>
    </row>
    <row r="64" spans="1:50" x14ac:dyDescent="0.25">
      <c r="A64" s="9" t="e">
        <f>A63+1</f>
        <v>#REF!</v>
      </c>
      <c r="B64" s="9">
        <f t="array" ref="B64">IF(C64="",0,IF(OR(C64=Country_Comparison!$S$19:$S$38),1,0))</f>
        <v>0</v>
      </c>
      <c r="C64" s="9" t="str">
        <f t="shared" si="11"/>
        <v>Slovenia</v>
      </c>
      <c r="D64" s="6">
        <f t="shared" si="12"/>
        <v>79</v>
      </c>
      <c r="E64" s="6" t="e">
        <f>IF(COUNTIF(I64:XFD64,"&gt;"&amp;0)=0,,HLOOKUP(COUNTIF(I64:XFD64,"&gt;"&amp;0)-1,I$1:XFD64,A64+1,FALSE))</f>
        <v>#REF!</v>
      </c>
      <c r="F64" s="7" t="e">
        <f>IF(COUNTIF(I64:XFD64,"&gt;"&amp;0)=0,,HLOOKUP(COUNTIF(I64:XFD64,"&gt;"&amp;0)-MIN($F$1+1,COUNTIF(I64:XFD64,"&gt;"&amp;0)),I$1:XFD64,A64+1,FALSE))</f>
        <v>#REF!</v>
      </c>
      <c r="G64" s="8" t="e">
        <f t="shared" si="13"/>
        <v>#REF!</v>
      </c>
      <c r="H64" s="13" t="s">
        <v>141</v>
      </c>
      <c r="I64" s="9">
        <v>9</v>
      </c>
      <c r="J64" s="9">
        <v>9</v>
      </c>
      <c r="K64" s="9">
        <v>11</v>
      </c>
      <c r="L64" s="9">
        <v>11</v>
      </c>
      <c r="M64" s="9">
        <v>15</v>
      </c>
      <c r="N64" s="9">
        <v>15</v>
      </c>
      <c r="O64" s="9">
        <v>17</v>
      </c>
      <c r="P64" s="9">
        <v>20</v>
      </c>
      <c r="Q64" s="9">
        <v>22</v>
      </c>
      <c r="R64" s="9">
        <v>28</v>
      </c>
      <c r="S64" s="9">
        <v>30</v>
      </c>
      <c r="T64" s="9">
        <v>36</v>
      </c>
      <c r="U64" s="9">
        <v>40</v>
      </c>
      <c r="V64" s="9">
        <v>43</v>
      </c>
      <c r="W64" s="9">
        <v>45</v>
      </c>
      <c r="X64" s="9">
        <v>50</v>
      </c>
      <c r="Y64" s="9">
        <v>53</v>
      </c>
      <c r="Z64" s="9">
        <v>55</v>
      </c>
      <c r="AA64" s="9">
        <v>56</v>
      </c>
      <c r="AB64" s="9">
        <v>61</v>
      </c>
      <c r="AC64" s="9">
        <v>61</v>
      </c>
      <c r="AD64" s="9">
        <v>66</v>
      </c>
      <c r="AE64" s="9">
        <v>70</v>
      </c>
      <c r="AF64" s="9">
        <v>74</v>
      </c>
      <c r="AG64" s="9">
        <v>77</v>
      </c>
      <c r="AH64" s="9">
        <v>77</v>
      </c>
      <c r="AI64" s="9">
        <v>79</v>
      </c>
    </row>
    <row r="65" spans="1:44" x14ac:dyDescent="0.25">
      <c r="A65" s="9" t="e">
        <f>A64+1</f>
        <v>#REF!</v>
      </c>
      <c r="B65" s="9">
        <f t="array" ref="B65">IF(C65="",0,IF(OR(C65=Country_Comparison!$S$19:$S$38),1,0))</f>
        <v>0</v>
      </c>
      <c r="C65" s="9" t="str">
        <f t="shared" si="11"/>
        <v>Bosnia and Herzegovina</v>
      </c>
      <c r="D65" s="6">
        <f t="shared" si="12"/>
        <v>53</v>
      </c>
      <c r="E65" s="6" t="e">
        <f>IF(COUNTIF(I65:XFD65,"&gt;"&amp;0)=0,,HLOOKUP(COUNTIF(I65:XFD65,"&gt;"&amp;0)-1,I$1:XFD65,A65+1,FALSE))</f>
        <v>#REF!</v>
      </c>
      <c r="F65" s="7" t="e">
        <f>IF(COUNTIF(I65:XFD65,"&gt;"&amp;0)=0,,HLOOKUP(COUNTIF(I65:XFD65,"&gt;"&amp;0)-MIN($F$1+1,COUNTIF(I65:XFD65,"&gt;"&amp;0)),I$1:XFD65,A65+1,FALSE))</f>
        <v>#REF!</v>
      </c>
      <c r="G65" s="8" t="e">
        <f t="shared" si="13"/>
        <v>#REF!</v>
      </c>
      <c r="H65" s="13" t="s">
        <v>140</v>
      </c>
      <c r="I65" s="9">
        <v>10</v>
      </c>
      <c r="J65" s="9">
        <v>13</v>
      </c>
      <c r="K65" s="9">
        <v>13</v>
      </c>
      <c r="L65" s="9">
        <v>16</v>
      </c>
      <c r="M65" s="9">
        <v>17</v>
      </c>
      <c r="N65" s="9">
        <v>21</v>
      </c>
      <c r="O65" s="9">
        <v>23</v>
      </c>
      <c r="P65" s="9">
        <v>29</v>
      </c>
      <c r="Q65" s="9">
        <v>33</v>
      </c>
      <c r="R65" s="9">
        <v>34</v>
      </c>
      <c r="S65" s="9">
        <v>35</v>
      </c>
      <c r="T65" s="9">
        <v>36</v>
      </c>
      <c r="U65" s="9">
        <v>37</v>
      </c>
      <c r="V65" s="9">
        <v>39</v>
      </c>
      <c r="W65" s="9">
        <v>39</v>
      </c>
      <c r="X65" s="9">
        <v>40</v>
      </c>
      <c r="Y65" s="9">
        <v>41</v>
      </c>
      <c r="Z65" s="9">
        <v>43</v>
      </c>
      <c r="AA65" s="9">
        <v>46</v>
      </c>
      <c r="AB65" s="9">
        <v>47</v>
      </c>
      <c r="AC65" s="9">
        <v>48</v>
      </c>
      <c r="AD65" s="9">
        <v>49</v>
      </c>
      <c r="AE65" s="9">
        <v>51</v>
      </c>
      <c r="AF65" s="9">
        <v>53</v>
      </c>
    </row>
    <row r="66" spans="1:44" x14ac:dyDescent="0.25">
      <c r="A66" s="9" t="e">
        <f>A65+1</f>
        <v>#REF!</v>
      </c>
      <c r="B66" s="9">
        <f t="array" ref="B66">IF(C66="",0,IF(OR(C66=Country_Comparison!$S$19:$S$38),1,0))</f>
        <v>0</v>
      </c>
      <c r="C66" s="9" t="str">
        <f t="shared" si="11"/>
        <v>Thailand</v>
      </c>
      <c r="D66" s="6">
        <f t="shared" si="12"/>
        <v>49</v>
      </c>
      <c r="E66" s="6" t="e">
        <f>IF(COUNTIF(I66:XFD66,"&gt;"&amp;0)=0,,HLOOKUP(COUNTIF(I66:XFD66,"&gt;"&amp;0)-1,I$1:XFD66,A66+1,FALSE))</f>
        <v>#REF!</v>
      </c>
      <c r="F66" s="7" t="e">
        <f>IF(COUNTIF(I66:XFD66,"&gt;"&amp;0)=0,,HLOOKUP(COUNTIF(I66:XFD66,"&gt;"&amp;0)-MIN($F$1+1,COUNTIF(I66:XFD66,"&gt;"&amp;0)),I$1:XFD66,A66+1,FALSE))</f>
        <v>#REF!</v>
      </c>
      <c r="G66" s="8" t="e">
        <f t="shared" si="13"/>
        <v>#REF!</v>
      </c>
      <c r="H66" s="13" t="s">
        <v>35</v>
      </c>
      <c r="I66" s="9">
        <v>9</v>
      </c>
      <c r="J66" s="9">
        <v>10</v>
      </c>
      <c r="K66" s="9">
        <v>12</v>
      </c>
      <c r="L66" s="9">
        <v>15</v>
      </c>
      <c r="M66" s="9">
        <v>19</v>
      </c>
      <c r="N66" s="9">
        <v>20</v>
      </c>
      <c r="O66" s="9">
        <v>23</v>
      </c>
      <c r="P66" s="9">
        <v>26</v>
      </c>
      <c r="Q66" s="9">
        <v>27</v>
      </c>
      <c r="R66" s="9">
        <v>30</v>
      </c>
      <c r="S66" s="9">
        <v>32</v>
      </c>
      <c r="T66" s="9">
        <v>33</v>
      </c>
      <c r="U66" s="9">
        <v>35</v>
      </c>
      <c r="V66" s="9">
        <v>38</v>
      </c>
      <c r="W66" s="9">
        <v>40</v>
      </c>
      <c r="X66" s="9">
        <v>41</v>
      </c>
      <c r="Y66" s="9">
        <v>43</v>
      </c>
      <c r="Z66" s="9">
        <v>46</v>
      </c>
      <c r="AA66" s="9">
        <v>47</v>
      </c>
      <c r="AB66" s="9">
        <v>47</v>
      </c>
      <c r="AC66" s="9">
        <v>47</v>
      </c>
      <c r="AD66" s="9">
        <v>47</v>
      </c>
      <c r="AE66" s="9">
        <v>48</v>
      </c>
      <c r="AF66" s="9">
        <v>49</v>
      </c>
    </row>
    <row r="67" spans="1:44" x14ac:dyDescent="0.25">
      <c r="A67" s="9" t="e">
        <f>#REF!+1</f>
        <v>#REF!</v>
      </c>
      <c r="B67" s="9">
        <f t="array" ref="B67">IF(C67="",0,IF(OR(C67=Country_Comparison!$S$19:$S$38),1,0))</f>
        <v>0</v>
      </c>
      <c r="C67" s="9" t="str">
        <f t="shared" si="11"/>
        <v>San Marino</v>
      </c>
      <c r="D67" s="6">
        <f t="shared" si="12"/>
        <v>40</v>
      </c>
      <c r="E67" s="6" t="e">
        <f>IF(COUNTIF(I67:XFD67,"&gt;"&amp;0)=0,,HLOOKUP(COUNTIF(I67:XFD67,"&gt;"&amp;0)-1,I$1:XFD67,A67+1,FALSE))</f>
        <v>#REF!</v>
      </c>
      <c r="F67" s="7" t="e">
        <f>IF(COUNTIF(I67:XFD67,"&gt;"&amp;0)=0,,HLOOKUP(COUNTIF(I67:XFD67,"&gt;"&amp;0)-MIN($F$1+1,COUNTIF(I67:XFD67,"&gt;"&amp;0)),I$1:XFD67,A67+1,FALSE))</f>
        <v>#REF!</v>
      </c>
      <c r="G67" s="8" t="e">
        <f t="shared" si="13"/>
        <v>#REF!</v>
      </c>
      <c r="H67" s="13" t="s">
        <v>90</v>
      </c>
      <c r="I67" s="9">
        <v>11</v>
      </c>
      <c r="J67" s="9">
        <v>11</v>
      </c>
      <c r="K67" s="9">
        <v>14</v>
      </c>
      <c r="L67" s="9">
        <v>20</v>
      </c>
      <c r="M67" s="9">
        <v>20</v>
      </c>
      <c r="N67" s="9">
        <v>20</v>
      </c>
      <c r="O67" s="9">
        <v>21</v>
      </c>
      <c r="P67" s="9">
        <v>21</v>
      </c>
      <c r="Q67" s="9">
        <v>21</v>
      </c>
      <c r="R67" s="9">
        <v>21</v>
      </c>
      <c r="S67" s="9">
        <v>22</v>
      </c>
      <c r="T67" s="9">
        <v>22</v>
      </c>
      <c r="U67" s="9">
        <v>25</v>
      </c>
      <c r="V67" s="9">
        <v>26</v>
      </c>
      <c r="W67" s="9">
        <v>26</v>
      </c>
      <c r="X67" s="9">
        <v>30</v>
      </c>
      <c r="Y67" s="9">
        <v>30</v>
      </c>
      <c r="Z67" s="9">
        <v>32</v>
      </c>
      <c r="AA67" s="9">
        <v>32</v>
      </c>
      <c r="AB67" s="9">
        <v>32</v>
      </c>
      <c r="AC67" s="9">
        <v>34</v>
      </c>
      <c r="AD67" s="9">
        <v>34</v>
      </c>
      <c r="AE67" s="9">
        <v>34</v>
      </c>
      <c r="AF67" s="9">
        <v>34</v>
      </c>
      <c r="AG67" s="9">
        <v>35</v>
      </c>
      <c r="AH67" s="9">
        <v>35</v>
      </c>
      <c r="AI67" s="9">
        <v>35</v>
      </c>
      <c r="AJ67" s="9">
        <v>36</v>
      </c>
      <c r="AK67" s="9">
        <v>36</v>
      </c>
      <c r="AL67" s="9">
        <v>38</v>
      </c>
      <c r="AM67" s="9">
        <v>39</v>
      </c>
      <c r="AN67" s="9">
        <v>39</v>
      </c>
      <c r="AO67" s="9">
        <v>39</v>
      </c>
      <c r="AP67" s="9">
        <v>39</v>
      </c>
      <c r="AQ67" s="9">
        <v>40</v>
      </c>
      <c r="AR67" s="9">
        <v>40</v>
      </c>
    </row>
    <row r="68" spans="1:44" x14ac:dyDescent="0.25">
      <c r="A68" s="9" t="e">
        <f>A67+1</f>
        <v>#REF!</v>
      </c>
      <c r="B68" s="9">
        <f t="array" ref="B68">IF(C68="",0,IF(OR(C68=Country_Comparison!$S$19:$S$38),1,0))</f>
        <v>0</v>
      </c>
      <c r="C68" s="9" t="str">
        <f t="shared" si="11"/>
        <v>North Macedonia</v>
      </c>
      <c r="D68" s="6">
        <f t="shared" si="12"/>
        <v>56</v>
      </c>
      <c r="E68" s="6" t="e">
        <f>IF(COUNTIF(I68:XFD68,"&gt;"&amp;0)=0,,HLOOKUP(COUNTIF(I68:XFD68,"&gt;"&amp;0)-1,I$1:XFD68,A68+1,FALSE))</f>
        <v>#REF!</v>
      </c>
      <c r="F68" s="7" t="e">
        <f>IF(COUNTIF(I68:XFD68,"&gt;"&amp;0)=0,,HLOOKUP(COUNTIF(I68:XFD68,"&gt;"&amp;0)-MIN($F$1+1,COUNTIF(I68:XFD68,"&gt;"&amp;0)),I$1:XFD68,A68+1,FALSE))</f>
        <v>#REF!</v>
      </c>
      <c r="G68" s="8" t="e">
        <f t="shared" si="13"/>
        <v>#REF!</v>
      </c>
      <c r="H68" s="13" t="s">
        <v>84</v>
      </c>
      <c r="I68" s="9">
        <v>9</v>
      </c>
      <c r="J68" s="9">
        <v>11</v>
      </c>
      <c r="K68" s="9">
        <v>11</v>
      </c>
      <c r="L68" s="9">
        <v>12</v>
      </c>
      <c r="M68" s="9">
        <v>17</v>
      </c>
      <c r="N68" s="9">
        <v>18</v>
      </c>
      <c r="O68" s="9">
        <v>23</v>
      </c>
      <c r="P68" s="9">
        <v>26</v>
      </c>
      <c r="Q68" s="9">
        <v>29</v>
      </c>
      <c r="R68" s="9">
        <v>30</v>
      </c>
      <c r="S68" s="9">
        <v>32</v>
      </c>
      <c r="T68" s="9">
        <v>34</v>
      </c>
      <c r="U68" s="9">
        <v>34</v>
      </c>
      <c r="V68" s="9">
        <v>38</v>
      </c>
      <c r="W68" s="9">
        <v>44</v>
      </c>
      <c r="X68" s="9">
        <v>45</v>
      </c>
      <c r="Y68" s="9">
        <v>46</v>
      </c>
      <c r="Z68" s="9">
        <v>49</v>
      </c>
      <c r="AA68" s="9">
        <v>49</v>
      </c>
      <c r="AB68" s="9">
        <v>51</v>
      </c>
      <c r="AC68" s="9">
        <v>54</v>
      </c>
      <c r="AD68" s="9">
        <v>55</v>
      </c>
      <c r="AE68" s="9">
        <v>56</v>
      </c>
    </row>
    <row r="69" spans="1:44" x14ac:dyDescent="0.25">
      <c r="A69" s="9" t="e">
        <f>A68+1</f>
        <v>#REF!</v>
      </c>
      <c r="B69" s="9">
        <f t="array" ref="B69">IF(C69="",0,IF(OR(C69=Country_Comparison!$S$19:$S$38),1,0))</f>
        <v>0</v>
      </c>
      <c r="C69" s="9" t="str">
        <f t="shared" si="11"/>
        <v>Bangladesh</v>
      </c>
      <c r="D69" s="6">
        <f t="shared" si="12"/>
        <v>120</v>
      </c>
      <c r="E69" s="6" t="e">
        <f>IF(COUNTIF(I69:XFD69,"&gt;"&amp;0)=0,,HLOOKUP(COUNTIF(I69:XFD69,"&gt;"&amp;0)-1,I$1:XFD69,A69+1,FALSE))</f>
        <v>#REF!</v>
      </c>
      <c r="F69" s="7" t="e">
        <f>IF(COUNTIF(I69:XFD69,"&gt;"&amp;0)=0,,HLOOKUP(COUNTIF(I69:XFD69,"&gt;"&amp;0)-MIN($F$1+1,COUNTIF(I69:XFD69,"&gt;"&amp;0)),I$1:XFD69,A69+1,FALSE))</f>
        <v>#REF!</v>
      </c>
      <c r="G69" s="8" t="e">
        <f t="shared" si="13"/>
        <v>#REF!</v>
      </c>
      <c r="H69" s="13" t="s">
        <v>202</v>
      </c>
      <c r="I69" s="9">
        <v>8</v>
      </c>
      <c r="J69" s="9">
        <v>9</v>
      </c>
      <c r="K69" s="9">
        <v>12</v>
      </c>
      <c r="L69" s="9">
        <v>17</v>
      </c>
      <c r="M69" s="9">
        <v>20</v>
      </c>
      <c r="N69" s="9">
        <v>21</v>
      </c>
      <c r="O69" s="9">
        <v>27</v>
      </c>
      <c r="P69" s="9">
        <v>30</v>
      </c>
      <c r="Q69" s="9">
        <v>34</v>
      </c>
      <c r="R69" s="9">
        <v>39</v>
      </c>
      <c r="S69" s="9">
        <v>46</v>
      </c>
      <c r="T69" s="9">
        <v>50</v>
      </c>
      <c r="U69" s="9">
        <v>60</v>
      </c>
      <c r="V69" s="9">
        <v>75</v>
      </c>
      <c r="W69" s="9">
        <v>84</v>
      </c>
      <c r="X69" s="9">
        <v>91</v>
      </c>
      <c r="Y69" s="9">
        <v>101</v>
      </c>
      <c r="Z69" s="9">
        <v>110</v>
      </c>
      <c r="AA69" s="9">
        <v>120</v>
      </c>
    </row>
    <row r="70" spans="1:44" x14ac:dyDescent="0.25">
      <c r="A70" s="9" t="e">
        <f>#REF!+1</f>
        <v>#REF!</v>
      </c>
      <c r="B70" s="9">
        <f t="array" ref="B70">IF(C70="",0,IF(OR(C70=Country_Comparison!$S$19:$S$38),1,0))</f>
        <v>0</v>
      </c>
      <c r="C70" s="9" t="str">
        <f t="shared" ref="C70:C133" si="14">IF(H70="","",H70)</f>
        <v>Tunisia</v>
      </c>
      <c r="D70" s="6">
        <f t="shared" ref="D70:D133" si="15">MAX(I70:CL70)</f>
        <v>38</v>
      </c>
      <c r="E70" s="6" t="e">
        <f>IF(COUNTIF(I70:XFD70,"&gt;"&amp;0)=0,,HLOOKUP(COUNTIF(I70:XFD70,"&gt;"&amp;0)-1,I$1:XFD70,A70+1,FALSE))</f>
        <v>#REF!</v>
      </c>
      <c r="F70" s="7" t="e">
        <f>IF(COUNTIF(I70:XFD70,"&gt;"&amp;0)=0,,HLOOKUP(COUNTIF(I70:XFD70,"&gt;"&amp;0)-MIN($F$1+1,COUNTIF(I70:XFD70,"&gt;"&amp;0)),I$1:XFD70,A70+1,FALSE))</f>
        <v>#REF!</v>
      </c>
      <c r="G70" s="8" t="e">
        <f t="shared" ref="G70:G133" si="16">IF(COUNTIF(I70:XFD70,"&gt;"&amp;0)=0,,(E70/F70)^(1/MIN(COUNTIF(I70:XFD70,"&gt;"&amp;0)-1,$F$1)))</f>
        <v>#REF!</v>
      </c>
      <c r="H70" s="13" t="s">
        <v>138</v>
      </c>
      <c r="I70" s="9">
        <v>8</v>
      </c>
      <c r="J70" s="9">
        <v>8</v>
      </c>
      <c r="K70" s="9">
        <v>8</v>
      </c>
      <c r="L70" s="9">
        <v>10</v>
      </c>
      <c r="M70" s="9">
        <v>12</v>
      </c>
      <c r="N70" s="9">
        <v>14</v>
      </c>
      <c r="O70" s="9">
        <v>18</v>
      </c>
      <c r="P70" s="9">
        <v>18</v>
      </c>
      <c r="Q70" s="9">
        <v>22</v>
      </c>
      <c r="R70" s="9">
        <v>22</v>
      </c>
      <c r="S70" s="9">
        <v>23</v>
      </c>
      <c r="T70" s="9">
        <v>24</v>
      </c>
      <c r="U70" s="9">
        <v>25</v>
      </c>
      <c r="V70" s="9">
        <v>25</v>
      </c>
      <c r="W70" s="9">
        <v>28</v>
      </c>
      <c r="X70" s="9">
        <v>31</v>
      </c>
      <c r="Y70" s="9">
        <v>34</v>
      </c>
      <c r="Z70" s="9">
        <v>34</v>
      </c>
      <c r="AA70" s="9">
        <v>35</v>
      </c>
      <c r="AB70" s="9">
        <v>37</v>
      </c>
      <c r="AC70" s="9">
        <v>37</v>
      </c>
      <c r="AD70" s="9">
        <v>37</v>
      </c>
      <c r="AE70" s="9">
        <v>38</v>
      </c>
      <c r="AF70" s="9">
        <v>38</v>
      </c>
      <c r="AG70" s="9">
        <v>38</v>
      </c>
      <c r="AH70" s="9">
        <v>38</v>
      </c>
    </row>
    <row r="71" spans="1:44" x14ac:dyDescent="0.25">
      <c r="A71" s="9" t="e">
        <f>A70+1</f>
        <v>#REF!</v>
      </c>
      <c r="B71" s="9">
        <f t="array" ref="B71">IF(C71="",0,IF(OR(C71=Country_Comparison!$S$19:$S$38),1,0))</f>
        <v>0</v>
      </c>
      <c r="C71" s="9" t="str">
        <f t="shared" si="14"/>
        <v>Moldova</v>
      </c>
      <c r="D71" s="6">
        <f t="shared" si="15"/>
        <v>75</v>
      </c>
      <c r="E71" s="6" t="e">
        <f>IF(COUNTIF(I71:XFD71,"&gt;"&amp;0)=0,,HLOOKUP(COUNTIF(I71:XFD71,"&gt;"&amp;0)-1,I$1:XFD71,A71+1,FALSE))</f>
        <v>#REF!</v>
      </c>
      <c r="F71" s="7" t="e">
        <f>IF(COUNTIF(I71:XFD71,"&gt;"&amp;0)=0,,HLOOKUP(COUNTIF(I71:XFD71,"&gt;"&amp;0)-MIN($F$1+1,COUNTIF(I71:XFD71,"&gt;"&amp;0)),I$1:XFD71,A71+1,FALSE))</f>
        <v>#REF!</v>
      </c>
      <c r="G71" s="8" t="e">
        <f t="shared" si="16"/>
        <v>#REF!</v>
      </c>
      <c r="H71" s="13" t="s">
        <v>345</v>
      </c>
      <c r="I71" s="9">
        <v>8</v>
      </c>
      <c r="J71" s="9">
        <v>12</v>
      </c>
      <c r="K71" s="9">
        <v>15</v>
      </c>
      <c r="L71" s="9">
        <v>19</v>
      </c>
      <c r="M71" s="9">
        <v>22</v>
      </c>
      <c r="N71" s="9">
        <v>27</v>
      </c>
      <c r="O71" s="9">
        <v>29</v>
      </c>
      <c r="P71" s="9">
        <v>29</v>
      </c>
      <c r="Q71" s="9">
        <v>30</v>
      </c>
      <c r="R71" s="9">
        <v>31</v>
      </c>
      <c r="S71" s="9">
        <v>35</v>
      </c>
      <c r="T71" s="9">
        <v>40</v>
      </c>
      <c r="U71" s="9">
        <v>46</v>
      </c>
      <c r="V71" s="9">
        <v>54</v>
      </c>
      <c r="W71" s="9">
        <v>56</v>
      </c>
      <c r="X71" s="9">
        <v>57</v>
      </c>
      <c r="Y71" s="9">
        <v>67</v>
      </c>
      <c r="Z71" s="9">
        <v>70</v>
      </c>
      <c r="AA71" s="9">
        <v>72</v>
      </c>
      <c r="AB71" s="9">
        <v>75</v>
      </c>
    </row>
    <row r="72" spans="1:44" x14ac:dyDescent="0.25">
      <c r="A72" s="9" t="e">
        <f>A71+1</f>
        <v>#REF!</v>
      </c>
      <c r="B72" s="9">
        <f t="array" ref="B72">IF(C72="",0,IF(OR(C72=Country_Comparison!$S$19:$S$38),1,0))</f>
        <v>0</v>
      </c>
      <c r="C72" s="9" t="str">
        <f t="shared" si="14"/>
        <v>Bulgaria</v>
      </c>
      <c r="D72" s="6">
        <f t="shared" si="15"/>
        <v>49</v>
      </c>
      <c r="E72" s="6" t="e">
        <f>IF(COUNTIF(I72:XFD72,"&gt;"&amp;0)=0,,HLOOKUP(COUNTIF(I72:XFD72,"&gt;"&amp;0)-1,I$1:XFD72,A72+1,FALSE))</f>
        <v>#REF!</v>
      </c>
      <c r="F72" s="7" t="e">
        <f>IF(COUNTIF(I72:XFD72,"&gt;"&amp;0)=0,,HLOOKUP(COUNTIF(I72:XFD72,"&gt;"&amp;0)-MIN($F$1+1,COUNTIF(I72:XFD72,"&gt;"&amp;0)),I$1:XFD72,A72+1,FALSE))</f>
        <v>#REF!</v>
      </c>
      <c r="G72" s="8" t="e">
        <f t="shared" si="16"/>
        <v>#REF!</v>
      </c>
      <c r="H72" s="13" t="s">
        <v>199</v>
      </c>
      <c r="I72" s="9">
        <v>8</v>
      </c>
      <c r="J72" s="9">
        <v>8</v>
      </c>
      <c r="K72" s="9">
        <v>8</v>
      </c>
      <c r="L72" s="9">
        <v>10</v>
      </c>
      <c r="M72" s="9">
        <v>10</v>
      </c>
      <c r="N72" s="9">
        <v>14</v>
      </c>
      <c r="O72" s="9">
        <v>17</v>
      </c>
      <c r="P72" s="9">
        <v>20</v>
      </c>
      <c r="Q72" s="9">
        <v>22</v>
      </c>
      <c r="R72" s="9">
        <v>23</v>
      </c>
      <c r="S72" s="9">
        <v>24</v>
      </c>
      <c r="T72" s="9">
        <v>24</v>
      </c>
      <c r="U72" s="9">
        <v>25</v>
      </c>
      <c r="V72" s="9">
        <v>28</v>
      </c>
      <c r="W72" s="9">
        <v>29</v>
      </c>
      <c r="X72" s="9">
        <v>32</v>
      </c>
      <c r="Y72" s="9">
        <v>35</v>
      </c>
      <c r="Z72" s="9">
        <v>36</v>
      </c>
      <c r="AA72" s="9">
        <v>38</v>
      </c>
      <c r="AB72" s="9">
        <v>41</v>
      </c>
      <c r="AC72" s="9">
        <v>41</v>
      </c>
      <c r="AD72" s="9">
        <v>42</v>
      </c>
      <c r="AE72" s="9">
        <v>43</v>
      </c>
      <c r="AF72" s="9">
        <v>45</v>
      </c>
      <c r="AG72" s="9">
        <v>49</v>
      </c>
    </row>
    <row r="73" spans="1:44" x14ac:dyDescent="0.25">
      <c r="B73" s="9">
        <f t="array" ref="B73">IF(C73="",0,IF(OR(C73=Country_Comparison!$S$19:$S$38),1,0))</f>
        <v>0</v>
      </c>
      <c r="C73" s="9" t="str">
        <f t="shared" si="14"/>
        <v>Andorra</v>
      </c>
      <c r="D73" s="6">
        <f t="shared" si="15"/>
        <v>37</v>
      </c>
      <c r="E73" s="6">
        <f>IF(COUNTIF(I73:XFD73,"&gt;"&amp;0)=0,,HLOOKUP(COUNTIF(I73:XFD73,"&gt;"&amp;0)-1,I$1:XFD73,A73+1,FALSE))</f>
        <v>23</v>
      </c>
      <c r="F73" s="7">
        <f>IF(COUNTIF(I73:XFD73,"&gt;"&amp;0)=0,,HLOOKUP(COUNTIF(I73:XFD73,"&gt;"&amp;0)-MIN($F$1+1,COUNTIF(I73:XFD73,"&gt;"&amp;0)),I$1:XFD73,A73+1,FALSE))</f>
        <v>18</v>
      </c>
      <c r="G73" s="8">
        <f t="shared" si="16"/>
        <v>1.0502460726386826</v>
      </c>
      <c r="H73" s="13" t="s">
        <v>109</v>
      </c>
      <c r="I73" s="9">
        <v>8</v>
      </c>
      <c r="J73" s="9">
        <v>12</v>
      </c>
      <c r="K73" s="9">
        <v>14</v>
      </c>
      <c r="L73" s="9">
        <v>15</v>
      </c>
      <c r="M73" s="9">
        <v>16</v>
      </c>
      <c r="N73" s="9">
        <v>17</v>
      </c>
      <c r="O73" s="9">
        <v>18</v>
      </c>
      <c r="P73" s="9">
        <v>21</v>
      </c>
      <c r="Q73" s="9">
        <v>22</v>
      </c>
      <c r="R73" s="9">
        <v>23</v>
      </c>
      <c r="S73" s="9">
        <v>25</v>
      </c>
      <c r="T73" s="9">
        <v>26</v>
      </c>
      <c r="U73" s="9">
        <v>26</v>
      </c>
      <c r="V73" s="9">
        <v>29</v>
      </c>
      <c r="W73" s="9">
        <v>29</v>
      </c>
      <c r="X73" s="9">
        <v>31</v>
      </c>
      <c r="Y73" s="9">
        <v>33</v>
      </c>
      <c r="Z73" s="9">
        <v>33</v>
      </c>
      <c r="AA73" s="9">
        <v>35</v>
      </c>
      <c r="AB73" s="9">
        <v>35</v>
      </c>
      <c r="AC73" s="9">
        <v>36</v>
      </c>
      <c r="AD73" s="9">
        <v>37</v>
      </c>
      <c r="AE73" s="9">
        <v>37</v>
      </c>
      <c r="AF73" s="9">
        <v>37</v>
      </c>
    </row>
    <row r="74" spans="1:44" x14ac:dyDescent="0.25">
      <c r="B74" s="9">
        <f t="array" ref="B74">IF(C74="",0,IF(OR(C74=Country_Comparison!$S$19:$S$38),1,0))</f>
        <v>0</v>
      </c>
      <c r="C74" s="9" t="str">
        <f t="shared" si="14"/>
        <v>Burkina Faso</v>
      </c>
      <c r="D74" s="6">
        <f t="shared" si="15"/>
        <v>39</v>
      </c>
      <c r="E74" s="6">
        <f>IF(COUNTIF(I74:XFD74,"&gt;"&amp;0)=0,,HLOOKUP(COUNTIF(I74:XFD74,"&gt;"&amp;0)-1,I$1:XFD74,A74+1,FALSE))</f>
        <v>26</v>
      </c>
      <c r="F74" s="7">
        <f>IF(COUNTIF(I74:XFD74,"&gt;"&amp;0)=0,,HLOOKUP(COUNTIF(I74:XFD74,"&gt;"&amp;0)-MIN($F$1+1,COUNTIF(I74:XFD74,"&gt;"&amp;0)),I$1:XFD74,A74+1,FALSE))</f>
        <v>21</v>
      </c>
      <c r="G74" s="8">
        <f t="shared" si="16"/>
        <v>1.0436402271504359</v>
      </c>
      <c r="H74" s="13" t="s">
        <v>279</v>
      </c>
      <c r="I74" s="9">
        <v>9</v>
      </c>
      <c r="J74" s="9">
        <v>11</v>
      </c>
      <c r="K74" s="9">
        <v>12</v>
      </c>
      <c r="L74" s="9">
        <v>12</v>
      </c>
      <c r="M74" s="9">
        <v>14</v>
      </c>
      <c r="N74" s="9">
        <v>16</v>
      </c>
      <c r="O74" s="9">
        <v>16</v>
      </c>
      <c r="P74" s="9">
        <v>16</v>
      </c>
      <c r="Q74" s="9">
        <v>16</v>
      </c>
      <c r="R74" s="9">
        <v>17</v>
      </c>
      <c r="S74" s="9">
        <v>18</v>
      </c>
      <c r="T74" s="9">
        <v>19</v>
      </c>
      <c r="U74" s="9">
        <v>23</v>
      </c>
      <c r="V74" s="9">
        <v>24</v>
      </c>
      <c r="W74" s="9">
        <v>24</v>
      </c>
      <c r="X74" s="9">
        <v>27</v>
      </c>
      <c r="Y74" s="9">
        <v>27</v>
      </c>
      <c r="Z74" s="9">
        <v>27</v>
      </c>
      <c r="AA74" s="9">
        <v>30</v>
      </c>
      <c r="AB74" s="9">
        <v>32</v>
      </c>
      <c r="AC74" s="9">
        <v>32</v>
      </c>
      <c r="AD74" s="9">
        <v>35</v>
      </c>
      <c r="AE74" s="9">
        <v>36</v>
      </c>
      <c r="AF74" s="9">
        <v>36</v>
      </c>
      <c r="AG74" s="9">
        <v>38</v>
      </c>
      <c r="AH74" s="9">
        <v>38</v>
      </c>
      <c r="AI74" s="9">
        <v>39</v>
      </c>
    </row>
    <row r="75" spans="1:44" x14ac:dyDescent="0.25">
      <c r="A75" s="9">
        <f>A74+1</f>
        <v>1</v>
      </c>
      <c r="B75" s="9">
        <f t="array" ref="B75">IF(C75="",0,IF(OR(C75=Country_Comparison!$S$19:$S$38),1,0))</f>
        <v>0</v>
      </c>
      <c r="C75" s="9" t="str">
        <f t="shared" si="14"/>
        <v>Belarus</v>
      </c>
      <c r="D75" s="6">
        <f t="shared" si="15"/>
        <v>58</v>
      </c>
      <c r="E75" s="6">
        <f>IF(COUNTIF(I75:XFD75,"&gt;"&amp;0)=0,,HLOOKUP(COUNTIF(I75:XFD75,"&gt;"&amp;0)-1,I$1:XFD75,A75+1,FALSE))</f>
        <v>3049.1346729331162</v>
      </c>
      <c r="F75" s="7">
        <f>IF(COUNTIF(I75:XFD75,"&gt;"&amp;0)=0,,HLOOKUP(COUNTIF(I75:XFD75,"&gt;"&amp;0)-MIN($F$1+1,COUNTIF(I75:XFD75,"&gt;"&amp;0)),I$1:XFD75,A75+1,FALSE))</f>
        <v>566.93912375295952</v>
      </c>
      <c r="G75" s="8">
        <f t="shared" si="16"/>
        <v>1.4000000000000001</v>
      </c>
      <c r="H75" s="13" t="s">
        <v>91</v>
      </c>
      <c r="I75" s="9">
        <v>8</v>
      </c>
      <c r="J75" s="9">
        <v>13</v>
      </c>
      <c r="K75" s="9">
        <v>13</v>
      </c>
      <c r="L75" s="9">
        <v>13</v>
      </c>
      <c r="M75" s="9">
        <v>16</v>
      </c>
      <c r="N75" s="9">
        <v>19</v>
      </c>
      <c r="O75" s="9">
        <v>23</v>
      </c>
      <c r="P75" s="9">
        <v>26</v>
      </c>
      <c r="Q75" s="9">
        <v>29</v>
      </c>
      <c r="R75" s="9">
        <v>33</v>
      </c>
      <c r="S75" s="9">
        <v>36</v>
      </c>
      <c r="T75" s="9">
        <v>40</v>
      </c>
      <c r="U75" s="9">
        <v>42</v>
      </c>
      <c r="V75" s="9">
        <v>45</v>
      </c>
      <c r="W75" s="9">
        <v>47</v>
      </c>
      <c r="X75" s="9">
        <v>51</v>
      </c>
      <c r="Y75" s="9">
        <v>55</v>
      </c>
      <c r="Z75" s="9">
        <v>58</v>
      </c>
    </row>
    <row r="76" spans="1:44" x14ac:dyDescent="0.25">
      <c r="A76" s="9">
        <f>A75+1</f>
        <v>2</v>
      </c>
      <c r="B76" s="9">
        <f t="array" ref="B76">IF(C76="",0,IF(OR(C76=Country_Comparison!$S$19:$S$38),1,0))</f>
        <v>0</v>
      </c>
      <c r="C76" s="9" t="str">
        <f t="shared" si="14"/>
        <v>Estonia</v>
      </c>
      <c r="D76" s="6">
        <f t="shared" si="15"/>
        <v>44</v>
      </c>
      <c r="E76" s="6">
        <f>IF(COUNTIF(I76:XFD76,"&gt;"&amp;0)=0,,HLOOKUP(COUNTIF(I76:XFD76,"&gt;"&amp;0)-1,I$1:XFD76,A76+1,FALSE))</f>
        <v>1900.4963774880816</v>
      </c>
      <c r="F76" s="7">
        <f>IF(COUNTIF(I76:XFD76,"&gt;"&amp;0)=0,,HLOOKUP(COUNTIF(I76:XFD76,"&gt;"&amp;0)-MIN($F$1+1,COUNTIF(I76:XFD76,"&gt;"&amp;0)),I$1:XFD76,A76+1,FALSE))</f>
        <v>511.85893014090794</v>
      </c>
      <c r="G76" s="8">
        <f t="shared" si="16"/>
        <v>1.3</v>
      </c>
      <c r="H76" s="13" t="s">
        <v>88</v>
      </c>
      <c r="I76" s="9">
        <v>11</v>
      </c>
      <c r="J76" s="9">
        <v>12</v>
      </c>
      <c r="K76" s="9">
        <v>13</v>
      </c>
      <c r="L76" s="9">
        <v>15</v>
      </c>
      <c r="M76" s="9">
        <v>19</v>
      </c>
      <c r="N76" s="9">
        <v>21</v>
      </c>
      <c r="O76" s="9">
        <v>24</v>
      </c>
      <c r="P76" s="9">
        <v>24</v>
      </c>
      <c r="Q76" s="9">
        <v>24</v>
      </c>
      <c r="R76" s="9">
        <v>24</v>
      </c>
      <c r="S76" s="9">
        <v>25</v>
      </c>
      <c r="T76" s="9">
        <v>28</v>
      </c>
      <c r="U76" s="9">
        <v>31</v>
      </c>
      <c r="V76" s="9">
        <v>35</v>
      </c>
      <c r="W76" s="9">
        <v>36</v>
      </c>
      <c r="X76" s="9">
        <v>38</v>
      </c>
      <c r="Y76" s="9">
        <v>38</v>
      </c>
      <c r="Z76" s="9">
        <v>40</v>
      </c>
      <c r="AA76" s="9">
        <v>40</v>
      </c>
      <c r="AB76" s="9">
        <v>43</v>
      </c>
      <c r="AC76" s="9">
        <v>44</v>
      </c>
    </row>
    <row r="77" spans="1:44" x14ac:dyDescent="0.25">
      <c r="A77" s="9" t="e">
        <f>#REF!+1</f>
        <v>#REF!</v>
      </c>
      <c r="B77" s="9">
        <f t="array" ref="B77">IF(C77="",0,IF(OR(C77=Country_Comparison!$S$19:$S$38),1,0))</f>
        <v>0</v>
      </c>
      <c r="C77" s="9" t="str">
        <f t="shared" si="14"/>
        <v>South Africa</v>
      </c>
      <c r="D77" s="6">
        <f t="shared" si="15"/>
        <v>65</v>
      </c>
      <c r="E77" s="6" t="e">
        <f>IF(COUNTIF(I77:XFD77,"&gt;"&amp;0)=0,,HLOOKUP(COUNTIF(I77:XFD77,"&gt;"&amp;0)-1,I$1:XFD77,A77+1,FALSE))</f>
        <v>#REF!</v>
      </c>
      <c r="F77" s="7" t="e">
        <f>IF(COUNTIF(I77:XFD77,"&gt;"&amp;0)=0,,HLOOKUP(COUNTIF(I77:XFD77,"&gt;"&amp;0)-MIN($F$1+1,COUNTIF(I77:XFD77,"&gt;"&amp;0)),I$1:XFD77,A77+1,FALSE))</f>
        <v>#REF!</v>
      </c>
      <c r="G77" s="8" t="e">
        <f t="shared" si="16"/>
        <v>#REF!</v>
      </c>
      <c r="H77" s="13" t="s">
        <v>145</v>
      </c>
      <c r="I77" s="9">
        <v>9</v>
      </c>
      <c r="J77" s="9">
        <v>9</v>
      </c>
      <c r="K77" s="9">
        <v>11</v>
      </c>
      <c r="L77" s="9">
        <v>12</v>
      </c>
      <c r="M77" s="9">
        <v>13</v>
      </c>
      <c r="N77" s="9">
        <v>18</v>
      </c>
      <c r="O77" s="9">
        <v>18</v>
      </c>
      <c r="P77" s="9">
        <v>24</v>
      </c>
      <c r="Q77" s="9">
        <v>25</v>
      </c>
      <c r="R77" s="9">
        <v>25</v>
      </c>
      <c r="S77" s="9">
        <v>27</v>
      </c>
      <c r="T77" s="9">
        <v>27</v>
      </c>
      <c r="U77" s="9">
        <v>34</v>
      </c>
      <c r="V77" s="9">
        <v>48</v>
      </c>
      <c r="W77" s="9">
        <v>50</v>
      </c>
      <c r="X77" s="9">
        <v>52</v>
      </c>
      <c r="Y77" s="9">
        <v>54</v>
      </c>
      <c r="Z77" s="9">
        <v>58</v>
      </c>
      <c r="AA77" s="9">
        <v>58</v>
      </c>
      <c r="AB77" s="9">
        <v>65</v>
      </c>
    </row>
    <row r="78" spans="1:44" x14ac:dyDescent="0.25">
      <c r="B78" s="9">
        <f t="array" ref="B78">IF(C78="",0,IF(OR(C78=Country_Comparison!$S$19:$S$38),1,0))</f>
        <v>0</v>
      </c>
      <c r="C78" s="9" t="str">
        <f t="shared" si="14"/>
        <v>Honduras</v>
      </c>
      <c r="D78" s="6">
        <f t="shared" si="15"/>
        <v>46</v>
      </c>
      <c r="E78" s="6">
        <f>IF(COUNTIF(I78:XFD78,"&gt;"&amp;0)=0,,HLOOKUP(COUNTIF(I78:XFD78,"&gt;"&amp;0)-1,I$1:XFD78,A78+1,FALSE))</f>
        <v>21</v>
      </c>
      <c r="F78" s="7">
        <f>IF(COUNTIF(I78:XFD78,"&gt;"&amp;0)=0,,HLOOKUP(COUNTIF(I78:XFD78,"&gt;"&amp;0)-MIN($F$1+1,COUNTIF(I78:XFD78,"&gt;"&amp;0)),I$1:XFD78,A78+1,FALSE))</f>
        <v>16</v>
      </c>
      <c r="G78" s="8">
        <f t="shared" si="16"/>
        <v>1.0558928824833769</v>
      </c>
      <c r="H78" s="13" t="s">
        <v>348</v>
      </c>
      <c r="I78" s="9">
        <v>10</v>
      </c>
      <c r="J78" s="9">
        <v>14</v>
      </c>
      <c r="K78" s="9">
        <v>15</v>
      </c>
      <c r="L78" s="9">
        <v>15</v>
      </c>
      <c r="M78" s="9">
        <v>22</v>
      </c>
      <c r="N78" s="9">
        <v>22</v>
      </c>
      <c r="O78" s="9">
        <v>22</v>
      </c>
      <c r="P78" s="9">
        <v>22</v>
      </c>
      <c r="Q78" s="9">
        <v>23</v>
      </c>
      <c r="R78" s="9">
        <v>23</v>
      </c>
      <c r="S78" s="9">
        <v>24</v>
      </c>
      <c r="T78" s="9">
        <v>25</v>
      </c>
      <c r="U78" s="9">
        <v>25</v>
      </c>
      <c r="V78" s="9">
        <v>26</v>
      </c>
      <c r="W78" s="9">
        <v>31</v>
      </c>
      <c r="X78" s="9">
        <v>35</v>
      </c>
      <c r="Y78" s="9">
        <v>41</v>
      </c>
      <c r="Z78" s="9">
        <v>46</v>
      </c>
      <c r="AA78" s="9">
        <v>46</v>
      </c>
      <c r="AB78" s="9">
        <v>46</v>
      </c>
      <c r="AC78" s="9">
        <v>46</v>
      </c>
      <c r="AD78" s="9">
        <v>46</v>
      </c>
    </row>
    <row r="79" spans="1:44" x14ac:dyDescent="0.25">
      <c r="A79" s="9">
        <f t="shared" ref="A79:A84" si="17">A78+1</f>
        <v>1</v>
      </c>
      <c r="B79" s="9">
        <f t="array" ref="B79">IF(C79="",0,IF(OR(C79=Country_Comparison!$S$19:$S$38),1,0))</f>
        <v>0</v>
      </c>
      <c r="C79" s="9" t="str">
        <f t="shared" si="14"/>
        <v>Bolivia</v>
      </c>
      <c r="D79" s="6">
        <f t="shared" si="15"/>
        <v>37</v>
      </c>
      <c r="E79" s="6">
        <f>IF(COUNTIF(I79:XFD79,"&gt;"&amp;0)=0,,HLOOKUP(COUNTIF(I79:XFD79,"&gt;"&amp;0)-1,I$1:XFD79,A79+1,FALSE))</f>
        <v>8366.8255425284715</v>
      </c>
      <c r="F79" s="7">
        <f>IF(COUNTIF(I79:XFD79,"&gt;"&amp;0)=0,,HLOOKUP(COUNTIF(I79:XFD79,"&gt;"&amp;0)-MIN($F$1+1,COUNTIF(I79:XFD79,"&gt;"&amp;0)),I$1:XFD79,A79+1,FALSE))</f>
        <v>1555.6809555781206</v>
      </c>
      <c r="G79" s="8">
        <f t="shared" si="16"/>
        <v>1.4000000000000001</v>
      </c>
      <c r="H79" s="13" t="s">
        <v>346</v>
      </c>
      <c r="I79" s="9">
        <v>8</v>
      </c>
      <c r="J79" s="9">
        <v>9</v>
      </c>
      <c r="K79" s="9">
        <v>10</v>
      </c>
      <c r="L79" s="9">
        <v>10</v>
      </c>
      <c r="M79" s="9">
        <v>11</v>
      </c>
      <c r="N79" s="9">
        <v>14</v>
      </c>
      <c r="O79" s="9">
        <v>15</v>
      </c>
      <c r="P79" s="9">
        <v>18</v>
      </c>
      <c r="Q79" s="9">
        <v>19</v>
      </c>
      <c r="R79" s="9">
        <v>20</v>
      </c>
      <c r="S79" s="9">
        <v>24</v>
      </c>
      <c r="T79" s="9">
        <v>27</v>
      </c>
      <c r="U79" s="9">
        <v>28</v>
      </c>
      <c r="V79" s="9">
        <v>28</v>
      </c>
      <c r="W79" s="9">
        <v>29</v>
      </c>
      <c r="X79" s="9">
        <v>31</v>
      </c>
      <c r="Y79" s="9">
        <v>31</v>
      </c>
      <c r="Z79" s="9">
        <v>32</v>
      </c>
      <c r="AA79" s="9">
        <v>33</v>
      </c>
      <c r="AB79" s="9">
        <v>34</v>
      </c>
      <c r="AC79" s="9">
        <v>37</v>
      </c>
    </row>
    <row r="80" spans="1:44" x14ac:dyDescent="0.25">
      <c r="A80" s="9">
        <f t="shared" si="17"/>
        <v>2</v>
      </c>
      <c r="B80" s="9">
        <f t="array" ref="B80">IF(C80="",0,IF(OR(C80=Country_Comparison!$S$19:$S$38),1,0))</f>
        <v>0</v>
      </c>
      <c r="C80" s="9" t="str">
        <f t="shared" si="14"/>
        <v>Albania</v>
      </c>
      <c r="D80" s="6">
        <f t="shared" si="15"/>
        <v>27</v>
      </c>
      <c r="E80" s="6">
        <f>IF(COUNTIF(I80:XFD80,"&gt;"&amp;0)=0,,HLOOKUP(COUNTIF(I80:XFD80,"&gt;"&amp;0)-1,I$1:XFD80,A80+1,FALSE))</f>
        <v>9173.3330193268721</v>
      </c>
      <c r="F80" s="7">
        <f>IF(COUNTIF(I80:XFD80,"&gt;"&amp;0)=0,,HLOOKUP(COUNTIF(I80:XFD80,"&gt;"&amp;0)-MIN($F$1+1,COUNTIF(I80:XFD80,"&gt;"&amp;0)),I$1:XFD80,A80+1,FALSE))</f>
        <v>2470.645290734506</v>
      </c>
      <c r="G80" s="8">
        <f t="shared" si="16"/>
        <v>1.3</v>
      </c>
      <c r="H80" s="13" t="s">
        <v>230</v>
      </c>
      <c r="I80" s="9">
        <v>8</v>
      </c>
      <c r="J80" s="9">
        <v>10</v>
      </c>
      <c r="K80" s="9">
        <v>10</v>
      </c>
      <c r="L80" s="9">
        <v>11</v>
      </c>
      <c r="M80" s="9">
        <v>15</v>
      </c>
      <c r="N80" s="9">
        <v>15</v>
      </c>
      <c r="O80" s="9">
        <v>16</v>
      </c>
      <c r="P80" s="9">
        <v>17</v>
      </c>
      <c r="Q80" s="9">
        <v>20</v>
      </c>
      <c r="R80" s="9">
        <v>20</v>
      </c>
      <c r="S80" s="9">
        <v>21</v>
      </c>
      <c r="T80" s="9">
        <v>22</v>
      </c>
      <c r="U80" s="9">
        <v>22</v>
      </c>
      <c r="V80" s="9">
        <v>23</v>
      </c>
      <c r="W80" s="9">
        <v>23</v>
      </c>
      <c r="X80" s="9">
        <v>23</v>
      </c>
      <c r="Y80" s="9">
        <v>23</v>
      </c>
      <c r="Z80" s="9">
        <v>23</v>
      </c>
      <c r="AA80" s="9">
        <v>24</v>
      </c>
      <c r="AB80" s="9">
        <v>25</v>
      </c>
      <c r="AC80" s="9">
        <v>26</v>
      </c>
      <c r="AD80" s="9">
        <v>26</v>
      </c>
      <c r="AE80" s="9">
        <v>26</v>
      </c>
      <c r="AF80" s="9">
        <v>26</v>
      </c>
      <c r="AG80" s="9">
        <v>26</v>
      </c>
      <c r="AH80" s="9">
        <v>26</v>
      </c>
      <c r="AI80" s="9">
        <v>27</v>
      </c>
    </row>
    <row r="81" spans="1:35" x14ac:dyDescent="0.25">
      <c r="A81" s="9">
        <f t="shared" si="17"/>
        <v>3</v>
      </c>
      <c r="B81" s="9">
        <f t="array" ref="B81">IF(C81="",0,IF(OR(C81=Country_Comparison!$S$19:$S$38),1,0))</f>
        <v>0</v>
      </c>
      <c r="C81" s="9" t="str">
        <f t="shared" si="14"/>
        <v>Croatia</v>
      </c>
      <c r="D81" s="6">
        <f t="shared" si="15"/>
        <v>48</v>
      </c>
      <c r="E81" s="6">
        <f>IF(COUNTIF(I81:XFD81,"&gt;"&amp;0)=0,,HLOOKUP(COUNTIF(I81:XFD81,"&gt;"&amp;0)-1,I$1:XFD81,A81+1,FALSE))</f>
        <v>319.47999937062269</v>
      </c>
      <c r="F81" s="7">
        <f>IF(COUNTIF(I81:XFD81,"&gt;"&amp;0)=0,,HLOOKUP(COUNTIF(I81:XFD81,"&gt;"&amp;0)-MIN($F$1+1,COUNTIF(I81:XFD81,"&gt;"&amp;0)),I$1:XFD81,A81+1,FALSE))</f>
        <v>128.39184645488635</v>
      </c>
      <c r="G81" s="8">
        <f t="shared" si="16"/>
        <v>1.2</v>
      </c>
      <c r="H81" s="13" t="s">
        <v>76</v>
      </c>
      <c r="I81" s="9">
        <v>8</v>
      </c>
      <c r="J81" s="9">
        <v>12</v>
      </c>
      <c r="K81" s="9">
        <v>15</v>
      </c>
      <c r="L81" s="9">
        <v>16</v>
      </c>
      <c r="M81" s="9">
        <v>18</v>
      </c>
      <c r="N81" s="9">
        <v>19</v>
      </c>
      <c r="O81" s="9">
        <v>20</v>
      </c>
      <c r="P81" s="9">
        <v>21</v>
      </c>
      <c r="Q81" s="9">
        <v>21</v>
      </c>
      <c r="R81" s="9">
        <v>23</v>
      </c>
      <c r="S81" s="9">
        <v>25</v>
      </c>
      <c r="T81" s="9">
        <v>31</v>
      </c>
      <c r="U81" s="9">
        <v>33</v>
      </c>
      <c r="V81" s="9">
        <v>35</v>
      </c>
      <c r="W81" s="9">
        <v>36</v>
      </c>
      <c r="X81" s="9">
        <v>39</v>
      </c>
      <c r="Y81" s="9">
        <v>47</v>
      </c>
      <c r="Z81" s="9">
        <v>47</v>
      </c>
      <c r="AA81" s="9">
        <v>48</v>
      </c>
      <c r="AB81" s="9">
        <v>48</v>
      </c>
    </row>
    <row r="82" spans="1:35" x14ac:dyDescent="0.25">
      <c r="A82" s="9">
        <f t="shared" si="17"/>
        <v>4</v>
      </c>
      <c r="B82" s="9">
        <f t="array" ref="B82">IF(C82="",0,IF(OR(C82=Country_Comparison!$S$19:$S$38),1,0))</f>
        <v>0</v>
      </c>
      <c r="C82" s="9" t="str">
        <f t="shared" si="14"/>
        <v>Lithuania</v>
      </c>
      <c r="D82" s="6">
        <f t="shared" si="15"/>
        <v>38</v>
      </c>
      <c r="E82" s="6">
        <f>IF(COUNTIF(I82:XFD82,"&gt;"&amp;0)=0,,HLOOKUP(COUNTIF(I82:XFD82,"&gt;"&amp;0)-1,I$1:XFD82,A82+1,FALSE))</f>
        <v>1371</v>
      </c>
      <c r="F82" s="7">
        <f>IF(COUNTIF(I82:XFD82,"&gt;"&amp;0)=0,,HLOOKUP(COUNTIF(I82:XFD82,"&gt;"&amp;0)-MIN($F$1+1,COUNTIF(I82:XFD82,"&gt;"&amp;0)),I$1:XFD82,A82+1,FALSE))</f>
        <v>806</v>
      </c>
      <c r="G82" s="8">
        <f t="shared" si="16"/>
        <v>1.1120914007961509</v>
      </c>
      <c r="H82" s="13" t="s">
        <v>93</v>
      </c>
      <c r="I82" s="9">
        <v>8</v>
      </c>
      <c r="J82" s="9">
        <v>8</v>
      </c>
      <c r="K82" s="9">
        <v>9</v>
      </c>
      <c r="L82" s="9">
        <v>9</v>
      </c>
      <c r="M82" s="9">
        <v>11</v>
      </c>
      <c r="N82" s="9">
        <v>13</v>
      </c>
      <c r="O82" s="9">
        <v>15</v>
      </c>
      <c r="P82" s="9">
        <v>15</v>
      </c>
      <c r="Q82" s="9">
        <v>15</v>
      </c>
      <c r="R82" s="9">
        <v>16</v>
      </c>
      <c r="S82" s="9">
        <v>22</v>
      </c>
      <c r="T82" s="9">
        <v>23</v>
      </c>
      <c r="U82" s="9">
        <v>23</v>
      </c>
      <c r="V82" s="9">
        <v>24</v>
      </c>
      <c r="W82" s="9">
        <v>29</v>
      </c>
      <c r="X82" s="9">
        <v>30</v>
      </c>
      <c r="Y82" s="9">
        <v>32</v>
      </c>
      <c r="Z82" s="9">
        <v>33</v>
      </c>
      <c r="AA82" s="9">
        <v>33</v>
      </c>
      <c r="AB82" s="9">
        <v>35</v>
      </c>
      <c r="AC82" s="9">
        <v>37</v>
      </c>
      <c r="AD82" s="9">
        <v>38</v>
      </c>
      <c r="AE82" s="9">
        <v>38</v>
      </c>
    </row>
    <row r="83" spans="1:35" x14ac:dyDescent="0.25">
      <c r="A83" s="9">
        <f t="shared" si="17"/>
        <v>5</v>
      </c>
      <c r="B83" s="9">
        <f t="array" ref="B83">IF(C83="",0,IF(OR(C83=Country_Comparison!$S$19:$S$38),1,0))</f>
        <v>0</v>
      </c>
      <c r="C83" s="9" t="str">
        <f t="shared" si="14"/>
        <v>United Arab Emirates</v>
      </c>
      <c r="D83" s="6">
        <f t="shared" si="15"/>
        <v>52</v>
      </c>
      <c r="E83" s="6">
        <f>IF(COUNTIF(I83:XFD83,"&gt;"&amp;0)=0,,HLOOKUP(COUNTIF(I83:XFD83,"&gt;"&amp;0)-1,I$1:XFD83,A83+1,FALSE))</f>
        <v>2804</v>
      </c>
      <c r="F83" s="7">
        <f>IF(COUNTIF(I83:XFD83,"&gt;"&amp;0)=0,,HLOOKUP(COUNTIF(I83:XFD83,"&gt;"&amp;0)-MIN($F$1+1,COUNTIF(I83:XFD83,"&gt;"&amp;0)),I$1:XFD83,A83+1,FALSE))</f>
        <v>959</v>
      </c>
      <c r="G83" s="8">
        <f t="shared" si="16"/>
        <v>1.2393440338121138</v>
      </c>
      <c r="H83" s="13" t="s">
        <v>55</v>
      </c>
      <c r="I83" s="9">
        <v>8</v>
      </c>
      <c r="J83" s="9">
        <v>8</v>
      </c>
      <c r="K83" s="9">
        <v>9</v>
      </c>
      <c r="L83" s="9">
        <v>10</v>
      </c>
      <c r="M83" s="9">
        <v>10</v>
      </c>
      <c r="N83" s="9">
        <v>11</v>
      </c>
      <c r="O83" s="9">
        <v>12</v>
      </c>
      <c r="P83" s="9">
        <v>12</v>
      </c>
      <c r="Q83" s="9">
        <v>14</v>
      </c>
      <c r="R83" s="9">
        <v>16</v>
      </c>
      <c r="S83" s="9">
        <v>20</v>
      </c>
      <c r="T83" s="9">
        <v>22</v>
      </c>
      <c r="U83" s="9">
        <v>25</v>
      </c>
      <c r="V83" s="9">
        <v>28</v>
      </c>
      <c r="W83" s="9">
        <v>33</v>
      </c>
      <c r="X83" s="9">
        <v>35</v>
      </c>
      <c r="Y83" s="9">
        <v>37</v>
      </c>
      <c r="Z83" s="9">
        <v>37</v>
      </c>
      <c r="AA83" s="9">
        <v>41</v>
      </c>
      <c r="AB83" s="9">
        <v>43</v>
      </c>
      <c r="AC83" s="9">
        <v>46</v>
      </c>
      <c r="AD83" s="9">
        <v>52</v>
      </c>
    </row>
    <row r="84" spans="1:35" x14ac:dyDescent="0.25">
      <c r="A84" s="9">
        <f t="shared" si="17"/>
        <v>6</v>
      </c>
      <c r="B84" s="9">
        <f t="array" ref="B84">IF(C84="",0,IF(OR(C84=Country_Comparison!$S$19:$S$38),1,0))</f>
        <v>0</v>
      </c>
      <c r="C84" s="9" t="str">
        <f t="shared" si="14"/>
        <v>Lebanon</v>
      </c>
      <c r="D84" s="6">
        <f t="shared" si="15"/>
        <v>22</v>
      </c>
      <c r="E84" s="6">
        <f>IF(COUNTIF(I84:XFD84,"&gt;"&amp;0)=0,,HLOOKUP(COUNTIF(I84:XFD84,"&gt;"&amp;0)-1,I$1:XFD84,A84+1,FALSE))</f>
        <v>3109</v>
      </c>
      <c r="F84" s="7">
        <f>IF(COUNTIF(I84:XFD84,"&gt;"&amp;0)=0,,HLOOKUP(COUNTIF(I84:XFD84,"&gt;"&amp;0)-MIN($F$1+1,COUNTIF(I84:XFD84,"&gt;"&amp;0)),I$1:XFD84,A84+1,FALSE))</f>
        <v>989</v>
      </c>
      <c r="G84" s="8">
        <f t="shared" si="16"/>
        <v>1.2574330935945004</v>
      </c>
      <c r="H84" s="13" t="s">
        <v>67</v>
      </c>
      <c r="I84" s="9">
        <v>8</v>
      </c>
      <c r="J84" s="9">
        <v>8</v>
      </c>
      <c r="K84" s="9">
        <v>10</v>
      </c>
      <c r="L84" s="9">
        <v>11</v>
      </c>
      <c r="M84" s="9">
        <v>12</v>
      </c>
      <c r="N84" s="9">
        <v>14</v>
      </c>
      <c r="O84" s="9">
        <v>16</v>
      </c>
      <c r="P84" s="9">
        <v>17</v>
      </c>
      <c r="Q84" s="9">
        <v>17</v>
      </c>
      <c r="R84" s="9">
        <v>18</v>
      </c>
      <c r="S84" s="9">
        <v>19</v>
      </c>
      <c r="T84" s="9">
        <v>19</v>
      </c>
      <c r="U84" s="9">
        <v>19</v>
      </c>
      <c r="V84" s="9">
        <v>19</v>
      </c>
      <c r="W84" s="9">
        <v>20</v>
      </c>
      <c r="X84" s="9">
        <v>20</v>
      </c>
      <c r="Y84" s="9">
        <v>20</v>
      </c>
      <c r="Z84" s="9">
        <v>20</v>
      </c>
      <c r="AA84" s="9">
        <v>21</v>
      </c>
      <c r="AB84" s="9">
        <v>21</v>
      </c>
      <c r="AC84" s="9">
        <v>21</v>
      </c>
      <c r="AD84" s="9">
        <v>21</v>
      </c>
      <c r="AE84" s="9">
        <v>21</v>
      </c>
      <c r="AF84" s="9">
        <v>21</v>
      </c>
      <c r="AG84" s="9">
        <v>21</v>
      </c>
      <c r="AH84" s="9">
        <v>21</v>
      </c>
      <c r="AI84" s="9">
        <v>22</v>
      </c>
    </row>
    <row r="85" spans="1:35" x14ac:dyDescent="0.25">
      <c r="B85" s="9">
        <f t="array" ref="B85">IF(C85="",0,IF(OR(C85=Country_Comparison!$S$19:$S$38),1,0))</f>
        <v>0</v>
      </c>
      <c r="C85" s="9" t="str">
        <f t="shared" si="14"/>
        <v>Congo (Kinshasa)</v>
      </c>
      <c r="D85" s="6">
        <f t="shared" si="15"/>
        <v>25</v>
      </c>
      <c r="E85" s="6">
        <f>IF(COUNTIF(I85:XFD85,"&gt;"&amp;0)=0,,HLOOKUP(COUNTIF(I85:XFD85,"&gt;"&amp;0)-1,I$1:XFD85,A85+1,FALSE))</f>
        <v>23</v>
      </c>
      <c r="F85" s="7">
        <f>IF(COUNTIF(I85:XFD85,"&gt;"&amp;0)=0,,HLOOKUP(COUNTIF(I85:XFD85,"&gt;"&amp;0)-MIN($F$1+1,COUNTIF(I85:XFD85,"&gt;"&amp;0)),I$1:XFD85,A85+1,FALSE))</f>
        <v>18</v>
      </c>
      <c r="G85" s="8">
        <f t="shared" si="16"/>
        <v>1.0502460726386826</v>
      </c>
      <c r="H85" s="13" t="s">
        <v>351</v>
      </c>
      <c r="I85" s="9">
        <v>8</v>
      </c>
      <c r="J85" s="9">
        <v>8</v>
      </c>
      <c r="K85" s="9">
        <v>9</v>
      </c>
      <c r="L85" s="9">
        <v>13</v>
      </c>
      <c r="M85" s="9">
        <v>13</v>
      </c>
      <c r="N85" s="9">
        <v>18</v>
      </c>
      <c r="O85" s="9">
        <v>18</v>
      </c>
      <c r="P85" s="9">
        <v>18</v>
      </c>
      <c r="Q85" s="9">
        <v>18</v>
      </c>
      <c r="R85" s="9">
        <v>18</v>
      </c>
      <c r="S85" s="9">
        <v>18</v>
      </c>
      <c r="T85" s="9">
        <v>20</v>
      </c>
      <c r="U85" s="9">
        <v>20</v>
      </c>
      <c r="V85" s="9">
        <v>20</v>
      </c>
      <c r="W85" s="9">
        <v>20</v>
      </c>
      <c r="X85" s="9">
        <v>20</v>
      </c>
      <c r="Y85" s="9">
        <v>21</v>
      </c>
      <c r="Z85" s="9">
        <v>22</v>
      </c>
      <c r="AA85" s="9">
        <v>23</v>
      </c>
      <c r="AB85" s="9">
        <v>25</v>
      </c>
      <c r="AC85" s="9">
        <v>25</v>
      </c>
      <c r="AD85" s="9">
        <v>25</v>
      </c>
      <c r="AE85" s="9">
        <v>25</v>
      </c>
      <c r="AF85" s="9">
        <v>25</v>
      </c>
    </row>
    <row r="86" spans="1:35" x14ac:dyDescent="0.25">
      <c r="A86" s="9" t="e">
        <f>#REF!+1</f>
        <v>#REF!</v>
      </c>
      <c r="B86" s="9">
        <f t="array" ref="B86">IF(C86="",0,IF(OR(C86=Country_Comparison!$S$19:$S$38),1,0))</f>
        <v>0</v>
      </c>
      <c r="C86" s="9" t="str">
        <f t="shared" si="14"/>
        <v>Afghanistan</v>
      </c>
      <c r="D86" s="6">
        <f t="shared" si="15"/>
        <v>40</v>
      </c>
      <c r="E86" s="6" t="e">
        <f>IF(COUNTIF(I86:XFD86,"&gt;"&amp;0)=0,,HLOOKUP(COUNTIF(I86:XFD86,"&gt;"&amp;0)-1,I$1:XFD86,A86+1,FALSE))</f>
        <v>#REF!</v>
      </c>
      <c r="F86" s="7" t="e">
        <f>IF(COUNTIF(I86:XFD86,"&gt;"&amp;0)=0,,HLOOKUP(COUNTIF(I86:XFD86,"&gt;"&amp;0)-MIN($F$1+1,COUNTIF(I86:XFD86,"&gt;"&amp;0)),I$1:XFD86,A86+1,FALSE))</f>
        <v>#REF!</v>
      </c>
      <c r="G86" s="8" t="e">
        <f t="shared" si="16"/>
        <v>#REF!</v>
      </c>
      <c r="H86" s="13" t="s">
        <v>72</v>
      </c>
      <c r="I86" s="9">
        <v>11</v>
      </c>
      <c r="J86" s="9">
        <v>14</v>
      </c>
      <c r="K86" s="9">
        <v>14</v>
      </c>
      <c r="L86" s="9">
        <v>15</v>
      </c>
      <c r="M86" s="9">
        <v>15</v>
      </c>
      <c r="N86" s="9">
        <v>18</v>
      </c>
      <c r="O86" s="9">
        <v>18</v>
      </c>
      <c r="P86" s="9">
        <v>21</v>
      </c>
      <c r="Q86" s="9">
        <v>23</v>
      </c>
      <c r="R86" s="9">
        <v>25</v>
      </c>
      <c r="S86" s="9">
        <v>30</v>
      </c>
      <c r="T86" s="9">
        <v>30</v>
      </c>
      <c r="U86" s="9">
        <v>30</v>
      </c>
      <c r="V86" s="9">
        <v>33</v>
      </c>
      <c r="W86" s="9">
        <v>36</v>
      </c>
      <c r="X86" s="9">
        <v>36</v>
      </c>
      <c r="Y86" s="9">
        <v>40</v>
      </c>
    </row>
    <row r="87" spans="1:35" x14ac:dyDescent="0.25">
      <c r="A87" s="9" t="e">
        <f>A86+1</f>
        <v>#REF!</v>
      </c>
      <c r="B87" s="9">
        <f t="array" ref="B87">IF(C87="",0,IF(OR(C87=Country_Comparison!$S$19:$S$38),1,0))</f>
        <v>0</v>
      </c>
      <c r="C87" s="9" t="str">
        <f t="shared" si="14"/>
        <v>Cuba</v>
      </c>
      <c r="D87" s="6">
        <f t="shared" si="15"/>
        <v>40</v>
      </c>
      <c r="E87" s="6" t="e">
        <f>IF(COUNTIF(I87:XFD87,"&gt;"&amp;0)=0,,HLOOKUP(COUNTIF(I87:XFD87,"&gt;"&amp;0)-1,I$1:XFD87,A87+1,FALSE))</f>
        <v>#REF!</v>
      </c>
      <c r="F87" s="7" t="e">
        <f>IF(COUNTIF(I87:XFD87,"&gt;"&amp;0)=0,,HLOOKUP(COUNTIF(I87:XFD87,"&gt;"&amp;0)-MIN($F$1+1,COUNTIF(I87:XFD87,"&gt;"&amp;0)),I$1:XFD87,A87+1,FALSE))</f>
        <v>#REF!</v>
      </c>
      <c r="G87" s="8" t="e">
        <f t="shared" si="16"/>
        <v>#REF!</v>
      </c>
      <c r="H87" s="13" t="s">
        <v>410</v>
      </c>
      <c r="I87" s="9">
        <v>8</v>
      </c>
      <c r="J87" s="9">
        <v>9</v>
      </c>
      <c r="K87" s="9">
        <v>11</v>
      </c>
      <c r="L87" s="9">
        <v>12</v>
      </c>
      <c r="M87" s="9">
        <v>15</v>
      </c>
      <c r="N87" s="9">
        <v>15</v>
      </c>
      <c r="O87" s="9">
        <v>16</v>
      </c>
      <c r="P87" s="9">
        <v>18</v>
      </c>
      <c r="Q87" s="9">
        <v>21</v>
      </c>
      <c r="R87" s="9">
        <v>21</v>
      </c>
      <c r="S87" s="9">
        <v>24</v>
      </c>
      <c r="T87" s="9">
        <v>27</v>
      </c>
      <c r="U87" s="9">
        <v>31</v>
      </c>
      <c r="V87" s="9">
        <v>32</v>
      </c>
      <c r="W87" s="9">
        <v>34</v>
      </c>
      <c r="X87" s="9">
        <v>36</v>
      </c>
      <c r="Y87" s="9">
        <v>38</v>
      </c>
      <c r="Z87" s="9">
        <v>40</v>
      </c>
    </row>
    <row r="88" spans="1:35" x14ac:dyDescent="0.25">
      <c r="A88" s="9" t="e">
        <f>#REF!+1</f>
        <v>#REF!</v>
      </c>
      <c r="B88" s="9">
        <f t="array" ref="B88">IF(C88="",0,IF(OR(C88=Country_Comparison!$S$19:$S$38),1,0))</f>
        <v>0</v>
      </c>
      <c r="C88" s="9" t="str">
        <f t="shared" si="14"/>
        <v>Armenia</v>
      </c>
      <c r="D88" s="6">
        <f t="shared" si="15"/>
        <v>24</v>
      </c>
      <c r="E88" s="6" t="e">
        <f>IF(COUNTIF(I88:XFD88,"&gt;"&amp;0)=0,,HLOOKUP(COUNTIF(I88:XFD88,"&gt;"&amp;0)-1,I$1:XFD88,A88+1,FALSE))</f>
        <v>#REF!</v>
      </c>
      <c r="F88" s="7" t="e">
        <f>IF(COUNTIF(I88:XFD88,"&gt;"&amp;0)=0,,HLOOKUP(COUNTIF(I88:XFD88,"&gt;"&amp;0)-MIN($F$1+1,COUNTIF(I88:XFD88,"&gt;"&amp;0)),I$1:XFD88,A88+1,FALSE))</f>
        <v>#REF!</v>
      </c>
      <c r="G88" s="8" t="e">
        <f t="shared" si="16"/>
        <v>#REF!</v>
      </c>
      <c r="H88" s="13" t="s">
        <v>105</v>
      </c>
      <c r="I88" s="9">
        <v>8</v>
      </c>
      <c r="J88" s="9">
        <v>8</v>
      </c>
      <c r="K88" s="9">
        <v>9</v>
      </c>
      <c r="L88" s="9">
        <v>10</v>
      </c>
      <c r="M88" s="9">
        <v>12</v>
      </c>
      <c r="N88" s="9">
        <v>13</v>
      </c>
      <c r="O88" s="9">
        <v>13</v>
      </c>
      <c r="P88" s="9">
        <v>14</v>
      </c>
      <c r="Q88" s="9">
        <v>16</v>
      </c>
      <c r="R88" s="9">
        <v>17</v>
      </c>
      <c r="S88" s="9">
        <v>18</v>
      </c>
      <c r="T88" s="9">
        <v>19</v>
      </c>
      <c r="U88" s="9">
        <v>20</v>
      </c>
      <c r="V88" s="9">
        <v>20</v>
      </c>
      <c r="W88" s="9">
        <v>22</v>
      </c>
      <c r="X88" s="9">
        <v>24</v>
      </c>
      <c r="Y88" s="9">
        <v>24</v>
      </c>
    </row>
    <row r="89" spans="1:35" x14ac:dyDescent="0.25">
      <c r="B89" s="9">
        <f t="array" ref="B89">IF(C89="",0,IF(OR(C89=Country_Comparison!$S$19:$S$38),1,0))</f>
        <v>0</v>
      </c>
      <c r="C89" s="9" t="str">
        <f t="shared" si="14"/>
        <v>Cameroon</v>
      </c>
      <c r="D89" s="6">
        <f t="shared" si="15"/>
        <v>43</v>
      </c>
      <c r="E89" s="6">
        <f>IF(COUNTIF(I89:XFD89,"&gt;"&amp;0)=0,,HLOOKUP(COUNTIF(I89:XFD89,"&gt;"&amp;0)-1,I$1:XFD89,A89+1,FALSE))</f>
        <v>19</v>
      </c>
      <c r="F89" s="7">
        <f>IF(COUNTIF(I89:XFD89,"&gt;"&amp;0)=0,,HLOOKUP(COUNTIF(I89:XFD89,"&gt;"&amp;0)-MIN($F$1+1,COUNTIF(I89:XFD89,"&gt;"&amp;0)),I$1:XFD89,A89+1,FALSE))</f>
        <v>14</v>
      </c>
      <c r="G89" s="8">
        <f t="shared" si="16"/>
        <v>1.0629800482623444</v>
      </c>
      <c r="H89" s="13" t="s">
        <v>157</v>
      </c>
      <c r="I89" s="9">
        <v>8</v>
      </c>
      <c r="J89" s="9">
        <v>9</v>
      </c>
      <c r="K89" s="9">
        <v>9</v>
      </c>
      <c r="L89" s="9">
        <v>9</v>
      </c>
      <c r="M89" s="9">
        <v>9</v>
      </c>
      <c r="N89" s="9">
        <v>10</v>
      </c>
      <c r="O89" s="9">
        <v>10</v>
      </c>
      <c r="P89" s="9">
        <v>12</v>
      </c>
      <c r="Q89" s="9">
        <v>12</v>
      </c>
      <c r="R89" s="9">
        <v>12</v>
      </c>
      <c r="S89" s="9">
        <v>12</v>
      </c>
      <c r="T89" s="9">
        <v>14</v>
      </c>
      <c r="U89" s="9">
        <v>17</v>
      </c>
      <c r="V89" s="9">
        <v>22</v>
      </c>
      <c r="W89" s="9">
        <v>22</v>
      </c>
      <c r="X89" s="9">
        <v>22</v>
      </c>
      <c r="Y89" s="9">
        <v>42</v>
      </c>
      <c r="Z89" s="9">
        <v>42</v>
      </c>
      <c r="AA89" s="9">
        <v>43</v>
      </c>
      <c r="AB89" s="9">
        <v>43</v>
      </c>
    </row>
    <row r="90" spans="1:35" x14ac:dyDescent="0.25">
      <c r="A90" s="9">
        <f>A89+1</f>
        <v>1</v>
      </c>
      <c r="B90" s="9">
        <f t="array" ref="B90">IF(C90="",0,IF(OR(C90=Country_Comparison!$S$19:$S$38),1,0))</f>
        <v>0</v>
      </c>
      <c r="C90" s="9" t="str">
        <f t="shared" si="14"/>
        <v>Azerbaijan</v>
      </c>
      <c r="D90" s="6">
        <f t="shared" si="15"/>
        <v>20</v>
      </c>
      <c r="E90" s="6">
        <f>IF(COUNTIF(I90:XFD90,"&gt;"&amp;0)=0,,HLOOKUP(COUNTIF(I90:XFD90,"&gt;"&amp;0)-1,I$1:XFD90,A90+1,FALSE))</f>
        <v>1555.6809555781206</v>
      </c>
      <c r="F90" s="7">
        <f>IF(COUNTIF(I90:XFD90,"&gt;"&amp;0)=0,,HLOOKUP(COUNTIF(I90:XFD90,"&gt;"&amp;0)-MIN($F$1+1,COUNTIF(I90:XFD90,"&gt;"&amp;0)),I$1:XFD90,A90+1,FALSE))</f>
        <v>289.25465497599981</v>
      </c>
      <c r="G90" s="8">
        <f t="shared" si="16"/>
        <v>1.4</v>
      </c>
      <c r="H90" s="13" t="s">
        <v>104</v>
      </c>
      <c r="I90" s="9">
        <v>8</v>
      </c>
      <c r="J90" s="9">
        <v>8</v>
      </c>
      <c r="K90" s="9">
        <v>9</v>
      </c>
      <c r="L90" s="9">
        <v>10</v>
      </c>
      <c r="M90" s="9">
        <v>11</v>
      </c>
      <c r="N90" s="9">
        <v>11</v>
      </c>
      <c r="O90" s="9">
        <v>12</v>
      </c>
      <c r="P90" s="9">
        <v>13</v>
      </c>
      <c r="Q90" s="9">
        <v>13</v>
      </c>
      <c r="R90" s="9">
        <v>15</v>
      </c>
      <c r="S90" s="9">
        <v>15</v>
      </c>
      <c r="T90" s="9">
        <v>18</v>
      </c>
      <c r="U90" s="9">
        <v>19</v>
      </c>
      <c r="V90" s="9">
        <v>19</v>
      </c>
      <c r="W90" s="9">
        <v>20</v>
      </c>
      <c r="X90" s="9">
        <v>20</v>
      </c>
    </row>
    <row r="91" spans="1:35" x14ac:dyDescent="0.25">
      <c r="A91" s="9">
        <f>A90+1</f>
        <v>2</v>
      </c>
      <c r="B91" s="9">
        <f t="array" ref="B91">IF(C91="",0,IF(OR(C91=Country_Comparison!$S$19:$S$38),1,0))</f>
        <v>0</v>
      </c>
      <c r="C91" s="9" t="str">
        <f t="shared" si="14"/>
        <v>Cyprus</v>
      </c>
      <c r="D91" s="6">
        <f t="shared" si="15"/>
        <v>13</v>
      </c>
      <c r="E91" s="6">
        <f>IF(COUNTIF(I91:XFD91,"&gt;"&amp;0)=0,,HLOOKUP(COUNTIF(I91:XFD91,"&gt;"&amp;0)-1,I$1:XFD91,A91+1,FALSE))</f>
        <v>3211.8388779548582</v>
      </c>
      <c r="F91" s="7">
        <f>IF(COUNTIF(I91:XFD91,"&gt;"&amp;0)=0,,HLOOKUP(COUNTIF(I91:XFD91,"&gt;"&amp;0)-MIN($F$1+1,COUNTIF(I91:XFD91,"&gt;"&amp;0)),I$1:XFD91,A91+1,FALSE))</f>
        <v>865.04159193813439</v>
      </c>
      <c r="G91" s="8">
        <f t="shared" si="16"/>
        <v>1.3</v>
      </c>
      <c r="H91" s="13" t="s">
        <v>231</v>
      </c>
      <c r="I91" s="9">
        <v>8</v>
      </c>
      <c r="J91" s="9">
        <v>9</v>
      </c>
      <c r="K91" s="9">
        <v>10</v>
      </c>
      <c r="L91" s="9">
        <v>11</v>
      </c>
      <c r="M91" s="9">
        <v>11</v>
      </c>
      <c r="N91" s="9">
        <v>9</v>
      </c>
      <c r="O91" s="9">
        <v>9</v>
      </c>
      <c r="P91" s="9">
        <v>9</v>
      </c>
      <c r="Q91" s="9">
        <v>9</v>
      </c>
      <c r="R91" s="9">
        <v>10</v>
      </c>
      <c r="S91" s="9">
        <v>10</v>
      </c>
      <c r="T91" s="9">
        <v>10</v>
      </c>
      <c r="U91" s="9">
        <v>11</v>
      </c>
      <c r="V91" s="9">
        <v>12</v>
      </c>
      <c r="W91" s="9">
        <v>12</v>
      </c>
      <c r="X91" s="9">
        <v>12</v>
      </c>
      <c r="Y91" s="9">
        <v>12</v>
      </c>
      <c r="Z91" s="9">
        <v>12</v>
      </c>
      <c r="AA91" s="9">
        <v>12</v>
      </c>
      <c r="AB91" s="9">
        <v>12</v>
      </c>
      <c r="AC91" s="9">
        <v>12</v>
      </c>
      <c r="AD91" s="9">
        <v>12</v>
      </c>
      <c r="AE91" s="9">
        <v>13</v>
      </c>
    </row>
    <row r="92" spans="1:35" x14ac:dyDescent="0.25">
      <c r="A92" s="9">
        <f>A91+1</f>
        <v>3</v>
      </c>
      <c r="B92" s="9">
        <f t="array" ref="B92">IF(C92="",0,IF(OR(C92=Country_Comparison!$S$19:$S$38),1,0))</f>
        <v>0</v>
      </c>
      <c r="C92" s="9" t="str">
        <f t="shared" si="14"/>
        <v>Kazakhstan</v>
      </c>
      <c r="D92" s="6">
        <f t="shared" si="15"/>
        <v>19</v>
      </c>
      <c r="E92" s="6">
        <f>IF(COUNTIF(I92:XFD92,"&gt;"&amp;0)=0,,HLOOKUP(COUNTIF(I92:XFD92,"&gt;"&amp;0)-1,I$1:XFD92,A92+1,FALSE))</f>
        <v>106.99320537907195</v>
      </c>
      <c r="F92" s="7">
        <f>IF(COUNTIF(I92:XFD92,"&gt;"&amp;0)=0,,HLOOKUP(COUNTIF(I92:XFD92,"&gt;"&amp;0)-MIN($F$1+1,COUNTIF(I92:XFD92,"&gt;"&amp;0)),I$1:XFD92,A92+1,FALSE))</f>
        <v>42.998169599999983</v>
      </c>
      <c r="G92" s="8">
        <f t="shared" si="16"/>
        <v>1.2</v>
      </c>
      <c r="H92" s="13" t="s">
        <v>413</v>
      </c>
      <c r="I92" s="9">
        <v>8</v>
      </c>
      <c r="J92" s="9">
        <v>10</v>
      </c>
      <c r="K92" s="9">
        <v>10</v>
      </c>
      <c r="L92" s="9">
        <v>10</v>
      </c>
      <c r="M92" s="9">
        <v>12</v>
      </c>
      <c r="N92" s="9">
        <v>14</v>
      </c>
      <c r="O92" s="9">
        <v>16</v>
      </c>
      <c r="P92" s="9">
        <v>17</v>
      </c>
      <c r="Q92" s="9">
        <v>17</v>
      </c>
      <c r="R92" s="9">
        <v>17</v>
      </c>
      <c r="S92" s="9">
        <v>17</v>
      </c>
      <c r="T92" s="9">
        <v>19</v>
      </c>
      <c r="U92" s="9">
        <v>19</v>
      </c>
      <c r="V92" s="9">
        <v>19</v>
      </c>
    </row>
    <row r="93" spans="1:35" x14ac:dyDescent="0.25">
      <c r="B93" s="9">
        <f t="array" ref="B93">IF(C93="",0,IF(OR(C93=Country_Comparison!$S$19:$S$38),1,0))</f>
        <v>0</v>
      </c>
      <c r="C93" s="9" t="str">
        <f t="shared" si="14"/>
        <v>Nigeria</v>
      </c>
      <c r="D93" s="6">
        <f t="shared" si="15"/>
        <v>28</v>
      </c>
      <c r="E93" s="6">
        <f>IF(COUNTIF(I93:XFD93,"&gt;"&amp;0)=0,,HLOOKUP(COUNTIF(I93:XFD93,"&gt;"&amp;0)-1,I$1:XFD93,A93+1,FALSE))</f>
        <v>11</v>
      </c>
      <c r="F93" s="7">
        <f>IF(COUNTIF(I93:XFD93,"&gt;"&amp;0)=0,,HLOOKUP(COUNTIF(I93:XFD93,"&gt;"&amp;0)-MIN($F$1+1,COUNTIF(I93:XFD93,"&gt;"&amp;0)),I$1:XFD93,A93+1,FALSE))</f>
        <v>6</v>
      </c>
      <c r="G93" s="8">
        <f t="shared" si="16"/>
        <v>1.1288813207301975</v>
      </c>
      <c r="H93" s="13" t="s">
        <v>96</v>
      </c>
      <c r="I93" s="9">
        <v>10</v>
      </c>
      <c r="J93" s="9">
        <v>10</v>
      </c>
      <c r="K93" s="9">
        <v>10</v>
      </c>
      <c r="L93" s="9">
        <v>11</v>
      </c>
      <c r="M93" s="9">
        <v>12</v>
      </c>
      <c r="N93" s="9">
        <v>13</v>
      </c>
      <c r="O93" s="9">
        <v>17</v>
      </c>
      <c r="P93" s="9">
        <v>19</v>
      </c>
      <c r="Q93" s="9">
        <v>21</v>
      </c>
      <c r="R93" s="9">
        <v>22</v>
      </c>
      <c r="S93" s="9">
        <v>22</v>
      </c>
      <c r="T93" s="9">
        <v>28</v>
      </c>
    </row>
    <row r="94" spans="1:35" x14ac:dyDescent="0.25">
      <c r="A94" s="9">
        <f>A93+1</f>
        <v>1</v>
      </c>
      <c r="B94" s="9">
        <f t="array" ref="B94">IF(C94="",0,IF(OR(C94=Country_Comparison!$S$19:$S$38),1,0))</f>
        <v>0</v>
      </c>
      <c r="C94" s="9" t="str">
        <f t="shared" si="14"/>
        <v>Singapore</v>
      </c>
      <c r="D94" s="6">
        <f t="shared" si="15"/>
        <v>12</v>
      </c>
      <c r="E94" s="6">
        <f>IF(COUNTIF(I94:XFD94,"&gt;"&amp;0)=0,,HLOOKUP(COUNTIF(I94:XFD94,"&gt;"&amp;0)-1,I$1:XFD94,A94+1,FALSE))</f>
        <v>404.9565169663997</v>
      </c>
      <c r="F94" s="7">
        <f>IF(COUNTIF(I94:XFD94,"&gt;"&amp;0)=0,,HLOOKUP(COUNTIF(I94:XFD94,"&gt;"&amp;0)-MIN($F$1+1,COUNTIF(I94:XFD94,"&gt;"&amp;0)),I$1:XFD94,A94+1,FALSE))</f>
        <v>75.295359999999974</v>
      </c>
      <c r="G94" s="8">
        <f t="shared" si="16"/>
        <v>1.4</v>
      </c>
      <c r="H94" s="13" t="s">
        <v>40</v>
      </c>
      <c r="I94" s="9">
        <v>8</v>
      </c>
      <c r="J94" s="9">
        <v>8</v>
      </c>
      <c r="K94" s="9">
        <v>9</v>
      </c>
      <c r="L94" s="9">
        <v>10</v>
      </c>
      <c r="M94" s="9">
        <v>10</v>
      </c>
      <c r="N94" s="9">
        <v>10</v>
      </c>
      <c r="O94" s="9">
        <v>11</v>
      </c>
      <c r="P94" s="9">
        <v>11</v>
      </c>
      <c r="Q94" s="9">
        <v>11</v>
      </c>
      <c r="R94" s="9">
        <v>11</v>
      </c>
      <c r="S94" s="9">
        <v>11</v>
      </c>
      <c r="T94" s="9">
        <v>12</v>
      </c>
    </row>
    <row r="95" spans="1:35" x14ac:dyDescent="0.25">
      <c r="A95" s="9">
        <f>A94+1</f>
        <v>2</v>
      </c>
      <c r="B95" s="9">
        <f t="array" ref="B95">IF(C95="",0,IF(OR(C95=Country_Comparison!$S$19:$S$38),1,0))</f>
        <v>0</v>
      </c>
      <c r="C95" s="9" t="str">
        <f t="shared" si="14"/>
        <v>Iceland</v>
      </c>
      <c r="D95" s="6">
        <f t="shared" si="15"/>
        <v>10</v>
      </c>
      <c r="E95" s="6">
        <f>IF(COUNTIF(I95:XFD95,"&gt;"&amp;0)=0,,HLOOKUP(COUNTIF(I95:XFD95,"&gt;"&amp;0)-1,I$1:XFD95,A95+1,FALSE))</f>
        <v>179.21603940370011</v>
      </c>
      <c r="F95" s="7">
        <f>IF(COUNTIF(I95:XFD95,"&gt;"&amp;0)=0,,HLOOKUP(COUNTIF(I95:XFD95,"&gt;"&amp;0)-MIN($F$1+1,COUNTIF(I95:XFD95,"&gt;"&amp;0)),I$1:XFD95,A95+1,FALSE))</f>
        <v>48.268090000000015</v>
      </c>
      <c r="G95" s="8">
        <f t="shared" si="16"/>
        <v>1.3</v>
      </c>
      <c r="H95" s="13" t="s">
        <v>92</v>
      </c>
      <c r="I95" s="9">
        <v>8</v>
      </c>
      <c r="J95" s="9">
        <v>8</v>
      </c>
      <c r="K95" s="9">
        <v>8</v>
      </c>
      <c r="L95" s="9">
        <v>8</v>
      </c>
      <c r="M95" s="9">
        <v>8</v>
      </c>
      <c r="N95" s="9">
        <v>8</v>
      </c>
      <c r="O95" s="9">
        <v>9</v>
      </c>
      <c r="P95" s="9">
        <v>9</v>
      </c>
      <c r="Q95" s="9">
        <v>9</v>
      </c>
      <c r="R95" s="9">
        <v>10</v>
      </c>
      <c r="S95" s="9">
        <v>10</v>
      </c>
      <c r="T95" s="9">
        <v>10</v>
      </c>
    </row>
    <row r="96" spans="1:35" x14ac:dyDescent="0.25">
      <c r="B96" s="9">
        <f t="array" ref="B96">IF(C96="",0,IF(OR(C96=Country_Comparison!$S$19:$S$38),1,0))</f>
        <v>0</v>
      </c>
      <c r="C96" s="9" t="str">
        <f t="shared" si="14"/>
        <v>Kenya</v>
      </c>
      <c r="D96" s="6">
        <f t="shared" si="15"/>
        <v>14</v>
      </c>
      <c r="E96" s="6">
        <f>IF(COUNTIF(I96:XFD96,"&gt;"&amp;0)=0,,HLOOKUP(COUNTIF(I96:XFD96,"&gt;"&amp;0)-1,I$1:XFD96,A96+1,FALSE))</f>
        <v>10</v>
      </c>
      <c r="F96" s="7">
        <f>IF(COUNTIF(I96:XFD96,"&gt;"&amp;0)=0,,HLOOKUP(COUNTIF(I96:XFD96,"&gt;"&amp;0)-MIN($F$1+1,COUNTIF(I96:XFD96,"&gt;"&amp;0)),I$1:XFD96,A96+1,FALSE))</f>
        <v>5</v>
      </c>
      <c r="G96" s="8">
        <f t="shared" si="16"/>
        <v>1.1486983549970351</v>
      </c>
      <c r="H96" s="13" t="s">
        <v>423</v>
      </c>
      <c r="I96" s="9">
        <v>8</v>
      </c>
      <c r="J96" s="9">
        <v>9</v>
      </c>
      <c r="K96" s="9">
        <v>9</v>
      </c>
      <c r="L96" s="9">
        <v>10</v>
      </c>
      <c r="M96" s="9">
        <v>11</v>
      </c>
      <c r="N96" s="9">
        <v>11</v>
      </c>
      <c r="O96" s="9">
        <v>12</v>
      </c>
      <c r="P96" s="9">
        <v>14</v>
      </c>
      <c r="Q96" s="9">
        <v>14</v>
      </c>
      <c r="R96" s="9">
        <v>14</v>
      </c>
      <c r="S96" s="9">
        <v>14</v>
      </c>
    </row>
    <row r="97" spans="2:7" x14ac:dyDescent="0.25">
      <c r="B97" s="9">
        <f t="array" ref="B97">IF(C97="",0,IF(OR(C97=Country_Comparison!$S$19:$S$38),1,0))</f>
        <v>0</v>
      </c>
      <c r="C97" s="9" t="str">
        <f t="shared" si="14"/>
        <v/>
      </c>
      <c r="D97" s="6">
        <f t="shared" si="15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6"/>
        <v>0</v>
      </c>
    </row>
    <row r="98" spans="2:7" x14ac:dyDescent="0.25">
      <c r="B98" s="9">
        <f t="array" ref="B98">IF(C98="",0,IF(OR(C98=Country_Comparison!$S$19:$S$38),1,0))</f>
        <v>0</v>
      </c>
      <c r="C98" s="9" t="str">
        <f t="shared" si="14"/>
        <v/>
      </c>
      <c r="D98" s="6">
        <f t="shared" si="15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6"/>
        <v>0</v>
      </c>
    </row>
    <row r="99" spans="2:7" x14ac:dyDescent="0.25">
      <c r="B99" s="9">
        <f t="array" ref="B99">IF(C99="",0,IF(OR(C99=Country_Comparison!$S$19:$S$38),1,0))</f>
        <v>0</v>
      </c>
      <c r="C99" s="9" t="str">
        <f t="shared" si="14"/>
        <v/>
      </c>
      <c r="D99" s="6">
        <f t="shared" si="15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6"/>
        <v>0</v>
      </c>
    </row>
    <row r="100" spans="2:7" x14ac:dyDescent="0.25">
      <c r="B100" s="9">
        <f t="array" ref="B100">IF(C100="",0,IF(OR(C100=Country_Comparison!$S$19:$S$38),1,0))</f>
        <v>0</v>
      </c>
      <c r="C100" s="9" t="str">
        <f t="shared" si="14"/>
        <v/>
      </c>
      <c r="D100" s="6">
        <f t="shared" si="15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6"/>
        <v>0</v>
      </c>
    </row>
    <row r="101" spans="2:7" x14ac:dyDescent="0.25">
      <c r="B101" s="9">
        <f t="array" ref="B101">IF(C101="",0,IF(OR(C101=Country_Comparison!$S$19:$S$38),1,0))</f>
        <v>0</v>
      </c>
      <c r="C101" s="9" t="str">
        <f t="shared" si="14"/>
        <v/>
      </c>
      <c r="D101" s="6">
        <f t="shared" si="15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6"/>
        <v>0</v>
      </c>
    </row>
    <row r="102" spans="2:7" x14ac:dyDescent="0.25">
      <c r="B102" s="9">
        <f t="array" ref="B102">IF(C102="",0,IF(OR(C102=Country_Comparison!$S$19:$S$38),1,0))</f>
        <v>0</v>
      </c>
      <c r="C102" s="9" t="str">
        <f t="shared" si="14"/>
        <v/>
      </c>
      <c r="D102" s="6">
        <f t="shared" si="15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6"/>
        <v>0</v>
      </c>
    </row>
    <row r="103" spans="2:7" x14ac:dyDescent="0.25">
      <c r="B103" s="9">
        <f t="array" ref="B103">IF(C103="",0,IF(OR(C103=Country_Comparison!$S$19:$S$38),1,0))</f>
        <v>0</v>
      </c>
      <c r="C103" s="9" t="str">
        <f t="shared" si="14"/>
        <v/>
      </c>
      <c r="D103" s="6">
        <f t="shared" si="15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6"/>
        <v>0</v>
      </c>
    </row>
    <row r="104" spans="2:7" x14ac:dyDescent="0.25">
      <c r="B104" s="9">
        <f t="array" ref="B104">IF(C104="",0,IF(OR(C104=Country_Comparison!$S$19:$S$38),1,0))</f>
        <v>0</v>
      </c>
      <c r="C104" s="9" t="str">
        <f t="shared" si="14"/>
        <v/>
      </c>
      <c r="D104" s="6">
        <f t="shared" si="15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6"/>
        <v>0</v>
      </c>
    </row>
    <row r="105" spans="2:7" x14ac:dyDescent="0.25">
      <c r="B105" s="9">
        <f t="array" ref="B105">IF(C105="",0,IF(OR(C105=Country_Comparison!$S$19:$S$38),1,0))</f>
        <v>0</v>
      </c>
      <c r="C105" s="9" t="str">
        <f t="shared" si="14"/>
        <v/>
      </c>
      <c r="D105" s="6">
        <f t="shared" si="15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6"/>
        <v>0</v>
      </c>
    </row>
    <row r="106" spans="2:7" x14ac:dyDescent="0.25">
      <c r="B106" s="9">
        <f t="array" ref="B106">IF(C106="",0,IF(OR(C106=Country_Comparison!$S$19:$S$38),1,0))</f>
        <v>0</v>
      </c>
      <c r="C106" s="9" t="str">
        <f t="shared" si="14"/>
        <v/>
      </c>
      <c r="D106" s="6">
        <f t="shared" si="15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6"/>
        <v>0</v>
      </c>
    </row>
    <row r="107" spans="2:7" x14ac:dyDescent="0.25">
      <c r="B107" s="9">
        <f t="array" ref="B107">IF(C107="",0,IF(OR(C107=Country_Comparison!$S$19:$S$38),1,0))</f>
        <v>0</v>
      </c>
      <c r="C107" s="9" t="str">
        <f t="shared" si="14"/>
        <v/>
      </c>
      <c r="D107" s="6">
        <f t="shared" si="15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6"/>
        <v>0</v>
      </c>
    </row>
    <row r="108" spans="2:7" x14ac:dyDescent="0.25">
      <c r="B108" s="9">
        <f t="array" ref="B108">IF(C108="",0,IF(OR(C108=Country_Comparison!$S$19:$S$38),1,0))</f>
        <v>0</v>
      </c>
      <c r="C108" s="9" t="str">
        <f t="shared" si="14"/>
        <v/>
      </c>
      <c r="D108" s="6">
        <f t="shared" si="15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6"/>
        <v>0</v>
      </c>
    </row>
    <row r="109" spans="2:7" x14ac:dyDescent="0.25">
      <c r="B109" s="9">
        <f t="array" ref="B109">IF(C109="",0,IF(OR(C109=Country_Comparison!$S$19:$S$38),1,0))</f>
        <v>0</v>
      </c>
      <c r="C109" s="9" t="str">
        <f t="shared" si="14"/>
        <v/>
      </c>
      <c r="D109" s="6">
        <f t="shared" si="15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6"/>
        <v>0</v>
      </c>
    </row>
    <row r="110" spans="2:7" x14ac:dyDescent="0.25">
      <c r="B110" s="9">
        <f t="array" ref="B110">IF(C110="",0,IF(OR(C110=Country_Comparison!$S$19:$S$38),1,0))</f>
        <v>0</v>
      </c>
      <c r="C110" s="9" t="str">
        <f t="shared" si="14"/>
        <v/>
      </c>
      <c r="D110" s="6">
        <f t="shared" si="15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6"/>
        <v>0</v>
      </c>
    </row>
    <row r="111" spans="2:7" x14ac:dyDescent="0.25">
      <c r="B111" s="9">
        <f t="array" ref="B111">IF(C111="",0,IF(OR(C111=Country_Comparison!$S$19:$S$38),1,0))</f>
        <v>0</v>
      </c>
      <c r="C111" s="9" t="str">
        <f t="shared" si="14"/>
        <v/>
      </c>
      <c r="D111" s="6">
        <f t="shared" si="15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6"/>
        <v>0</v>
      </c>
    </row>
    <row r="112" spans="2:7" x14ac:dyDescent="0.25">
      <c r="B112" s="9">
        <f t="array" ref="B112">IF(C112="",0,IF(OR(C112=Country_Comparison!$S$19:$S$38),1,0))</f>
        <v>0</v>
      </c>
      <c r="C112" s="9" t="str">
        <f t="shared" si="14"/>
        <v/>
      </c>
      <c r="D112" s="6">
        <f t="shared" si="15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6"/>
        <v>0</v>
      </c>
    </row>
    <row r="113" spans="2:7" x14ac:dyDescent="0.25">
      <c r="B113" s="9">
        <f t="array" ref="B113">IF(C113="",0,IF(OR(C113=Country_Comparison!$S$19:$S$38),1,0))</f>
        <v>0</v>
      </c>
      <c r="C113" s="9" t="str">
        <f t="shared" si="14"/>
        <v/>
      </c>
      <c r="D113" s="6">
        <f t="shared" si="15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6"/>
        <v>0</v>
      </c>
    </row>
    <row r="114" spans="2:7" x14ac:dyDescent="0.25">
      <c r="B114" s="9">
        <f t="array" ref="B114">IF(C114="",0,IF(OR(C114=Country_Comparison!$S$19:$S$38),1,0))</f>
        <v>0</v>
      </c>
      <c r="C114" s="9" t="str">
        <f t="shared" si="14"/>
        <v/>
      </c>
      <c r="D114" s="6">
        <f t="shared" si="15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6"/>
        <v>0</v>
      </c>
    </row>
    <row r="115" spans="2:7" x14ac:dyDescent="0.25">
      <c r="B115" s="9">
        <f t="array" ref="B115">IF(C115="",0,IF(OR(C115=Country_Comparison!$S$19:$S$38),1,0))</f>
        <v>0</v>
      </c>
      <c r="C115" s="9" t="str">
        <f t="shared" si="14"/>
        <v/>
      </c>
      <c r="D115" s="6">
        <f t="shared" si="15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6"/>
        <v>0</v>
      </c>
    </row>
    <row r="116" spans="2:7" x14ac:dyDescent="0.25">
      <c r="B116" s="9">
        <f t="array" ref="B116">IF(C116="",0,IF(OR(C116=Country_Comparison!$S$19:$S$38),1,0))</f>
        <v>0</v>
      </c>
      <c r="C116" s="9" t="str">
        <f t="shared" si="14"/>
        <v/>
      </c>
      <c r="D116" s="6">
        <f t="shared" si="15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6"/>
        <v>0</v>
      </c>
    </row>
    <row r="117" spans="2:7" x14ac:dyDescent="0.25">
      <c r="B117" s="9">
        <f t="array" ref="B117">IF(C117="",0,IF(OR(C117=Country_Comparison!$S$19:$S$38),1,0))</f>
        <v>0</v>
      </c>
      <c r="C117" s="9" t="str">
        <f t="shared" si="14"/>
        <v/>
      </c>
      <c r="D117" s="6">
        <f t="shared" si="15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6"/>
        <v>0</v>
      </c>
    </row>
    <row r="118" spans="2:7" x14ac:dyDescent="0.25">
      <c r="B118" s="9">
        <f t="array" ref="B118">IF(C118="",0,IF(OR(C118=Country_Comparison!$S$19:$S$38),1,0))</f>
        <v>0</v>
      </c>
      <c r="C118" s="9" t="str">
        <f t="shared" si="14"/>
        <v/>
      </c>
      <c r="D118" s="6">
        <f t="shared" si="15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6"/>
        <v>0</v>
      </c>
    </row>
    <row r="119" spans="2:7" x14ac:dyDescent="0.25">
      <c r="B119" s="9">
        <f t="array" ref="B119">IF(C119="",0,IF(OR(C119=Country_Comparison!$S$19:$S$38),1,0))</f>
        <v>0</v>
      </c>
      <c r="C119" s="9" t="str">
        <f t="shared" si="14"/>
        <v/>
      </c>
      <c r="D119" s="6">
        <f t="shared" si="15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6"/>
        <v>0</v>
      </c>
    </row>
    <row r="120" spans="2:7" x14ac:dyDescent="0.25">
      <c r="B120" s="9">
        <f t="array" ref="B120">IF(C120="",0,IF(OR(C120=Country_Comparison!$S$19:$S$38),1,0))</f>
        <v>0</v>
      </c>
      <c r="C120" s="9" t="str">
        <f t="shared" si="14"/>
        <v/>
      </c>
      <c r="D120" s="6">
        <f t="shared" si="15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6"/>
        <v>0</v>
      </c>
    </row>
    <row r="121" spans="2:7" x14ac:dyDescent="0.25">
      <c r="B121" s="9">
        <f t="array" ref="B121">IF(C121="",0,IF(OR(C121=Country_Comparison!$S$19:$S$38),1,0))</f>
        <v>0</v>
      </c>
      <c r="C121" s="9" t="str">
        <f t="shared" si="14"/>
        <v/>
      </c>
      <c r="D121" s="6">
        <f t="shared" si="15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6"/>
        <v>0</v>
      </c>
    </row>
    <row r="122" spans="2:7" x14ac:dyDescent="0.25">
      <c r="B122" s="9">
        <f t="array" ref="B122">IF(C122="",0,IF(OR(C122=Country_Comparison!$S$19:$S$38),1,0))</f>
        <v>0</v>
      </c>
      <c r="C122" s="9" t="str">
        <f t="shared" si="14"/>
        <v/>
      </c>
      <c r="D122" s="6">
        <f t="shared" si="15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6"/>
        <v>0</v>
      </c>
    </row>
    <row r="123" spans="2:7" x14ac:dyDescent="0.25">
      <c r="B123" s="9">
        <f t="array" ref="B123">IF(C123="",0,IF(OR(C123=Country_Comparison!$S$19:$S$38),1,0))</f>
        <v>0</v>
      </c>
      <c r="C123" s="9" t="str">
        <f t="shared" si="14"/>
        <v/>
      </c>
      <c r="D123" s="6">
        <f t="shared" si="15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6"/>
        <v>0</v>
      </c>
    </row>
    <row r="124" spans="2:7" x14ac:dyDescent="0.25">
      <c r="B124" s="9">
        <f t="array" ref="B124">IF(C124="",0,IF(OR(C124=Country_Comparison!$S$19:$S$38),1,0))</f>
        <v>0</v>
      </c>
      <c r="C124" s="9" t="str">
        <f t="shared" si="14"/>
        <v/>
      </c>
      <c r="D124" s="6">
        <f t="shared" si="15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6"/>
        <v>0</v>
      </c>
    </row>
    <row r="125" spans="2:7" x14ac:dyDescent="0.25">
      <c r="B125" s="9">
        <f t="array" ref="B125">IF(C125="",0,IF(OR(C125=Country_Comparison!$S$19:$S$38),1,0))</f>
        <v>0</v>
      </c>
      <c r="C125" s="9" t="str">
        <f t="shared" si="14"/>
        <v/>
      </c>
      <c r="D125" s="6">
        <f t="shared" si="15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6"/>
        <v>0</v>
      </c>
    </row>
    <row r="126" spans="2:7" x14ac:dyDescent="0.25">
      <c r="B126" s="9">
        <f t="array" ref="B126">IF(C126="",0,IF(OR(C126=Country_Comparison!$S$19:$S$38),1,0))</f>
        <v>0</v>
      </c>
      <c r="C126" s="9" t="str">
        <f t="shared" si="14"/>
        <v/>
      </c>
      <c r="D126" s="6">
        <f t="shared" si="15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6"/>
        <v>0</v>
      </c>
    </row>
    <row r="127" spans="2:7" x14ac:dyDescent="0.25">
      <c r="B127" s="9">
        <f t="array" ref="B127">IF(C127="",0,IF(OR(C127=Country_Comparison!$S$19:$S$38),1,0))</f>
        <v>0</v>
      </c>
      <c r="C127" s="9" t="str">
        <f t="shared" si="14"/>
        <v/>
      </c>
      <c r="D127" s="6">
        <f t="shared" si="15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6"/>
        <v>0</v>
      </c>
    </row>
    <row r="128" spans="2:7" x14ac:dyDescent="0.25">
      <c r="B128" s="9">
        <f t="array" ref="B128">IF(C128="",0,IF(OR(C128=Country_Comparison!$S$19:$S$38),1,0))</f>
        <v>0</v>
      </c>
      <c r="C128" s="9" t="str">
        <f t="shared" si="14"/>
        <v/>
      </c>
      <c r="D128" s="6">
        <f t="shared" si="15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6"/>
        <v>0</v>
      </c>
    </row>
    <row r="129" spans="2:7" x14ac:dyDescent="0.25">
      <c r="B129" s="9">
        <f t="array" ref="B129">IF(C129="",0,IF(OR(C129=Country_Comparison!$S$19:$S$38),1,0))</f>
        <v>0</v>
      </c>
      <c r="C129" s="9" t="str">
        <f t="shared" si="14"/>
        <v/>
      </c>
      <c r="D129" s="6">
        <f t="shared" si="15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6"/>
        <v>0</v>
      </c>
    </row>
    <row r="130" spans="2:7" x14ac:dyDescent="0.25">
      <c r="B130" s="9">
        <f t="array" ref="B130">IF(C130="",0,IF(OR(C130=Country_Comparison!$S$19:$S$38),1,0))</f>
        <v>0</v>
      </c>
      <c r="C130" s="9" t="str">
        <f t="shared" si="14"/>
        <v/>
      </c>
      <c r="D130" s="6">
        <f t="shared" si="15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6"/>
        <v>0</v>
      </c>
    </row>
    <row r="131" spans="2:7" x14ac:dyDescent="0.25">
      <c r="B131" s="9">
        <f t="array" ref="B131">IF(C131="",0,IF(OR(C131=Country_Comparison!$S$19:$S$38),1,0))</f>
        <v>0</v>
      </c>
      <c r="C131" s="9" t="str">
        <f t="shared" si="14"/>
        <v/>
      </c>
      <c r="D131" s="6">
        <f t="shared" si="15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6"/>
        <v>0</v>
      </c>
    </row>
    <row r="132" spans="2:7" x14ac:dyDescent="0.25">
      <c r="B132" s="9">
        <f t="array" ref="B132">IF(C132="",0,IF(OR(C132=Country_Comparison!$S$19:$S$38),1,0))</f>
        <v>0</v>
      </c>
      <c r="C132" s="9" t="str">
        <f t="shared" si="14"/>
        <v/>
      </c>
      <c r="D132" s="6">
        <f t="shared" si="15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6"/>
        <v>0</v>
      </c>
    </row>
    <row r="133" spans="2:7" x14ac:dyDescent="0.25">
      <c r="B133" s="9">
        <f t="array" ref="B133">IF(C133="",0,IF(OR(C133=Country_Comparison!$S$19:$S$38),1,0))</f>
        <v>0</v>
      </c>
      <c r="C133" s="9" t="str">
        <f t="shared" si="14"/>
        <v/>
      </c>
      <c r="D133" s="6">
        <f t="shared" si="15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6"/>
        <v>0</v>
      </c>
    </row>
    <row r="134" spans="2:7" x14ac:dyDescent="0.25">
      <c r="B134" s="9">
        <f t="array" ref="B134">IF(C134="",0,IF(OR(C134=Country_Comparison!$S$19:$S$38),1,0))</f>
        <v>0</v>
      </c>
      <c r="C134" s="9" t="str">
        <f t="shared" ref="C134:C197" si="18">IF(H134="","",H134)</f>
        <v/>
      </c>
      <c r="D134" s="6">
        <f t="shared" ref="D134:D197" si="19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0">IF(COUNTIF(I134:XFD134,"&gt;"&amp;0)=0,,(E134/F134)^(1/MIN(COUNTIF(I134:XFD134,"&gt;"&amp;0)-1,$F$1)))</f>
        <v>0</v>
      </c>
    </row>
    <row r="135" spans="2:7" x14ac:dyDescent="0.25">
      <c r="B135" s="9">
        <f t="array" ref="B135">IF(C135="",0,IF(OR(C135=Country_Comparison!$S$19:$S$38),1,0))</f>
        <v>0</v>
      </c>
      <c r="C135" s="9" t="str">
        <f t="shared" si="18"/>
        <v/>
      </c>
      <c r="D135" s="6">
        <f t="shared" si="19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0"/>
        <v>0</v>
      </c>
    </row>
    <row r="136" spans="2:7" x14ac:dyDescent="0.25">
      <c r="B136" s="9">
        <f t="array" ref="B136">IF(C136="",0,IF(OR(C136=Country_Comparison!$S$19:$S$38),1,0))</f>
        <v>0</v>
      </c>
      <c r="C136" s="9" t="str">
        <f t="shared" si="18"/>
        <v/>
      </c>
      <c r="D136" s="6">
        <f t="shared" si="19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0"/>
        <v>0</v>
      </c>
    </row>
    <row r="137" spans="2:7" x14ac:dyDescent="0.25">
      <c r="B137" s="9">
        <f t="array" ref="B137">IF(C137="",0,IF(OR(C137=Country_Comparison!$S$19:$S$38),1,0))</f>
        <v>0</v>
      </c>
      <c r="C137" s="9" t="str">
        <f t="shared" si="18"/>
        <v/>
      </c>
      <c r="D137" s="6">
        <f t="shared" si="19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0"/>
        <v>0</v>
      </c>
    </row>
    <row r="138" spans="2:7" x14ac:dyDescent="0.25">
      <c r="B138" s="9">
        <f t="array" ref="B138">IF(C138="",0,IF(OR(C138=Country_Comparison!$S$19:$S$38),1,0))</f>
        <v>0</v>
      </c>
      <c r="C138" s="9" t="str">
        <f t="shared" si="18"/>
        <v/>
      </c>
      <c r="D138" s="6">
        <f t="shared" si="19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0"/>
        <v>0</v>
      </c>
    </row>
    <row r="139" spans="2:7" x14ac:dyDescent="0.25">
      <c r="B139" s="9">
        <f t="array" ref="B139">IF(C139="",0,IF(OR(C139=Country_Comparison!$S$19:$S$38),1,0))</f>
        <v>0</v>
      </c>
      <c r="C139" s="9" t="str">
        <f t="shared" si="18"/>
        <v/>
      </c>
      <c r="D139" s="6">
        <f t="shared" si="19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0"/>
        <v>0</v>
      </c>
    </row>
    <row r="140" spans="2:7" x14ac:dyDescent="0.25">
      <c r="B140" s="9">
        <f t="array" ref="B140">IF(C140="",0,IF(OR(C140=Country_Comparison!$S$19:$S$38),1,0))</f>
        <v>0</v>
      </c>
      <c r="C140" s="9" t="str">
        <f t="shared" si="18"/>
        <v/>
      </c>
      <c r="D140" s="6">
        <f t="shared" si="19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0"/>
        <v>0</v>
      </c>
    </row>
    <row r="141" spans="2:7" x14ac:dyDescent="0.25">
      <c r="B141" s="9">
        <f t="array" ref="B141">IF(C141="",0,IF(OR(C141=Country_Comparison!$S$19:$S$38),1,0))</f>
        <v>0</v>
      </c>
      <c r="C141" s="9" t="str">
        <f t="shared" si="18"/>
        <v/>
      </c>
      <c r="D141" s="6">
        <f t="shared" si="19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0"/>
        <v>0</v>
      </c>
    </row>
    <row r="142" spans="2:7" x14ac:dyDescent="0.25">
      <c r="B142" s="9">
        <f t="array" ref="B142">IF(C142="",0,IF(OR(C142=Country_Comparison!$S$19:$S$38),1,0))</f>
        <v>0</v>
      </c>
      <c r="C142" s="9" t="str">
        <f t="shared" si="18"/>
        <v/>
      </c>
      <c r="D142" s="6">
        <f t="shared" si="19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0"/>
        <v>0</v>
      </c>
    </row>
    <row r="143" spans="2:7" x14ac:dyDescent="0.25">
      <c r="B143" s="9">
        <f t="array" ref="B143">IF(C143="",0,IF(OR(C143=Country_Comparison!$S$19:$S$38),1,0))</f>
        <v>0</v>
      </c>
      <c r="C143" s="9" t="str">
        <f t="shared" si="18"/>
        <v/>
      </c>
      <c r="D143" s="6">
        <f t="shared" si="19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0"/>
        <v>0</v>
      </c>
    </row>
    <row r="144" spans="2:7" x14ac:dyDescent="0.25">
      <c r="B144" s="9">
        <f t="array" ref="B144">IF(C144="",0,IF(OR(C144=Country_Comparison!$S$19:$S$38),1,0))</f>
        <v>0</v>
      </c>
      <c r="C144" s="9" t="str">
        <f t="shared" si="18"/>
        <v/>
      </c>
      <c r="D144" s="6">
        <f t="shared" si="19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0"/>
        <v>0</v>
      </c>
    </row>
    <row r="145" spans="2:7" x14ac:dyDescent="0.25">
      <c r="B145" s="9">
        <f t="array" ref="B145">IF(C145="",0,IF(OR(C145=Country_Comparison!$S$19:$S$38),1,0))</f>
        <v>0</v>
      </c>
      <c r="C145" s="9" t="str">
        <f t="shared" si="18"/>
        <v/>
      </c>
      <c r="D145" s="6">
        <f t="shared" si="19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0"/>
        <v>0</v>
      </c>
    </row>
    <row r="146" spans="2:7" x14ac:dyDescent="0.25">
      <c r="B146" s="9">
        <f t="array" ref="B146">IF(C146="",0,IF(OR(C146=Country_Comparison!$S$19:$S$38),1,0))</f>
        <v>0</v>
      </c>
      <c r="C146" s="9" t="str">
        <f t="shared" si="18"/>
        <v/>
      </c>
      <c r="D146" s="6">
        <f t="shared" si="19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0"/>
        <v>0</v>
      </c>
    </row>
    <row r="147" spans="2:7" x14ac:dyDescent="0.25">
      <c r="B147" s="9">
        <f t="array" ref="B147">IF(C147="",0,IF(OR(C147=Country_Comparison!$S$19:$S$38),1,0))</f>
        <v>0</v>
      </c>
      <c r="C147" s="9" t="str">
        <f t="shared" si="18"/>
        <v/>
      </c>
      <c r="D147" s="6">
        <f t="shared" si="19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0"/>
        <v>0</v>
      </c>
    </row>
    <row r="148" spans="2:7" x14ac:dyDescent="0.25">
      <c r="B148" s="9">
        <f t="array" ref="B148">IF(C148="",0,IF(OR(C148=Country_Comparison!$S$19:$S$38),1,0))</f>
        <v>0</v>
      </c>
      <c r="C148" s="9" t="str">
        <f t="shared" si="18"/>
        <v/>
      </c>
      <c r="D148" s="6">
        <f t="shared" si="19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0"/>
        <v>0</v>
      </c>
    </row>
    <row r="149" spans="2:7" x14ac:dyDescent="0.25">
      <c r="B149" s="9">
        <f t="array" ref="B149">IF(C149="",0,IF(OR(C149=Country_Comparison!$S$19:$S$38),1,0))</f>
        <v>0</v>
      </c>
      <c r="C149" s="9" t="str">
        <f t="shared" si="18"/>
        <v/>
      </c>
      <c r="D149" s="6">
        <f t="shared" si="19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0"/>
        <v>0</v>
      </c>
    </row>
    <row r="150" spans="2:7" x14ac:dyDescent="0.25">
      <c r="B150" s="9">
        <f t="array" ref="B150">IF(C150="",0,IF(OR(C150=Country_Comparison!$S$19:$S$38),1,0))</f>
        <v>0</v>
      </c>
      <c r="C150" s="9" t="str">
        <f t="shared" si="18"/>
        <v/>
      </c>
      <c r="D150" s="6">
        <f t="shared" si="19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0"/>
        <v>0</v>
      </c>
    </row>
    <row r="151" spans="2:7" x14ac:dyDescent="0.25">
      <c r="B151" s="9">
        <f t="array" ref="B151">IF(C151="",0,IF(OR(C151=Country_Comparison!$S$19:$S$38),1,0))</f>
        <v>0</v>
      </c>
      <c r="C151" s="9" t="str">
        <f t="shared" si="18"/>
        <v/>
      </c>
      <c r="D151" s="6">
        <f t="shared" si="19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0"/>
        <v>0</v>
      </c>
    </row>
    <row r="152" spans="2:7" x14ac:dyDescent="0.25">
      <c r="B152" s="9">
        <f t="array" ref="B152">IF(C152="",0,IF(OR(C152=Country_Comparison!$S$19:$S$38),1,0))</f>
        <v>0</v>
      </c>
      <c r="C152" s="9" t="str">
        <f t="shared" si="18"/>
        <v/>
      </c>
      <c r="D152" s="6">
        <f t="shared" si="19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0"/>
        <v>0</v>
      </c>
    </row>
    <row r="153" spans="2:7" x14ac:dyDescent="0.25">
      <c r="B153" s="9">
        <f t="array" ref="B153">IF(C153="",0,IF(OR(C153=Country_Comparison!$S$19:$S$38),1,0))</f>
        <v>0</v>
      </c>
      <c r="C153" s="9" t="str">
        <f t="shared" si="18"/>
        <v/>
      </c>
      <c r="D153" s="6">
        <f t="shared" si="19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0"/>
        <v>0</v>
      </c>
    </row>
    <row r="154" spans="2:7" x14ac:dyDescent="0.25">
      <c r="B154" s="9">
        <f t="array" ref="B154">IF(C154="",0,IF(OR(C154=Country_Comparison!$S$19:$S$38),1,0))</f>
        <v>0</v>
      </c>
      <c r="C154" s="9" t="str">
        <f t="shared" si="18"/>
        <v/>
      </c>
      <c r="D154" s="6">
        <f t="shared" si="19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0"/>
        <v>0</v>
      </c>
    </row>
    <row r="155" spans="2:7" x14ac:dyDescent="0.25">
      <c r="B155" s="9">
        <f t="array" ref="B155">IF(C155="",0,IF(OR(C155=Country_Comparison!$S$19:$S$38),1,0))</f>
        <v>0</v>
      </c>
      <c r="C155" s="9" t="str">
        <f t="shared" si="18"/>
        <v/>
      </c>
      <c r="D155" s="6">
        <f t="shared" si="19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0"/>
        <v>0</v>
      </c>
    </row>
    <row r="156" spans="2:7" x14ac:dyDescent="0.25">
      <c r="B156" s="9">
        <f t="array" ref="B156">IF(C156="",0,IF(OR(C156=Country_Comparison!$S$19:$S$38),1,0))</f>
        <v>0</v>
      </c>
      <c r="C156" s="9" t="str">
        <f t="shared" si="18"/>
        <v/>
      </c>
      <c r="D156" s="6">
        <f t="shared" si="19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0"/>
        <v>0</v>
      </c>
    </row>
    <row r="157" spans="2:7" x14ac:dyDescent="0.25">
      <c r="B157" s="9">
        <f t="array" ref="B157">IF(C157="",0,IF(OR(C157=Country_Comparison!$S$19:$S$38),1,0))</f>
        <v>0</v>
      </c>
      <c r="C157" s="9" t="str">
        <f t="shared" si="18"/>
        <v/>
      </c>
      <c r="D157" s="6">
        <f t="shared" si="19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0"/>
        <v>0</v>
      </c>
    </row>
    <row r="158" spans="2:7" x14ac:dyDescent="0.25">
      <c r="B158" s="9">
        <f t="array" ref="B158">IF(C158="",0,IF(OR(C158=Country_Comparison!$S$19:$S$38),1,0))</f>
        <v>0</v>
      </c>
      <c r="C158" s="9" t="str">
        <f t="shared" si="18"/>
        <v/>
      </c>
      <c r="D158" s="6">
        <f t="shared" si="19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0"/>
        <v>0</v>
      </c>
    </row>
    <row r="159" spans="2:7" x14ac:dyDescent="0.25">
      <c r="B159" s="9">
        <f t="array" ref="B159">IF(C159="",0,IF(OR(C159=Country_Comparison!$S$19:$S$38),1,0))</f>
        <v>0</v>
      </c>
      <c r="C159" s="9" t="str">
        <f t="shared" si="18"/>
        <v/>
      </c>
      <c r="D159" s="6">
        <f t="shared" si="19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0"/>
        <v>0</v>
      </c>
    </row>
    <row r="160" spans="2:7" x14ac:dyDescent="0.25">
      <c r="B160" s="9">
        <f t="array" ref="B160">IF(C160="",0,IF(OR(C160=Country_Comparison!$S$19:$S$38),1,0))</f>
        <v>0</v>
      </c>
      <c r="C160" s="9" t="str">
        <f t="shared" si="18"/>
        <v/>
      </c>
      <c r="D160" s="6">
        <f t="shared" si="19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0"/>
        <v>0</v>
      </c>
    </row>
    <row r="161" spans="2:7" x14ac:dyDescent="0.25">
      <c r="B161" s="9">
        <f t="array" ref="B161">IF(C161="",0,IF(OR(C161=Country_Comparison!$S$19:$S$38),1,0))</f>
        <v>0</v>
      </c>
      <c r="C161" s="9" t="str">
        <f t="shared" si="18"/>
        <v/>
      </c>
      <c r="D161" s="6">
        <f t="shared" si="19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0"/>
        <v>0</v>
      </c>
    </row>
    <row r="162" spans="2:7" x14ac:dyDescent="0.25">
      <c r="B162" s="9">
        <f t="array" ref="B162">IF(C162="",0,IF(OR(C162=Country_Comparison!$S$19:$S$38),1,0))</f>
        <v>0</v>
      </c>
      <c r="C162" s="9" t="str">
        <f t="shared" si="18"/>
        <v/>
      </c>
      <c r="D162" s="6">
        <f t="shared" si="19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0"/>
        <v>0</v>
      </c>
    </row>
    <row r="163" spans="2:7" x14ac:dyDescent="0.25">
      <c r="B163" s="9">
        <f t="array" ref="B163">IF(C163="",0,IF(OR(C163=Country_Comparison!$S$19:$S$38),1,0))</f>
        <v>0</v>
      </c>
      <c r="C163" s="9" t="str">
        <f t="shared" si="18"/>
        <v/>
      </c>
      <c r="D163" s="6">
        <f t="shared" si="19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0"/>
        <v>0</v>
      </c>
    </row>
    <row r="164" spans="2:7" x14ac:dyDescent="0.25">
      <c r="B164" s="9">
        <f t="array" ref="B164">IF(C164="",0,IF(OR(C164=Country_Comparison!$S$19:$S$38),1,0))</f>
        <v>0</v>
      </c>
      <c r="C164" s="9" t="str">
        <f t="shared" si="18"/>
        <v/>
      </c>
      <c r="D164" s="6">
        <f t="shared" si="19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0"/>
        <v>0</v>
      </c>
    </row>
    <row r="165" spans="2:7" x14ac:dyDescent="0.25">
      <c r="B165" s="9">
        <f t="array" ref="B165">IF(C165="",0,IF(OR(C165=Country_Comparison!$S$19:$S$38),1,0))</f>
        <v>0</v>
      </c>
      <c r="C165" s="9" t="str">
        <f t="shared" si="18"/>
        <v/>
      </c>
      <c r="D165" s="6">
        <f t="shared" si="19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0"/>
        <v>0</v>
      </c>
    </row>
    <row r="166" spans="2:7" x14ac:dyDescent="0.25">
      <c r="B166" s="9">
        <f t="array" ref="B166">IF(C166="",0,IF(OR(C166=Country_Comparison!$S$19:$S$38),1,0))</f>
        <v>0</v>
      </c>
      <c r="C166" s="9" t="str">
        <f t="shared" si="18"/>
        <v/>
      </c>
      <c r="D166" s="6">
        <f t="shared" si="19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0"/>
        <v>0</v>
      </c>
    </row>
    <row r="167" spans="2:7" x14ac:dyDescent="0.25">
      <c r="B167" s="9">
        <f t="array" ref="B167">IF(C167="",0,IF(OR(C167=Country_Comparison!$S$19:$S$38),1,0))</f>
        <v>0</v>
      </c>
      <c r="C167" s="9" t="str">
        <f t="shared" si="18"/>
        <v/>
      </c>
      <c r="D167" s="6">
        <f t="shared" si="19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0"/>
        <v>0</v>
      </c>
    </row>
    <row r="168" spans="2:7" x14ac:dyDescent="0.25">
      <c r="B168" s="9">
        <f t="array" ref="B168">IF(C168="",0,IF(OR(C168=Country_Comparison!$S$19:$S$38),1,0))</f>
        <v>0</v>
      </c>
      <c r="C168" s="9" t="str">
        <f t="shared" si="18"/>
        <v/>
      </c>
      <c r="D168" s="6">
        <f t="shared" si="19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0"/>
        <v>0</v>
      </c>
    </row>
    <row r="169" spans="2:7" x14ac:dyDescent="0.25">
      <c r="B169" s="9">
        <f t="array" ref="B169">IF(C169="",0,IF(OR(C169=Country_Comparison!$S$19:$S$38),1,0))</f>
        <v>0</v>
      </c>
      <c r="C169" s="9" t="str">
        <f t="shared" si="18"/>
        <v/>
      </c>
      <c r="D169" s="6">
        <f t="shared" si="19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0"/>
        <v>0</v>
      </c>
    </row>
    <row r="170" spans="2:7" x14ac:dyDescent="0.25">
      <c r="B170" s="9">
        <f t="array" ref="B170">IF(C170="",0,IF(OR(C170=Country_Comparison!$S$19:$S$38),1,0))</f>
        <v>0</v>
      </c>
      <c r="C170" s="9" t="str">
        <f t="shared" si="18"/>
        <v/>
      </c>
      <c r="D170" s="6">
        <f t="shared" si="19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0"/>
        <v>0</v>
      </c>
    </row>
    <row r="171" spans="2:7" x14ac:dyDescent="0.25">
      <c r="B171" s="9">
        <f t="array" ref="B171">IF(C171="",0,IF(OR(C171=Country_Comparison!$S$19:$S$38),1,0))</f>
        <v>0</v>
      </c>
      <c r="C171" s="9" t="str">
        <f t="shared" si="18"/>
        <v/>
      </c>
      <c r="D171" s="6">
        <f t="shared" si="19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0"/>
        <v>0</v>
      </c>
    </row>
    <row r="172" spans="2:7" x14ac:dyDescent="0.25">
      <c r="B172" s="9">
        <f t="array" ref="B172">IF(C172="",0,IF(OR(C172=Country_Comparison!$S$19:$S$38),1,0))</f>
        <v>0</v>
      </c>
      <c r="C172" s="9" t="str">
        <f t="shared" si="18"/>
        <v/>
      </c>
      <c r="D172" s="6">
        <f t="shared" si="19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0"/>
        <v>0</v>
      </c>
    </row>
    <row r="173" spans="2:7" x14ac:dyDescent="0.25">
      <c r="B173" s="9">
        <f t="array" ref="B173">IF(C173="",0,IF(OR(C173=Country_Comparison!$S$19:$S$38),1,0))</f>
        <v>0</v>
      </c>
      <c r="C173" s="9" t="str">
        <f t="shared" si="18"/>
        <v/>
      </c>
      <c r="D173" s="6">
        <f t="shared" si="19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0"/>
        <v>0</v>
      </c>
    </row>
    <row r="174" spans="2:7" x14ac:dyDescent="0.25">
      <c r="B174" s="9">
        <f t="array" ref="B174">IF(C174="",0,IF(OR(C174=Country_Comparison!$S$19:$S$38),1,0))</f>
        <v>0</v>
      </c>
      <c r="C174" s="9" t="str">
        <f t="shared" si="18"/>
        <v/>
      </c>
      <c r="D174" s="6">
        <f t="shared" si="19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0"/>
        <v>0</v>
      </c>
    </row>
    <row r="175" spans="2:7" x14ac:dyDescent="0.25">
      <c r="B175" s="9">
        <f t="array" ref="B175">IF(C175="",0,IF(OR(C175=Country_Comparison!$S$19:$S$38),1,0))</f>
        <v>0</v>
      </c>
      <c r="C175" s="9" t="str">
        <f t="shared" si="18"/>
        <v/>
      </c>
      <c r="D175" s="6">
        <f t="shared" si="19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0"/>
        <v>0</v>
      </c>
    </row>
    <row r="176" spans="2:7" x14ac:dyDescent="0.25">
      <c r="B176" s="9">
        <f t="array" ref="B176">IF(C176="",0,IF(OR(C176=Country_Comparison!$S$19:$S$38),1,0))</f>
        <v>0</v>
      </c>
      <c r="C176" s="9" t="str">
        <f t="shared" si="18"/>
        <v/>
      </c>
      <c r="D176" s="6">
        <f t="shared" si="19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0"/>
        <v>0</v>
      </c>
    </row>
    <row r="177" spans="2:7" x14ac:dyDescent="0.25">
      <c r="B177" s="9">
        <f t="array" ref="B177">IF(C177="",0,IF(OR(C177=Country_Comparison!$S$19:$S$38),1,0))</f>
        <v>0</v>
      </c>
      <c r="C177" s="9" t="str">
        <f t="shared" si="18"/>
        <v/>
      </c>
      <c r="D177" s="6">
        <f t="shared" si="19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0"/>
        <v>0</v>
      </c>
    </row>
    <row r="178" spans="2:7" x14ac:dyDescent="0.25">
      <c r="B178" s="9">
        <f t="array" ref="B178">IF(C178="",0,IF(OR(C178=Country_Comparison!$S$19:$S$38),1,0))</f>
        <v>0</v>
      </c>
      <c r="C178" s="9" t="str">
        <f t="shared" si="18"/>
        <v/>
      </c>
      <c r="D178" s="6">
        <f t="shared" si="19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0"/>
        <v>0</v>
      </c>
    </row>
    <row r="179" spans="2:7" x14ac:dyDescent="0.25">
      <c r="B179" s="9">
        <f t="array" ref="B179">IF(C179="",0,IF(OR(C179=Country_Comparison!$S$19:$S$38),1,0))</f>
        <v>0</v>
      </c>
      <c r="C179" s="9" t="str">
        <f t="shared" si="18"/>
        <v/>
      </c>
      <c r="D179" s="6">
        <f t="shared" si="19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0"/>
        <v>0</v>
      </c>
    </row>
    <row r="180" spans="2:7" x14ac:dyDescent="0.25">
      <c r="B180" s="9">
        <f t="array" ref="B180">IF(C180="",0,IF(OR(C180=Country_Comparison!$S$19:$S$38),1,0))</f>
        <v>0</v>
      </c>
      <c r="C180" s="9" t="str">
        <f t="shared" si="18"/>
        <v/>
      </c>
      <c r="D180" s="6">
        <f t="shared" si="19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0"/>
        <v>0</v>
      </c>
    </row>
    <row r="181" spans="2:7" x14ac:dyDescent="0.25">
      <c r="B181" s="9">
        <f t="array" ref="B181">IF(C181="",0,IF(OR(C181=Country_Comparison!$S$19:$S$38),1,0))</f>
        <v>0</v>
      </c>
      <c r="C181" s="9" t="str">
        <f t="shared" si="18"/>
        <v/>
      </c>
      <c r="D181" s="6">
        <f t="shared" si="19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0"/>
        <v>0</v>
      </c>
    </row>
    <row r="182" spans="2:7" x14ac:dyDescent="0.25">
      <c r="B182" s="9">
        <f t="array" ref="B182">IF(C182="",0,IF(OR(C182=Country_Comparison!$S$19:$S$38),1,0))</f>
        <v>0</v>
      </c>
      <c r="C182" s="9" t="str">
        <f t="shared" si="18"/>
        <v/>
      </c>
      <c r="D182" s="6">
        <f t="shared" si="19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0"/>
        <v>0</v>
      </c>
    </row>
    <row r="183" spans="2:7" x14ac:dyDescent="0.25">
      <c r="B183" s="9">
        <f t="array" ref="B183">IF(C183="",0,IF(OR(C183=Country_Comparison!$S$19:$S$38),1,0))</f>
        <v>0</v>
      </c>
      <c r="C183" s="9" t="str">
        <f t="shared" si="18"/>
        <v/>
      </c>
      <c r="D183" s="6">
        <f t="shared" si="19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0"/>
        <v>0</v>
      </c>
    </row>
    <row r="184" spans="2:7" x14ac:dyDescent="0.25">
      <c r="B184" s="9">
        <f t="array" ref="B184">IF(C184="",0,IF(OR(C184=Country_Comparison!$S$19:$S$38),1,0))</f>
        <v>0</v>
      </c>
      <c r="C184" s="9" t="str">
        <f t="shared" si="18"/>
        <v/>
      </c>
      <c r="D184" s="6">
        <f t="shared" si="19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0"/>
        <v>0</v>
      </c>
    </row>
    <row r="185" spans="2:7" x14ac:dyDescent="0.25">
      <c r="B185" s="9">
        <f t="array" ref="B185">IF(C185="",0,IF(OR(C185=Country_Comparison!$S$19:$S$38),1,0))</f>
        <v>0</v>
      </c>
      <c r="C185" s="9" t="str">
        <f t="shared" si="18"/>
        <v/>
      </c>
      <c r="D185" s="6">
        <f t="shared" si="19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0"/>
        <v>0</v>
      </c>
    </row>
    <row r="186" spans="2:7" x14ac:dyDescent="0.25">
      <c r="B186" s="9">
        <f t="array" ref="B186">IF(C186="",0,IF(OR(C186=Country_Comparison!$S$19:$S$38),1,0))</f>
        <v>0</v>
      </c>
      <c r="C186" s="9" t="str">
        <f t="shared" si="18"/>
        <v/>
      </c>
      <c r="D186" s="6">
        <f t="shared" si="19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0"/>
        <v>0</v>
      </c>
    </row>
    <row r="187" spans="2:7" x14ac:dyDescent="0.25">
      <c r="B187" s="9">
        <f t="array" ref="B187">IF(C187="",0,IF(OR(C187=Country_Comparison!$S$19:$S$38),1,0))</f>
        <v>0</v>
      </c>
      <c r="C187" s="9" t="str">
        <f t="shared" si="18"/>
        <v/>
      </c>
      <c r="D187" s="6">
        <f t="shared" si="19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0"/>
        <v>0</v>
      </c>
    </row>
    <row r="188" spans="2:7" x14ac:dyDescent="0.25">
      <c r="B188" s="9">
        <f t="array" ref="B188">IF(C188="",0,IF(OR(C188=Country_Comparison!$S$19:$S$38),1,0))</f>
        <v>0</v>
      </c>
      <c r="C188" s="9" t="str">
        <f t="shared" si="18"/>
        <v/>
      </c>
      <c r="D188" s="6">
        <f t="shared" si="19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0"/>
        <v>0</v>
      </c>
    </row>
    <row r="189" spans="2:7" x14ac:dyDescent="0.25">
      <c r="B189" s="9">
        <f t="array" ref="B189">IF(C189="",0,IF(OR(C189=Country_Comparison!$S$19:$S$38),1,0))</f>
        <v>0</v>
      </c>
      <c r="C189" s="9" t="str">
        <f t="shared" si="18"/>
        <v/>
      </c>
      <c r="D189" s="6">
        <f t="shared" si="19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0"/>
        <v>0</v>
      </c>
    </row>
    <row r="190" spans="2:7" x14ac:dyDescent="0.25">
      <c r="B190" s="9">
        <f t="array" ref="B190">IF(C190="",0,IF(OR(C190=Country_Comparison!$S$19:$S$38),1,0))</f>
        <v>0</v>
      </c>
      <c r="C190" s="9" t="str">
        <f t="shared" si="18"/>
        <v/>
      </c>
      <c r="D190" s="6">
        <f t="shared" si="19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0"/>
        <v>0</v>
      </c>
    </row>
    <row r="191" spans="2:7" x14ac:dyDescent="0.25">
      <c r="B191" s="9">
        <f t="array" ref="B191">IF(C191="",0,IF(OR(C191=Country_Comparison!$S$19:$S$38),1,0))</f>
        <v>0</v>
      </c>
      <c r="C191" s="9" t="str">
        <f t="shared" si="18"/>
        <v/>
      </c>
      <c r="D191" s="6">
        <f t="shared" si="19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0"/>
        <v>0</v>
      </c>
    </row>
    <row r="192" spans="2:7" x14ac:dyDescent="0.25">
      <c r="B192" s="9">
        <f t="array" ref="B192">IF(C192="",0,IF(OR(C192=Country_Comparison!$S$19:$S$38),1,0))</f>
        <v>0</v>
      </c>
      <c r="C192" s="9" t="str">
        <f t="shared" si="18"/>
        <v/>
      </c>
      <c r="D192" s="6">
        <f t="shared" si="19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0"/>
        <v>0</v>
      </c>
    </row>
    <row r="193" spans="2:7" x14ac:dyDescent="0.25">
      <c r="B193" s="9">
        <f t="array" ref="B193">IF(C193="",0,IF(OR(C193=Country_Comparison!$S$19:$S$38),1,0))</f>
        <v>0</v>
      </c>
      <c r="C193" s="9" t="str">
        <f t="shared" si="18"/>
        <v/>
      </c>
      <c r="D193" s="6">
        <f t="shared" si="19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0"/>
        <v>0</v>
      </c>
    </row>
    <row r="194" spans="2:7" x14ac:dyDescent="0.25">
      <c r="B194" s="9">
        <f t="array" ref="B194">IF(C194="",0,IF(OR(C194=Country_Comparison!$S$19:$S$38),1,0))</f>
        <v>0</v>
      </c>
      <c r="C194" s="9" t="str">
        <f t="shared" si="18"/>
        <v/>
      </c>
      <c r="D194" s="6">
        <f t="shared" si="19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0"/>
        <v>0</v>
      </c>
    </row>
    <row r="195" spans="2:7" x14ac:dyDescent="0.25">
      <c r="B195" s="9">
        <f t="array" ref="B195">IF(C195="",0,IF(OR(C195=Country_Comparison!$S$19:$S$38),1,0))</f>
        <v>0</v>
      </c>
      <c r="C195" s="9" t="str">
        <f t="shared" si="18"/>
        <v/>
      </c>
      <c r="D195" s="6">
        <f t="shared" si="19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0"/>
        <v>0</v>
      </c>
    </row>
    <row r="196" spans="2:7" x14ac:dyDescent="0.25">
      <c r="B196" s="9">
        <f t="array" ref="B196">IF(C196="",0,IF(OR(C196=Country_Comparison!$S$19:$S$38),1,0))</f>
        <v>0</v>
      </c>
      <c r="C196" s="9" t="str">
        <f t="shared" si="18"/>
        <v/>
      </c>
      <c r="D196" s="6">
        <f t="shared" si="19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0"/>
        <v>0</v>
      </c>
    </row>
    <row r="197" spans="2:7" x14ac:dyDescent="0.25">
      <c r="B197" s="9">
        <f t="array" ref="B197">IF(C197="",0,IF(OR(C197=Country_Comparison!$S$19:$S$38),1,0))</f>
        <v>0</v>
      </c>
      <c r="C197" s="9" t="str">
        <f t="shared" si="18"/>
        <v/>
      </c>
      <c r="D197" s="6">
        <f t="shared" si="19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0"/>
        <v>0</v>
      </c>
    </row>
    <row r="198" spans="2:7" x14ac:dyDescent="0.25">
      <c r="B198" s="9">
        <f t="array" ref="B198">IF(C198="",0,IF(OR(C198=Country_Comparison!$S$19:$S$38),1,0))</f>
        <v>0</v>
      </c>
      <c r="C198" s="9" t="str">
        <f t="shared" ref="C198:C200" si="21">IF(H198="","",H198)</f>
        <v/>
      </c>
      <c r="D198" s="6">
        <f t="shared" ref="D198:D200" si="22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3">IF(COUNTIF(I198:XFD198,"&gt;"&amp;0)=0,,(E198/F198)^(1/MIN(COUNTIF(I198:XFD198,"&gt;"&amp;0)-1,$F$1)))</f>
        <v>0</v>
      </c>
    </row>
    <row r="199" spans="2:7" x14ac:dyDescent="0.25">
      <c r="B199" s="9">
        <f t="array" ref="B199">IF(C199="",0,IF(OR(C199=Country_Comparison!$S$19:$S$38),1,0))</f>
        <v>0</v>
      </c>
      <c r="C199" s="9" t="str">
        <f t="shared" si="21"/>
        <v/>
      </c>
      <c r="D199" s="6">
        <f t="shared" si="22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3"/>
        <v>0</v>
      </c>
    </row>
    <row r="200" spans="2:7" x14ac:dyDescent="0.25">
      <c r="B200" s="9">
        <f t="array" ref="B200">IF(C200="",0,IF(OR(C200=Country_Comparison!$S$19:$S$38),1,0))</f>
        <v>0</v>
      </c>
      <c r="C200" s="9" t="str">
        <f t="shared" si="21"/>
        <v/>
      </c>
      <c r="D200" s="6">
        <f t="shared" si="22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3"/>
        <v>0</v>
      </c>
    </row>
  </sheetData>
  <autoFilter ref="A1:KU1" xr:uid="{4F235B05-73C8-43FB-A2BA-76D993DAF46A}">
    <sortState xmlns:xlrd2="http://schemas.microsoft.com/office/spreadsheetml/2017/richdata2" ref="A2:KU160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475</v>
      </c>
      <c r="D1" s="52">
        <v>100</v>
      </c>
      <c r="E1" s="52" t="s">
        <v>485</v>
      </c>
      <c r="F1" s="52" t="s">
        <v>449</v>
      </c>
      <c r="G1" s="52" t="s">
        <v>502</v>
      </c>
      <c r="H1" s="52" t="s">
        <v>497</v>
      </c>
      <c r="I1" s="52" t="s">
        <v>494</v>
      </c>
      <c r="J1" s="41" t="s">
        <v>562</v>
      </c>
      <c r="K1" s="52" t="s">
        <v>506</v>
      </c>
      <c r="L1" s="52" t="s">
        <v>463</v>
      </c>
      <c r="M1" s="52" t="s">
        <v>510</v>
      </c>
      <c r="N1" s="52">
        <v>10</v>
      </c>
      <c r="O1" s="52" t="s">
        <v>563</v>
      </c>
      <c r="P1" s="52" t="s">
        <v>564</v>
      </c>
      <c r="Q1" s="52" t="s">
        <v>598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83868</v>
      </c>
      <c r="G2" s="41">
        <f>MAX(CumulativeDead!2:2)</f>
        <v>4636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5.5277340582820626E-2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599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187327</v>
      </c>
      <c r="G3" s="41">
        <f>MAX(CumulativeDead!3:3)</f>
        <v>25085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0.13391022116406071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600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85996</v>
      </c>
      <c r="G4" s="41">
        <f>MAX(CumulativeDead!4:4)</f>
        <v>5391</v>
      </c>
      <c r="J4" s="41">
        <v>83992949</v>
      </c>
      <c r="K4" s="52">
        <v>0</v>
      </c>
      <c r="L4" s="41">
        <v>0</v>
      </c>
      <c r="M4" s="69">
        <f t="shared" si="0"/>
        <v>6.2688962277315227E-2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601</v>
      </c>
    </row>
    <row r="5" spans="1:17" x14ac:dyDescent="0.3">
      <c r="A5" s="52">
        <v>4</v>
      </c>
      <c r="B5" s="55" t="s">
        <v>474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10694</v>
      </c>
      <c r="G5" s="41">
        <f>MAX(CumulativeDead!5:5)</f>
        <v>238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2.225547035720965E-2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599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208389</v>
      </c>
      <c r="G6" s="41">
        <f>MAX(CumulativeDead!6:6)</f>
        <v>21717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0.10421375408490852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600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150648</v>
      </c>
      <c r="G7" s="41">
        <f>MAX(CumulativeDead!7:7)</f>
        <v>5279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3.5041952100260211E-2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600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159297</v>
      </c>
      <c r="G8" s="41">
        <f>MAX(CumulativeDead!8:8)</f>
        <v>21373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0.13417076278900419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600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839675</v>
      </c>
      <c r="G9" s="41">
        <f>MAX(CumulativeDead!9:9)</f>
        <v>46583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5.5477416857712805E-2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602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28268</v>
      </c>
      <c r="G10" s="41">
        <f>MAX(CumulativeDead!10:10)</f>
        <v>1509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5.3381915947360976E-2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600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7338</v>
      </c>
      <c r="G11" s="41">
        <f>MAX(CumulativeDead!11:11)</f>
        <v>187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2.5483783047151813E-2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600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16004</v>
      </c>
      <c r="G12" s="41">
        <f>MAX(CumulativeDead!12:12)</f>
        <v>1937</v>
      </c>
      <c r="J12" s="41">
        <v>10099265</v>
      </c>
      <c r="K12" s="52">
        <v>5.8</v>
      </c>
      <c r="L12" s="41">
        <v>585.75736999999992</v>
      </c>
      <c r="M12" s="69">
        <f t="shared" si="0"/>
        <v>0.12103224193951512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600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8108</v>
      </c>
      <c r="G13" s="41">
        <f>MAX(CumulativeDead!13:13)</f>
        <v>384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4.7360631475086332E-2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600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35032</v>
      </c>
      <c r="G14" s="41">
        <f>MAX(CumulativeDead!14:14)</f>
        <v>4068</v>
      </c>
      <c r="J14" s="41">
        <v>17134872</v>
      </c>
      <c r="K14" s="52">
        <v>0</v>
      </c>
      <c r="L14" s="41">
        <v>0</v>
      </c>
      <c r="M14" s="69">
        <f t="shared" si="0"/>
        <v>0.11612240237497146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600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134638</v>
      </c>
      <c r="G15" s="41">
        <f>MAX(CumulativeDead!15:15)</f>
        <v>18151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0.13481335135697203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600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11512</v>
      </c>
      <c r="G16" s="41">
        <f>MAX(CumulativeDead!16:16)</f>
        <v>281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2.4409312022237666E-2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599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41889</v>
      </c>
      <c r="G18" s="41">
        <f>MAX(CumulativeDead!18:18)</f>
        <v>6262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0.14949031965432452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600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14925</v>
      </c>
      <c r="G19" s="41">
        <f>MAX(CumulativeDead!19:19)</f>
        <v>510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3.4170854271356785E-2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600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7141</v>
      </c>
      <c r="G20" s="41">
        <f>MAX(CumulativeDead!20:20)</f>
        <v>10</v>
      </c>
      <c r="J20" s="41">
        <v>2881053</v>
      </c>
      <c r="K20" s="52">
        <v>0</v>
      </c>
      <c r="L20" s="41">
        <v>0</v>
      </c>
      <c r="M20" s="69">
        <f t="shared" si="0"/>
        <v>1.4003640946646128E-3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601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6547</v>
      </c>
      <c r="G21" s="41">
        <f>MAX(CumulativeDead!21:21)</f>
        <v>67</v>
      </c>
      <c r="J21" s="41">
        <v>25499884</v>
      </c>
      <c r="K21" s="52">
        <v>0</v>
      </c>
      <c r="L21" s="41">
        <v>0</v>
      </c>
      <c r="M21" s="69">
        <f t="shared" si="0"/>
        <v>1.0233694822055904E-2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605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10141</v>
      </c>
      <c r="G22" s="41">
        <f>MAX(CumulativeDead!22:22)</f>
        <v>12</v>
      </c>
      <c r="J22" s="41">
        <v>5850342</v>
      </c>
      <c r="K22" s="52">
        <v>0</v>
      </c>
      <c r="L22" s="41">
        <v>0</v>
      </c>
      <c r="M22" s="69">
        <f t="shared" si="0"/>
        <v>1.1833152549058279E-3</v>
      </c>
      <c r="N22" s="52">
        <f>VLOOKUP(C22,Deaths_since_10!H:I,2,FALSE)</f>
        <v>8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599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5532</v>
      </c>
      <c r="G23" s="41">
        <f>MAX(CumulativeDead!23:23)</f>
        <v>93</v>
      </c>
      <c r="J23" s="41">
        <v>32365999</v>
      </c>
      <c r="K23" s="52">
        <v>0</v>
      </c>
      <c r="L23" s="41">
        <v>0</v>
      </c>
      <c r="M23" s="69">
        <f t="shared" si="0"/>
        <v>1.6811279826464208E-2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599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41648</v>
      </c>
      <c r="G24" s="41">
        <f>MAX(CumulativeDead!24:24)</f>
        <v>2075</v>
      </c>
      <c r="J24" s="41">
        <v>37742154</v>
      </c>
      <c r="K24" s="52">
        <v>0</v>
      </c>
      <c r="L24" s="41">
        <v>0</v>
      </c>
      <c r="M24" s="69">
        <f t="shared" si="0"/>
        <v>4.9822320399538995E-2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602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2408</v>
      </c>
      <c r="G25" s="41">
        <f>MAX(CumulativeDead!25:25)</f>
        <v>121</v>
      </c>
      <c r="J25" s="41">
        <v>10423054</v>
      </c>
      <c r="K25" s="52">
        <v>6</v>
      </c>
      <c r="L25" s="41">
        <v>625.38324</v>
      </c>
      <c r="M25" s="69">
        <f t="shared" si="0"/>
        <v>5.024916943521595E-2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600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2027</v>
      </c>
      <c r="G26" s="41">
        <f>MAX(CumulativeDead!26:26)</f>
        <v>7</v>
      </c>
      <c r="J26" s="41">
        <v>1701575</v>
      </c>
      <c r="K26" s="52">
        <v>0</v>
      </c>
      <c r="L26" s="41">
        <v>0</v>
      </c>
      <c r="M26" s="69">
        <f t="shared" si="0"/>
        <v>3.453379378391712E-3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601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14498</v>
      </c>
      <c r="G27" s="41">
        <f>MAX(CumulativeDead!27:27)</f>
        <v>189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1.303628086632639E-2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601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4129</v>
      </c>
      <c r="G28" s="41">
        <f>MAX(CumulativeDead!28:28)</f>
        <v>149</v>
      </c>
      <c r="J28" s="41">
        <v>5540720</v>
      </c>
      <c r="K28" s="52">
        <v>6.1</v>
      </c>
      <c r="L28" s="41">
        <v>337.98392000000001</v>
      </c>
      <c r="M28" s="69">
        <f t="shared" si="0"/>
        <v>3.608621942358925E-2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600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45757</v>
      </c>
      <c r="G29" s="41">
        <f>MAX(CumulativeDead!29:29)</f>
        <v>2906</v>
      </c>
      <c r="J29" s="41">
        <v>212559417</v>
      </c>
      <c r="K29" s="52">
        <v>0</v>
      </c>
      <c r="L29" s="41">
        <v>0</v>
      </c>
      <c r="M29" s="69">
        <f t="shared" si="0"/>
        <v>6.3509408396529493E-2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603</v>
      </c>
    </row>
    <row r="30" spans="1:17" x14ac:dyDescent="0.3">
      <c r="A30" s="52">
        <v>29</v>
      </c>
      <c r="B30" s="55" t="s">
        <v>477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7132</v>
      </c>
      <c r="G30" s="41">
        <f>MAX(CumulativeDead!30:30)</f>
        <v>208</v>
      </c>
      <c r="J30" s="41">
        <v>10708981</v>
      </c>
      <c r="K30" s="52">
        <v>11.6</v>
      </c>
      <c r="L30" s="41">
        <v>1242.241796</v>
      </c>
      <c r="M30" s="69">
        <f t="shared" si="0"/>
        <v>2.9164329781267526E-2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600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1353</v>
      </c>
      <c r="G31" s="41">
        <f>MAX(CumulativeDead!31:31)</f>
        <v>79</v>
      </c>
      <c r="J31" s="41">
        <v>2078938</v>
      </c>
      <c r="K31" s="52">
        <v>6.4</v>
      </c>
      <c r="L31" s="41">
        <v>133.05203200000003</v>
      </c>
      <c r="M31" s="69">
        <f t="shared" si="0"/>
        <v>5.8388765705838876E-2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600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1785</v>
      </c>
      <c r="G32" s="41">
        <f>MAX(CumulativeDead!32:32)</f>
        <v>10</v>
      </c>
      <c r="J32" s="41">
        <v>341243</v>
      </c>
      <c r="K32" s="52">
        <v>0</v>
      </c>
      <c r="L32" s="41">
        <v>0</v>
      </c>
      <c r="M32" s="69">
        <f t="shared" si="0"/>
        <v>5.6022408963585435E-3</v>
      </c>
      <c r="N32" s="52">
        <f>VLOOKUP(C32,Deaths_since_10!H:I,2,FALSE)</f>
        <v>8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600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21982</v>
      </c>
      <c r="G33" s="41">
        <f>MAX(CumulativeDead!33:33)</f>
        <v>785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3.5711036302429264E-2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600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1631</v>
      </c>
      <c r="G34" s="41">
        <f>MAX(CumulativeDead!34:34)</f>
        <v>83</v>
      </c>
      <c r="J34" s="41">
        <v>40222493</v>
      </c>
      <c r="K34" s="52">
        <v>0</v>
      </c>
      <c r="L34" s="41">
        <v>0</v>
      </c>
      <c r="M34" s="69">
        <f t="shared" ref="M34:M65" si="2">G34/F34</f>
        <v>5.0889025137952175E-2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601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16671</v>
      </c>
      <c r="G35" s="41">
        <f>MAX(CumulativeDead!35:35)</f>
        <v>769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4.6128006718253255E-2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600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9710</v>
      </c>
      <c r="G36" s="41">
        <f>MAX(CumulativeDead!36:36)</f>
        <v>524</v>
      </c>
      <c r="J36" s="41">
        <v>19237691</v>
      </c>
      <c r="K36" s="52">
        <v>21.4</v>
      </c>
      <c r="L36" s="41">
        <v>4116.8658740000001</v>
      </c>
      <c r="M36" s="69">
        <f t="shared" si="2"/>
        <v>5.3964984552008238E-2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600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12772</v>
      </c>
      <c r="G37" s="41">
        <f>MAX(CumulativeDead!37:37)</f>
        <v>114</v>
      </c>
      <c r="J37" s="41">
        <v>34813871</v>
      </c>
      <c r="K37" s="52">
        <v>0</v>
      </c>
      <c r="L37" s="41">
        <v>0</v>
      </c>
      <c r="M37" s="69">
        <f t="shared" si="2"/>
        <v>8.9257751331036639E-3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601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8238</v>
      </c>
      <c r="G38" s="41">
        <f>MAX(CumulativeDead!38:38)</f>
        <v>52</v>
      </c>
      <c r="J38" s="41">
        <v>9890402</v>
      </c>
      <c r="K38" s="52">
        <v>0</v>
      </c>
      <c r="L38" s="41">
        <v>0</v>
      </c>
      <c r="M38" s="69">
        <f t="shared" si="2"/>
        <v>6.3122117018693854E-3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601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21370</v>
      </c>
      <c r="G39" s="41">
        <f>MAX(CumulativeDead!39:39)</f>
        <v>681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3.1867103416003746E-2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599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3659</v>
      </c>
      <c r="G40" s="41">
        <f>MAX(CumulativeDead!40:40)</f>
        <v>276</v>
      </c>
      <c r="J40" s="41">
        <v>102334404</v>
      </c>
      <c r="K40" s="52">
        <v>0</v>
      </c>
      <c r="L40" s="41">
        <v>0</v>
      </c>
      <c r="M40" s="69">
        <f t="shared" si="2"/>
        <v>7.5430445476906263E-2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604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2248</v>
      </c>
      <c r="G41" s="41">
        <f>MAX(CumulativeDead!41:41)</f>
        <v>13</v>
      </c>
      <c r="J41" s="41">
        <v>4270571</v>
      </c>
      <c r="K41" s="52">
        <v>0</v>
      </c>
      <c r="L41" s="41">
        <v>0</v>
      </c>
      <c r="M41" s="69">
        <f t="shared" si="2"/>
        <v>5.7829181494661918E-3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601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488</v>
      </c>
      <c r="G42" s="41">
        <f>MAX(CumulativeDead!42:42)</f>
        <v>40</v>
      </c>
      <c r="J42" s="41">
        <v>33931</v>
      </c>
      <c r="K42" s="52">
        <v>0</v>
      </c>
      <c r="L42" s="41">
        <v>0</v>
      </c>
      <c r="M42" s="69">
        <f t="shared" si="2"/>
        <v>8.1967213114754092E-2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600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1559</v>
      </c>
      <c r="G43" s="41">
        <f>MAX(CumulativeDead!43:43)</f>
        <v>44</v>
      </c>
      <c r="J43" s="41">
        <v>1326535</v>
      </c>
      <c r="K43" s="52">
        <v>14.6</v>
      </c>
      <c r="L43" s="41">
        <v>193.67410999999998</v>
      </c>
      <c r="M43" s="69">
        <f t="shared" si="2"/>
        <v>2.8223220012828735E-2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600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682</v>
      </c>
      <c r="G44" s="41">
        <f>MAX(CumulativeDead!44:44)</f>
        <v>22</v>
      </c>
      <c r="J44" s="41">
        <v>6825445</v>
      </c>
      <c r="K44" s="52">
        <v>0</v>
      </c>
      <c r="L44" s="41">
        <v>0</v>
      </c>
      <c r="M44" s="69">
        <f t="shared" si="2"/>
        <v>3.2258064516129031E-2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601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2826</v>
      </c>
      <c r="G45" s="41">
        <f>MAX(CumulativeDead!45:45)</f>
        <v>49</v>
      </c>
      <c r="J45" s="41">
        <v>69799978</v>
      </c>
      <c r="K45" s="52">
        <v>0</v>
      </c>
      <c r="L45" s="41">
        <v>0</v>
      </c>
      <c r="M45" s="69">
        <f t="shared" si="2"/>
        <v>1.7338995046001414E-2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599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7418</v>
      </c>
      <c r="G46" s="41">
        <f>MAX(CumulativeDead!46:46)</f>
        <v>635</v>
      </c>
      <c r="J46" s="41">
        <v>273523615</v>
      </c>
      <c r="K46" s="52">
        <v>0</v>
      </c>
      <c r="L46" s="41">
        <v>0</v>
      </c>
      <c r="M46" s="69">
        <f t="shared" si="2"/>
        <v>8.560258829873281E-2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599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10169</v>
      </c>
      <c r="G47" s="41">
        <f>MAX(CumulativeDead!47:47)</f>
        <v>426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4.1892024781197759E-2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600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6710</v>
      </c>
      <c r="G48" s="41">
        <f>MAX(CumulativeDead!48:48)</f>
        <v>446</v>
      </c>
      <c r="J48" s="41">
        <v>109581078</v>
      </c>
      <c r="K48" s="52">
        <v>0</v>
      </c>
      <c r="L48" s="41">
        <v>0</v>
      </c>
      <c r="M48" s="69">
        <f t="shared" si="2"/>
        <v>6.6467958271236957E-2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599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426</v>
      </c>
      <c r="G49" s="41">
        <f>MAX(CumulativeDead!49:49)</f>
        <v>6</v>
      </c>
      <c r="J49" s="41">
        <v>23816775</v>
      </c>
      <c r="K49" s="52">
        <v>0</v>
      </c>
      <c r="L49" s="41">
        <v>0</v>
      </c>
      <c r="M49" s="69">
        <f t="shared" si="2"/>
        <v>1.4084507042253521E-2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599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268</v>
      </c>
      <c r="G50" s="41">
        <f>MAX(CumulativeDead!50:50)</f>
        <v>0</v>
      </c>
      <c r="J50" s="41">
        <v>97338579</v>
      </c>
      <c r="K50" s="52" t="s">
        <v>505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599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57999</v>
      </c>
      <c r="G51" s="41">
        <f>MAX(CumulativeDead!51:51)</f>
        <v>513</v>
      </c>
      <c r="J51" s="41">
        <v>145934462</v>
      </c>
      <c r="K51" s="52">
        <v>0</v>
      </c>
      <c r="L51" s="41">
        <v>0</v>
      </c>
      <c r="M51" s="69">
        <f t="shared" si="2"/>
        <v>8.8449800858635495E-3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599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11296</v>
      </c>
      <c r="G52" s="41">
        <f>MAX(CumulativeDead!52:52)</f>
        <v>160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1.4164305949008499E-2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603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138</v>
      </c>
      <c r="G53" s="41">
        <f>MAX(CumulativeDead!53:53)</f>
        <v>1</v>
      </c>
      <c r="J53" s="41">
        <v>437479</v>
      </c>
      <c r="K53" s="52" t="s">
        <v>505</v>
      </c>
      <c r="L53" s="41" t="e">
        <v>#VALUE!</v>
      </c>
      <c r="M53" s="69">
        <f t="shared" si="2"/>
        <v>7.246376811594203E-3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599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6630</v>
      </c>
      <c r="G54" s="41">
        <f>MAX(CumulativeDead!54:54)</f>
        <v>125</v>
      </c>
      <c r="J54" s="41">
        <v>8737371</v>
      </c>
      <c r="K54" s="52" t="s">
        <v>505</v>
      </c>
      <c r="L54" s="41" t="e">
        <v>#VALUE!</v>
      </c>
      <c r="M54" s="69">
        <f t="shared" si="2"/>
        <v>1.8853695324283559E-2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600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3654</v>
      </c>
      <c r="G55" s="41">
        <f>MAX(CumulativeDead!55:55)</f>
        <v>80</v>
      </c>
      <c r="J55" s="41">
        <v>625978</v>
      </c>
      <c r="K55" s="52">
        <v>24.8</v>
      </c>
      <c r="L55" s="41">
        <v>155.24254400000001</v>
      </c>
      <c r="M55" s="69">
        <f t="shared" si="2"/>
        <v>2.1893814997263273E-2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600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634</v>
      </c>
      <c r="G56" s="41">
        <f>MAX(CumulativeDead!56:56)</f>
        <v>27</v>
      </c>
      <c r="J56" s="41">
        <v>2877797</v>
      </c>
      <c r="K56" s="52" t="s">
        <v>505</v>
      </c>
      <c r="L56" s="41" t="e">
        <v>#VALUE!</v>
      </c>
      <c r="M56" s="69">
        <f t="shared" si="2"/>
        <v>4.2586750788643532E-2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600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1950</v>
      </c>
      <c r="G57" s="41">
        <f>MAX(CumulativeDead!57:57)</f>
        <v>48</v>
      </c>
      <c r="J57" s="41">
        <v>4105267</v>
      </c>
      <c r="K57" s="52">
        <v>14.7</v>
      </c>
      <c r="L57" s="41">
        <v>603.47424899999999</v>
      </c>
      <c r="M57" s="69">
        <f t="shared" si="2"/>
        <v>2.4615384615384615E-2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600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1244</v>
      </c>
      <c r="G58" s="41">
        <f>MAX(CumulativeDead!58:58)</f>
        <v>14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1.1254019292604502E-2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600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3144</v>
      </c>
      <c r="G59" s="41">
        <f>MAX(CumulativeDead!59:59)</f>
        <v>152</v>
      </c>
      <c r="J59" s="41">
        <v>45195774</v>
      </c>
      <c r="K59" s="52" t="s">
        <v>505</v>
      </c>
      <c r="L59" s="41" t="e">
        <v>#VALUE!</v>
      </c>
      <c r="M59" s="69">
        <f t="shared" si="2"/>
        <v>4.8346055979643768E-2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603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10076</v>
      </c>
      <c r="G60" s="41">
        <f>MAX(CumulativeDead!60:60)</f>
        <v>212</v>
      </c>
      <c r="J60" s="41">
        <v>220892340</v>
      </c>
      <c r="K60" s="52">
        <v>0</v>
      </c>
      <c r="L60" s="41">
        <v>0</v>
      </c>
      <c r="M60" s="69">
        <f t="shared" si="2"/>
        <v>2.1040095275903135E-2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599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19250</v>
      </c>
      <c r="G61" s="41">
        <f>MAX(CumulativeDead!61:61)</f>
        <v>530</v>
      </c>
      <c r="J61" s="41">
        <v>32971854</v>
      </c>
      <c r="K61" s="52">
        <v>0</v>
      </c>
      <c r="L61" s="41">
        <v>0</v>
      </c>
      <c r="M61" s="69">
        <f t="shared" si="2"/>
        <v>2.7532467532467533E-2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603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7281</v>
      </c>
      <c r="G62" s="41">
        <f>MAX(CumulativeDead!62:62)</f>
        <v>58</v>
      </c>
      <c r="J62" s="41">
        <v>9449323</v>
      </c>
      <c r="K62" s="52" t="s">
        <v>505</v>
      </c>
      <c r="L62" s="41" t="e">
        <v>#VALUE!</v>
      </c>
      <c r="M62" s="69">
        <f t="shared" si="2"/>
        <v>7.9659387446779292E-3</v>
      </c>
      <c r="N62" s="52">
        <f>VLOOKUP(C62,Deaths_since_10!H:I,2,FALSE)</f>
        <v>8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600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4821</v>
      </c>
      <c r="G63" s="41">
        <f>MAX(CumulativeDead!63:63)</f>
        <v>141</v>
      </c>
      <c r="J63" s="41">
        <v>4314767</v>
      </c>
      <c r="K63" s="52" t="s">
        <v>505</v>
      </c>
      <c r="L63" s="41" t="e">
        <v>#VALUE!</v>
      </c>
      <c r="M63" s="69">
        <f t="shared" si="2"/>
        <v>2.924704418170504E-2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602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2910</v>
      </c>
      <c r="G64" s="41">
        <f>MAX(CumulativeDead!64:64)</f>
        <v>402</v>
      </c>
      <c r="J64" s="41">
        <v>43851044</v>
      </c>
      <c r="K64" s="52" t="s">
        <v>505</v>
      </c>
      <c r="L64" s="41" t="e">
        <v>#VALUE!</v>
      </c>
      <c r="M64" s="69">
        <f t="shared" si="2"/>
        <v>0.13814432989690723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604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416</v>
      </c>
      <c r="G65" s="41">
        <f>MAX(CumulativeDead!65:65)</f>
        <v>5</v>
      </c>
      <c r="J65" s="41">
        <v>3989167</v>
      </c>
      <c r="K65" s="52" t="s">
        <v>505</v>
      </c>
      <c r="L65" s="41" t="e">
        <v>#VALUE!</v>
      </c>
      <c r="M65" s="69">
        <f t="shared" si="2"/>
        <v>1.201923076923077E-2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600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3635</v>
      </c>
      <c r="G66" s="41">
        <f>MAX(CumulativeDead!66:66)</f>
        <v>65</v>
      </c>
      <c r="J66" s="41">
        <v>59308690</v>
      </c>
      <c r="K66" s="52">
        <v>0</v>
      </c>
      <c r="L66" s="41">
        <v>0</v>
      </c>
      <c r="M66" s="69">
        <f t="shared" ref="M66:M97" si="4">G66/F66</f>
        <v>1.7881705639614855E-2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604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1024</v>
      </c>
      <c r="G67" s="41">
        <f>MAX(CumulativeDead!67:67)</f>
        <v>49</v>
      </c>
      <c r="J67" s="41">
        <v>6948445</v>
      </c>
      <c r="K67" s="52">
        <v>12.2</v>
      </c>
      <c r="L67" s="41">
        <v>847.71028999999987</v>
      </c>
      <c r="M67" s="69">
        <f t="shared" si="4"/>
        <v>4.78515625E-2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600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681</v>
      </c>
      <c r="G68" s="41">
        <f>MAX(CumulativeDead!68:68)</f>
        <v>6</v>
      </c>
      <c r="J68" s="41">
        <v>5094118</v>
      </c>
      <c r="K68" s="52" t="s">
        <v>505</v>
      </c>
      <c r="L68" s="41" t="e">
        <v>#VALUE!</v>
      </c>
      <c r="M68" s="69">
        <f t="shared" si="4"/>
        <v>8.8105726872246704E-3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602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2168</v>
      </c>
      <c r="G69" s="41">
        <f>MAX(CumulativeDead!69:69)</f>
        <v>225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0.10378228782287822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600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1614</v>
      </c>
      <c r="G70" s="41">
        <f>MAX(CumulativeDead!70:70)</f>
        <v>8</v>
      </c>
      <c r="J70" s="41">
        <v>5106626</v>
      </c>
      <c r="K70" s="52" t="s">
        <v>505</v>
      </c>
      <c r="L70" s="41" t="e">
        <v>#VALUE!</v>
      </c>
      <c r="M70" s="69">
        <f t="shared" si="4"/>
        <v>4.9566294919454771E-3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601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10850</v>
      </c>
      <c r="G71" s="41">
        <f>MAX(CumulativeDead!71:71)</f>
        <v>537</v>
      </c>
      <c r="J71" s="41">
        <v>17643054</v>
      </c>
      <c r="K71" s="52">
        <v>0</v>
      </c>
      <c r="L71" s="41">
        <v>0</v>
      </c>
      <c r="M71" s="69">
        <f t="shared" si="4"/>
        <v>4.9493087557603684E-2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603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761</v>
      </c>
      <c r="G72" s="41">
        <f>MAX(CumulativeDead!72:72)</f>
        <v>11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1.4454664914586071E-2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600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909</v>
      </c>
      <c r="G73" s="41">
        <f>MAX(CumulativeDead!73:73)</f>
        <v>38</v>
      </c>
      <c r="J73" s="41">
        <v>11818619</v>
      </c>
      <c r="K73" s="52" t="s">
        <v>505</v>
      </c>
      <c r="L73" s="41" t="e">
        <v>#VALUE!</v>
      </c>
      <c r="M73" s="69">
        <f t="shared" si="4"/>
        <v>4.1804180418041806E-2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604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1518</v>
      </c>
      <c r="G74" s="41">
        <f>MAX(CumulativeDead!74:74)</f>
        <v>20</v>
      </c>
      <c r="J74" s="41">
        <v>10139177</v>
      </c>
      <c r="K74" s="52" t="s">
        <v>505</v>
      </c>
      <c r="L74" s="41" t="e">
        <v>#VALUE!</v>
      </c>
      <c r="M74" s="69">
        <f t="shared" si="4"/>
        <v>1.3175230566534914E-2</v>
      </c>
      <c r="N74" s="52">
        <f>VLOOKUP(C74,Deaths_since_10!H:I,2,FALSE)</f>
        <v>8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599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790</v>
      </c>
      <c r="G75" s="41">
        <f>MAX(CumulativeDead!75:75)</f>
        <v>13</v>
      </c>
      <c r="J75" s="41">
        <v>1207359</v>
      </c>
      <c r="K75" s="52">
        <v>11.4</v>
      </c>
      <c r="L75" s="41">
        <v>137.638926</v>
      </c>
      <c r="M75" s="69">
        <f t="shared" si="4"/>
        <v>1.6455696202531647E-2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600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1259</v>
      </c>
      <c r="G76" s="41">
        <f>MAX(CumulativeDead!76:76)</f>
        <v>56</v>
      </c>
      <c r="J76" s="41">
        <v>2083374</v>
      </c>
      <c r="K76" s="52" t="s">
        <v>505</v>
      </c>
      <c r="L76" s="41" t="e">
        <v>#VALUE!</v>
      </c>
      <c r="M76" s="69">
        <f t="shared" si="4"/>
        <v>4.4479745830023829E-2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600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1368</v>
      </c>
      <c r="G77" s="41">
        <f>MAX(CumulativeDead!77:77)</f>
        <v>53</v>
      </c>
      <c r="J77" s="41">
        <v>3280819</v>
      </c>
      <c r="K77" s="52" t="s">
        <v>505</v>
      </c>
      <c r="L77" s="41" t="e">
        <v>#VALUE!</v>
      </c>
      <c r="M77" s="69">
        <f t="shared" si="4"/>
        <v>3.874269005847953E-2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600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4356</v>
      </c>
      <c r="G78" s="41">
        <f>MAX(CumulativeDead!78:78)</f>
        <v>206</v>
      </c>
      <c r="J78" s="41">
        <v>50882891</v>
      </c>
      <c r="K78" s="52" t="s">
        <v>505</v>
      </c>
      <c r="L78" s="41" t="e">
        <v>#VALUE!</v>
      </c>
      <c r="M78" s="69">
        <f t="shared" si="4"/>
        <v>4.7291092745638197E-2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603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444</v>
      </c>
      <c r="G79" s="41">
        <f>MAX(CumulativeDead!79:79)</f>
        <v>3</v>
      </c>
      <c r="J79" s="41">
        <v>441543</v>
      </c>
      <c r="K79" s="52" t="s">
        <v>505</v>
      </c>
      <c r="L79" s="41" t="e">
        <v>#VALUE!</v>
      </c>
      <c r="M79" s="69">
        <f t="shared" si="4"/>
        <v>6.7567567567567571E-3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600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9501</v>
      </c>
      <c r="G80" s="41">
        <f>MAX(CumulativeDead!80:80)</f>
        <v>857</v>
      </c>
      <c r="J80" s="41">
        <v>128932753</v>
      </c>
      <c r="K80" s="52" t="s">
        <v>505</v>
      </c>
      <c r="L80" s="41" t="e">
        <v>#VALUE!</v>
      </c>
      <c r="M80" s="69">
        <f t="shared" si="4"/>
        <v>9.0201031470371534E-2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602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442</v>
      </c>
      <c r="G81" s="41">
        <f>MAX(CumulativeDead!81:81)</f>
        <v>6</v>
      </c>
      <c r="J81" s="41">
        <v>16743927</v>
      </c>
      <c r="K81" s="52" t="s">
        <v>505</v>
      </c>
      <c r="L81" s="41" t="e">
        <v>#VALUE!</v>
      </c>
      <c r="M81" s="69">
        <f t="shared" si="4"/>
        <v>1.3574660633484163E-2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604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86</v>
      </c>
      <c r="G82" s="41">
        <f>MAX(CumulativeDead!82:82)</f>
        <v>0</v>
      </c>
      <c r="J82" s="41">
        <v>540544</v>
      </c>
      <c r="K82" s="52" t="s">
        <v>505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599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1473</v>
      </c>
      <c r="G83" s="41">
        <f>MAX(CumulativeDead!83:83)</f>
        <v>24</v>
      </c>
      <c r="J83" s="41">
        <v>2963243</v>
      </c>
      <c r="K83" s="52" t="s">
        <v>505</v>
      </c>
      <c r="L83" s="41" t="e">
        <v>#VALUE!</v>
      </c>
      <c r="M83" s="69">
        <f t="shared" si="4"/>
        <v>1.6293279022403257E-2</v>
      </c>
      <c r="N83" s="52">
        <f>VLOOKUP(C83,Deaths_since_10!H:I,2,FALSE)</f>
        <v>8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600</v>
      </c>
    </row>
    <row r="84" spans="1:17" x14ac:dyDescent="0.3">
      <c r="A84" s="52">
        <v>83</v>
      </c>
      <c r="B84" s="55" t="s">
        <v>353</v>
      </c>
      <c r="C84" s="55" t="s">
        <v>353</v>
      </c>
      <c r="D84" s="52">
        <f>VLOOKUP(C84,Days_Since_100!H:I,2,FALSE)</f>
        <v>125</v>
      </c>
      <c r="E84" s="56" t="e">
        <f ca="1">OFFSET(CumulativeConfirmed!A84,-A84,MATCH(Country_Data!D84,CumulativeConfirmed!B84:BU84,0))</f>
        <v>#N/A</v>
      </c>
      <c r="F84" s="41">
        <f>MAX(CumulativeConfirmed!84:84)</f>
        <v>233</v>
      </c>
      <c r="G84" s="41">
        <f>MAX(CumulativeDead!84:84)</f>
        <v>6</v>
      </c>
      <c r="J84" s="41">
        <v>2961167</v>
      </c>
      <c r="K84" s="52" t="s">
        <v>505</v>
      </c>
      <c r="L84" s="41" t="e">
        <v>#VALUE!</v>
      </c>
      <c r="M84" s="69">
        <f t="shared" si="4"/>
        <v>2.575107296137339E-2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602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1176</v>
      </c>
      <c r="G85" s="41">
        <f>MAX(CumulativeDead!85:85)</f>
        <v>40</v>
      </c>
      <c r="J85" s="41">
        <v>38928346</v>
      </c>
      <c r="K85" s="52" t="s">
        <v>505</v>
      </c>
      <c r="L85" s="41" t="e">
        <v>#VALUE!</v>
      </c>
      <c r="M85" s="69">
        <f t="shared" si="4"/>
        <v>3.4013605442176874E-2</v>
      </c>
      <c r="N85" s="52">
        <f>VLOOKUP(C85,Deaths_since_10!H:I,2,FALSE)</f>
        <v>11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601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3446</v>
      </c>
      <c r="G86" s="41">
        <f>MAX(CumulativeDead!86:86)</f>
        <v>149</v>
      </c>
      <c r="J86" s="41">
        <v>36910560</v>
      </c>
      <c r="K86" s="52" t="s">
        <v>505</v>
      </c>
      <c r="L86" s="41" t="e">
        <v>#VALUE!</v>
      </c>
      <c r="M86" s="69">
        <f t="shared" si="4"/>
        <v>4.323853743470691E-2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604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1370</v>
      </c>
      <c r="G87" s="41">
        <f>MAX(CumulativeDead!87:87)</f>
        <v>38</v>
      </c>
      <c r="J87" s="41">
        <v>2722289</v>
      </c>
      <c r="K87" s="52">
        <v>15.5</v>
      </c>
      <c r="L87" s="41">
        <v>421.95479499999999</v>
      </c>
      <c r="M87" s="69">
        <f t="shared" si="4"/>
        <v>2.7737226277372264E-2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600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2778</v>
      </c>
      <c r="G88" s="41">
        <f>MAX(CumulativeDead!88:88)</f>
        <v>75</v>
      </c>
      <c r="J88" s="41">
        <v>4033963</v>
      </c>
      <c r="K88" s="52" t="s">
        <v>505</v>
      </c>
      <c r="L88" s="41" t="e">
        <v>#VALUE!</v>
      </c>
      <c r="M88" s="69">
        <f t="shared" si="4"/>
        <v>2.6997840172786176E-2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600</v>
      </c>
    </row>
    <row r="89" spans="1:17" x14ac:dyDescent="0.3">
      <c r="A89" s="52">
        <v>88</v>
      </c>
      <c r="B89" s="55" t="s">
        <v>206</v>
      </c>
      <c r="C89" s="55" t="s">
        <v>206</v>
      </c>
      <c r="D89" s="52">
        <f>VLOOKUP(C89,Days_Since_100!H:I,2,FALSE)</f>
        <v>104</v>
      </c>
      <c r="E89" s="56" t="e">
        <f ca="1">OFFSET(CumulativeConfirmed!A89,-A89,MATCH(Country_Data!D89,CumulativeConfirmed!B89:BU89,0))</f>
        <v>#N/A</v>
      </c>
      <c r="F89" s="41">
        <f>MAX(CumulativeConfirmed!89:89)</f>
        <v>213</v>
      </c>
      <c r="G89" s="41">
        <f>MAX(CumulativeDead!89:89)</f>
        <v>9</v>
      </c>
      <c r="J89" s="41">
        <v>7132538</v>
      </c>
      <c r="K89" s="52" t="s">
        <v>505</v>
      </c>
      <c r="L89" s="41" t="e">
        <v>#VALUE!</v>
      </c>
      <c r="M89" s="69">
        <f t="shared" si="4"/>
        <v>4.2253521126760563E-2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603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330</v>
      </c>
      <c r="G90" s="41">
        <f>MAX(CumulativeDead!90:90)</f>
        <v>7</v>
      </c>
      <c r="J90" s="41">
        <v>21413249</v>
      </c>
      <c r="K90" s="52" t="s">
        <v>505</v>
      </c>
      <c r="L90" s="41" t="e">
        <v>#VALUE!</v>
      </c>
      <c r="M90" s="69">
        <f t="shared" si="4"/>
        <v>2.1212121212121213E-2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599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122</v>
      </c>
      <c r="G91" s="41">
        <f>MAX(CumulativeDead!91:91)</f>
        <v>0</v>
      </c>
      <c r="J91" s="41">
        <v>16718965</v>
      </c>
      <c r="K91" s="52" t="s">
        <v>505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603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5300</v>
      </c>
      <c r="G92" s="41">
        <f>MAX(CumulativeDead!92:92)</f>
        <v>260</v>
      </c>
      <c r="J92" s="41">
        <v>10847910</v>
      </c>
      <c r="K92" s="52" t="s">
        <v>505</v>
      </c>
      <c r="L92" s="41" t="e">
        <v>#VALUE!</v>
      </c>
      <c r="M92" s="69">
        <f t="shared" si="4"/>
        <v>4.9056603773584909E-2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603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505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604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1451</v>
      </c>
      <c r="G94" s="41">
        <f>MAX(CumulativeDead!94:94)</f>
        <v>14</v>
      </c>
      <c r="J94" s="41">
        <v>4822233</v>
      </c>
      <c r="K94" s="52" t="s">
        <v>505</v>
      </c>
      <c r="L94" s="41" t="e">
        <v>#VALUE!</v>
      </c>
      <c r="M94" s="69">
        <f t="shared" si="4"/>
        <v>9.6485182632667123E-3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605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505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604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98674</v>
      </c>
      <c r="G96" s="41">
        <f>MAX(CumulativeDead!96:96)</f>
        <v>2376</v>
      </c>
      <c r="J96" s="41">
        <v>84339067</v>
      </c>
      <c r="K96" s="52" t="s">
        <v>505</v>
      </c>
      <c r="L96" s="41" t="e">
        <v>#VALUE!</v>
      </c>
      <c r="M96" s="69">
        <f t="shared" si="4"/>
        <v>2.407929140401727E-2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600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1189</v>
      </c>
      <c r="G97" s="41">
        <f>MAX(CumulativeDead!97:97)</f>
        <v>40</v>
      </c>
      <c r="J97" s="41">
        <v>11326616</v>
      </c>
      <c r="K97" s="52" t="s">
        <v>505</v>
      </c>
      <c r="L97" s="41" t="e">
        <v>#VALUE!</v>
      </c>
      <c r="M97" s="69">
        <f t="shared" si="4"/>
        <v>3.3641715727502103E-2</v>
      </c>
      <c r="N97" s="52">
        <f>VLOOKUP(C97,Deaths_since_10!H:I,2,FALSE)</f>
        <v>8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602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2135</v>
      </c>
      <c r="G98" s="41">
        <f>MAX(CumulativeDead!98:98)</f>
        <v>19</v>
      </c>
      <c r="J98" s="41">
        <v>18776707</v>
      </c>
      <c r="K98" s="52" t="s">
        <v>505</v>
      </c>
      <c r="L98" s="41" t="e">
        <v>#VALUE!</v>
      </c>
      <c r="M98" s="69">
        <f t="shared" ref="M98:M126" si="6">G98/F98</f>
        <v>8.8992974238875887E-3</v>
      </c>
      <c r="N98" s="52">
        <f>VLOOKUP(C98,Deaths_since_10!H:I,2,FALSE)</f>
        <v>8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599</v>
      </c>
    </row>
    <row r="99" spans="1:17" x14ac:dyDescent="0.3">
      <c r="A99" s="52">
        <v>98</v>
      </c>
      <c r="B99" s="55" t="s">
        <v>202</v>
      </c>
      <c r="C99" s="55" t="s">
        <v>202</v>
      </c>
      <c r="D99" s="52">
        <f>VLOOKUP(C99,Days_Since_100!H:I,2,FALSE)</f>
        <v>123</v>
      </c>
      <c r="E99" s="56" t="e">
        <f ca="1">OFFSET(CumulativeConfirmed!A99,-A99,MATCH(Country_Data!D99,CumulativeConfirmed!B99:BU99,0))</f>
        <v>#N/A</v>
      </c>
      <c r="F99" s="41">
        <f>MAX(CumulativeConfirmed!99:99)</f>
        <v>3772</v>
      </c>
      <c r="G99" s="41">
        <f>MAX(CumulativeDead!99:99)</f>
        <v>120</v>
      </c>
      <c r="J99" s="41">
        <v>164689383</v>
      </c>
      <c r="K99" s="52" t="s">
        <v>505</v>
      </c>
      <c r="L99" s="41" t="e">
        <v>#VALUE!</v>
      </c>
      <c r="M99" s="69">
        <f t="shared" si="6"/>
        <v>3.1813361611876985E-2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599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609</v>
      </c>
      <c r="G100" s="41">
        <f>MAX(CumulativeDead!100:100)</f>
        <v>37</v>
      </c>
      <c r="J100" s="41">
        <v>11673021</v>
      </c>
      <c r="K100" s="52" t="s">
        <v>505</v>
      </c>
      <c r="L100" s="41" t="e">
        <v>#VALUE!</v>
      </c>
      <c r="M100" s="69">
        <f t="shared" si="6"/>
        <v>6.0755336617405585E-2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603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505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604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6592</v>
      </c>
      <c r="G102" s="41">
        <f>MAX(CumulativeDead!102:102)</f>
        <v>174</v>
      </c>
      <c r="J102" s="41">
        <v>43733762</v>
      </c>
      <c r="K102" s="52" t="s">
        <v>505</v>
      </c>
      <c r="L102" s="41" t="e">
        <v>#VALUE!</v>
      </c>
      <c r="M102" s="69">
        <f t="shared" si="6"/>
        <v>2.6395631067961164E-2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600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505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604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609</v>
      </c>
      <c r="G104" s="41">
        <f>MAX(CumulativeDead!104:104)</f>
        <v>39</v>
      </c>
      <c r="J104" s="41">
        <v>20903273</v>
      </c>
      <c r="K104" s="52" t="s">
        <v>505</v>
      </c>
      <c r="L104" s="41" t="e">
        <v>#VALUE!</v>
      </c>
      <c r="M104" s="69">
        <f t="shared" si="6"/>
        <v>6.4039408866995079E-2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604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1163</v>
      </c>
      <c r="G105" s="41">
        <f>MAX(CumulativeDead!105:105)</f>
        <v>43</v>
      </c>
      <c r="J105" s="41">
        <v>26545863</v>
      </c>
      <c r="K105" s="52" t="s">
        <v>505</v>
      </c>
      <c r="L105" s="41" t="e">
        <v>#VALUE!</v>
      </c>
      <c r="M105" s="69">
        <f t="shared" si="6"/>
        <v>3.6973344797936368E-2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604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359</v>
      </c>
      <c r="G106" s="41">
        <f>MAX(CumulativeDead!106:106)</f>
        <v>25</v>
      </c>
      <c r="K106" s="52" t="s">
        <v>505</v>
      </c>
      <c r="L106" s="41" t="e">
        <v>#N/A</v>
      </c>
      <c r="M106" s="69">
        <f t="shared" si="6"/>
        <v>6.9637883008356549E-2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604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510</v>
      </c>
      <c r="G107" s="41">
        <f>MAX(CumulativeDead!107:107)</f>
        <v>46</v>
      </c>
      <c r="J107" s="41">
        <v>9904607</v>
      </c>
      <c r="K107" s="52" t="s">
        <v>505</v>
      </c>
      <c r="L107" s="41" t="e">
        <v>#VALUE!</v>
      </c>
      <c r="M107" s="69">
        <f t="shared" si="6"/>
        <v>9.0196078431372548E-2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603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94</v>
      </c>
      <c r="G108" s="41">
        <f>MAX(CumulativeDead!108:108)</f>
        <v>3</v>
      </c>
      <c r="J108" s="41">
        <v>39242</v>
      </c>
      <c r="K108" s="52" t="s">
        <v>505</v>
      </c>
      <c r="L108" s="41" t="e">
        <v>#VALUE!</v>
      </c>
      <c r="M108" s="69">
        <f t="shared" si="6"/>
        <v>3.1914893617021274E-2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600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873</v>
      </c>
      <c r="G109" s="41">
        <f>MAX(CumulativeDead!109:109)</f>
        <v>28</v>
      </c>
      <c r="J109" s="41">
        <v>206139589</v>
      </c>
      <c r="K109" s="52" t="s">
        <v>505</v>
      </c>
      <c r="L109" s="41" t="e">
        <v>#VALUE!</v>
      </c>
      <c r="M109" s="69">
        <f t="shared" si="6"/>
        <v>3.2073310423825885E-2</v>
      </c>
      <c r="N109" s="52">
        <f>VLOOKUP(C109,Deaths_since_10!H:I,2,FALSE)</f>
        <v>10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604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723</v>
      </c>
      <c r="G110" s="41">
        <f>MAX(CumulativeDead!110:110)</f>
        <v>37</v>
      </c>
      <c r="J110" s="41">
        <v>77265</v>
      </c>
      <c r="K110" s="52" t="s">
        <v>505</v>
      </c>
      <c r="L110" s="41" t="e">
        <v>#VALUE!</v>
      </c>
      <c r="M110" s="69">
        <f t="shared" si="6"/>
        <v>5.1175656984785614E-2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600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24</v>
      </c>
      <c r="G111" s="41">
        <f>MAX(CumulativeDead!111:111)</f>
        <v>3</v>
      </c>
      <c r="J111" s="41">
        <v>97929</v>
      </c>
      <c r="K111" s="52" t="s">
        <v>505</v>
      </c>
      <c r="L111" s="41" t="e">
        <v>#VALUE!</v>
      </c>
      <c r="M111" s="69">
        <f t="shared" si="6"/>
        <v>0.125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602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6</v>
      </c>
      <c r="G112" s="41">
        <f>MAX(CumulativeDead!112:112)</f>
        <v>0</v>
      </c>
      <c r="J112" s="41">
        <v>771608</v>
      </c>
      <c r="K112" s="52" t="s">
        <v>505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599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505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602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952</v>
      </c>
      <c r="G114" s="41">
        <f>MAX(CumulativeDead!114:114)</f>
        <v>14</v>
      </c>
      <c r="K114" s="52" t="s">
        <v>505</v>
      </c>
      <c r="L114" s="41" t="e">
        <v>#N/A</v>
      </c>
      <c r="M114" s="69">
        <f t="shared" si="6"/>
        <v>1.4705882352941176E-2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604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>
        <f>VLOOKUP(C115,Days_Since_100!H:I,2,FALSE)</f>
        <v>105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116</v>
      </c>
      <c r="G115" s="41">
        <f>MAX(CumulativeDead!115:115)</f>
        <v>3</v>
      </c>
      <c r="J115" s="41">
        <v>114963588</v>
      </c>
      <c r="K115" s="52" t="s">
        <v>505</v>
      </c>
      <c r="L115" s="41" t="e">
        <v>#VALUE!</v>
      </c>
      <c r="M115" s="69">
        <f t="shared" si="6"/>
        <v>2.5862068965517241E-2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604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505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603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761</v>
      </c>
      <c r="G117" s="41">
        <f>MAX(CumulativeDead!117:117)</f>
        <v>6</v>
      </c>
      <c r="J117" s="41">
        <v>13132795</v>
      </c>
      <c r="K117" s="52" t="s">
        <v>505</v>
      </c>
      <c r="L117" s="41" t="e">
        <v>#VALUE!</v>
      </c>
      <c r="M117" s="69">
        <f t="shared" si="6"/>
        <v>7.8843626806833107E-3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604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67</v>
      </c>
      <c r="G118" s="41">
        <f>MAX(CumulativeDead!118:118)</f>
        <v>7</v>
      </c>
      <c r="J118" s="41">
        <v>786552</v>
      </c>
      <c r="K118" s="52" t="s">
        <v>505</v>
      </c>
      <c r="L118" s="41" t="e">
        <v>#VALUE!</v>
      </c>
      <c r="M118" s="69">
        <f t="shared" si="6"/>
        <v>0.1044776119402985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603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9</v>
      </c>
      <c r="G119" s="41">
        <f>MAX(CumulativeDead!119:119)</f>
        <v>0</v>
      </c>
      <c r="J119" s="41">
        <v>801</v>
      </c>
      <c r="K119" s="52" t="s">
        <v>505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600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435</v>
      </c>
      <c r="G120" s="41">
        <f>MAX(CumulativeDead!120:120)</f>
        <v>7</v>
      </c>
      <c r="J120" s="41">
        <v>10203134</v>
      </c>
      <c r="K120" s="52" t="s">
        <v>505</v>
      </c>
      <c r="L120" s="41" t="e">
        <v>#VALUE!</v>
      </c>
      <c r="M120" s="69">
        <f t="shared" si="6"/>
        <v>1.6091954022988506E-2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601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303</v>
      </c>
      <c r="G121" s="41">
        <f>MAX(CumulativeDead!121:121)</f>
        <v>14</v>
      </c>
      <c r="J121" s="41">
        <v>53771296</v>
      </c>
      <c r="K121" s="52" t="s">
        <v>505</v>
      </c>
      <c r="L121" s="41" t="e">
        <v>#VALUE!</v>
      </c>
      <c r="M121" s="69">
        <f t="shared" si="6"/>
        <v>4.6204620462046202E-2</v>
      </c>
      <c r="N121" s="52">
        <f>VLOOKUP(C121,Deaths_since_10!H:I,2,FALSE)</f>
        <v>8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604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81</v>
      </c>
      <c r="G122" s="41">
        <f>MAX(CumulativeDead!122:122)</f>
        <v>1</v>
      </c>
      <c r="J122" s="41">
        <v>38128</v>
      </c>
      <c r="K122" s="52" t="s">
        <v>505</v>
      </c>
      <c r="L122" s="41" t="e">
        <v>#VALUE!</v>
      </c>
      <c r="M122" s="69">
        <f t="shared" si="6"/>
        <v>1.2345679012345678E-2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600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35</v>
      </c>
      <c r="G123" s="41">
        <f>MAX(CumulativeDead!123:123)</f>
        <v>0</v>
      </c>
      <c r="J123" s="41">
        <v>3278290</v>
      </c>
      <c r="K123" s="52" t="s">
        <v>505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599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45</v>
      </c>
      <c r="G124" s="41">
        <f>MAX(CumulativeDead!124:124)</f>
        <v>0</v>
      </c>
      <c r="J124" s="41">
        <v>29136808</v>
      </c>
      <c r="K124" s="52" t="s">
        <v>505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599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>
        <f>VLOOKUP(C125,Days_Since_100!H:I,2,FALSE)</f>
        <v>107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140</v>
      </c>
      <c r="G125" s="41">
        <f>MAX(CumulativeDead!125:125)</f>
        <v>13</v>
      </c>
      <c r="J125" s="41">
        <v>43849260</v>
      </c>
      <c r="K125" s="52" t="s">
        <v>505</v>
      </c>
      <c r="L125" s="41" t="e">
        <v>#VALUE!</v>
      </c>
      <c r="M125" s="69">
        <f t="shared" si="6"/>
        <v>9.285714285714286E-2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604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6</v>
      </c>
      <c r="J126" s="41">
        <v>8278724</v>
      </c>
      <c r="K126" s="52" t="s">
        <v>505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604</v>
      </c>
    </row>
    <row r="127" spans="1:17" x14ac:dyDescent="0.3">
      <c r="A127" s="52">
        <v>126</v>
      </c>
      <c r="B127" s="2" t="s">
        <v>597</v>
      </c>
      <c r="C127" s="2" t="s">
        <v>597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182786</v>
      </c>
      <c r="J127" s="41">
        <f>SUM(J2:J126)</f>
        <v>6913108351</v>
      </c>
      <c r="K127" s="52" t="s">
        <v>505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599</v>
      </c>
      <c r="C128" s="2" t="s">
        <v>599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7969</v>
      </c>
      <c r="J128" s="41">
        <f>SUMIFS($J$2:$J$126,$Q$2:$Q$126,B128)</f>
        <v>4225360220</v>
      </c>
      <c r="K128" s="52" t="s">
        <v>505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600</v>
      </c>
      <c r="C129" s="2" t="s">
        <v>600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113112</v>
      </c>
      <c r="J129" s="41">
        <f t="shared" ref="J129:J133" si="10">SUMIFS($J$2:$J$126,$Q$2:$Q$126,B129)</f>
        <v>693230884</v>
      </c>
      <c r="K129" s="52" t="s">
        <v>505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602</v>
      </c>
      <c r="C130" s="2" t="s">
        <v>602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49711</v>
      </c>
      <c r="J130" s="41">
        <f t="shared" si="10"/>
        <v>521537877</v>
      </c>
      <c r="K130" s="52" t="s">
        <v>505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603</v>
      </c>
      <c r="C131" s="2" t="s">
        <v>603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4850</v>
      </c>
      <c r="J131" s="41">
        <f t="shared" si="10"/>
        <v>435832908</v>
      </c>
      <c r="K131" s="52" t="s">
        <v>505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604</v>
      </c>
      <c r="C132" s="2" t="s">
        <v>604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1127</v>
      </c>
      <c r="J132" s="41">
        <f t="shared" si="10"/>
        <v>759332345</v>
      </c>
      <c r="K132" s="52" t="s">
        <v>505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601</v>
      </c>
      <c r="C133" s="2" t="s">
        <v>601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5936</v>
      </c>
      <c r="J133" s="41">
        <f t="shared" si="10"/>
        <v>247492000</v>
      </c>
      <c r="K133" s="52" t="s">
        <v>505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182786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BW2" activePane="bottomRight" state="frozen"/>
      <selection pane="topRight" activeCell="B1" sqref="B1"/>
      <selection pane="bottomLeft" activeCell="A2" sqref="A2"/>
      <selection pane="bottomRight" activeCell="CC15" sqref="CC15:CJ15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598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82602</v>
      </c>
      <c r="BZ2">
        <f>SUMIF(ConfirmedRaw!$B:$B,$B2,ConfirmedRaw!CB:CB)</f>
        <v>82665</v>
      </c>
      <c r="CA2">
        <f>SUMIF(ConfirmedRaw!$B:$B,$B2,ConfirmedRaw!CC:CC)</f>
        <v>82718</v>
      </c>
      <c r="CB2">
        <f>SUMIF(ConfirmedRaw!$B:$B,$B2,ConfirmedRaw!CD:CD)</f>
        <v>82809</v>
      </c>
      <c r="CC2">
        <f>SUMIF(ConfirmedRaw!$B:$B,$B2,ConfirmedRaw!CE:CE)</f>
        <v>82883</v>
      </c>
      <c r="CD2">
        <f>SUMIF(ConfirmedRaw!$B:$B,$B2,ConfirmedRaw!CF:CF)</f>
        <v>82941</v>
      </c>
      <c r="CE2">
        <f>SUMIF(ConfirmedRaw!$B:$B,$B2,ConfirmedRaw!CG:CG)</f>
        <v>83014</v>
      </c>
      <c r="CF2">
        <f>SUMIF(ConfirmedRaw!$B:$B,$B2,ConfirmedRaw!CH:CH)</f>
        <v>83134</v>
      </c>
      <c r="CG2">
        <f>SUMIF(ConfirmedRaw!$B:$B,$B2,ConfirmedRaw!CI:CI)</f>
        <v>83213</v>
      </c>
      <c r="CH2">
        <f>SUMIF(ConfirmedRaw!$B:$B,$B2,ConfirmedRaw!CJ:CJ)</f>
        <v>83306</v>
      </c>
      <c r="CI2">
        <f>SUMIF(ConfirmedRaw!$B:$B,$B2,ConfirmedRaw!CK:CK)</f>
        <v>83356</v>
      </c>
      <c r="CJ2">
        <f>SUMIF(ConfirmedRaw!$B:$B,$B2,ConfirmedRaw!CL:CL)</f>
        <v>83403</v>
      </c>
      <c r="CK2">
        <f>SUMIF(ConfirmedRaw!$B:$B,$B2,ConfirmedRaw!CM:CM)</f>
        <v>83760</v>
      </c>
      <c r="CL2">
        <f>SUMIF(ConfirmedRaw!$B:$B,$B2,ConfirmedRaw!CN:CN)</f>
        <v>83787</v>
      </c>
      <c r="CM2">
        <f>SUMIF(ConfirmedRaw!$B:$B,$B2,ConfirmedRaw!CO:CO)</f>
        <v>83805</v>
      </c>
      <c r="CN2">
        <f>SUMIF(ConfirmedRaw!$B:$B,$B2,ConfirmedRaw!CP:CP)</f>
        <v>83817</v>
      </c>
      <c r="CO2">
        <f>SUMIF(ConfirmedRaw!$B:$B,$B2,ConfirmedRaw!CQ:CQ)</f>
        <v>83853</v>
      </c>
      <c r="CP2">
        <f>SUMIF(ConfirmedRaw!$B:$B,$B2,ConfirmedRaw!CR:CR)</f>
        <v>83868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128948</v>
      </c>
      <c r="BZ3">
        <f>SUMIF(ConfirmedRaw!$B:$B,$B3,ConfirmedRaw!CB:CB)</f>
        <v>132547</v>
      </c>
      <c r="CA3">
        <f>SUMIF(ConfirmedRaw!$B:$B,$B3,ConfirmedRaw!CC:CC)</f>
        <v>135586</v>
      </c>
      <c r="CB3">
        <f>SUMIF(ConfirmedRaw!$B:$B,$B3,ConfirmedRaw!CD:CD)</f>
        <v>139422</v>
      </c>
      <c r="CC3">
        <f>SUMIF(ConfirmedRaw!$B:$B,$B3,ConfirmedRaw!CE:CE)</f>
        <v>143626</v>
      </c>
      <c r="CD3">
        <f>SUMIF(ConfirmedRaw!$B:$B,$B3,ConfirmedRaw!CF:CF)</f>
        <v>147577</v>
      </c>
      <c r="CE3">
        <f>SUMIF(ConfirmedRaw!$B:$B,$B3,ConfirmedRaw!CG:CG)</f>
        <v>152271</v>
      </c>
      <c r="CF3">
        <f>SUMIF(ConfirmedRaw!$B:$B,$B3,ConfirmedRaw!CH:CH)</f>
        <v>156363</v>
      </c>
      <c r="CG3">
        <f>SUMIF(ConfirmedRaw!$B:$B,$B3,ConfirmedRaw!CI:CI)</f>
        <v>159516</v>
      </c>
      <c r="CH3">
        <f>SUMIF(ConfirmedRaw!$B:$B,$B3,ConfirmedRaw!CJ:CJ)</f>
        <v>162488</v>
      </c>
      <c r="CI3">
        <f>SUMIF(ConfirmedRaw!$B:$B,$B3,ConfirmedRaw!CK:CK)</f>
        <v>165155</v>
      </c>
      <c r="CJ3">
        <f>SUMIF(ConfirmedRaw!$B:$B,$B3,ConfirmedRaw!CL:CL)</f>
        <v>168941</v>
      </c>
      <c r="CK3">
        <f>SUMIF(ConfirmedRaw!$B:$B,$B3,ConfirmedRaw!CM:CM)</f>
        <v>172434</v>
      </c>
      <c r="CL3">
        <f>SUMIF(ConfirmedRaw!$B:$B,$B3,ConfirmedRaw!CN:CN)</f>
        <v>175925</v>
      </c>
      <c r="CM3">
        <f>SUMIF(ConfirmedRaw!$B:$B,$B3,ConfirmedRaw!CO:CO)</f>
        <v>178972</v>
      </c>
      <c r="CN3">
        <f>SUMIF(ConfirmedRaw!$B:$B,$B3,ConfirmedRaw!CP:CP)</f>
        <v>181228</v>
      </c>
      <c r="CO3">
        <f>SUMIF(ConfirmedRaw!$B:$B,$B3,ConfirmedRaw!CQ:CQ)</f>
        <v>183957</v>
      </c>
      <c r="CP3">
        <f>SUMIF(ConfirmedRaw!$B:$B,$B3,ConfirmedRaw!CR:CR)</f>
        <v>187327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58226</v>
      </c>
      <c r="BZ4">
        <f>SUMIF(ConfirmedRaw!$B:$B,$B4,ConfirmedRaw!CB:CB)</f>
        <v>60500</v>
      </c>
      <c r="CA4">
        <f>SUMIF(ConfirmedRaw!$B:$B,$B4,ConfirmedRaw!CC:CC)</f>
        <v>62589</v>
      </c>
      <c r="CB4">
        <f>SUMIF(ConfirmedRaw!$B:$B,$B4,ConfirmedRaw!CD:CD)</f>
        <v>64586</v>
      </c>
      <c r="CC4">
        <f>SUMIF(ConfirmedRaw!$B:$B,$B4,ConfirmedRaw!CE:CE)</f>
        <v>66220</v>
      </c>
      <c r="CD4">
        <f>SUMIF(ConfirmedRaw!$B:$B,$B4,ConfirmedRaw!CF:CF)</f>
        <v>68192</v>
      </c>
      <c r="CE4">
        <f>SUMIF(ConfirmedRaw!$B:$B,$B4,ConfirmedRaw!CG:CG)</f>
        <v>70029</v>
      </c>
      <c r="CF4">
        <f>SUMIF(ConfirmedRaw!$B:$B,$B4,ConfirmedRaw!CH:CH)</f>
        <v>71686</v>
      </c>
      <c r="CG4">
        <f>SUMIF(ConfirmedRaw!$B:$B,$B4,ConfirmedRaw!CI:CI)</f>
        <v>73303</v>
      </c>
      <c r="CH4">
        <f>SUMIF(ConfirmedRaw!$B:$B,$B4,ConfirmedRaw!CJ:CJ)</f>
        <v>74877</v>
      </c>
      <c r="CI4">
        <f>SUMIF(ConfirmedRaw!$B:$B,$B4,ConfirmedRaw!CK:CK)</f>
        <v>76389</v>
      </c>
      <c r="CJ4">
        <f>SUMIF(ConfirmedRaw!$B:$B,$B4,ConfirmedRaw!CL:CL)</f>
        <v>77995</v>
      </c>
      <c r="CK4">
        <f>SUMIF(ConfirmedRaw!$B:$B,$B4,ConfirmedRaw!CM:CM)</f>
        <v>79494</v>
      </c>
      <c r="CL4">
        <f>SUMIF(ConfirmedRaw!$B:$B,$B4,ConfirmedRaw!CN:CN)</f>
        <v>80868</v>
      </c>
      <c r="CM4">
        <f>SUMIF(ConfirmedRaw!$B:$B,$B4,ConfirmedRaw!CO:CO)</f>
        <v>82211</v>
      </c>
      <c r="CN4">
        <f>SUMIF(ConfirmedRaw!$B:$B,$B4,ConfirmedRaw!CP:CP)</f>
        <v>83505</v>
      </c>
      <c r="CO4">
        <f>SUMIF(ConfirmedRaw!$B:$B,$B4,ConfirmedRaw!CQ:CQ)</f>
        <v>84802</v>
      </c>
      <c r="CP4">
        <f>SUMIF(ConfirmedRaw!$B:$B,$B4,ConfirmedRaw!CR:CR)</f>
        <v>85996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10237</v>
      </c>
      <c r="BZ5">
        <f>SUMIF(ConfirmedRaw!$B:$B,$B5,ConfirmedRaw!CB:CB)</f>
        <v>10284</v>
      </c>
      <c r="CA5">
        <f>SUMIF(ConfirmedRaw!$B:$B,$B5,ConfirmedRaw!CC:CC)</f>
        <v>10331</v>
      </c>
      <c r="CB5">
        <f>SUMIF(ConfirmedRaw!$B:$B,$B5,ConfirmedRaw!CD:CD)</f>
        <v>10384</v>
      </c>
      <c r="CC5">
        <f>SUMIF(ConfirmedRaw!$B:$B,$B5,ConfirmedRaw!CE:CE)</f>
        <v>10423</v>
      </c>
      <c r="CD5">
        <f>SUMIF(ConfirmedRaw!$B:$B,$B5,ConfirmedRaw!CF:CF)</f>
        <v>10450</v>
      </c>
      <c r="CE5">
        <f>SUMIF(ConfirmedRaw!$B:$B,$B5,ConfirmedRaw!CG:CG)</f>
        <v>10480</v>
      </c>
      <c r="CF5">
        <f>SUMIF(ConfirmedRaw!$B:$B,$B5,ConfirmedRaw!CH:CH)</f>
        <v>10512</v>
      </c>
      <c r="CG5">
        <f>SUMIF(ConfirmedRaw!$B:$B,$B5,ConfirmedRaw!CI:CI)</f>
        <v>10537</v>
      </c>
      <c r="CH5">
        <f>SUMIF(ConfirmedRaw!$B:$B,$B5,ConfirmedRaw!CJ:CJ)</f>
        <v>10564</v>
      </c>
      <c r="CI5">
        <f>SUMIF(ConfirmedRaw!$B:$B,$B5,ConfirmedRaw!CK:CK)</f>
        <v>10591</v>
      </c>
      <c r="CJ5">
        <f>SUMIF(ConfirmedRaw!$B:$B,$B5,ConfirmedRaw!CL:CL)</f>
        <v>10613</v>
      </c>
      <c r="CK5">
        <f>SUMIF(ConfirmedRaw!$B:$B,$B5,ConfirmedRaw!CM:CM)</f>
        <v>10635</v>
      </c>
      <c r="CL5">
        <f>SUMIF(ConfirmedRaw!$B:$B,$B5,ConfirmedRaw!CN:CN)</f>
        <v>10653</v>
      </c>
      <c r="CM5">
        <f>SUMIF(ConfirmedRaw!$B:$B,$B5,ConfirmedRaw!CO:CO)</f>
        <v>10661</v>
      </c>
      <c r="CN5">
        <f>SUMIF(ConfirmedRaw!$B:$B,$B5,ConfirmedRaw!CP:CP)</f>
        <v>10674</v>
      </c>
      <c r="CO5">
        <f>SUMIF(ConfirmedRaw!$B:$B,$B5,ConfirmedRaw!CQ:CQ)</f>
        <v>10683</v>
      </c>
      <c r="CP5">
        <f>SUMIF(ConfirmedRaw!$B:$B,$B5,ConfirmedRaw!CR:CR)</f>
        <v>10694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131646</v>
      </c>
      <c r="BZ6">
        <f>SUMIF(ConfirmedRaw!$B:$B,$B6,ConfirmedRaw!CB:CB)</f>
        <v>136675</v>
      </c>
      <c r="CA6">
        <f>SUMIF(ConfirmedRaw!$B:$B,$B6,ConfirmedRaw!CC:CC)</f>
        <v>141942</v>
      </c>
      <c r="CB6">
        <f>SUMIF(ConfirmedRaw!$B:$B,$B6,ConfirmedRaw!CD:CD)</f>
        <v>148220</v>
      </c>
      <c r="CC6">
        <f>SUMIF(ConfirmedRaw!$B:$B,$B6,ConfirmedRaw!CE:CE)</f>
        <v>153222</v>
      </c>
      <c r="CD6">
        <f>SUMIF(ConfirmedRaw!$B:$B,$B6,ConfirmedRaw!CF:CF)</f>
        <v>158273</v>
      </c>
      <c r="CE6">
        <f>SUMIF(ConfirmedRaw!$B:$B,$B6,ConfirmedRaw!CG:CG)</f>
        <v>163027</v>
      </c>
      <c r="CF6">
        <f>SUMIF(ConfirmedRaw!$B:$B,$B6,ConfirmedRaw!CH:CH)</f>
        <v>166831</v>
      </c>
      <c r="CG6">
        <f>SUMIF(ConfirmedRaw!$B:$B,$B6,ConfirmedRaw!CI:CI)</f>
        <v>170099</v>
      </c>
      <c r="CH6">
        <f>SUMIF(ConfirmedRaw!$B:$B,$B6,ConfirmedRaw!CJ:CJ)</f>
        <v>172541</v>
      </c>
      <c r="CI6">
        <f>SUMIF(ConfirmedRaw!$B:$B,$B6,ConfirmedRaw!CK:CK)</f>
        <v>177644</v>
      </c>
      <c r="CJ6">
        <f>SUMIF(ConfirmedRaw!$B:$B,$B6,ConfirmedRaw!CL:CL)</f>
        <v>184948</v>
      </c>
      <c r="CK6">
        <f>SUMIF(ConfirmedRaw!$B:$B,$B6,ConfirmedRaw!CM:CM)</f>
        <v>190839</v>
      </c>
      <c r="CL6">
        <f>SUMIF(ConfirmedRaw!$B:$B,$B6,ConfirmedRaw!CN:CN)</f>
        <v>191726</v>
      </c>
      <c r="CM6">
        <f>SUMIF(ConfirmedRaw!$B:$B,$B6,ConfirmedRaw!CO:CO)</f>
        <v>198674</v>
      </c>
      <c r="CN6">
        <f>SUMIF(ConfirmedRaw!$B:$B,$B6,ConfirmedRaw!CP:CP)</f>
        <v>200210</v>
      </c>
      <c r="CO6">
        <f>SUMIF(ConfirmedRaw!$B:$B,$B6,ConfirmedRaw!CQ:CQ)</f>
        <v>204178</v>
      </c>
      <c r="CP6">
        <f>SUMIF(ConfirmedRaw!$B:$B,$B6,ConfirmedRaw!CR:CR)</f>
        <v>208389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100123</v>
      </c>
      <c r="BZ7">
        <f>SUMIF(ConfirmedRaw!$B:$B,$B7,ConfirmedRaw!CB:CB)</f>
        <v>103374</v>
      </c>
      <c r="CA7">
        <f>SUMIF(ConfirmedRaw!$B:$B,$B7,ConfirmedRaw!CC:CC)</f>
        <v>107663</v>
      </c>
      <c r="CB7">
        <f>SUMIF(ConfirmedRaw!$B:$B,$B7,ConfirmedRaw!CD:CD)</f>
        <v>113296</v>
      </c>
      <c r="CC7">
        <f>SUMIF(ConfirmedRaw!$B:$B,$B7,ConfirmedRaw!CE:CE)</f>
        <v>118181</v>
      </c>
      <c r="CD7">
        <f>SUMIF(ConfirmedRaw!$B:$B,$B7,ConfirmedRaw!CF:CF)</f>
        <v>122171</v>
      </c>
      <c r="CE7">
        <f>SUMIF(ConfirmedRaw!$B:$B,$B7,ConfirmedRaw!CG:CG)</f>
        <v>124908</v>
      </c>
      <c r="CF7">
        <f>SUMIF(ConfirmedRaw!$B:$B,$B7,ConfirmedRaw!CH:CH)</f>
        <v>127854</v>
      </c>
      <c r="CG7">
        <f>SUMIF(ConfirmedRaw!$B:$B,$B7,ConfirmedRaw!CI:CI)</f>
        <v>130072</v>
      </c>
      <c r="CH7">
        <f>SUMIF(ConfirmedRaw!$B:$B,$B7,ConfirmedRaw!CJ:CJ)</f>
        <v>131359</v>
      </c>
      <c r="CI7">
        <f>SUMIF(ConfirmedRaw!$B:$B,$B7,ConfirmedRaw!CK:CK)</f>
        <v>134753</v>
      </c>
      <c r="CJ7">
        <f>SUMIF(ConfirmedRaw!$B:$B,$B7,ConfirmedRaw!CL:CL)</f>
        <v>137698</v>
      </c>
      <c r="CK7">
        <f>SUMIF(ConfirmedRaw!$B:$B,$B7,ConfirmedRaw!CM:CM)</f>
        <v>141397</v>
      </c>
      <c r="CL7">
        <f>SUMIF(ConfirmedRaw!$B:$B,$B7,ConfirmedRaw!CN:CN)</f>
        <v>143342</v>
      </c>
      <c r="CM7">
        <f>SUMIF(ConfirmedRaw!$B:$B,$B7,ConfirmedRaw!CO:CO)</f>
        <v>145184</v>
      </c>
      <c r="CN7">
        <f>SUMIF(ConfirmedRaw!$B:$B,$B7,ConfirmedRaw!CP:CP)</f>
        <v>147065</v>
      </c>
      <c r="CO7">
        <f>SUMIF(ConfirmedRaw!$B:$B,$B7,ConfirmedRaw!CQ:CQ)</f>
        <v>148291</v>
      </c>
      <c r="CP7">
        <f>SUMIF(ConfirmedRaw!$B:$B,$B7,ConfirmedRaw!CR:CR)</f>
        <v>150648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69500</v>
      </c>
      <c r="BY8">
        <f>SUMIF(ConfirmedRaw!$B:$B,$B8,ConfirmedRaw!CA:CA)</f>
        <v>71412</v>
      </c>
      <c r="BZ8">
        <f>SUMIF(ConfirmedRaw!$B:$B,$B8,ConfirmedRaw!CB:CB)</f>
        <v>75343</v>
      </c>
      <c r="CA8">
        <f>SUMIF(ConfirmedRaw!$B:$B,$B8,ConfirmedRaw!CC:CC)</f>
        <v>79163</v>
      </c>
      <c r="CB8">
        <f>SUMIF(ConfirmedRaw!$B:$B,$B8,ConfirmedRaw!CD:CD)</f>
        <v>83057</v>
      </c>
      <c r="CC8">
        <f>SUMIF(ConfirmedRaw!$B:$B,$B8,ConfirmedRaw!CE:CE)</f>
        <v>87366</v>
      </c>
      <c r="CD8">
        <f>SUMIF(ConfirmedRaw!$B:$B,$B8,ConfirmedRaw!CF:CF)</f>
        <v>91738</v>
      </c>
      <c r="CE8">
        <f>SUMIF(ConfirmedRaw!$B:$B,$B8,ConfirmedRaw!CG:CG)</f>
        <v>94863</v>
      </c>
      <c r="CF8">
        <f>SUMIF(ConfirmedRaw!$B:$B,$B8,ConfirmedRaw!CH:CH)</f>
        <v>121712</v>
      </c>
      <c r="CG8">
        <f>SUMIF(ConfirmedRaw!$B:$B,$B8,ConfirmedRaw!CI:CI)</f>
        <v>125394</v>
      </c>
      <c r="CH8">
        <f>SUMIF(ConfirmedRaw!$B:$B,$B8,ConfirmedRaw!CJ:CJ)</f>
        <v>131361</v>
      </c>
      <c r="CI8">
        <f>SUMIF(ConfirmedRaw!$B:$B,$B8,ConfirmedRaw!CK:CK)</f>
        <v>134582</v>
      </c>
      <c r="CJ8">
        <f>SUMIF(ConfirmedRaw!$B:$B,$B8,ConfirmedRaw!CL:CL)</f>
        <v>147091</v>
      </c>
      <c r="CK8">
        <f>SUMIF(ConfirmedRaw!$B:$B,$B8,ConfirmedRaw!CM:CM)</f>
        <v>149130</v>
      </c>
      <c r="CL8">
        <f>SUMIF(ConfirmedRaw!$B:$B,$B8,ConfirmedRaw!CN:CN)</f>
        <v>149149</v>
      </c>
      <c r="CM8">
        <f>SUMIF(ConfirmedRaw!$B:$B,$B8,ConfirmedRaw!CO:CO)</f>
        <v>154097</v>
      </c>
      <c r="CN8">
        <f>SUMIF(ConfirmedRaw!$B:$B,$B8,ConfirmedRaw!CP:CP)</f>
        <v>156480</v>
      </c>
      <c r="CO8">
        <f>SUMIF(ConfirmedRaw!$B:$B,$B8,ConfirmedRaw!CQ:CQ)</f>
        <v>159297</v>
      </c>
      <c r="CP8">
        <f>SUMIF(ConfirmedRaw!$B:$B,$B8,ConfirmedRaw!CR:CR)</f>
        <v>157125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13747</v>
      </c>
      <c r="BI9">
        <f>SUMIF(ConfirmedRaw!$B:$B,$B9,ConfirmedRaw!BK:BK)</f>
        <v>19273</v>
      </c>
      <c r="BJ9">
        <f>SUMIF(ConfirmedRaw!$B:$B,$B9,ConfirmedRaw!BL:BL)</f>
        <v>25600</v>
      </c>
      <c r="BK9">
        <f>SUMIF(ConfirmedRaw!$B:$B,$B9,ConfirmedRaw!BM:BM)</f>
        <v>33276</v>
      </c>
      <c r="BL9">
        <f>SUMIF(ConfirmedRaw!$B:$B,$B9,ConfirmedRaw!BN:BN)</f>
        <v>43843</v>
      </c>
      <c r="BM9">
        <f>SUMIF(ConfirmedRaw!$B:$B,$B9,ConfirmedRaw!BO:BO)</f>
        <v>53736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121465</v>
      </c>
      <c r="BR9">
        <f>SUMIF(ConfirmedRaw!$B:$B,$B9,ConfirmedRaw!BT:BT)</f>
        <v>140909</v>
      </c>
      <c r="BS9">
        <f>SUMIF(ConfirmedRaw!$B:$B,$B9,ConfirmedRaw!BU:BU)</f>
        <v>161831</v>
      </c>
      <c r="BT9">
        <f>SUMIF(ConfirmedRaw!$B:$B,$B9,ConfirmedRaw!BV:BV)</f>
        <v>188172</v>
      </c>
      <c r="BU9">
        <f>SUMIF(ConfirmedRaw!$B:$B,$B9,ConfirmedRaw!BW:BW)</f>
        <v>213242</v>
      </c>
      <c r="BV9">
        <f>SUMIF(ConfirmedRaw!$B:$B,$B9,ConfirmedRaw!BX:BX)</f>
        <v>243622</v>
      </c>
      <c r="BW9">
        <f>SUMIF(ConfirmedRaw!$B:$B,$B9,ConfirmedRaw!BY:BY)</f>
        <v>275367</v>
      </c>
      <c r="BX9">
        <f>SUMIF(ConfirmedRaw!$B:$B,$B9,ConfirmedRaw!BZ:BZ)</f>
        <v>308650</v>
      </c>
      <c r="BY9">
        <f>SUMIF(ConfirmedRaw!$B:$B,$B9,ConfirmedRaw!CA:CA)</f>
        <v>336802</v>
      </c>
      <c r="BZ9">
        <f>SUMIF(ConfirmedRaw!$B:$B,$B9,ConfirmedRaw!CB:CB)</f>
        <v>366317</v>
      </c>
      <c r="CA9">
        <f>SUMIF(ConfirmedRaw!$B:$B,$B9,ConfirmedRaw!CC:CC)</f>
        <v>397121</v>
      </c>
      <c r="CB9">
        <f>SUMIF(ConfirmedRaw!$B:$B,$B9,ConfirmedRaw!CD:CD)</f>
        <v>428654</v>
      </c>
      <c r="CC9">
        <f>SUMIF(ConfirmedRaw!$B:$B,$B9,ConfirmedRaw!CE:CE)</f>
        <v>462780</v>
      </c>
      <c r="CD9">
        <f>SUMIF(ConfirmedRaw!$B:$B,$B9,ConfirmedRaw!CF:CF)</f>
        <v>496535</v>
      </c>
      <c r="CE9">
        <f>SUMIF(ConfirmedRaw!$B:$B,$B9,ConfirmedRaw!CG:CG)</f>
        <v>526396</v>
      </c>
      <c r="CF9">
        <f>SUMIF(ConfirmedRaw!$B:$B,$B9,ConfirmedRaw!CH:CH)</f>
        <v>555313</v>
      </c>
      <c r="CG9">
        <f>SUMIF(ConfirmedRaw!$B:$B,$B9,ConfirmedRaw!CI:CI)</f>
        <v>580619</v>
      </c>
      <c r="CH9">
        <f>SUMIF(ConfirmedRaw!$B:$B,$B9,ConfirmedRaw!CJ:CJ)</f>
        <v>607670</v>
      </c>
      <c r="CI9">
        <f>SUMIF(ConfirmedRaw!$B:$B,$B9,ConfirmedRaw!CK:CK)</f>
        <v>636350</v>
      </c>
      <c r="CJ9">
        <f>SUMIF(ConfirmedRaw!$B:$B,$B9,ConfirmedRaw!CL:CL)</f>
        <v>667592</v>
      </c>
      <c r="CK9">
        <f>SUMIF(ConfirmedRaw!$B:$B,$B9,ConfirmedRaw!CM:CM)</f>
        <v>699706</v>
      </c>
      <c r="CL9">
        <f>SUMIF(ConfirmedRaw!$B:$B,$B9,ConfirmedRaw!CN:CN)</f>
        <v>732197</v>
      </c>
      <c r="CM9">
        <f>SUMIF(ConfirmedRaw!$B:$B,$B9,ConfirmedRaw!CO:CO)</f>
        <v>758809</v>
      </c>
      <c r="CN9">
        <f>SUMIF(ConfirmedRaw!$B:$B,$B9,ConfirmedRaw!CP:CP)</f>
        <v>784326</v>
      </c>
      <c r="CO9">
        <f>SUMIF(ConfirmedRaw!$B:$B,$B9,ConfirmedRaw!CQ:CQ)</f>
        <v>812036</v>
      </c>
      <c r="CP9">
        <f>SUMIF(ConfirmedRaw!$B:$B,$B9,ConfirmedRaw!CR:CR)</f>
        <v>839675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21100</v>
      </c>
      <c r="BZ10">
        <f>SUMIF(ConfirmedRaw!$B:$B,$B10,ConfirmedRaw!CB:CB)</f>
        <v>21657</v>
      </c>
      <c r="CA10">
        <f>SUMIF(ConfirmedRaw!$B:$B,$B10,ConfirmedRaw!CC:CC)</f>
        <v>22253</v>
      </c>
      <c r="CB10">
        <f>SUMIF(ConfirmedRaw!$B:$B,$B10,ConfirmedRaw!CD:CD)</f>
        <v>23280</v>
      </c>
      <c r="CC10">
        <f>SUMIF(ConfirmedRaw!$B:$B,$B10,ConfirmedRaw!CE:CE)</f>
        <v>24051</v>
      </c>
      <c r="CD10">
        <f>SUMIF(ConfirmedRaw!$B:$B,$B10,ConfirmedRaw!CF:CF)</f>
        <v>24551</v>
      </c>
      <c r="CE10">
        <f>SUMIF(ConfirmedRaw!$B:$B,$B10,ConfirmedRaw!CG:CG)</f>
        <v>25107</v>
      </c>
      <c r="CF10">
        <f>SUMIF(ConfirmedRaw!$B:$B,$B10,ConfirmedRaw!CH:CH)</f>
        <v>25415</v>
      </c>
      <c r="CG10">
        <f>SUMIF(ConfirmedRaw!$B:$B,$B10,ConfirmedRaw!CI:CI)</f>
        <v>25688</v>
      </c>
      <c r="CH10">
        <f>SUMIF(ConfirmedRaw!$B:$B,$B10,ConfirmedRaw!CJ:CJ)</f>
        <v>25936</v>
      </c>
      <c r="CI10">
        <f>SUMIF(ConfirmedRaw!$B:$B,$B10,ConfirmedRaw!CK:CK)</f>
        <v>26336</v>
      </c>
      <c r="CJ10">
        <f>SUMIF(ConfirmedRaw!$B:$B,$B10,ConfirmedRaw!CL:CL)</f>
        <v>26732</v>
      </c>
      <c r="CK10">
        <f>SUMIF(ConfirmedRaw!$B:$B,$B10,ConfirmedRaw!CM:CM)</f>
        <v>27078</v>
      </c>
      <c r="CL10">
        <f>SUMIF(ConfirmedRaw!$B:$B,$B10,ConfirmedRaw!CN:CN)</f>
        <v>27404</v>
      </c>
      <c r="CM10">
        <f>SUMIF(ConfirmedRaw!$B:$B,$B10,ConfirmedRaw!CO:CO)</f>
        <v>27740</v>
      </c>
      <c r="CN10">
        <f>SUMIF(ConfirmedRaw!$B:$B,$B10,ConfirmedRaw!CP:CP)</f>
        <v>27944</v>
      </c>
      <c r="CO10">
        <f>SUMIF(ConfirmedRaw!$B:$B,$B10,ConfirmedRaw!CQ:CQ)</f>
        <v>28063</v>
      </c>
      <c r="CP10">
        <f>SUMIF(ConfirmedRaw!$B:$B,$B10,ConfirmedRaw!CR:CR)</f>
        <v>28268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5687</v>
      </c>
      <c r="BZ11">
        <f>SUMIF(ConfirmedRaw!$B:$B,$B11,ConfirmedRaw!CB:CB)</f>
        <v>5865</v>
      </c>
      <c r="CA11">
        <f>SUMIF(ConfirmedRaw!$B:$B,$B11,ConfirmedRaw!CC:CC)</f>
        <v>6086</v>
      </c>
      <c r="CB11">
        <f>SUMIF(ConfirmedRaw!$B:$B,$B11,ConfirmedRaw!CD:CD)</f>
        <v>6086</v>
      </c>
      <c r="CC11">
        <f>SUMIF(ConfirmedRaw!$B:$B,$B11,ConfirmedRaw!CE:CE)</f>
        <v>6211</v>
      </c>
      <c r="CD11">
        <f>SUMIF(ConfirmedRaw!$B:$B,$B11,ConfirmedRaw!CF:CF)</f>
        <v>6314</v>
      </c>
      <c r="CE11">
        <f>SUMIF(ConfirmedRaw!$B:$B,$B11,ConfirmedRaw!CG:CG)</f>
        <v>6409</v>
      </c>
      <c r="CF11">
        <f>SUMIF(ConfirmedRaw!$B:$B,$B11,ConfirmedRaw!CH:CH)</f>
        <v>6525</v>
      </c>
      <c r="CG11">
        <f>SUMIF(ConfirmedRaw!$B:$B,$B11,ConfirmedRaw!CI:CI)</f>
        <v>6603</v>
      </c>
      <c r="CH11">
        <f>SUMIF(ConfirmedRaw!$B:$B,$B11,ConfirmedRaw!CJ:CJ)</f>
        <v>6623</v>
      </c>
      <c r="CI11">
        <f>SUMIF(ConfirmedRaw!$B:$B,$B11,ConfirmedRaw!CK:CK)</f>
        <v>6740</v>
      </c>
      <c r="CJ11">
        <f>SUMIF(ConfirmedRaw!$B:$B,$B11,ConfirmedRaw!CL:CL)</f>
        <v>6896</v>
      </c>
      <c r="CK11">
        <f>SUMIF(ConfirmedRaw!$B:$B,$B11,ConfirmedRaw!CM:CM)</f>
        <v>6937</v>
      </c>
      <c r="CL11">
        <f>SUMIF(ConfirmedRaw!$B:$B,$B11,ConfirmedRaw!CN:CN)</f>
        <v>7036</v>
      </c>
      <c r="CM11">
        <f>SUMIF(ConfirmedRaw!$B:$B,$B11,ConfirmedRaw!CO:CO)</f>
        <v>7078</v>
      </c>
      <c r="CN11">
        <f>SUMIF(ConfirmedRaw!$B:$B,$B11,ConfirmedRaw!CP:CP)</f>
        <v>7156</v>
      </c>
      <c r="CO11">
        <f>SUMIF(ConfirmedRaw!$B:$B,$B11,ConfirmedRaw!CQ:CQ)</f>
        <v>7191</v>
      </c>
      <c r="CP11">
        <f>SUMIF(ConfirmedRaw!$B:$B,$B11,ConfirmedRaw!CR:CR)</f>
        <v>7338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6830</v>
      </c>
      <c r="BZ12">
        <f>SUMIF(ConfirmedRaw!$B:$B,$B12,ConfirmedRaw!CB:CB)</f>
        <v>7206</v>
      </c>
      <c r="CA12">
        <f>SUMIF(ConfirmedRaw!$B:$B,$B12,ConfirmedRaw!CC:CC)</f>
        <v>7693</v>
      </c>
      <c r="CB12">
        <f>SUMIF(ConfirmedRaw!$B:$B,$B12,ConfirmedRaw!CD:CD)</f>
        <v>8419</v>
      </c>
      <c r="CC12">
        <f>SUMIF(ConfirmedRaw!$B:$B,$B12,ConfirmedRaw!CE:CE)</f>
        <v>9141</v>
      </c>
      <c r="CD12">
        <f>SUMIF(ConfirmedRaw!$B:$B,$B12,ConfirmedRaw!CF:CF)</f>
        <v>9685</v>
      </c>
      <c r="CE12">
        <f>SUMIF(ConfirmedRaw!$B:$B,$B12,ConfirmedRaw!CG:CG)</f>
        <v>10151</v>
      </c>
      <c r="CF12">
        <f>SUMIF(ConfirmedRaw!$B:$B,$B12,ConfirmedRaw!CH:CH)</f>
        <v>10483</v>
      </c>
      <c r="CG12">
        <f>SUMIF(ConfirmedRaw!$B:$B,$B12,ConfirmedRaw!CI:CI)</f>
        <v>10948</v>
      </c>
      <c r="CH12">
        <f>SUMIF(ConfirmedRaw!$B:$B,$B12,ConfirmedRaw!CJ:CJ)</f>
        <v>11445</v>
      </c>
      <c r="CI12">
        <f>SUMIF(ConfirmedRaw!$B:$B,$B12,ConfirmedRaw!CK:CK)</f>
        <v>11927</v>
      </c>
      <c r="CJ12">
        <f>SUMIF(ConfirmedRaw!$B:$B,$B12,ConfirmedRaw!CL:CL)</f>
        <v>12540</v>
      </c>
      <c r="CK12">
        <f>SUMIF(ConfirmedRaw!$B:$B,$B12,ConfirmedRaw!CM:CM)</f>
        <v>13216</v>
      </c>
      <c r="CL12">
        <f>SUMIF(ConfirmedRaw!$B:$B,$B12,ConfirmedRaw!CN:CN)</f>
        <v>13822</v>
      </c>
      <c r="CM12">
        <f>SUMIF(ConfirmedRaw!$B:$B,$B12,ConfirmedRaw!CO:CO)</f>
        <v>14385</v>
      </c>
      <c r="CN12">
        <f>SUMIF(ConfirmedRaw!$B:$B,$B12,ConfirmedRaw!CP:CP)</f>
        <v>14777</v>
      </c>
      <c r="CO12">
        <f>SUMIF(ConfirmedRaw!$B:$B,$B12,ConfirmedRaw!CQ:CQ)</f>
        <v>15322</v>
      </c>
      <c r="CP12">
        <f>SUMIF(ConfirmedRaw!$B:$B,$B12,ConfirmedRaw!CR:CR)</f>
        <v>16004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4561</v>
      </c>
      <c r="BZ13">
        <f>SUMIF(ConfirmedRaw!$B:$B,$B13,ConfirmedRaw!CB:CB)</f>
        <v>4875</v>
      </c>
      <c r="CA13">
        <f>SUMIF(ConfirmedRaw!$B:$B,$B13,ConfirmedRaw!CC:CC)</f>
        <v>5266</v>
      </c>
      <c r="CB13">
        <f>SUMIF(ConfirmedRaw!$B:$B,$B13,ConfirmedRaw!CD:CD)</f>
        <v>5597</v>
      </c>
      <c r="CC13">
        <f>SUMIF(ConfirmedRaw!$B:$B,$B13,ConfirmedRaw!CE:CE)</f>
        <v>5830</v>
      </c>
      <c r="CD13">
        <f>SUMIF(ConfirmedRaw!$B:$B,$B13,ConfirmedRaw!CF:CF)</f>
        <v>6014</v>
      </c>
      <c r="CE13">
        <f>SUMIF(ConfirmedRaw!$B:$B,$B13,ConfirmedRaw!CG:CG)</f>
        <v>6191</v>
      </c>
      <c r="CF13">
        <f>SUMIF(ConfirmedRaw!$B:$B,$B13,ConfirmedRaw!CH:CH)</f>
        <v>6369</v>
      </c>
      <c r="CG13">
        <f>SUMIF(ConfirmedRaw!$B:$B,$B13,ConfirmedRaw!CI:CI)</f>
        <v>6513</v>
      </c>
      <c r="CH13">
        <f>SUMIF(ConfirmedRaw!$B:$B,$B13,ConfirmedRaw!CJ:CJ)</f>
        <v>6706</v>
      </c>
      <c r="CI13">
        <f>SUMIF(ConfirmedRaw!$B:$B,$B13,ConfirmedRaw!CK:CK)</f>
        <v>6876</v>
      </c>
      <c r="CJ13">
        <f>SUMIF(ConfirmedRaw!$B:$B,$B13,ConfirmedRaw!CL:CL)</f>
        <v>7074</v>
      </c>
      <c r="CK13">
        <f>SUMIF(ConfirmedRaw!$B:$B,$B13,ConfirmedRaw!CM:CM)</f>
        <v>7268</v>
      </c>
      <c r="CL13">
        <f>SUMIF(ConfirmedRaw!$B:$B,$B13,ConfirmedRaw!CN:CN)</f>
        <v>7437</v>
      </c>
      <c r="CM13">
        <f>SUMIF(ConfirmedRaw!$B:$B,$B13,ConfirmedRaw!CO:CO)</f>
        <v>7580</v>
      </c>
      <c r="CN13">
        <f>SUMIF(ConfirmedRaw!$B:$B,$B13,ConfirmedRaw!CP:CP)</f>
        <v>7711</v>
      </c>
      <c r="CO13">
        <f>SUMIF(ConfirmedRaw!$B:$B,$B13,ConfirmedRaw!CQ:CQ)</f>
        <v>7891</v>
      </c>
      <c r="CP13">
        <f>SUMIF(ConfirmedRaw!$B:$B,$B13,ConfirmedRaw!CR:CR)</f>
        <v>8108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17953</v>
      </c>
      <c r="BZ14">
        <f>SUMIF(ConfirmedRaw!$B:$B,$B14,ConfirmedRaw!CB:CB)</f>
        <v>18926</v>
      </c>
      <c r="CA14">
        <f>SUMIF(ConfirmedRaw!$B:$B,$B14,ConfirmedRaw!CC:CC)</f>
        <v>19709</v>
      </c>
      <c r="CB14">
        <f>SUMIF(ConfirmedRaw!$B:$B,$B14,ConfirmedRaw!CD:CD)</f>
        <v>20682</v>
      </c>
      <c r="CC14">
        <f>SUMIF(ConfirmedRaw!$B:$B,$B14,ConfirmedRaw!CE:CE)</f>
        <v>21903</v>
      </c>
      <c r="CD14">
        <f>SUMIF(ConfirmedRaw!$B:$B,$B14,ConfirmedRaw!CF:CF)</f>
        <v>23249</v>
      </c>
      <c r="CE14">
        <f>SUMIF(ConfirmedRaw!$B:$B,$B14,ConfirmedRaw!CG:CG)</f>
        <v>24571</v>
      </c>
      <c r="CF14">
        <f>SUMIF(ConfirmedRaw!$B:$B,$B14,ConfirmedRaw!CH:CH)</f>
        <v>25746</v>
      </c>
      <c r="CG14">
        <f>SUMIF(ConfirmedRaw!$B:$B,$B14,ConfirmedRaw!CI:CI)</f>
        <v>26710</v>
      </c>
      <c r="CH14">
        <f>SUMIF(ConfirmedRaw!$B:$B,$B14,ConfirmedRaw!CJ:CJ)</f>
        <v>27580</v>
      </c>
      <c r="CI14">
        <f>SUMIF(ConfirmedRaw!$B:$B,$B14,ConfirmedRaw!CK:CK)</f>
        <v>28316</v>
      </c>
      <c r="CJ14">
        <f>SUMIF(ConfirmedRaw!$B:$B,$B14,ConfirmedRaw!CL:CL)</f>
        <v>29383</v>
      </c>
      <c r="CK14">
        <f>SUMIF(ConfirmedRaw!$B:$B,$B14,ConfirmedRaw!CM:CM)</f>
        <v>30619</v>
      </c>
      <c r="CL14">
        <f>SUMIF(ConfirmedRaw!$B:$B,$B14,ConfirmedRaw!CN:CN)</f>
        <v>31766</v>
      </c>
      <c r="CM14">
        <f>SUMIF(ConfirmedRaw!$B:$B,$B14,ConfirmedRaw!CO:CO)</f>
        <v>32838</v>
      </c>
      <c r="CN14">
        <f>SUMIF(ConfirmedRaw!$B:$B,$B14,ConfirmedRaw!CP:CP)</f>
        <v>33588</v>
      </c>
      <c r="CO14">
        <f>SUMIF(ConfirmedRaw!$B:$B,$B14,ConfirmedRaw!CQ:CQ)</f>
        <v>34317</v>
      </c>
      <c r="CP14">
        <f>SUMIF(ConfirmedRaw!$B:$B,$B14,ConfirmedRaw!CR:CR)</f>
        <v>35032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v>47436</v>
      </c>
      <c r="BZ15">
        <f>SUMIF(ConfirmedRaw!$B:$B,$B15,ConfirmedRaw!CB:CB)</f>
        <v>52279</v>
      </c>
      <c r="CA15">
        <f>SUMIF(ConfirmedRaw!$B:$B,$B15,ConfirmedRaw!CC:CC)</f>
        <v>55949</v>
      </c>
      <c r="CB15">
        <f>SUMIF(ConfirmedRaw!$B:$B,$B15,ConfirmedRaw!CD:CD)</f>
        <v>61474</v>
      </c>
      <c r="CC15">
        <v>66872</v>
      </c>
      <c r="CD15">
        <v>73605</v>
      </c>
      <c r="CE15">
        <v>79874</v>
      </c>
      <c r="CF15">
        <v>85206</v>
      </c>
      <c r="CG15">
        <v>89570</v>
      </c>
      <c r="CH15">
        <v>94845</v>
      </c>
      <c r="CI15">
        <v>99483</v>
      </c>
      <c r="CJ15">
        <v>104145</v>
      </c>
      <c r="CK15">
        <f>SUMIF(ConfirmedRaw!$B:$B,$B15,ConfirmedRaw!CM:CM)</f>
        <v>109769</v>
      </c>
      <c r="CL15">
        <f>SUMIF(ConfirmedRaw!$B:$B,$B15,ConfirmedRaw!CN:CN)</f>
        <v>115314</v>
      </c>
      <c r="CM15">
        <f>SUMIF(ConfirmedRaw!$B:$B,$B15,ConfirmedRaw!CO:CO)</f>
        <v>121172</v>
      </c>
      <c r="CN15">
        <f>SUMIF(ConfirmedRaw!$B:$B,$B15,ConfirmedRaw!CP:CP)</f>
        <v>125856</v>
      </c>
      <c r="CO15">
        <f>SUMIF(ConfirmedRaw!$B:$B,$B15,ConfirmedRaw!CQ:CQ)</f>
        <v>130172</v>
      </c>
      <c r="CP15">
        <f>SUMIF(ConfirmedRaw!$B:$B,$B15,ConfirmedRaw!CR:CR)</f>
        <v>134638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3139</v>
      </c>
      <c r="BZ16">
        <f>SUMIF(ConfirmedRaw!$B:$B,$B16,ConfirmedRaw!CB:CB)</f>
        <v>3654</v>
      </c>
      <c r="CA16">
        <f>SUMIF(ConfirmedRaw!$B:$B,$B16,ConfirmedRaw!CC:CC)</f>
        <v>3906</v>
      </c>
      <c r="CB16">
        <f>SUMIF(ConfirmedRaw!$B:$B,$B16,ConfirmedRaw!CD:CD)</f>
        <v>4257</v>
      </c>
      <c r="CC16">
        <f>SUMIF(ConfirmedRaw!$B:$B,$B16,ConfirmedRaw!CE:CE)</f>
        <v>4667</v>
      </c>
      <c r="CD16">
        <f>SUMIF(ConfirmedRaw!$B:$B,$B16,ConfirmedRaw!CF:CF)</f>
        <v>5530</v>
      </c>
      <c r="CE16">
        <f>SUMIF(ConfirmedRaw!$B:$B,$B16,ConfirmedRaw!CG:CG)</f>
        <v>6005</v>
      </c>
      <c r="CF16">
        <f>SUMIF(ConfirmedRaw!$B:$B,$B16,ConfirmedRaw!CH:CH)</f>
        <v>6748</v>
      </c>
      <c r="CG16">
        <f>SUMIF(ConfirmedRaw!$B:$B,$B16,ConfirmedRaw!CI:CI)</f>
        <v>7370</v>
      </c>
      <c r="CH16">
        <f>SUMIF(ConfirmedRaw!$B:$B,$B16,ConfirmedRaw!CJ:CJ)</f>
        <v>7645</v>
      </c>
      <c r="CI16">
        <f>SUMIF(ConfirmedRaw!$B:$B,$B16,ConfirmedRaw!CK:CK)</f>
        <v>8100</v>
      </c>
      <c r="CJ16">
        <f>SUMIF(ConfirmedRaw!$B:$B,$B16,ConfirmedRaw!CL:CL)</f>
        <v>8626</v>
      </c>
      <c r="CK16">
        <f>SUMIF(ConfirmedRaw!$B:$B,$B16,ConfirmedRaw!CM:CM)</f>
        <v>9787</v>
      </c>
      <c r="CL16">
        <f>SUMIF(ConfirmedRaw!$B:$B,$B16,ConfirmedRaw!CN:CN)</f>
        <v>10296</v>
      </c>
      <c r="CM16">
        <f>SUMIF(ConfirmedRaw!$B:$B,$B16,ConfirmedRaw!CO:CO)</f>
        <v>10797</v>
      </c>
      <c r="CN16">
        <f>SUMIF(ConfirmedRaw!$B:$B,$B16,ConfirmedRaw!CP:CP)</f>
        <v>10797</v>
      </c>
      <c r="CO16">
        <f>SUMIF(ConfirmedRaw!$B:$B,$B16,ConfirmedRaw!CQ:CQ)</f>
        <v>11135</v>
      </c>
      <c r="CP16">
        <f>SUMIF(ConfirmedRaw!$B:$B,$B16,ConfirmedRaw!CR:CR)</f>
        <v>11512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19691</v>
      </c>
      <c r="BZ18">
        <f>SUMIF(ConfirmedRaw!$B:$B,$B18,ConfirmedRaw!CB:CB)</f>
        <v>20814</v>
      </c>
      <c r="CA18">
        <f>SUMIF(ConfirmedRaw!$B:$B,$B18,ConfirmedRaw!CC:CC)</f>
        <v>22194</v>
      </c>
      <c r="CB18">
        <f>SUMIF(ConfirmedRaw!$B:$B,$B18,ConfirmedRaw!CD:CD)</f>
        <v>23403</v>
      </c>
      <c r="CC18">
        <f>SUMIF(ConfirmedRaw!$B:$B,$B18,ConfirmedRaw!CE:CE)</f>
        <v>24983</v>
      </c>
      <c r="CD18">
        <f>SUMIF(ConfirmedRaw!$B:$B,$B18,ConfirmedRaw!CF:CF)</f>
        <v>26667</v>
      </c>
      <c r="CE18">
        <f>SUMIF(ConfirmedRaw!$B:$B,$B18,ConfirmedRaw!CG:CG)</f>
        <v>28018</v>
      </c>
      <c r="CF18">
        <f>SUMIF(ConfirmedRaw!$B:$B,$B18,ConfirmedRaw!CH:CH)</f>
        <v>29647</v>
      </c>
      <c r="CG18">
        <f>SUMIF(ConfirmedRaw!$B:$B,$B18,ConfirmedRaw!CI:CI)</f>
        <v>30589</v>
      </c>
      <c r="CH18">
        <f>SUMIF(ConfirmedRaw!$B:$B,$B18,ConfirmedRaw!CJ:CJ)</f>
        <v>31119</v>
      </c>
      <c r="CI18">
        <f>SUMIF(ConfirmedRaw!$B:$B,$B18,ConfirmedRaw!CK:CK)</f>
        <v>33573</v>
      </c>
      <c r="CJ18">
        <f>SUMIF(ConfirmedRaw!$B:$B,$B18,ConfirmedRaw!CL:CL)</f>
        <v>34809</v>
      </c>
      <c r="CK18">
        <f>SUMIF(ConfirmedRaw!$B:$B,$B18,ConfirmedRaw!CM:CM)</f>
        <v>36138</v>
      </c>
      <c r="CL18">
        <f>SUMIF(ConfirmedRaw!$B:$B,$B18,ConfirmedRaw!CN:CN)</f>
        <v>37183</v>
      </c>
      <c r="CM18">
        <f>SUMIF(ConfirmedRaw!$B:$B,$B18,ConfirmedRaw!CO:CO)</f>
        <v>38496</v>
      </c>
      <c r="CN18">
        <f>SUMIF(ConfirmedRaw!$B:$B,$B18,ConfirmedRaw!CP:CP)</f>
        <v>39983</v>
      </c>
      <c r="CO18">
        <f>SUMIF(ConfirmedRaw!$B:$B,$B18,ConfirmedRaw!CQ:CQ)</f>
        <v>40956</v>
      </c>
      <c r="CP18">
        <f>SUMIF(ConfirmedRaw!$B:$B,$B18,ConfirmedRaw!CR:CR)</f>
        <v>41889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12051</v>
      </c>
      <c r="BZ19">
        <f>SUMIF(ConfirmedRaw!$B:$B,$B19,ConfirmedRaw!CB:CB)</f>
        <v>12297</v>
      </c>
      <c r="CA19">
        <f>SUMIF(ConfirmedRaw!$B:$B,$B19,ConfirmedRaw!CC:CC)</f>
        <v>12639</v>
      </c>
      <c r="CB19">
        <f>SUMIF(ConfirmedRaw!$B:$B,$B19,ConfirmedRaw!CD:CD)</f>
        <v>12942</v>
      </c>
      <c r="CC19">
        <f>SUMIF(ConfirmedRaw!$B:$B,$B19,ConfirmedRaw!CE:CE)</f>
        <v>13244</v>
      </c>
      <c r="CD19">
        <f>SUMIF(ConfirmedRaw!$B:$B,$B19,ConfirmedRaw!CF:CF)</f>
        <v>13555</v>
      </c>
      <c r="CE19">
        <f>SUMIF(ConfirmedRaw!$B:$B,$B19,ConfirmedRaw!CG:CG)</f>
        <v>13806</v>
      </c>
      <c r="CF19">
        <f>SUMIF(ConfirmedRaw!$B:$B,$B19,ConfirmedRaw!CH:CH)</f>
        <v>13945</v>
      </c>
      <c r="CG19">
        <f>SUMIF(ConfirmedRaw!$B:$B,$B19,ConfirmedRaw!CI:CI)</f>
        <v>14041</v>
      </c>
      <c r="CH19">
        <f>SUMIF(ConfirmedRaw!$B:$B,$B19,ConfirmedRaw!CJ:CJ)</f>
        <v>14226</v>
      </c>
      <c r="CI19">
        <f>SUMIF(ConfirmedRaw!$B:$B,$B19,ConfirmedRaw!CK:CK)</f>
        <v>14336</v>
      </c>
      <c r="CJ19">
        <f>SUMIF(ConfirmedRaw!$B:$B,$B19,ConfirmedRaw!CL:CL)</f>
        <v>14476</v>
      </c>
      <c r="CK19">
        <f>SUMIF(ConfirmedRaw!$B:$B,$B19,ConfirmedRaw!CM:CM)</f>
        <v>14595</v>
      </c>
      <c r="CL19">
        <f>SUMIF(ConfirmedRaw!$B:$B,$B19,ConfirmedRaw!CN:CN)</f>
        <v>14671</v>
      </c>
      <c r="CM19">
        <f>SUMIF(ConfirmedRaw!$B:$B,$B19,ConfirmedRaw!CO:CO)</f>
        <v>14749</v>
      </c>
      <c r="CN19">
        <f>SUMIF(ConfirmedRaw!$B:$B,$B19,ConfirmedRaw!CP:CP)</f>
        <v>14795</v>
      </c>
      <c r="CO19">
        <f>SUMIF(ConfirmedRaw!$B:$B,$B19,ConfirmedRaw!CQ:CQ)</f>
        <v>14873</v>
      </c>
      <c r="CP19">
        <f>SUMIF(ConfirmedRaw!$B:$B,$B19,ConfirmedRaw!CR:CR)</f>
        <v>14925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1604</v>
      </c>
      <c r="BZ20">
        <f>SUMIF(ConfirmedRaw!$B:$B,$B20,ConfirmedRaw!CB:CB)</f>
        <v>1832</v>
      </c>
      <c r="CA20">
        <f>SUMIF(ConfirmedRaw!$B:$B,$B20,ConfirmedRaw!CC:CC)</f>
        <v>2057</v>
      </c>
      <c r="CB20">
        <f>SUMIF(ConfirmedRaw!$B:$B,$B20,ConfirmedRaw!CD:CD)</f>
        <v>2210</v>
      </c>
      <c r="CC20">
        <f>SUMIF(ConfirmedRaw!$B:$B,$B20,ConfirmedRaw!CE:CE)</f>
        <v>2376</v>
      </c>
      <c r="CD20">
        <f>SUMIF(ConfirmedRaw!$B:$B,$B20,ConfirmedRaw!CF:CF)</f>
        <v>2512</v>
      </c>
      <c r="CE20">
        <f>SUMIF(ConfirmedRaw!$B:$B,$B20,ConfirmedRaw!CG:CG)</f>
        <v>2728</v>
      </c>
      <c r="CF20">
        <f>SUMIF(ConfirmedRaw!$B:$B,$B20,ConfirmedRaw!CH:CH)</f>
        <v>2979</v>
      </c>
      <c r="CG20">
        <f>SUMIF(ConfirmedRaw!$B:$B,$B20,ConfirmedRaw!CI:CI)</f>
        <v>3231</v>
      </c>
      <c r="CH20">
        <f>SUMIF(ConfirmedRaw!$B:$B,$B20,ConfirmedRaw!CJ:CJ)</f>
        <v>3428</v>
      </c>
      <c r="CI20">
        <f>SUMIF(ConfirmedRaw!$B:$B,$B20,ConfirmedRaw!CK:CK)</f>
        <v>3711</v>
      </c>
      <c r="CJ20">
        <f>SUMIF(ConfirmedRaw!$B:$B,$B20,ConfirmedRaw!CL:CL)</f>
        <v>4103</v>
      </c>
      <c r="CK20">
        <f>SUMIF(ConfirmedRaw!$B:$B,$B20,ConfirmedRaw!CM:CM)</f>
        <v>4663</v>
      </c>
      <c r="CL20">
        <f>SUMIF(ConfirmedRaw!$B:$B,$B20,ConfirmedRaw!CN:CN)</f>
        <v>5008</v>
      </c>
      <c r="CM20">
        <f>SUMIF(ConfirmedRaw!$B:$B,$B20,ConfirmedRaw!CO:CO)</f>
        <v>5448</v>
      </c>
      <c r="CN20">
        <f>SUMIF(ConfirmedRaw!$B:$B,$B20,ConfirmedRaw!CP:CP)</f>
        <v>6015</v>
      </c>
      <c r="CO20">
        <f>SUMIF(ConfirmedRaw!$B:$B,$B20,ConfirmedRaw!CQ:CQ)</f>
        <v>6533</v>
      </c>
      <c r="CP20">
        <f>SUMIF(ConfirmedRaw!$B:$B,$B20,ConfirmedRaw!CR:CR)</f>
        <v>7141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5687</v>
      </c>
      <c r="BZ21">
        <f>SUMIF(ConfirmedRaw!$B:$B,$B21,ConfirmedRaw!CB:CB)</f>
        <v>5797</v>
      </c>
      <c r="CA21">
        <f>SUMIF(ConfirmedRaw!$B:$B,$B21,ConfirmedRaw!CC:CC)</f>
        <v>5895</v>
      </c>
      <c r="CB21">
        <f>SUMIF(ConfirmedRaw!$B:$B,$B21,ConfirmedRaw!CD:CD)</f>
        <v>6010</v>
      </c>
      <c r="CC21">
        <f>SUMIF(ConfirmedRaw!$B:$B,$B21,ConfirmedRaw!CE:CE)</f>
        <v>6108</v>
      </c>
      <c r="CD21">
        <f>SUMIF(ConfirmedRaw!$B:$B,$B21,ConfirmedRaw!CF:CF)</f>
        <v>6215</v>
      </c>
      <c r="CE21">
        <f>SUMIF(ConfirmedRaw!$B:$B,$B21,ConfirmedRaw!CG:CG)</f>
        <v>6303</v>
      </c>
      <c r="CF21">
        <f>SUMIF(ConfirmedRaw!$B:$B,$B21,ConfirmedRaw!CH:CH)</f>
        <v>6315</v>
      </c>
      <c r="CG21">
        <f>SUMIF(ConfirmedRaw!$B:$B,$B21,ConfirmedRaw!CI:CI)</f>
        <v>6351</v>
      </c>
      <c r="CH21">
        <f>SUMIF(ConfirmedRaw!$B:$B,$B21,ConfirmedRaw!CJ:CJ)</f>
        <v>6415</v>
      </c>
      <c r="CI21">
        <f>SUMIF(ConfirmedRaw!$B:$B,$B21,ConfirmedRaw!CK:CK)</f>
        <v>6440</v>
      </c>
      <c r="CJ21">
        <f>SUMIF(ConfirmedRaw!$B:$B,$B21,ConfirmedRaw!CL:CL)</f>
        <v>6462</v>
      </c>
      <c r="CK21">
        <f>SUMIF(ConfirmedRaw!$B:$B,$B21,ConfirmedRaw!CM:CM)</f>
        <v>6522</v>
      </c>
      <c r="CL21">
        <f>SUMIF(ConfirmedRaw!$B:$B,$B21,ConfirmedRaw!CN:CN)</f>
        <v>6547</v>
      </c>
      <c r="CM21">
        <f>SUMIF(ConfirmedRaw!$B:$B,$B21,ConfirmedRaw!CO:CO)</f>
        <v>6547</v>
      </c>
      <c r="CN21">
        <f>SUMIF(ConfirmedRaw!$B:$B,$B21,ConfirmedRaw!CP:CP)</f>
        <v>6547</v>
      </c>
      <c r="CO21">
        <f>SUMIF(ConfirmedRaw!$B:$B,$B21,ConfirmedRaw!CQ:CQ)</f>
        <v>6547</v>
      </c>
      <c r="CP21">
        <f>SUMIF(ConfirmedRaw!$B:$B,$B21,ConfirmedRaw!CR:CR)</f>
        <v>6547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1309</v>
      </c>
      <c r="BZ22">
        <f>SUMIF(ConfirmedRaw!$B:$B,$B22,ConfirmedRaw!CB:CB)</f>
        <v>1375</v>
      </c>
      <c r="CA22">
        <f>SUMIF(ConfirmedRaw!$B:$B,$B22,ConfirmedRaw!CC:CC)</f>
        <v>1481</v>
      </c>
      <c r="CB22">
        <f>SUMIF(ConfirmedRaw!$B:$B,$B22,ConfirmedRaw!CD:CD)</f>
        <v>1623</v>
      </c>
      <c r="CC22">
        <f>SUMIF(ConfirmedRaw!$B:$B,$B22,ConfirmedRaw!CE:CE)</f>
        <v>1910</v>
      </c>
      <c r="CD22">
        <f>SUMIF(ConfirmedRaw!$B:$B,$B22,ConfirmedRaw!CF:CF)</f>
        <v>2108</v>
      </c>
      <c r="CE22">
        <f>SUMIF(ConfirmedRaw!$B:$B,$B22,ConfirmedRaw!CG:CG)</f>
        <v>2299</v>
      </c>
      <c r="CF22">
        <f>SUMIF(ConfirmedRaw!$B:$B,$B22,ConfirmedRaw!CH:CH)</f>
        <v>2532</v>
      </c>
      <c r="CG22">
        <f>SUMIF(ConfirmedRaw!$B:$B,$B22,ConfirmedRaw!CI:CI)</f>
        <v>2918</v>
      </c>
      <c r="CH22">
        <f>SUMIF(ConfirmedRaw!$B:$B,$B22,ConfirmedRaw!CJ:CJ)</f>
        <v>3252</v>
      </c>
      <c r="CI22">
        <f>SUMIF(ConfirmedRaw!$B:$B,$B22,ConfirmedRaw!CK:CK)</f>
        <v>3699</v>
      </c>
      <c r="CJ22">
        <f>SUMIF(ConfirmedRaw!$B:$B,$B22,ConfirmedRaw!CL:CL)</f>
        <v>4427</v>
      </c>
      <c r="CK22">
        <f>SUMIF(ConfirmedRaw!$B:$B,$B22,ConfirmedRaw!CM:CM)</f>
        <v>5050</v>
      </c>
      <c r="CL22">
        <f>SUMIF(ConfirmedRaw!$B:$B,$B22,ConfirmedRaw!CN:CN)</f>
        <v>5992</v>
      </c>
      <c r="CM22">
        <f>SUMIF(ConfirmedRaw!$B:$B,$B22,ConfirmedRaw!CO:CO)</f>
        <v>6588</v>
      </c>
      <c r="CN22">
        <f>SUMIF(ConfirmedRaw!$B:$B,$B22,ConfirmedRaw!CP:CP)</f>
        <v>8014</v>
      </c>
      <c r="CO22">
        <f>SUMIF(ConfirmedRaw!$B:$B,$B22,ConfirmedRaw!CQ:CQ)</f>
        <v>9125</v>
      </c>
      <c r="CP22">
        <f>SUMIF(ConfirmedRaw!$B:$B,$B22,ConfirmedRaw!CR:CR)</f>
        <v>10141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3662</v>
      </c>
      <c r="BZ23">
        <f>SUMIF(ConfirmedRaw!$B:$B,$B23,ConfirmedRaw!CB:CB)</f>
        <v>3793</v>
      </c>
      <c r="CA23">
        <f>SUMIF(ConfirmedRaw!$B:$B,$B23,ConfirmedRaw!CC:CC)</f>
        <v>3963</v>
      </c>
      <c r="CB23">
        <f>SUMIF(ConfirmedRaw!$B:$B,$B23,ConfirmedRaw!CD:CD)</f>
        <v>4119</v>
      </c>
      <c r="CC23">
        <f>SUMIF(ConfirmedRaw!$B:$B,$B23,ConfirmedRaw!CE:CE)</f>
        <v>4228</v>
      </c>
      <c r="CD23">
        <f>SUMIF(ConfirmedRaw!$B:$B,$B23,ConfirmedRaw!CF:CF)</f>
        <v>4346</v>
      </c>
      <c r="CE23">
        <f>SUMIF(ConfirmedRaw!$B:$B,$B23,ConfirmedRaw!CG:CG)</f>
        <v>4530</v>
      </c>
      <c r="CF23">
        <f>SUMIF(ConfirmedRaw!$B:$B,$B23,ConfirmedRaw!CH:CH)</f>
        <v>4683</v>
      </c>
      <c r="CG23">
        <f>SUMIF(ConfirmedRaw!$B:$B,$B23,ConfirmedRaw!CI:CI)</f>
        <v>4817</v>
      </c>
      <c r="CH23">
        <f>SUMIF(ConfirmedRaw!$B:$B,$B23,ConfirmedRaw!CJ:CJ)</f>
        <v>4987</v>
      </c>
      <c r="CI23">
        <f>SUMIF(ConfirmedRaw!$B:$B,$B23,ConfirmedRaw!CK:CK)</f>
        <v>5072</v>
      </c>
      <c r="CJ23">
        <f>SUMIF(ConfirmedRaw!$B:$B,$B23,ConfirmedRaw!CL:CL)</f>
        <v>5182</v>
      </c>
      <c r="CK23">
        <f>SUMIF(ConfirmedRaw!$B:$B,$B23,ConfirmedRaw!CM:CM)</f>
        <v>5251</v>
      </c>
      <c r="CL23">
        <f>SUMIF(ConfirmedRaw!$B:$B,$B23,ConfirmedRaw!CN:CN)</f>
        <v>5305</v>
      </c>
      <c r="CM23">
        <f>SUMIF(ConfirmedRaw!$B:$B,$B23,ConfirmedRaw!CO:CO)</f>
        <v>5389</v>
      </c>
      <c r="CN23">
        <f>SUMIF(ConfirmedRaw!$B:$B,$B23,ConfirmedRaw!CP:CP)</f>
        <v>5425</v>
      </c>
      <c r="CO23">
        <f>SUMIF(ConfirmedRaw!$B:$B,$B23,ConfirmedRaw!CQ:CQ)</f>
        <v>5482</v>
      </c>
      <c r="CP23">
        <f>SUMIF(ConfirmedRaw!$B:$B,$B23,ConfirmedRaw!CR:CR)</f>
        <v>5532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15756</v>
      </c>
      <c r="BZ24">
        <f>SUMIF(ConfirmedRaw!$B:$B,$B24,ConfirmedRaw!CB:CB)</f>
        <v>16563</v>
      </c>
      <c r="CA24">
        <f>SUMIF(ConfirmedRaw!$B:$B,$B24,ConfirmedRaw!CC:CC)</f>
        <v>17872</v>
      </c>
      <c r="CB24">
        <f>SUMIF(ConfirmedRaw!$B:$B,$B24,ConfirmedRaw!CD:CD)</f>
        <v>19141</v>
      </c>
      <c r="CC24">
        <f>SUMIF(ConfirmedRaw!$B:$B,$B24,ConfirmedRaw!CE:CE)</f>
        <v>20654</v>
      </c>
      <c r="CD24">
        <f>SUMIF(ConfirmedRaw!$B:$B,$B24,ConfirmedRaw!CF:CF)</f>
        <v>22059</v>
      </c>
      <c r="CE24">
        <f>SUMIF(ConfirmedRaw!$B:$B,$B24,ConfirmedRaw!CG:CG)</f>
        <v>23316</v>
      </c>
      <c r="CF24">
        <f>SUMIF(ConfirmedRaw!$B:$B,$B24,ConfirmedRaw!CH:CH)</f>
        <v>24298</v>
      </c>
      <c r="CG24">
        <f>SUMIF(ConfirmedRaw!$B:$B,$B24,ConfirmedRaw!CI:CI)</f>
        <v>25679</v>
      </c>
      <c r="CH24">
        <f>SUMIF(ConfirmedRaw!$B:$B,$B24,ConfirmedRaw!CJ:CJ)</f>
        <v>27034</v>
      </c>
      <c r="CI24">
        <f>SUMIF(ConfirmedRaw!$B:$B,$B24,ConfirmedRaw!CK:CK)</f>
        <v>28208</v>
      </c>
      <c r="CJ24">
        <f>SUMIF(ConfirmedRaw!$B:$B,$B24,ConfirmedRaw!CL:CL)</f>
        <v>30808</v>
      </c>
      <c r="CK24">
        <f>SUMIF(ConfirmedRaw!$B:$B,$B24,ConfirmedRaw!CM:CM)</f>
        <v>32813</v>
      </c>
      <c r="CL24">
        <f>SUMIF(ConfirmedRaw!$B:$B,$B24,ConfirmedRaw!CN:CN)</f>
        <v>34355</v>
      </c>
      <c r="CM24">
        <f>SUMIF(ConfirmedRaw!$B:$B,$B24,ConfirmedRaw!CO:CO)</f>
        <v>35632</v>
      </c>
      <c r="CN24">
        <f>SUMIF(ConfirmedRaw!$B:$B,$B24,ConfirmedRaw!CP:CP)</f>
        <v>37657</v>
      </c>
      <c r="CO24">
        <f>SUMIF(ConfirmedRaw!$B:$B,$B24,ConfirmedRaw!CQ:CQ)</f>
        <v>39401</v>
      </c>
      <c r="CP24">
        <f>SUMIF(ConfirmedRaw!$B:$B,$B24,ConfirmedRaw!CR:CR)</f>
        <v>41648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1735</v>
      </c>
      <c r="BZ25">
        <f>SUMIF(ConfirmedRaw!$B:$B,$B25,ConfirmedRaw!CB:CB)</f>
        <v>1755</v>
      </c>
      <c r="CA25">
        <f>SUMIF(ConfirmedRaw!$B:$B,$B25,ConfirmedRaw!CC:CC)</f>
        <v>1832</v>
      </c>
      <c r="CB25">
        <f>SUMIF(ConfirmedRaw!$B:$B,$B25,ConfirmedRaw!CD:CD)</f>
        <v>1884</v>
      </c>
      <c r="CC25">
        <f>SUMIF(ConfirmedRaw!$B:$B,$B25,ConfirmedRaw!CE:CE)</f>
        <v>1955</v>
      </c>
      <c r="CD25">
        <f>SUMIF(ConfirmedRaw!$B:$B,$B25,ConfirmedRaw!CF:CF)</f>
        <v>2011</v>
      </c>
      <c r="CE25">
        <f>SUMIF(ConfirmedRaw!$B:$B,$B25,ConfirmedRaw!CG:CG)</f>
        <v>2081</v>
      </c>
      <c r="CF25">
        <f>SUMIF(ConfirmedRaw!$B:$B,$B25,ConfirmedRaw!CH:CH)</f>
        <v>2114</v>
      </c>
      <c r="CG25">
        <f>SUMIF(ConfirmedRaw!$B:$B,$B25,ConfirmedRaw!CI:CI)</f>
        <v>2145</v>
      </c>
      <c r="CH25">
        <f>SUMIF(ConfirmedRaw!$B:$B,$B25,ConfirmedRaw!CJ:CJ)</f>
        <v>2170</v>
      </c>
      <c r="CI25">
        <f>SUMIF(ConfirmedRaw!$B:$B,$B25,ConfirmedRaw!CK:CK)</f>
        <v>2192</v>
      </c>
      <c r="CJ25">
        <f>SUMIF(ConfirmedRaw!$B:$B,$B25,ConfirmedRaw!CL:CL)</f>
        <v>2207</v>
      </c>
      <c r="CK25">
        <f>SUMIF(ConfirmedRaw!$B:$B,$B25,ConfirmedRaw!CM:CM)</f>
        <v>2224</v>
      </c>
      <c r="CL25">
        <f>SUMIF(ConfirmedRaw!$B:$B,$B25,ConfirmedRaw!CN:CN)</f>
        <v>2235</v>
      </c>
      <c r="CM25">
        <f>SUMIF(ConfirmedRaw!$B:$B,$B25,ConfirmedRaw!CO:CO)</f>
        <v>2235</v>
      </c>
      <c r="CN25">
        <f>SUMIF(ConfirmedRaw!$B:$B,$B25,ConfirmedRaw!CP:CP)</f>
        <v>2245</v>
      </c>
      <c r="CO25">
        <f>SUMIF(ConfirmedRaw!$B:$B,$B25,ConfirmedRaw!CQ:CQ)</f>
        <v>2401</v>
      </c>
      <c r="CP25">
        <f>SUMIF(ConfirmedRaw!$B:$B,$B25,ConfirmedRaw!CR:CR)</f>
        <v>2408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700</v>
      </c>
      <c r="BZ26">
        <f>SUMIF(ConfirmedRaw!$B:$B,$B26,ConfirmedRaw!CB:CB)</f>
        <v>756</v>
      </c>
      <c r="CA26">
        <f>SUMIF(ConfirmedRaw!$B:$B,$B26,ConfirmedRaw!CC:CC)</f>
        <v>811</v>
      </c>
      <c r="CB26">
        <f>SUMIF(ConfirmedRaw!$B:$B,$B26,ConfirmedRaw!CD:CD)</f>
        <v>823</v>
      </c>
      <c r="CC26">
        <f>SUMIF(ConfirmedRaw!$B:$B,$B26,ConfirmedRaw!CE:CE)</f>
        <v>887</v>
      </c>
      <c r="CD26">
        <f>SUMIF(ConfirmedRaw!$B:$B,$B26,ConfirmedRaw!CF:CF)</f>
        <v>925</v>
      </c>
      <c r="CE26">
        <f>SUMIF(ConfirmedRaw!$B:$B,$B26,ConfirmedRaw!CG:CG)</f>
        <v>1040</v>
      </c>
      <c r="CF26">
        <f>SUMIF(ConfirmedRaw!$B:$B,$B26,ConfirmedRaw!CH:CH)</f>
        <v>1136</v>
      </c>
      <c r="CG26">
        <f>SUMIF(ConfirmedRaw!$B:$B,$B26,ConfirmedRaw!CI:CI)</f>
        <v>1361</v>
      </c>
      <c r="CH26">
        <f>SUMIF(ConfirmedRaw!$B:$B,$B26,ConfirmedRaw!CJ:CJ)</f>
        <v>1528</v>
      </c>
      <c r="CI26">
        <f>SUMIF(ConfirmedRaw!$B:$B,$B26,ConfirmedRaw!CK:CK)</f>
        <v>1671</v>
      </c>
      <c r="CJ26">
        <f>SUMIF(ConfirmedRaw!$B:$B,$B26,ConfirmedRaw!CL:CL)</f>
        <v>1700</v>
      </c>
      <c r="CK26">
        <f>SUMIF(ConfirmedRaw!$B:$B,$B26,ConfirmedRaw!CM:CM)</f>
        <v>1740</v>
      </c>
      <c r="CL26">
        <f>SUMIF(ConfirmedRaw!$B:$B,$B26,ConfirmedRaw!CN:CN)</f>
        <v>1773</v>
      </c>
      <c r="CM26">
        <f>SUMIF(ConfirmedRaw!$B:$B,$B26,ConfirmedRaw!CO:CO)</f>
        <v>1881</v>
      </c>
      <c r="CN26">
        <f>SUMIF(ConfirmedRaw!$B:$B,$B26,ConfirmedRaw!CP:CP)</f>
        <v>1907</v>
      </c>
      <c r="CO26">
        <f>SUMIF(ConfirmedRaw!$B:$B,$B26,ConfirmedRaw!CQ:CQ)</f>
        <v>1973</v>
      </c>
      <c r="CP26">
        <f>SUMIF(ConfirmedRaw!$B:$B,$B26,ConfirmedRaw!CR:CR)</f>
        <v>2027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8430</v>
      </c>
      <c r="BZ27">
        <f>SUMIF(ConfirmedRaw!$B:$B,$B27,ConfirmedRaw!CB:CB)</f>
        <v>8904</v>
      </c>
      <c r="CA27">
        <f>SUMIF(ConfirmedRaw!$B:$B,$B27,ConfirmedRaw!CC:CC)</f>
        <v>9248</v>
      </c>
      <c r="CB27">
        <f>SUMIF(ConfirmedRaw!$B:$B,$B27,ConfirmedRaw!CD:CD)</f>
        <v>9404</v>
      </c>
      <c r="CC27">
        <f>SUMIF(ConfirmedRaw!$B:$B,$B27,ConfirmedRaw!CE:CE)</f>
        <v>9968</v>
      </c>
      <c r="CD27">
        <f>SUMIF(ConfirmedRaw!$B:$B,$B27,ConfirmedRaw!CF:CF)</f>
        <v>10408</v>
      </c>
      <c r="CE27">
        <f>SUMIF(ConfirmedRaw!$B:$B,$B27,ConfirmedRaw!CG:CG)</f>
        <v>10743</v>
      </c>
      <c r="CF27">
        <f>SUMIF(ConfirmedRaw!$B:$B,$B27,ConfirmedRaw!CH:CH)</f>
        <v>11145</v>
      </c>
      <c r="CG27">
        <f>SUMIF(ConfirmedRaw!$B:$B,$B27,ConfirmedRaw!CI:CI)</f>
        <v>11586</v>
      </c>
      <c r="CH27">
        <f>SUMIF(ConfirmedRaw!$B:$B,$B27,ConfirmedRaw!CJ:CJ)</f>
        <v>12046</v>
      </c>
      <c r="CI27">
        <f>SUMIF(ConfirmedRaw!$B:$B,$B27,ConfirmedRaw!CK:CK)</f>
        <v>12501</v>
      </c>
      <c r="CJ27">
        <f>SUMIF(ConfirmedRaw!$B:$B,$B27,ConfirmedRaw!CL:CL)</f>
        <v>12758</v>
      </c>
      <c r="CK27">
        <f>SUMIF(ConfirmedRaw!$B:$B,$B27,ConfirmedRaw!CM:CM)</f>
        <v>12982</v>
      </c>
      <c r="CL27">
        <f>SUMIF(ConfirmedRaw!$B:$B,$B27,ConfirmedRaw!CN:CN)</f>
        <v>13265</v>
      </c>
      <c r="CM27">
        <f>SUMIF(ConfirmedRaw!$B:$B,$B27,ConfirmedRaw!CO:CO)</f>
        <v>13491</v>
      </c>
      <c r="CN27">
        <f>SUMIF(ConfirmedRaw!$B:$B,$B27,ConfirmedRaw!CP:CP)</f>
        <v>13713</v>
      </c>
      <c r="CO27">
        <f>SUMIF(ConfirmedRaw!$B:$B,$B27,ConfirmedRaw!CQ:CQ)</f>
        <v>13942</v>
      </c>
      <c r="CP27">
        <f>SUMIF(ConfirmedRaw!$B:$B,$B27,ConfirmedRaw!CR:CR)</f>
        <v>14498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1927</v>
      </c>
      <c r="BZ28">
        <f>SUMIF(ConfirmedRaw!$B:$B,$B28,ConfirmedRaw!CB:CB)</f>
        <v>2176</v>
      </c>
      <c r="CA28">
        <f>SUMIF(ConfirmedRaw!$B:$B,$B28,ConfirmedRaw!CC:CC)</f>
        <v>2308</v>
      </c>
      <c r="CB28">
        <f>SUMIF(ConfirmedRaw!$B:$B,$B28,ConfirmedRaw!CD:CD)</f>
        <v>2487</v>
      </c>
      <c r="CC28">
        <f>SUMIF(ConfirmedRaw!$B:$B,$B28,ConfirmedRaw!CE:CE)</f>
        <v>2605</v>
      </c>
      <c r="CD28">
        <f>SUMIF(ConfirmedRaw!$B:$B,$B28,ConfirmedRaw!CF:CF)</f>
        <v>2769</v>
      </c>
      <c r="CE28">
        <f>SUMIF(ConfirmedRaw!$B:$B,$B28,ConfirmedRaw!CG:CG)</f>
        <v>2905</v>
      </c>
      <c r="CF28">
        <f>SUMIF(ConfirmedRaw!$B:$B,$B28,ConfirmedRaw!CH:CH)</f>
        <v>2974</v>
      </c>
      <c r="CG28">
        <f>SUMIF(ConfirmedRaw!$B:$B,$B28,ConfirmedRaw!CI:CI)</f>
        <v>3064</v>
      </c>
      <c r="CH28">
        <f>SUMIF(ConfirmedRaw!$B:$B,$B28,ConfirmedRaw!CJ:CJ)</f>
        <v>3161</v>
      </c>
      <c r="CI28">
        <f>SUMIF(ConfirmedRaw!$B:$B,$B28,ConfirmedRaw!CK:CK)</f>
        <v>3237</v>
      </c>
      <c r="CJ28">
        <f>SUMIF(ConfirmedRaw!$B:$B,$B28,ConfirmedRaw!CL:CL)</f>
        <v>3369</v>
      </c>
      <c r="CK28">
        <f>SUMIF(ConfirmedRaw!$B:$B,$B28,ConfirmedRaw!CM:CM)</f>
        <v>3489</v>
      </c>
      <c r="CL28">
        <f>SUMIF(ConfirmedRaw!$B:$B,$B28,ConfirmedRaw!CN:CN)</f>
        <v>3681</v>
      </c>
      <c r="CM28">
        <f>SUMIF(ConfirmedRaw!$B:$B,$B28,ConfirmedRaw!CO:CO)</f>
        <v>3783</v>
      </c>
      <c r="CN28">
        <f>SUMIF(ConfirmedRaw!$B:$B,$B28,ConfirmedRaw!CP:CP)</f>
        <v>3868</v>
      </c>
      <c r="CO28">
        <f>SUMIF(ConfirmedRaw!$B:$B,$B28,ConfirmedRaw!CQ:CQ)</f>
        <v>4014</v>
      </c>
      <c r="CP28">
        <f>SUMIF(ConfirmedRaw!$B:$B,$B28,ConfirmedRaw!CR:CR)</f>
        <v>4129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11130</v>
      </c>
      <c r="BZ29">
        <f>SUMIF(ConfirmedRaw!$B:$B,$B29,ConfirmedRaw!CB:CB)</f>
        <v>12161</v>
      </c>
      <c r="CA29">
        <f>SUMIF(ConfirmedRaw!$B:$B,$B29,ConfirmedRaw!CC:CC)</f>
        <v>14034</v>
      </c>
      <c r="CB29">
        <f>SUMIF(ConfirmedRaw!$B:$B,$B29,ConfirmedRaw!CD:CD)</f>
        <v>16170</v>
      </c>
      <c r="CC29">
        <f>SUMIF(ConfirmedRaw!$B:$B,$B29,ConfirmedRaw!CE:CE)</f>
        <v>18092</v>
      </c>
      <c r="CD29">
        <f>SUMIF(ConfirmedRaw!$B:$B,$B29,ConfirmedRaw!CF:CF)</f>
        <v>19638</v>
      </c>
      <c r="CE29">
        <f>SUMIF(ConfirmedRaw!$B:$B,$B29,ConfirmedRaw!CG:CG)</f>
        <v>20727</v>
      </c>
      <c r="CF29">
        <f>SUMIF(ConfirmedRaw!$B:$B,$B29,ConfirmedRaw!CH:CH)</f>
        <v>22192</v>
      </c>
      <c r="CG29">
        <f>SUMIF(ConfirmedRaw!$B:$B,$B29,ConfirmedRaw!CI:CI)</f>
        <v>23430</v>
      </c>
      <c r="CH29">
        <f>SUMIF(ConfirmedRaw!$B:$B,$B29,ConfirmedRaw!CJ:CJ)</f>
        <v>25262</v>
      </c>
      <c r="CI29">
        <f>SUMIF(ConfirmedRaw!$B:$B,$B29,ConfirmedRaw!CK:CK)</f>
        <v>28320</v>
      </c>
      <c r="CJ29">
        <f>SUMIF(ConfirmedRaw!$B:$B,$B29,ConfirmedRaw!CL:CL)</f>
        <v>30425</v>
      </c>
      <c r="CK29">
        <f>SUMIF(ConfirmedRaw!$B:$B,$B29,ConfirmedRaw!CM:CM)</f>
        <v>33682</v>
      </c>
      <c r="CL29">
        <f>SUMIF(ConfirmedRaw!$B:$B,$B29,ConfirmedRaw!CN:CN)</f>
        <v>36658</v>
      </c>
      <c r="CM29">
        <f>SUMIF(ConfirmedRaw!$B:$B,$B29,ConfirmedRaw!CO:CO)</f>
        <v>38654</v>
      </c>
      <c r="CN29">
        <f>SUMIF(ConfirmedRaw!$B:$B,$B29,ConfirmedRaw!CP:CP)</f>
        <v>40743</v>
      </c>
      <c r="CO29">
        <f>SUMIF(ConfirmedRaw!$B:$B,$B29,ConfirmedRaw!CQ:CQ)</f>
        <v>43079</v>
      </c>
      <c r="CP29">
        <f>SUMIF(ConfirmedRaw!$B:$B,$B29,ConfirmedRaw!CR:CR)</f>
        <v>45757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4587</v>
      </c>
      <c r="BZ30">
        <f>SUMIF(ConfirmedRaw!$B:$B,$B30,ConfirmedRaw!CB:CB)</f>
        <v>4822</v>
      </c>
      <c r="CA30">
        <f>SUMIF(ConfirmedRaw!$B:$B,$B30,ConfirmedRaw!CC:CC)</f>
        <v>5017</v>
      </c>
      <c r="CB30">
        <f>SUMIF(ConfirmedRaw!$B:$B,$B30,ConfirmedRaw!CD:CD)</f>
        <v>5312</v>
      </c>
      <c r="CC30">
        <f>SUMIF(ConfirmedRaw!$B:$B,$B30,ConfirmedRaw!CE:CE)</f>
        <v>5569</v>
      </c>
      <c r="CD30">
        <f>SUMIF(ConfirmedRaw!$B:$B,$B30,ConfirmedRaw!CF:CF)</f>
        <v>5732</v>
      </c>
      <c r="CE30">
        <f>SUMIF(ConfirmedRaw!$B:$B,$B30,ConfirmedRaw!CG:CG)</f>
        <v>5831</v>
      </c>
      <c r="CF30">
        <f>SUMIF(ConfirmedRaw!$B:$B,$B30,ConfirmedRaw!CH:CH)</f>
        <v>5991</v>
      </c>
      <c r="CG30">
        <f>SUMIF(ConfirmedRaw!$B:$B,$B30,ConfirmedRaw!CI:CI)</f>
        <v>6059</v>
      </c>
      <c r="CH30">
        <f>SUMIF(ConfirmedRaw!$B:$B,$B30,ConfirmedRaw!CJ:CJ)</f>
        <v>6111</v>
      </c>
      <c r="CI30">
        <f>SUMIF(ConfirmedRaw!$B:$B,$B30,ConfirmedRaw!CK:CK)</f>
        <v>6216</v>
      </c>
      <c r="CJ30">
        <f>SUMIF(ConfirmedRaw!$B:$B,$B30,ConfirmedRaw!CL:CL)</f>
        <v>6433</v>
      </c>
      <c r="CK30">
        <f>SUMIF(ConfirmedRaw!$B:$B,$B30,ConfirmedRaw!CM:CM)</f>
        <v>6549</v>
      </c>
      <c r="CL30">
        <f>SUMIF(ConfirmedRaw!$B:$B,$B30,ConfirmedRaw!CN:CN)</f>
        <v>6606</v>
      </c>
      <c r="CM30">
        <f>SUMIF(ConfirmedRaw!$B:$B,$B30,ConfirmedRaw!CO:CO)</f>
        <v>6746</v>
      </c>
      <c r="CN30">
        <f>SUMIF(ConfirmedRaw!$B:$B,$B30,ConfirmedRaw!CP:CP)</f>
        <v>6900</v>
      </c>
      <c r="CO30">
        <f>SUMIF(ConfirmedRaw!$B:$B,$B30,ConfirmedRaw!CQ:CQ)</f>
        <v>7033</v>
      </c>
      <c r="CP30">
        <f>SUMIF(ConfirmedRaw!$B:$B,$B30,ConfirmedRaw!CR:CR)</f>
        <v>7132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997</v>
      </c>
      <c r="BZ31">
        <f>SUMIF(ConfirmedRaw!$B:$B,$B31,ConfirmedRaw!CB:CB)</f>
        <v>1021</v>
      </c>
      <c r="CA31">
        <f>SUMIF(ConfirmedRaw!$B:$B,$B31,ConfirmedRaw!CC:CC)</f>
        <v>1059</v>
      </c>
      <c r="CB31">
        <f>SUMIF(ConfirmedRaw!$B:$B,$B31,ConfirmedRaw!CD:CD)</f>
        <v>1091</v>
      </c>
      <c r="CC31">
        <f>SUMIF(ConfirmedRaw!$B:$B,$B31,ConfirmedRaw!CE:CE)</f>
        <v>1124</v>
      </c>
      <c r="CD31">
        <f>SUMIF(ConfirmedRaw!$B:$B,$B31,ConfirmedRaw!CF:CF)</f>
        <v>1160</v>
      </c>
      <c r="CE31">
        <f>SUMIF(ConfirmedRaw!$B:$B,$B31,ConfirmedRaw!CG:CG)</f>
        <v>1188</v>
      </c>
      <c r="CF31">
        <f>SUMIF(ConfirmedRaw!$B:$B,$B31,ConfirmedRaw!CH:CH)</f>
        <v>1205</v>
      </c>
      <c r="CG31">
        <f>SUMIF(ConfirmedRaw!$B:$B,$B31,ConfirmedRaw!CI:CI)</f>
        <v>1212</v>
      </c>
      <c r="CH31">
        <f>SUMIF(ConfirmedRaw!$B:$B,$B31,ConfirmedRaw!CJ:CJ)</f>
        <v>1220</v>
      </c>
      <c r="CI31">
        <f>SUMIF(ConfirmedRaw!$B:$B,$B31,ConfirmedRaw!CK:CK)</f>
        <v>1248</v>
      </c>
      <c r="CJ31">
        <f>SUMIF(ConfirmedRaw!$B:$B,$B31,ConfirmedRaw!CL:CL)</f>
        <v>1268</v>
      </c>
      <c r="CK31">
        <f>SUMIF(ConfirmedRaw!$B:$B,$B31,ConfirmedRaw!CM:CM)</f>
        <v>1304</v>
      </c>
      <c r="CL31">
        <f>SUMIF(ConfirmedRaw!$B:$B,$B31,ConfirmedRaw!CN:CN)</f>
        <v>1317</v>
      </c>
      <c r="CM31">
        <f>SUMIF(ConfirmedRaw!$B:$B,$B31,ConfirmedRaw!CO:CO)</f>
        <v>1330</v>
      </c>
      <c r="CN31">
        <f>SUMIF(ConfirmedRaw!$B:$B,$B31,ConfirmedRaw!CP:CP)</f>
        <v>1335</v>
      </c>
      <c r="CO31">
        <f>SUMIF(ConfirmedRaw!$B:$B,$B31,ConfirmedRaw!CQ:CQ)</f>
        <v>1344</v>
      </c>
      <c r="CP31">
        <f>SUMIF(ConfirmedRaw!$B:$B,$B31,ConfirmedRaw!CR:CR)</f>
        <v>1353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1486</v>
      </c>
      <c r="BZ32">
        <f>SUMIF(ConfirmedRaw!$B:$B,$B32,ConfirmedRaw!CB:CB)</f>
        <v>1562</v>
      </c>
      <c r="CA32">
        <f>SUMIF(ConfirmedRaw!$B:$B,$B32,ConfirmedRaw!CC:CC)</f>
        <v>1586</v>
      </c>
      <c r="CB32">
        <f>SUMIF(ConfirmedRaw!$B:$B,$B32,ConfirmedRaw!CD:CD)</f>
        <v>1616</v>
      </c>
      <c r="CC32">
        <f>SUMIF(ConfirmedRaw!$B:$B,$B32,ConfirmedRaw!CE:CE)</f>
        <v>1648</v>
      </c>
      <c r="CD32">
        <f>SUMIF(ConfirmedRaw!$B:$B,$B32,ConfirmedRaw!CF:CF)</f>
        <v>1675</v>
      </c>
      <c r="CE32">
        <f>SUMIF(ConfirmedRaw!$B:$B,$B32,ConfirmedRaw!CG:CG)</f>
        <v>1689</v>
      </c>
      <c r="CF32">
        <f>SUMIF(ConfirmedRaw!$B:$B,$B32,ConfirmedRaw!CH:CH)</f>
        <v>1701</v>
      </c>
      <c r="CG32">
        <f>SUMIF(ConfirmedRaw!$B:$B,$B32,ConfirmedRaw!CI:CI)</f>
        <v>1711</v>
      </c>
      <c r="CH32">
        <f>SUMIF(ConfirmedRaw!$B:$B,$B32,ConfirmedRaw!CJ:CJ)</f>
        <v>1720</v>
      </c>
      <c r="CI32">
        <f>SUMIF(ConfirmedRaw!$B:$B,$B32,ConfirmedRaw!CK:CK)</f>
        <v>1727</v>
      </c>
      <c r="CJ32">
        <f>SUMIF(ConfirmedRaw!$B:$B,$B32,ConfirmedRaw!CL:CL)</f>
        <v>1739</v>
      </c>
      <c r="CK32">
        <f>SUMIF(ConfirmedRaw!$B:$B,$B32,ConfirmedRaw!CM:CM)</f>
        <v>1754</v>
      </c>
      <c r="CL32">
        <f>SUMIF(ConfirmedRaw!$B:$B,$B32,ConfirmedRaw!CN:CN)</f>
        <v>1760</v>
      </c>
      <c r="CM32">
        <f>SUMIF(ConfirmedRaw!$B:$B,$B32,ConfirmedRaw!CO:CO)</f>
        <v>1771</v>
      </c>
      <c r="CN32">
        <f>SUMIF(ConfirmedRaw!$B:$B,$B32,ConfirmedRaw!CP:CP)</f>
        <v>1773</v>
      </c>
      <c r="CO32">
        <f>SUMIF(ConfirmedRaw!$B:$B,$B32,ConfirmedRaw!CQ:CQ)</f>
        <v>1778</v>
      </c>
      <c r="CP32">
        <f>SUMIF(ConfirmedRaw!$B:$B,$B32,ConfirmedRaw!CR:CR)</f>
        <v>1785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11278</v>
      </c>
      <c r="BZ33">
        <f>SUMIF(ConfirmedRaw!$B:$B,$B33,ConfirmedRaw!CB:CB)</f>
        <v>11730</v>
      </c>
      <c r="CA33">
        <f>SUMIF(ConfirmedRaw!$B:$B,$B33,ConfirmedRaw!CC:CC)</f>
        <v>12442</v>
      </c>
      <c r="CB33">
        <f>SUMIF(ConfirmedRaw!$B:$B,$B33,ConfirmedRaw!CD:CD)</f>
        <v>13141</v>
      </c>
      <c r="CC33">
        <f>SUMIF(ConfirmedRaw!$B:$B,$B33,ConfirmedRaw!CE:CE)</f>
        <v>13956</v>
      </c>
      <c r="CD33">
        <f>SUMIF(ConfirmedRaw!$B:$B,$B33,ConfirmedRaw!CF:CF)</f>
        <v>15472</v>
      </c>
      <c r="CE33">
        <f>SUMIF(ConfirmedRaw!$B:$B,$B33,ConfirmedRaw!CG:CG)</f>
        <v>15987</v>
      </c>
      <c r="CF33">
        <f>SUMIF(ConfirmedRaw!$B:$B,$B33,ConfirmedRaw!CH:CH)</f>
        <v>16585</v>
      </c>
      <c r="CG33">
        <f>SUMIF(ConfirmedRaw!$B:$B,$B33,ConfirmedRaw!CI:CI)</f>
        <v>16934</v>
      </c>
      <c r="CH33">
        <f>SUMIF(ConfirmedRaw!$B:$B,$B33,ConfirmedRaw!CJ:CJ)</f>
        <v>17448</v>
      </c>
      <c r="CI33">
        <f>SUMIF(ConfirmedRaw!$B:$B,$B33,ConfirmedRaw!CK:CK)</f>
        <v>18091</v>
      </c>
      <c r="CJ33">
        <f>SUMIF(ConfirmedRaw!$B:$B,$B33,ConfirmedRaw!CL:CL)</f>
        <v>18841</v>
      </c>
      <c r="CK33">
        <f>SUMIF(ConfirmedRaw!$B:$B,$B33,ConfirmedRaw!CM:CM)</f>
        <v>19022</v>
      </c>
      <c r="CL33">
        <f>SUMIF(ConfirmedRaw!$B:$B,$B33,ConfirmedRaw!CN:CN)</f>
        <v>19685</v>
      </c>
      <c r="CM33">
        <f>SUMIF(ConfirmedRaw!$B:$B,$B33,ConfirmedRaw!CO:CO)</f>
        <v>20206</v>
      </c>
      <c r="CN33">
        <f>SUMIF(ConfirmedRaw!$B:$B,$B33,ConfirmedRaw!CP:CP)</f>
        <v>20863</v>
      </c>
      <c r="CO33">
        <f>SUMIF(ConfirmedRaw!$B:$B,$B33,ConfirmedRaw!CQ:CQ)</f>
        <v>21379</v>
      </c>
      <c r="CP33">
        <f>SUMIF(ConfirmedRaw!$B:$B,$B33,ConfirmedRaw!CR:CR)</f>
        <v>21982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961</v>
      </c>
      <c r="BZ34">
        <f>SUMIF(ConfirmedRaw!$B:$B,$B34,ConfirmedRaw!CB:CB)</f>
        <v>1031</v>
      </c>
      <c r="CA34">
        <f>SUMIF(ConfirmedRaw!$B:$B,$B34,ConfirmedRaw!CC:CC)</f>
        <v>1122</v>
      </c>
      <c r="CB34">
        <f>SUMIF(ConfirmedRaw!$B:$B,$B34,ConfirmedRaw!CD:CD)</f>
        <v>1202</v>
      </c>
      <c r="CC34">
        <f>SUMIF(ConfirmedRaw!$B:$B,$B34,ConfirmedRaw!CE:CE)</f>
        <v>1232</v>
      </c>
      <c r="CD34">
        <f>SUMIF(ConfirmedRaw!$B:$B,$B34,ConfirmedRaw!CF:CF)</f>
        <v>1279</v>
      </c>
      <c r="CE34">
        <f>SUMIF(ConfirmedRaw!$B:$B,$B34,ConfirmedRaw!CG:CG)</f>
        <v>1318</v>
      </c>
      <c r="CF34">
        <f>SUMIF(ConfirmedRaw!$B:$B,$B34,ConfirmedRaw!CH:CH)</f>
        <v>1352</v>
      </c>
      <c r="CG34">
        <f>SUMIF(ConfirmedRaw!$B:$B,$B34,ConfirmedRaw!CI:CI)</f>
        <v>1378</v>
      </c>
      <c r="CH34">
        <f>SUMIF(ConfirmedRaw!$B:$B,$B34,ConfirmedRaw!CJ:CJ)</f>
        <v>1400</v>
      </c>
      <c r="CI34">
        <f>SUMIF(ConfirmedRaw!$B:$B,$B34,ConfirmedRaw!CK:CK)</f>
        <v>1415</v>
      </c>
      <c r="CJ34">
        <f>SUMIF(ConfirmedRaw!$B:$B,$B34,ConfirmedRaw!CL:CL)</f>
        <v>1434</v>
      </c>
      <c r="CK34">
        <f>SUMIF(ConfirmedRaw!$B:$B,$B34,ConfirmedRaw!CM:CM)</f>
        <v>1482</v>
      </c>
      <c r="CL34">
        <f>SUMIF(ConfirmedRaw!$B:$B,$B34,ConfirmedRaw!CN:CN)</f>
        <v>1513</v>
      </c>
      <c r="CM34">
        <f>SUMIF(ConfirmedRaw!$B:$B,$B34,ConfirmedRaw!CO:CO)</f>
        <v>1539</v>
      </c>
      <c r="CN34">
        <f>SUMIF(ConfirmedRaw!$B:$B,$B34,ConfirmedRaw!CP:CP)</f>
        <v>1574</v>
      </c>
      <c r="CO34">
        <f>SUMIF(ConfirmedRaw!$B:$B,$B34,ConfirmedRaw!CQ:CQ)</f>
        <v>1602</v>
      </c>
      <c r="CP34">
        <f>SUMIF(ConfirmedRaw!$B:$B,$B34,ConfirmedRaw!CR:CR)</f>
        <v>1631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4994</v>
      </c>
      <c r="BZ35">
        <f>SUMIF(ConfirmedRaw!$B:$B,$B35,ConfirmedRaw!CB:CB)</f>
        <v>5364</v>
      </c>
      <c r="CA35">
        <f>SUMIF(ConfirmedRaw!$B:$B,$B35,ConfirmedRaw!CC:CC)</f>
        <v>5709</v>
      </c>
      <c r="CB35">
        <f>SUMIF(ConfirmedRaw!$B:$B,$B35,ConfirmedRaw!CD:CD)</f>
        <v>6074</v>
      </c>
      <c r="CC35">
        <f>SUMIF(ConfirmedRaw!$B:$B,$B35,ConfirmedRaw!CE:CE)</f>
        <v>6574</v>
      </c>
      <c r="CD35">
        <f>SUMIF(ConfirmedRaw!$B:$B,$B35,ConfirmedRaw!CF:CF)</f>
        <v>8089</v>
      </c>
      <c r="CE35">
        <f>SUMIF(ConfirmedRaw!$B:$B,$B35,ConfirmedRaw!CG:CG)</f>
        <v>8928</v>
      </c>
      <c r="CF35">
        <f>SUMIF(ConfirmedRaw!$B:$B,$B35,ConfirmedRaw!CH:CH)</f>
        <v>9655</v>
      </c>
      <c r="CG35">
        <f>SUMIF(ConfirmedRaw!$B:$B,$B35,ConfirmedRaw!CI:CI)</f>
        <v>10647</v>
      </c>
      <c r="CH35">
        <f>SUMIF(ConfirmedRaw!$B:$B,$B35,ConfirmedRaw!CJ:CJ)</f>
        <v>11479</v>
      </c>
      <c r="CI35">
        <f>SUMIF(ConfirmedRaw!$B:$B,$B35,ConfirmedRaw!CK:CK)</f>
        <v>12547</v>
      </c>
      <c r="CJ35">
        <f>SUMIF(ConfirmedRaw!$B:$B,$B35,ConfirmedRaw!CL:CL)</f>
        <v>13271</v>
      </c>
      <c r="CK35">
        <f>SUMIF(ConfirmedRaw!$B:$B,$B35,ConfirmedRaw!CM:CM)</f>
        <v>13980</v>
      </c>
      <c r="CL35">
        <f>SUMIF(ConfirmedRaw!$B:$B,$B35,ConfirmedRaw!CN:CN)</f>
        <v>14758</v>
      </c>
      <c r="CM35">
        <f>SUMIF(ConfirmedRaw!$B:$B,$B35,ConfirmedRaw!CO:CO)</f>
        <v>15251</v>
      </c>
      <c r="CN35">
        <f>SUMIF(ConfirmedRaw!$B:$B,$B35,ConfirmedRaw!CP:CP)</f>
        <v>15652</v>
      </c>
      <c r="CO35">
        <f>SUMIF(ConfirmedRaw!$B:$B,$B35,ConfirmedRaw!CQ:CQ)</f>
        <v>16040</v>
      </c>
      <c r="CP35">
        <f>SUMIF(ConfirmedRaw!$B:$B,$B35,ConfirmedRaw!CR:CR)</f>
        <v>16671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3864</v>
      </c>
      <c r="BZ36">
        <f>SUMIF(ConfirmedRaw!$B:$B,$B36,ConfirmedRaw!CB:CB)</f>
        <v>4057</v>
      </c>
      <c r="CA36">
        <f>SUMIF(ConfirmedRaw!$B:$B,$B36,ConfirmedRaw!CC:CC)</f>
        <v>4417</v>
      </c>
      <c r="CB36">
        <f>SUMIF(ConfirmedRaw!$B:$B,$B36,ConfirmedRaw!CD:CD)</f>
        <v>4761</v>
      </c>
      <c r="CC36">
        <f>SUMIF(ConfirmedRaw!$B:$B,$B36,ConfirmedRaw!CE:CE)</f>
        <v>5202</v>
      </c>
      <c r="CD36">
        <f>SUMIF(ConfirmedRaw!$B:$B,$B36,ConfirmedRaw!CF:CF)</f>
        <v>5467</v>
      </c>
      <c r="CE36">
        <f>SUMIF(ConfirmedRaw!$B:$B,$B36,ConfirmedRaw!CG:CG)</f>
        <v>5990</v>
      </c>
      <c r="CF36">
        <f>SUMIF(ConfirmedRaw!$B:$B,$B36,ConfirmedRaw!CH:CH)</f>
        <v>6300</v>
      </c>
      <c r="CG36">
        <f>SUMIF(ConfirmedRaw!$B:$B,$B36,ConfirmedRaw!CI:CI)</f>
        <v>6633</v>
      </c>
      <c r="CH36">
        <f>SUMIF(ConfirmedRaw!$B:$B,$B36,ConfirmedRaw!CJ:CJ)</f>
        <v>6879</v>
      </c>
      <c r="CI36">
        <f>SUMIF(ConfirmedRaw!$B:$B,$B36,ConfirmedRaw!CK:CK)</f>
        <v>7216</v>
      </c>
      <c r="CJ36">
        <f>SUMIF(ConfirmedRaw!$B:$B,$B36,ConfirmedRaw!CL:CL)</f>
        <v>7707</v>
      </c>
      <c r="CK36">
        <f>SUMIF(ConfirmedRaw!$B:$B,$B36,ConfirmedRaw!CM:CM)</f>
        <v>8067</v>
      </c>
      <c r="CL36">
        <f>SUMIF(ConfirmedRaw!$B:$B,$B36,ConfirmedRaw!CN:CN)</f>
        <v>8418</v>
      </c>
      <c r="CM36">
        <f>SUMIF(ConfirmedRaw!$B:$B,$B36,ConfirmedRaw!CO:CO)</f>
        <v>8746</v>
      </c>
      <c r="CN36">
        <f>SUMIF(ConfirmedRaw!$B:$B,$B36,ConfirmedRaw!CP:CP)</f>
        <v>8936</v>
      </c>
      <c r="CO36">
        <f>SUMIF(ConfirmedRaw!$B:$B,$B36,ConfirmedRaw!CQ:CQ)</f>
        <v>9242</v>
      </c>
      <c r="CP36">
        <f>SUMIF(ConfirmedRaw!$B:$B,$B36,ConfirmedRaw!CR:CR)</f>
        <v>9710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2402</v>
      </c>
      <c r="BZ37">
        <f>SUMIF(ConfirmedRaw!$B:$B,$B37,ConfirmedRaw!CB:CB)</f>
        <v>2605</v>
      </c>
      <c r="CA37">
        <f>SUMIF(ConfirmedRaw!$B:$B,$B37,ConfirmedRaw!CC:CC)</f>
        <v>2795</v>
      </c>
      <c r="CB37">
        <f>SUMIF(ConfirmedRaw!$B:$B,$B37,ConfirmedRaw!CD:CD)</f>
        <v>2932</v>
      </c>
      <c r="CC37">
        <f>SUMIF(ConfirmedRaw!$B:$B,$B37,ConfirmedRaw!CE:CE)</f>
        <v>3287</v>
      </c>
      <c r="CD37">
        <f>SUMIF(ConfirmedRaw!$B:$B,$B37,ConfirmedRaw!CF:CF)</f>
        <v>3651</v>
      </c>
      <c r="CE37">
        <f>SUMIF(ConfirmedRaw!$B:$B,$B37,ConfirmedRaw!CG:CG)</f>
        <v>4033</v>
      </c>
      <c r="CF37">
        <f>SUMIF(ConfirmedRaw!$B:$B,$B37,ConfirmedRaw!CH:CH)</f>
        <v>4462</v>
      </c>
      <c r="CG37">
        <f>SUMIF(ConfirmedRaw!$B:$B,$B37,ConfirmedRaw!CI:CI)</f>
        <v>4934</v>
      </c>
      <c r="CH37">
        <f>SUMIF(ConfirmedRaw!$B:$B,$B37,ConfirmedRaw!CJ:CJ)</f>
        <v>5369</v>
      </c>
      <c r="CI37">
        <f>SUMIF(ConfirmedRaw!$B:$B,$B37,ConfirmedRaw!CK:CK)</f>
        <v>5862</v>
      </c>
      <c r="CJ37">
        <f>SUMIF(ConfirmedRaw!$B:$B,$B37,ConfirmedRaw!CL:CL)</f>
        <v>6380</v>
      </c>
      <c r="CK37">
        <f>SUMIF(ConfirmedRaw!$B:$B,$B37,ConfirmedRaw!CM:CM)</f>
        <v>7142</v>
      </c>
      <c r="CL37">
        <f>SUMIF(ConfirmedRaw!$B:$B,$B37,ConfirmedRaw!CN:CN)</f>
        <v>8274</v>
      </c>
      <c r="CM37">
        <f>SUMIF(ConfirmedRaw!$B:$B,$B37,ConfirmedRaw!CO:CO)</f>
        <v>9362</v>
      </c>
      <c r="CN37">
        <f>SUMIF(ConfirmedRaw!$B:$B,$B37,ConfirmedRaw!CP:CP)</f>
        <v>10484</v>
      </c>
      <c r="CO37">
        <f>SUMIF(ConfirmedRaw!$B:$B,$B37,ConfirmedRaw!CQ:CQ)</f>
        <v>11631</v>
      </c>
      <c r="CP37">
        <f>SUMIF(ConfirmedRaw!$B:$B,$B37,ConfirmedRaw!CR:CR)</f>
        <v>12772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1799</v>
      </c>
      <c r="BZ38">
        <f>SUMIF(ConfirmedRaw!$B:$B,$B38,ConfirmedRaw!CB:CB)</f>
        <v>2076</v>
      </c>
      <c r="CA38">
        <f>SUMIF(ConfirmedRaw!$B:$B,$B38,ConfirmedRaw!CC:CC)</f>
        <v>2359</v>
      </c>
      <c r="CB38">
        <f>SUMIF(ConfirmedRaw!$B:$B,$B38,ConfirmedRaw!CD:CD)</f>
        <v>2659</v>
      </c>
      <c r="CC38">
        <f>SUMIF(ConfirmedRaw!$B:$B,$B38,ConfirmedRaw!CE:CE)</f>
        <v>2990</v>
      </c>
      <c r="CD38">
        <f>SUMIF(ConfirmedRaw!$B:$B,$B38,ConfirmedRaw!CF:CF)</f>
        <v>3360</v>
      </c>
      <c r="CE38">
        <f>SUMIF(ConfirmedRaw!$B:$B,$B38,ConfirmedRaw!CG:CG)</f>
        <v>3736</v>
      </c>
      <c r="CF38">
        <f>SUMIF(ConfirmedRaw!$B:$B,$B38,ConfirmedRaw!CH:CH)</f>
        <v>4123</v>
      </c>
      <c r="CG38">
        <f>SUMIF(ConfirmedRaw!$B:$B,$B38,ConfirmedRaw!CI:CI)</f>
        <v>4521</v>
      </c>
      <c r="CH38">
        <f>SUMIF(ConfirmedRaw!$B:$B,$B38,ConfirmedRaw!CJ:CJ)</f>
        <v>4933</v>
      </c>
      <c r="CI38">
        <f>SUMIF(ConfirmedRaw!$B:$B,$B38,ConfirmedRaw!CK:CK)</f>
        <v>5365</v>
      </c>
      <c r="CJ38">
        <f>SUMIF(ConfirmedRaw!$B:$B,$B38,ConfirmedRaw!CL:CL)</f>
        <v>5825</v>
      </c>
      <c r="CK38">
        <f>SUMIF(ConfirmedRaw!$B:$B,$B38,ConfirmedRaw!CM:CM)</f>
        <v>6302</v>
      </c>
      <c r="CL38">
        <f>SUMIF(ConfirmedRaw!$B:$B,$B38,ConfirmedRaw!CN:CN)</f>
        <v>6302</v>
      </c>
      <c r="CM38">
        <f>SUMIF(ConfirmedRaw!$B:$B,$B38,ConfirmedRaw!CO:CO)</f>
        <v>6781</v>
      </c>
      <c r="CN38">
        <f>SUMIF(ConfirmedRaw!$B:$B,$B38,ConfirmedRaw!CP:CP)</f>
        <v>7265</v>
      </c>
      <c r="CO38">
        <f>SUMIF(ConfirmedRaw!$B:$B,$B38,ConfirmedRaw!CQ:CQ)</f>
        <v>7755</v>
      </c>
      <c r="CP38">
        <f>SUMIF(ConfirmedRaw!$B:$B,$B38,ConfirmedRaw!CR:CR)</f>
        <v>8238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3588</v>
      </c>
      <c r="BZ39">
        <f>SUMIF(ConfirmedRaw!$B:$B,$B39,ConfirmedRaw!CB:CB)</f>
        <v>4778</v>
      </c>
      <c r="CA39">
        <f>SUMIF(ConfirmedRaw!$B:$B,$B39,ConfirmedRaw!CC:CC)</f>
        <v>5311</v>
      </c>
      <c r="CB39">
        <f>SUMIF(ConfirmedRaw!$B:$B,$B39,ConfirmedRaw!CD:CD)</f>
        <v>5916</v>
      </c>
      <c r="CC39">
        <f>SUMIF(ConfirmedRaw!$B:$B,$B39,ConfirmedRaw!CE:CE)</f>
        <v>6725</v>
      </c>
      <c r="CD39">
        <f>SUMIF(ConfirmedRaw!$B:$B,$B39,ConfirmedRaw!CF:CF)</f>
        <v>7598</v>
      </c>
      <c r="CE39">
        <f>SUMIF(ConfirmedRaw!$B:$B,$B39,ConfirmedRaw!CG:CG)</f>
        <v>8446</v>
      </c>
      <c r="CF39">
        <f>SUMIF(ConfirmedRaw!$B:$B,$B39,ConfirmedRaw!CH:CH)</f>
        <v>9205</v>
      </c>
      <c r="CG39">
        <f>SUMIF(ConfirmedRaw!$B:$B,$B39,ConfirmedRaw!CI:CI)</f>
        <v>10453</v>
      </c>
      <c r="CH39">
        <f>SUMIF(ConfirmedRaw!$B:$B,$B39,ConfirmedRaw!CJ:CJ)</f>
        <v>11487</v>
      </c>
      <c r="CI39">
        <f>SUMIF(ConfirmedRaw!$B:$B,$B39,ConfirmedRaw!CK:CK)</f>
        <v>12322</v>
      </c>
      <c r="CJ39">
        <f>SUMIF(ConfirmedRaw!$B:$B,$B39,ConfirmedRaw!CL:CL)</f>
        <v>13430</v>
      </c>
      <c r="CK39">
        <f>SUMIF(ConfirmedRaw!$B:$B,$B39,ConfirmedRaw!CM:CM)</f>
        <v>14352</v>
      </c>
      <c r="CL39">
        <f>SUMIF(ConfirmedRaw!$B:$B,$B39,ConfirmedRaw!CN:CN)</f>
        <v>15722</v>
      </c>
      <c r="CM39">
        <f>SUMIF(ConfirmedRaw!$B:$B,$B39,ConfirmedRaw!CO:CO)</f>
        <v>17615</v>
      </c>
      <c r="CN39">
        <f>SUMIF(ConfirmedRaw!$B:$B,$B39,ConfirmedRaw!CP:CP)</f>
        <v>18539</v>
      </c>
      <c r="CO39">
        <f>SUMIF(ConfirmedRaw!$B:$B,$B39,ConfirmedRaw!CQ:CQ)</f>
        <v>20080</v>
      </c>
      <c r="CP39">
        <f>SUMIF(ConfirmedRaw!$B:$B,$B39,ConfirmedRaw!CR:CR)</f>
        <v>21370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1173</v>
      </c>
      <c r="BZ40">
        <f>SUMIF(ConfirmedRaw!$B:$B,$B40,ConfirmedRaw!CB:CB)</f>
        <v>1322</v>
      </c>
      <c r="CA40">
        <f>SUMIF(ConfirmedRaw!$B:$B,$B40,ConfirmedRaw!CC:CC)</f>
        <v>1450</v>
      </c>
      <c r="CB40">
        <f>SUMIF(ConfirmedRaw!$B:$B,$B40,ConfirmedRaw!CD:CD)</f>
        <v>1560</v>
      </c>
      <c r="CC40">
        <f>SUMIF(ConfirmedRaw!$B:$B,$B40,ConfirmedRaw!CE:CE)</f>
        <v>1699</v>
      </c>
      <c r="CD40">
        <f>SUMIF(ConfirmedRaw!$B:$B,$B40,ConfirmedRaw!CF:CF)</f>
        <v>1794</v>
      </c>
      <c r="CE40">
        <f>SUMIF(ConfirmedRaw!$B:$B,$B40,ConfirmedRaw!CG:CG)</f>
        <v>1939</v>
      </c>
      <c r="CF40">
        <f>SUMIF(ConfirmedRaw!$B:$B,$B40,ConfirmedRaw!CH:CH)</f>
        <v>2065</v>
      </c>
      <c r="CG40">
        <f>SUMIF(ConfirmedRaw!$B:$B,$B40,ConfirmedRaw!CI:CI)</f>
        <v>2190</v>
      </c>
      <c r="CH40">
        <f>SUMIF(ConfirmedRaw!$B:$B,$B40,ConfirmedRaw!CJ:CJ)</f>
        <v>2350</v>
      </c>
      <c r="CI40">
        <f>SUMIF(ConfirmedRaw!$B:$B,$B40,ConfirmedRaw!CK:CK)</f>
        <v>2505</v>
      </c>
      <c r="CJ40">
        <f>SUMIF(ConfirmedRaw!$B:$B,$B40,ConfirmedRaw!CL:CL)</f>
        <v>2673</v>
      </c>
      <c r="CK40">
        <f>SUMIF(ConfirmedRaw!$B:$B,$B40,ConfirmedRaw!CM:CM)</f>
        <v>2844</v>
      </c>
      <c r="CL40">
        <f>SUMIF(ConfirmedRaw!$B:$B,$B40,ConfirmedRaw!CN:CN)</f>
        <v>3032</v>
      </c>
      <c r="CM40">
        <f>SUMIF(ConfirmedRaw!$B:$B,$B40,ConfirmedRaw!CO:CO)</f>
        <v>3144</v>
      </c>
      <c r="CN40">
        <f>SUMIF(ConfirmedRaw!$B:$B,$B40,ConfirmedRaw!CP:CP)</f>
        <v>3333</v>
      </c>
      <c r="CO40">
        <f>SUMIF(ConfirmedRaw!$B:$B,$B40,ConfirmedRaw!CQ:CQ)</f>
        <v>3490</v>
      </c>
      <c r="CP40">
        <f>SUMIF(ConfirmedRaw!$B:$B,$B40,ConfirmedRaw!CR:CR)</f>
        <v>3659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556</v>
      </c>
      <c r="BZ41">
        <f>SUMIF(ConfirmedRaw!$B:$B,$B41,ConfirmedRaw!CB:CB)</f>
        <v>665</v>
      </c>
      <c r="CA41">
        <f>SUMIF(ConfirmedRaw!$B:$B,$B41,ConfirmedRaw!CC:CC)</f>
        <v>743</v>
      </c>
      <c r="CB41">
        <f>SUMIF(ConfirmedRaw!$B:$B,$B41,ConfirmedRaw!CD:CD)</f>
        <v>855</v>
      </c>
      <c r="CC41">
        <f>SUMIF(ConfirmedRaw!$B:$B,$B41,ConfirmedRaw!CE:CE)</f>
        <v>910</v>
      </c>
      <c r="CD41">
        <f>SUMIF(ConfirmedRaw!$B:$B,$B41,ConfirmedRaw!CF:CF)</f>
        <v>993</v>
      </c>
      <c r="CE41">
        <f>SUMIF(ConfirmedRaw!$B:$B,$B41,ConfirmedRaw!CG:CG)</f>
        <v>1154</v>
      </c>
      <c r="CF41">
        <f>SUMIF(ConfirmedRaw!$B:$B,$B41,ConfirmedRaw!CH:CH)</f>
        <v>1234</v>
      </c>
      <c r="CG41">
        <f>SUMIF(ConfirmedRaw!$B:$B,$B41,ConfirmedRaw!CI:CI)</f>
        <v>1300</v>
      </c>
      <c r="CH41">
        <f>SUMIF(ConfirmedRaw!$B:$B,$B41,ConfirmedRaw!CJ:CJ)</f>
        <v>1355</v>
      </c>
      <c r="CI41">
        <f>SUMIF(ConfirmedRaw!$B:$B,$B41,ConfirmedRaw!CK:CK)</f>
        <v>1405</v>
      </c>
      <c r="CJ41">
        <f>SUMIF(ConfirmedRaw!$B:$B,$B41,ConfirmedRaw!CL:CL)</f>
        <v>1524</v>
      </c>
      <c r="CK41">
        <f>SUMIF(ConfirmedRaw!$B:$B,$B41,ConfirmedRaw!CM:CM)</f>
        <v>1658</v>
      </c>
      <c r="CL41">
        <f>SUMIF(ConfirmedRaw!$B:$B,$B41,ConfirmedRaw!CN:CN)</f>
        <v>1751</v>
      </c>
      <c r="CM41">
        <f>SUMIF(ConfirmedRaw!$B:$B,$B41,ConfirmedRaw!CO:CO)</f>
        <v>1915</v>
      </c>
      <c r="CN41">
        <f>SUMIF(ConfirmedRaw!$B:$B,$B41,ConfirmedRaw!CP:CP)</f>
        <v>1995</v>
      </c>
      <c r="CO41">
        <f>SUMIF(ConfirmedRaw!$B:$B,$B41,ConfirmedRaw!CQ:CQ)</f>
        <v>2080</v>
      </c>
      <c r="CP41">
        <f>SUMIF(ConfirmedRaw!$B:$B,$B41,ConfirmedRaw!CR:CR)</f>
        <v>2248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266</v>
      </c>
      <c r="BZ42">
        <f>SUMIF(ConfirmedRaw!$B:$B,$B42,ConfirmedRaw!CB:CB)</f>
        <v>266</v>
      </c>
      <c r="CA42">
        <f>SUMIF(ConfirmedRaw!$B:$B,$B42,ConfirmedRaw!CC:CC)</f>
        <v>279</v>
      </c>
      <c r="CB42">
        <f>SUMIF(ConfirmedRaw!$B:$B,$B42,ConfirmedRaw!CD:CD)</f>
        <v>279</v>
      </c>
      <c r="CC42">
        <f>SUMIF(ConfirmedRaw!$B:$B,$B42,ConfirmedRaw!CE:CE)</f>
        <v>333</v>
      </c>
      <c r="CD42">
        <f>SUMIF(ConfirmedRaw!$B:$B,$B42,ConfirmedRaw!CF:CF)</f>
        <v>344</v>
      </c>
      <c r="CE42">
        <f>SUMIF(ConfirmedRaw!$B:$B,$B42,ConfirmedRaw!CG:CG)</f>
        <v>356</v>
      </c>
      <c r="CF42">
        <f>SUMIF(ConfirmedRaw!$B:$B,$B42,ConfirmedRaw!CH:CH)</f>
        <v>356</v>
      </c>
      <c r="CG42">
        <f>SUMIF(ConfirmedRaw!$B:$B,$B42,ConfirmedRaw!CI:CI)</f>
        <v>356</v>
      </c>
      <c r="CH42">
        <f>SUMIF(ConfirmedRaw!$B:$B,$B42,ConfirmedRaw!CJ:CJ)</f>
        <v>371</v>
      </c>
      <c r="CI42">
        <f>SUMIF(ConfirmedRaw!$B:$B,$B42,ConfirmedRaw!CK:CK)</f>
        <v>372</v>
      </c>
      <c r="CJ42">
        <f>SUMIF(ConfirmedRaw!$B:$B,$B42,ConfirmedRaw!CL:CL)</f>
        <v>426</v>
      </c>
      <c r="CK42">
        <f>SUMIF(ConfirmedRaw!$B:$B,$B42,ConfirmedRaw!CM:CM)</f>
        <v>435</v>
      </c>
      <c r="CL42">
        <f>SUMIF(ConfirmedRaw!$B:$B,$B42,ConfirmedRaw!CN:CN)</f>
        <v>455</v>
      </c>
      <c r="CM42">
        <f>SUMIF(ConfirmedRaw!$B:$B,$B42,ConfirmedRaw!CO:CO)</f>
        <v>461</v>
      </c>
      <c r="CN42">
        <f>SUMIF(ConfirmedRaw!$B:$B,$B42,ConfirmedRaw!CP:CP)</f>
        <v>462</v>
      </c>
      <c r="CO42">
        <f>SUMIF(ConfirmedRaw!$B:$B,$B42,ConfirmedRaw!CQ:CQ)</f>
        <v>476</v>
      </c>
      <c r="CP42">
        <f>SUMIF(ConfirmedRaw!$B:$B,$B42,ConfirmedRaw!CR:CR)</f>
        <v>488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1097</v>
      </c>
      <c r="BZ43">
        <f>SUMIF(ConfirmedRaw!$B:$B,$B43,ConfirmedRaw!CB:CB)</f>
        <v>1108</v>
      </c>
      <c r="CA43">
        <f>SUMIF(ConfirmedRaw!$B:$B,$B43,ConfirmedRaw!CC:CC)</f>
        <v>1149</v>
      </c>
      <c r="CB43">
        <f>SUMIF(ConfirmedRaw!$B:$B,$B43,ConfirmedRaw!CD:CD)</f>
        <v>1185</v>
      </c>
      <c r="CC43">
        <f>SUMIF(ConfirmedRaw!$B:$B,$B43,ConfirmedRaw!CE:CE)</f>
        <v>1207</v>
      </c>
      <c r="CD43">
        <f>SUMIF(ConfirmedRaw!$B:$B,$B43,ConfirmedRaw!CF:CF)</f>
        <v>1258</v>
      </c>
      <c r="CE43">
        <f>SUMIF(ConfirmedRaw!$B:$B,$B43,ConfirmedRaw!CG:CG)</f>
        <v>1304</v>
      </c>
      <c r="CF43">
        <f>SUMIF(ConfirmedRaw!$B:$B,$B43,ConfirmedRaw!CH:CH)</f>
        <v>1309</v>
      </c>
      <c r="CG43">
        <f>SUMIF(ConfirmedRaw!$B:$B,$B43,ConfirmedRaw!CI:CI)</f>
        <v>1332</v>
      </c>
      <c r="CH43">
        <f>SUMIF(ConfirmedRaw!$B:$B,$B43,ConfirmedRaw!CJ:CJ)</f>
        <v>1373</v>
      </c>
      <c r="CI43">
        <f>SUMIF(ConfirmedRaw!$B:$B,$B43,ConfirmedRaw!CK:CK)</f>
        <v>1400</v>
      </c>
      <c r="CJ43">
        <f>SUMIF(ConfirmedRaw!$B:$B,$B43,ConfirmedRaw!CL:CL)</f>
        <v>1434</v>
      </c>
      <c r="CK43">
        <f>SUMIF(ConfirmedRaw!$B:$B,$B43,ConfirmedRaw!CM:CM)</f>
        <v>1459</v>
      </c>
      <c r="CL43">
        <f>SUMIF(ConfirmedRaw!$B:$B,$B43,ConfirmedRaw!CN:CN)</f>
        <v>1512</v>
      </c>
      <c r="CM43">
        <f>SUMIF(ConfirmedRaw!$B:$B,$B43,ConfirmedRaw!CO:CO)</f>
        <v>1528</v>
      </c>
      <c r="CN43">
        <f>SUMIF(ConfirmedRaw!$B:$B,$B43,ConfirmedRaw!CP:CP)</f>
        <v>1535</v>
      </c>
      <c r="CO43">
        <f>SUMIF(ConfirmedRaw!$B:$B,$B43,ConfirmedRaw!CQ:CQ)</f>
        <v>1552</v>
      </c>
      <c r="CP43">
        <f>SUMIF(ConfirmedRaw!$B:$B,$B43,ConfirmedRaw!CR:CR)</f>
        <v>1559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527</v>
      </c>
      <c r="BZ44">
        <f>SUMIF(ConfirmedRaw!$B:$B,$B44,ConfirmedRaw!CB:CB)</f>
        <v>541</v>
      </c>
      <c r="CA44">
        <f>SUMIF(ConfirmedRaw!$B:$B,$B44,ConfirmedRaw!CC:CC)</f>
        <v>548</v>
      </c>
      <c r="CB44">
        <f>SUMIF(ConfirmedRaw!$B:$B,$B44,ConfirmedRaw!CD:CD)</f>
        <v>576</v>
      </c>
      <c r="CC44">
        <f>SUMIF(ConfirmedRaw!$B:$B,$B44,ConfirmedRaw!CE:CE)</f>
        <v>582</v>
      </c>
      <c r="CD44">
        <f>SUMIF(ConfirmedRaw!$B:$B,$B44,ConfirmedRaw!CF:CF)</f>
        <v>609</v>
      </c>
      <c r="CE44">
        <f>SUMIF(ConfirmedRaw!$B:$B,$B44,ConfirmedRaw!CG:CG)</f>
        <v>619</v>
      </c>
      <c r="CF44">
        <f>SUMIF(ConfirmedRaw!$B:$B,$B44,ConfirmedRaw!CH:CH)</f>
        <v>630</v>
      </c>
      <c r="CG44">
        <f>SUMIF(ConfirmedRaw!$B:$B,$B44,ConfirmedRaw!CI:CI)</f>
        <v>632</v>
      </c>
      <c r="CH44">
        <f>SUMIF(ConfirmedRaw!$B:$B,$B44,ConfirmedRaw!CJ:CJ)</f>
        <v>641</v>
      </c>
      <c r="CI44">
        <f>SUMIF(ConfirmedRaw!$B:$B,$B44,ConfirmedRaw!CK:CK)</f>
        <v>658</v>
      </c>
      <c r="CJ44">
        <f>SUMIF(ConfirmedRaw!$B:$B,$B44,ConfirmedRaw!CL:CL)</f>
        <v>663</v>
      </c>
      <c r="CK44">
        <f>SUMIF(ConfirmedRaw!$B:$B,$B44,ConfirmedRaw!CM:CM)</f>
        <v>668</v>
      </c>
      <c r="CL44">
        <f>SUMIF(ConfirmedRaw!$B:$B,$B44,ConfirmedRaw!CN:CN)</f>
        <v>672</v>
      </c>
      <c r="CM44">
        <f>SUMIF(ConfirmedRaw!$B:$B,$B44,ConfirmedRaw!CO:CO)</f>
        <v>673</v>
      </c>
      <c r="CN44">
        <f>SUMIF(ConfirmedRaw!$B:$B,$B44,ConfirmedRaw!CP:CP)</f>
        <v>677</v>
      </c>
      <c r="CO44">
        <f>SUMIF(ConfirmedRaw!$B:$B,$B44,ConfirmedRaw!CQ:CQ)</f>
        <v>677</v>
      </c>
      <c r="CP44">
        <f>SUMIF(ConfirmedRaw!$B:$B,$B44,ConfirmedRaw!CR:CR)</f>
        <v>682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2169</v>
      </c>
      <c r="BZ45">
        <f>SUMIF(ConfirmedRaw!$B:$B,$B45,ConfirmedRaw!CB:CB)</f>
        <v>2220</v>
      </c>
      <c r="CA45">
        <f>SUMIF(ConfirmedRaw!$B:$B,$B45,ConfirmedRaw!CC:CC)</f>
        <v>2258</v>
      </c>
      <c r="CB45">
        <f>SUMIF(ConfirmedRaw!$B:$B,$B45,ConfirmedRaw!CD:CD)</f>
        <v>2369</v>
      </c>
      <c r="CC45">
        <f>SUMIF(ConfirmedRaw!$B:$B,$B45,ConfirmedRaw!CE:CE)</f>
        <v>2423</v>
      </c>
      <c r="CD45">
        <f>SUMIF(ConfirmedRaw!$B:$B,$B45,ConfirmedRaw!CF:CF)</f>
        <v>2473</v>
      </c>
      <c r="CE45">
        <f>SUMIF(ConfirmedRaw!$B:$B,$B45,ConfirmedRaw!CG:CG)</f>
        <v>2518</v>
      </c>
      <c r="CF45">
        <f>SUMIF(ConfirmedRaw!$B:$B,$B45,ConfirmedRaw!CH:CH)</f>
        <v>2551</v>
      </c>
      <c r="CG45">
        <f>SUMIF(ConfirmedRaw!$B:$B,$B45,ConfirmedRaw!CI:CI)</f>
        <v>2579</v>
      </c>
      <c r="CH45">
        <f>SUMIF(ConfirmedRaw!$B:$B,$B45,ConfirmedRaw!CJ:CJ)</f>
        <v>2613</v>
      </c>
      <c r="CI45">
        <f>SUMIF(ConfirmedRaw!$B:$B,$B45,ConfirmedRaw!CK:CK)</f>
        <v>2643</v>
      </c>
      <c r="CJ45">
        <f>SUMIF(ConfirmedRaw!$B:$B,$B45,ConfirmedRaw!CL:CL)</f>
        <v>2672</v>
      </c>
      <c r="CK45">
        <f>SUMIF(ConfirmedRaw!$B:$B,$B45,ConfirmedRaw!CM:CM)</f>
        <v>2700</v>
      </c>
      <c r="CL45">
        <f>SUMIF(ConfirmedRaw!$B:$B,$B45,ConfirmedRaw!CN:CN)</f>
        <v>2733</v>
      </c>
      <c r="CM45">
        <f>SUMIF(ConfirmedRaw!$B:$B,$B45,ConfirmedRaw!CO:CO)</f>
        <v>2765</v>
      </c>
      <c r="CN45">
        <f>SUMIF(ConfirmedRaw!$B:$B,$B45,ConfirmedRaw!CP:CP)</f>
        <v>2792</v>
      </c>
      <c r="CO45">
        <f>SUMIF(ConfirmedRaw!$B:$B,$B45,ConfirmedRaw!CQ:CQ)</f>
        <v>2811</v>
      </c>
      <c r="CP45">
        <f>SUMIF(ConfirmedRaw!$B:$B,$B45,ConfirmedRaw!CR:CR)</f>
        <v>2826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2273</v>
      </c>
      <c r="BZ46">
        <f>SUMIF(ConfirmedRaw!$B:$B,$B46,ConfirmedRaw!CB:CB)</f>
        <v>2491</v>
      </c>
      <c r="CA46">
        <f>SUMIF(ConfirmedRaw!$B:$B,$B46,ConfirmedRaw!CC:CC)</f>
        <v>2738</v>
      </c>
      <c r="CB46">
        <f>SUMIF(ConfirmedRaw!$B:$B,$B46,ConfirmedRaw!CD:CD)</f>
        <v>2956</v>
      </c>
      <c r="CC46">
        <f>SUMIF(ConfirmedRaw!$B:$B,$B46,ConfirmedRaw!CE:CE)</f>
        <v>3293</v>
      </c>
      <c r="CD46">
        <f>SUMIF(ConfirmedRaw!$B:$B,$B46,ConfirmedRaw!CF:CF)</f>
        <v>3512</v>
      </c>
      <c r="CE46">
        <f>SUMIF(ConfirmedRaw!$B:$B,$B46,ConfirmedRaw!CG:CG)</f>
        <v>3842</v>
      </c>
      <c r="CF46">
        <f>SUMIF(ConfirmedRaw!$B:$B,$B46,ConfirmedRaw!CH:CH)</f>
        <v>4241</v>
      </c>
      <c r="CG46">
        <f>SUMIF(ConfirmedRaw!$B:$B,$B46,ConfirmedRaw!CI:CI)</f>
        <v>4557</v>
      </c>
      <c r="CH46">
        <f>SUMIF(ConfirmedRaw!$B:$B,$B46,ConfirmedRaw!CJ:CJ)</f>
        <v>4839</v>
      </c>
      <c r="CI46">
        <f>SUMIF(ConfirmedRaw!$B:$B,$B46,ConfirmedRaw!CK:CK)</f>
        <v>5136</v>
      </c>
      <c r="CJ46">
        <f>SUMIF(ConfirmedRaw!$B:$B,$B46,ConfirmedRaw!CL:CL)</f>
        <v>5516</v>
      </c>
      <c r="CK46">
        <f>SUMIF(ConfirmedRaw!$B:$B,$B46,ConfirmedRaw!CM:CM)</f>
        <v>5923</v>
      </c>
      <c r="CL46">
        <f>SUMIF(ConfirmedRaw!$B:$B,$B46,ConfirmedRaw!CN:CN)</f>
        <v>6248</v>
      </c>
      <c r="CM46">
        <f>SUMIF(ConfirmedRaw!$B:$B,$B46,ConfirmedRaw!CO:CO)</f>
        <v>6575</v>
      </c>
      <c r="CN46">
        <f>SUMIF(ConfirmedRaw!$B:$B,$B46,ConfirmedRaw!CP:CP)</f>
        <v>6760</v>
      </c>
      <c r="CO46">
        <f>SUMIF(ConfirmedRaw!$B:$B,$B46,ConfirmedRaw!CQ:CQ)</f>
        <v>7135</v>
      </c>
      <c r="CP46">
        <f>SUMIF(ConfirmedRaw!$B:$B,$B46,ConfirmedRaw!CR:CR)</f>
        <v>7418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4102</v>
      </c>
      <c r="BZ47">
        <f>SUMIF(ConfirmedRaw!$B:$B,$B47,ConfirmedRaw!CB:CB)</f>
        <v>4413</v>
      </c>
      <c r="CA47">
        <f>SUMIF(ConfirmedRaw!$B:$B,$B47,ConfirmedRaw!CC:CC)</f>
        <v>4848</v>
      </c>
      <c r="CB47">
        <f>SUMIF(ConfirmedRaw!$B:$B,$B47,ConfirmedRaw!CD:CD)</f>
        <v>5205</v>
      </c>
      <c r="CC47">
        <f>SUMIF(ConfirmedRaw!$B:$B,$B47,ConfirmedRaw!CE:CE)</f>
        <v>5575</v>
      </c>
      <c r="CD47">
        <f>SUMIF(ConfirmedRaw!$B:$B,$B47,ConfirmedRaw!CF:CF)</f>
        <v>5955</v>
      </c>
      <c r="CE47">
        <f>SUMIF(ConfirmedRaw!$B:$B,$B47,ConfirmedRaw!CG:CG)</f>
        <v>6356</v>
      </c>
      <c r="CF47">
        <f>SUMIF(ConfirmedRaw!$B:$B,$B47,ConfirmedRaw!CH:CH)</f>
        <v>6674</v>
      </c>
      <c r="CG47">
        <f>SUMIF(ConfirmedRaw!$B:$B,$B47,ConfirmedRaw!CI:CI)</f>
        <v>6934</v>
      </c>
      <c r="CH47">
        <f>SUMIF(ConfirmedRaw!$B:$B,$B47,ConfirmedRaw!CJ:CJ)</f>
        <v>7202</v>
      </c>
      <c r="CI47">
        <f>SUMIF(ConfirmedRaw!$B:$B,$B47,ConfirmedRaw!CK:CK)</f>
        <v>7582</v>
      </c>
      <c r="CJ47">
        <f>SUMIF(ConfirmedRaw!$B:$B,$B47,ConfirmedRaw!CL:CL)</f>
        <v>7918</v>
      </c>
      <c r="CK47">
        <f>SUMIF(ConfirmedRaw!$B:$B,$B47,ConfirmedRaw!CM:CM)</f>
        <v>8379</v>
      </c>
      <c r="CL47">
        <f>SUMIF(ConfirmedRaw!$B:$B,$B47,ConfirmedRaw!CN:CN)</f>
        <v>8742</v>
      </c>
      <c r="CM47">
        <f>SUMIF(ConfirmedRaw!$B:$B,$B47,ConfirmedRaw!CO:CO)</f>
        <v>9287</v>
      </c>
      <c r="CN47">
        <f>SUMIF(ConfirmedRaw!$B:$B,$B47,ConfirmedRaw!CP:CP)</f>
        <v>9593</v>
      </c>
      <c r="CO47">
        <f>SUMIF(ConfirmedRaw!$B:$B,$B47,ConfirmedRaw!CQ:CQ)</f>
        <v>9856</v>
      </c>
      <c r="CP47">
        <f>SUMIF(ConfirmedRaw!$B:$B,$B47,ConfirmedRaw!CR:CR)</f>
        <v>10169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3246</v>
      </c>
      <c r="BZ48">
        <f>SUMIF(ConfirmedRaw!$B:$B,$B48,ConfirmedRaw!CB:CB)</f>
        <v>3660</v>
      </c>
      <c r="CA48">
        <f>SUMIF(ConfirmedRaw!$B:$B,$B48,ConfirmedRaw!CC:CC)</f>
        <v>3764</v>
      </c>
      <c r="CB48">
        <f>SUMIF(ConfirmedRaw!$B:$B,$B48,ConfirmedRaw!CD:CD)</f>
        <v>3870</v>
      </c>
      <c r="CC48">
        <f>SUMIF(ConfirmedRaw!$B:$B,$B48,ConfirmedRaw!CE:CE)</f>
        <v>4076</v>
      </c>
      <c r="CD48">
        <f>SUMIF(ConfirmedRaw!$B:$B,$B48,ConfirmedRaw!CF:CF)</f>
        <v>4195</v>
      </c>
      <c r="CE48">
        <f>SUMIF(ConfirmedRaw!$B:$B,$B48,ConfirmedRaw!CG:CG)</f>
        <v>4428</v>
      </c>
      <c r="CF48">
        <f>SUMIF(ConfirmedRaw!$B:$B,$B48,ConfirmedRaw!CH:CH)</f>
        <v>4648</v>
      </c>
      <c r="CG48">
        <f>SUMIF(ConfirmedRaw!$B:$B,$B48,ConfirmedRaw!CI:CI)</f>
        <v>4932</v>
      </c>
      <c r="CH48">
        <f>SUMIF(ConfirmedRaw!$B:$B,$B48,ConfirmedRaw!CJ:CJ)</f>
        <v>5223</v>
      </c>
      <c r="CI48">
        <f>SUMIF(ConfirmedRaw!$B:$B,$B48,ConfirmedRaw!CK:CK)</f>
        <v>5453</v>
      </c>
      <c r="CJ48">
        <f>SUMIF(ConfirmedRaw!$B:$B,$B48,ConfirmedRaw!CL:CL)</f>
        <v>5660</v>
      </c>
      <c r="CK48">
        <f>SUMIF(ConfirmedRaw!$B:$B,$B48,ConfirmedRaw!CM:CM)</f>
        <v>5878</v>
      </c>
      <c r="CL48">
        <f>SUMIF(ConfirmedRaw!$B:$B,$B48,ConfirmedRaw!CN:CN)</f>
        <v>6087</v>
      </c>
      <c r="CM48">
        <f>SUMIF(ConfirmedRaw!$B:$B,$B48,ConfirmedRaw!CO:CO)</f>
        <v>6259</v>
      </c>
      <c r="CN48">
        <f>SUMIF(ConfirmedRaw!$B:$B,$B48,ConfirmedRaw!CP:CP)</f>
        <v>6459</v>
      </c>
      <c r="CO48">
        <f>SUMIF(ConfirmedRaw!$B:$B,$B48,ConfirmedRaw!CQ:CQ)</f>
        <v>6599</v>
      </c>
      <c r="CP48">
        <f>SUMIF(ConfirmedRaw!$B:$B,$B48,ConfirmedRaw!CR:CR)</f>
        <v>6710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363</v>
      </c>
      <c r="BZ49">
        <f>SUMIF(ConfirmedRaw!$B:$B,$B49,ConfirmedRaw!CB:CB)</f>
        <v>373</v>
      </c>
      <c r="CA49">
        <f>SUMIF(ConfirmedRaw!$B:$B,$B49,ConfirmedRaw!CC:CC)</f>
        <v>376</v>
      </c>
      <c r="CB49">
        <f>SUMIF(ConfirmedRaw!$B:$B,$B49,ConfirmedRaw!CD:CD)</f>
        <v>379</v>
      </c>
      <c r="CC49">
        <f>SUMIF(ConfirmedRaw!$B:$B,$B49,ConfirmedRaw!CE:CE)</f>
        <v>380</v>
      </c>
      <c r="CD49">
        <f>SUMIF(ConfirmedRaw!$B:$B,$B49,ConfirmedRaw!CF:CF)</f>
        <v>382</v>
      </c>
      <c r="CE49">
        <f>SUMIF(ConfirmedRaw!$B:$B,$B49,ConfirmedRaw!CG:CG)</f>
        <v>385</v>
      </c>
      <c r="CF49">
        <f>SUMIF(ConfirmedRaw!$B:$B,$B49,ConfirmedRaw!CH:CH)</f>
        <v>388</v>
      </c>
      <c r="CG49">
        <f>SUMIF(ConfirmedRaw!$B:$B,$B49,ConfirmedRaw!CI:CI)</f>
        <v>393</v>
      </c>
      <c r="CH49">
        <f>SUMIF(ConfirmedRaw!$B:$B,$B49,ConfirmedRaw!CJ:CJ)</f>
        <v>393</v>
      </c>
      <c r="CI49">
        <f>SUMIF(ConfirmedRaw!$B:$B,$B49,ConfirmedRaw!CK:CK)</f>
        <v>395</v>
      </c>
      <c r="CJ49">
        <f>SUMIF(ConfirmedRaw!$B:$B,$B49,ConfirmedRaw!CL:CL)</f>
        <v>395</v>
      </c>
      <c r="CK49">
        <f>SUMIF(ConfirmedRaw!$B:$B,$B49,ConfirmedRaw!CM:CM)</f>
        <v>395</v>
      </c>
      <c r="CL49">
        <f>SUMIF(ConfirmedRaw!$B:$B,$B49,ConfirmedRaw!CN:CN)</f>
        <v>398</v>
      </c>
      <c r="CM49">
        <f>SUMIF(ConfirmedRaw!$B:$B,$B49,ConfirmedRaw!CO:CO)</f>
        <v>420</v>
      </c>
      <c r="CN49">
        <f>SUMIF(ConfirmedRaw!$B:$B,$B49,ConfirmedRaw!CP:CP)</f>
        <v>422</v>
      </c>
      <c r="CO49">
        <f>SUMIF(ConfirmedRaw!$B:$B,$B49,ConfirmedRaw!CQ:CQ)</f>
        <v>425</v>
      </c>
      <c r="CP49">
        <f>SUMIF(ConfirmedRaw!$B:$B,$B49,ConfirmedRaw!CR:CR)</f>
        <v>426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241</v>
      </c>
      <c r="BZ50">
        <f>SUMIF(ConfirmedRaw!$B:$B,$B50,ConfirmedRaw!CB:CB)</f>
        <v>245</v>
      </c>
      <c r="CA50">
        <f>SUMIF(ConfirmedRaw!$B:$B,$B50,ConfirmedRaw!CC:CC)</f>
        <v>249</v>
      </c>
      <c r="CB50">
        <f>SUMIF(ConfirmedRaw!$B:$B,$B50,ConfirmedRaw!CD:CD)</f>
        <v>251</v>
      </c>
      <c r="CC50">
        <f>SUMIF(ConfirmedRaw!$B:$B,$B50,ConfirmedRaw!CE:CE)</f>
        <v>255</v>
      </c>
      <c r="CD50">
        <f>SUMIF(ConfirmedRaw!$B:$B,$B50,ConfirmedRaw!CF:CF)</f>
        <v>257</v>
      </c>
      <c r="CE50">
        <f>SUMIF(ConfirmedRaw!$B:$B,$B50,ConfirmedRaw!CG:CG)</f>
        <v>258</v>
      </c>
      <c r="CF50">
        <f>SUMIF(ConfirmedRaw!$B:$B,$B50,ConfirmedRaw!CH:CH)</f>
        <v>262</v>
      </c>
      <c r="CG50">
        <f>SUMIF(ConfirmedRaw!$B:$B,$B50,ConfirmedRaw!CI:CI)</f>
        <v>265</v>
      </c>
      <c r="CH50">
        <f>SUMIF(ConfirmedRaw!$B:$B,$B50,ConfirmedRaw!CJ:CJ)</f>
        <v>266</v>
      </c>
      <c r="CI50">
        <f>SUMIF(ConfirmedRaw!$B:$B,$B50,ConfirmedRaw!CK:CK)</f>
        <v>267</v>
      </c>
      <c r="CJ50">
        <f>SUMIF(ConfirmedRaw!$B:$B,$B50,ConfirmedRaw!CL:CL)</f>
        <v>268</v>
      </c>
      <c r="CK50">
        <f>SUMIF(ConfirmedRaw!$B:$B,$B50,ConfirmedRaw!CM:CM)</f>
        <v>268</v>
      </c>
      <c r="CL50">
        <f>SUMIF(ConfirmedRaw!$B:$B,$B50,ConfirmedRaw!CN:CN)</f>
        <v>268</v>
      </c>
      <c r="CM50">
        <f>SUMIF(ConfirmedRaw!$B:$B,$B50,ConfirmedRaw!CO:CO)</f>
        <v>268</v>
      </c>
      <c r="CN50">
        <f>SUMIF(ConfirmedRaw!$B:$B,$B50,ConfirmedRaw!CP:CP)</f>
        <v>268</v>
      </c>
      <c r="CO50">
        <f>SUMIF(ConfirmedRaw!$B:$B,$B50,ConfirmedRaw!CQ:CQ)</f>
        <v>268</v>
      </c>
      <c r="CP50">
        <f>SUMIF(ConfirmedRaw!$B:$B,$B50,ConfirmedRaw!CR:CR)</f>
        <v>268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5389</v>
      </c>
      <c r="BZ51">
        <f>SUMIF(ConfirmedRaw!$B:$B,$B51,ConfirmedRaw!CB:CB)</f>
        <v>6343</v>
      </c>
      <c r="CA51">
        <f>SUMIF(ConfirmedRaw!$B:$B,$B51,ConfirmedRaw!CC:CC)</f>
        <v>7497</v>
      </c>
      <c r="CB51">
        <f>SUMIF(ConfirmedRaw!$B:$B,$B51,ConfirmedRaw!CD:CD)</f>
        <v>8672</v>
      </c>
      <c r="CC51">
        <f>SUMIF(ConfirmedRaw!$B:$B,$B51,ConfirmedRaw!CE:CE)</f>
        <v>10131</v>
      </c>
      <c r="CD51">
        <f>SUMIF(ConfirmedRaw!$B:$B,$B51,ConfirmedRaw!CF:CF)</f>
        <v>11917</v>
      </c>
      <c r="CE51">
        <f>SUMIF(ConfirmedRaw!$B:$B,$B51,ConfirmedRaw!CG:CG)</f>
        <v>13584</v>
      </c>
      <c r="CF51">
        <f>SUMIF(ConfirmedRaw!$B:$B,$B51,ConfirmedRaw!CH:CH)</f>
        <v>15770</v>
      </c>
      <c r="CG51">
        <f>SUMIF(ConfirmedRaw!$B:$B,$B51,ConfirmedRaw!CI:CI)</f>
        <v>18328</v>
      </c>
      <c r="CH51">
        <f>SUMIF(ConfirmedRaw!$B:$B,$B51,ConfirmedRaw!CJ:CJ)</f>
        <v>21102</v>
      </c>
      <c r="CI51">
        <f>SUMIF(ConfirmedRaw!$B:$B,$B51,ConfirmedRaw!CK:CK)</f>
        <v>24490</v>
      </c>
      <c r="CJ51">
        <f>SUMIF(ConfirmedRaw!$B:$B,$B51,ConfirmedRaw!CL:CL)</f>
        <v>27938</v>
      </c>
      <c r="CK51">
        <f>SUMIF(ConfirmedRaw!$B:$B,$B51,ConfirmedRaw!CM:CM)</f>
        <v>32008</v>
      </c>
      <c r="CL51">
        <f>SUMIF(ConfirmedRaw!$B:$B,$B51,ConfirmedRaw!CN:CN)</f>
        <v>36793</v>
      </c>
      <c r="CM51">
        <f>SUMIF(ConfirmedRaw!$B:$B,$B51,ConfirmedRaw!CO:CO)</f>
        <v>42853</v>
      </c>
      <c r="CN51">
        <f>SUMIF(ConfirmedRaw!$B:$B,$B51,ConfirmedRaw!CP:CP)</f>
        <v>47121</v>
      </c>
      <c r="CO51">
        <f>SUMIF(ConfirmedRaw!$B:$B,$B51,ConfirmedRaw!CQ:CQ)</f>
        <v>52763</v>
      </c>
      <c r="CP51">
        <f>SUMIF(ConfirmedRaw!$B:$B,$B51,ConfirmedRaw!CR:CR)</f>
        <v>57999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4471</v>
      </c>
      <c r="BZ52">
        <f>SUMIF(ConfirmedRaw!$B:$B,$B52,ConfirmedRaw!CB:CB)</f>
        <v>4815</v>
      </c>
      <c r="CA52">
        <f>SUMIF(ConfirmedRaw!$B:$B,$B52,ConfirmedRaw!CC:CC)</f>
        <v>5116</v>
      </c>
      <c r="CB52">
        <f>SUMIF(ConfirmedRaw!$B:$B,$B52,ConfirmedRaw!CD:CD)</f>
        <v>5546</v>
      </c>
      <c r="CC52">
        <f>SUMIF(ConfirmedRaw!$B:$B,$B52,ConfirmedRaw!CE:CE)</f>
        <v>5972</v>
      </c>
      <c r="CD52">
        <f>SUMIF(ConfirmedRaw!$B:$B,$B52,ConfirmedRaw!CF:CF)</f>
        <v>6501</v>
      </c>
      <c r="CE52">
        <f>SUMIF(ConfirmedRaw!$B:$B,$B52,ConfirmedRaw!CG:CG)</f>
        <v>6927</v>
      </c>
      <c r="CF52">
        <f>SUMIF(ConfirmedRaw!$B:$B,$B52,ConfirmedRaw!CH:CH)</f>
        <v>7213</v>
      </c>
      <c r="CG52">
        <f>SUMIF(ConfirmedRaw!$B:$B,$B52,ConfirmedRaw!CI:CI)</f>
        <v>7525</v>
      </c>
      <c r="CH52">
        <f>SUMIF(ConfirmedRaw!$B:$B,$B52,ConfirmedRaw!CJ:CJ)</f>
        <v>7917</v>
      </c>
      <c r="CI52">
        <f>SUMIF(ConfirmedRaw!$B:$B,$B52,ConfirmedRaw!CK:CK)</f>
        <v>8273</v>
      </c>
      <c r="CJ52">
        <f>SUMIF(ConfirmedRaw!$B:$B,$B52,ConfirmedRaw!CL:CL)</f>
        <v>8807</v>
      </c>
      <c r="CK52">
        <f>SUMIF(ConfirmedRaw!$B:$B,$B52,ConfirmedRaw!CM:CM)</f>
        <v>9252</v>
      </c>
      <c r="CL52">
        <f>SUMIF(ConfirmedRaw!$B:$B,$B52,ConfirmedRaw!CN:CN)</f>
        <v>9730</v>
      </c>
      <c r="CM52">
        <f>SUMIF(ConfirmedRaw!$B:$B,$B52,ConfirmedRaw!CO:CO)</f>
        <v>10088</v>
      </c>
      <c r="CN52">
        <f>SUMIF(ConfirmedRaw!$B:$B,$B52,ConfirmedRaw!CP:CP)</f>
        <v>10507</v>
      </c>
      <c r="CO52">
        <f>SUMIF(ConfirmedRaw!$B:$B,$B52,ConfirmedRaw!CQ:CQ)</f>
        <v>10832</v>
      </c>
      <c r="CP52">
        <f>SUMIF(ConfirmedRaw!$B:$B,$B52,ConfirmedRaw!CR:CR)</f>
        <v>11296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135</v>
      </c>
      <c r="BZ53">
        <f>SUMIF(ConfirmedRaw!$B:$B,$B53,ConfirmedRaw!CB:CB)</f>
        <v>135</v>
      </c>
      <c r="CA53">
        <f>SUMIF(ConfirmedRaw!$B:$B,$B53,ConfirmedRaw!CC:CC)</f>
        <v>135</v>
      </c>
      <c r="CB53">
        <f>SUMIF(ConfirmedRaw!$B:$B,$B53,ConfirmedRaw!CD:CD)</f>
        <v>135</v>
      </c>
      <c r="CC53">
        <f>SUMIF(ConfirmedRaw!$B:$B,$B53,ConfirmedRaw!CE:CE)</f>
        <v>135</v>
      </c>
      <c r="CD53">
        <f>SUMIF(ConfirmedRaw!$B:$B,$B53,ConfirmedRaw!CF:CF)</f>
        <v>136</v>
      </c>
      <c r="CE53">
        <f>SUMIF(ConfirmedRaw!$B:$B,$B53,ConfirmedRaw!CG:CG)</f>
        <v>136</v>
      </c>
      <c r="CF53">
        <f>SUMIF(ConfirmedRaw!$B:$B,$B53,ConfirmedRaw!CH:CH)</f>
        <v>136</v>
      </c>
      <c r="CG53">
        <f>SUMIF(ConfirmedRaw!$B:$B,$B53,ConfirmedRaw!CI:CI)</f>
        <v>136</v>
      </c>
      <c r="CH53">
        <f>SUMIF(ConfirmedRaw!$B:$B,$B53,ConfirmedRaw!CJ:CJ)</f>
        <v>136</v>
      </c>
      <c r="CI53">
        <f>SUMIF(ConfirmedRaw!$B:$B,$B53,ConfirmedRaw!CK:CK)</f>
        <v>136</v>
      </c>
      <c r="CJ53">
        <f>SUMIF(ConfirmedRaw!$B:$B,$B53,ConfirmedRaw!CL:CL)</f>
        <v>136</v>
      </c>
      <c r="CK53">
        <f>SUMIF(ConfirmedRaw!$B:$B,$B53,ConfirmedRaw!CM:CM)</f>
        <v>136</v>
      </c>
      <c r="CL53">
        <f>SUMIF(ConfirmedRaw!$B:$B,$B53,ConfirmedRaw!CN:CN)</f>
        <v>137</v>
      </c>
      <c r="CM53">
        <f>SUMIF(ConfirmedRaw!$B:$B,$B53,ConfirmedRaw!CO:CO)</f>
        <v>138</v>
      </c>
      <c r="CN53">
        <f>SUMIF(ConfirmedRaw!$B:$B,$B53,ConfirmedRaw!CP:CP)</f>
        <v>138</v>
      </c>
      <c r="CO53">
        <f>SUMIF(ConfirmedRaw!$B:$B,$B53,ConfirmedRaw!CQ:CQ)</f>
        <v>138</v>
      </c>
      <c r="CP53">
        <f>SUMIF(ConfirmedRaw!$B:$B,$B53,ConfirmedRaw!CR:CR)</f>
        <v>138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1908</v>
      </c>
      <c r="BZ54">
        <f>SUMIF(ConfirmedRaw!$B:$B,$B54,ConfirmedRaw!CB:CB)</f>
        <v>2200</v>
      </c>
      <c r="CA54">
        <f>SUMIF(ConfirmedRaw!$B:$B,$B54,ConfirmedRaw!CC:CC)</f>
        <v>2447</v>
      </c>
      <c r="CB54">
        <f>SUMIF(ConfirmedRaw!$B:$B,$B54,ConfirmedRaw!CD:CD)</f>
        <v>2666</v>
      </c>
      <c r="CC54">
        <f>SUMIF(ConfirmedRaw!$B:$B,$B54,ConfirmedRaw!CE:CE)</f>
        <v>2867</v>
      </c>
      <c r="CD54">
        <f>SUMIF(ConfirmedRaw!$B:$B,$B54,ConfirmedRaw!CF:CF)</f>
        <v>3105</v>
      </c>
      <c r="CE54">
        <f>SUMIF(ConfirmedRaw!$B:$B,$B54,ConfirmedRaw!CG:CG)</f>
        <v>3380</v>
      </c>
      <c r="CF54">
        <f>SUMIF(ConfirmedRaw!$B:$B,$B54,ConfirmedRaw!CH:CH)</f>
        <v>3630</v>
      </c>
      <c r="CG54">
        <f>SUMIF(ConfirmedRaw!$B:$B,$B54,ConfirmedRaw!CI:CI)</f>
        <v>4054</v>
      </c>
      <c r="CH54">
        <f>SUMIF(ConfirmedRaw!$B:$B,$B54,ConfirmedRaw!CJ:CJ)</f>
        <v>4465</v>
      </c>
      <c r="CI54">
        <f>SUMIF(ConfirmedRaw!$B:$B,$B54,ConfirmedRaw!CK:CK)</f>
        <v>4873</v>
      </c>
      <c r="CJ54">
        <f>SUMIF(ConfirmedRaw!$B:$B,$B54,ConfirmedRaw!CL:CL)</f>
        <v>5318</v>
      </c>
      <c r="CK54">
        <f>SUMIF(ConfirmedRaw!$B:$B,$B54,ConfirmedRaw!CM:CM)</f>
        <v>5690</v>
      </c>
      <c r="CL54">
        <f>SUMIF(ConfirmedRaw!$B:$B,$B54,ConfirmedRaw!CN:CN)</f>
        <v>5994</v>
      </c>
      <c r="CM54">
        <f>SUMIF(ConfirmedRaw!$B:$B,$B54,ConfirmedRaw!CO:CO)</f>
        <v>6318</v>
      </c>
      <c r="CN54">
        <f>SUMIF(ConfirmedRaw!$B:$B,$B54,ConfirmedRaw!CP:CP)</f>
        <v>6630</v>
      </c>
      <c r="CO54">
        <f>SUMIF(ConfirmedRaw!$B:$B,$B54,ConfirmedRaw!CQ:CQ)</f>
        <v>6630</v>
      </c>
      <c r="CP54">
        <f>SUMIF(ConfirmedRaw!$B:$B,$B54,ConfirmedRaw!CR:CR)</f>
        <v>6630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2804</v>
      </c>
      <c r="BZ55">
        <f>SUMIF(ConfirmedRaw!$B:$B,$B55,ConfirmedRaw!CB:CB)</f>
        <v>2843</v>
      </c>
      <c r="CA55">
        <f>SUMIF(ConfirmedRaw!$B:$B,$B55,ConfirmedRaw!CC:CC)</f>
        <v>2970</v>
      </c>
      <c r="CB55">
        <f>SUMIF(ConfirmedRaw!$B:$B,$B55,ConfirmedRaw!CD:CD)</f>
        <v>3034</v>
      </c>
      <c r="CC55">
        <f>SUMIF(ConfirmedRaw!$B:$B,$B55,ConfirmedRaw!CE:CE)</f>
        <v>3115</v>
      </c>
      <c r="CD55">
        <f>SUMIF(ConfirmedRaw!$B:$B,$B55,ConfirmedRaw!CF:CF)</f>
        <v>3223</v>
      </c>
      <c r="CE55">
        <f>SUMIF(ConfirmedRaw!$B:$B,$B55,ConfirmedRaw!CG:CG)</f>
        <v>3270</v>
      </c>
      <c r="CF55">
        <f>SUMIF(ConfirmedRaw!$B:$B,$B55,ConfirmedRaw!CH:CH)</f>
        <v>3281</v>
      </c>
      <c r="CG55">
        <f>SUMIF(ConfirmedRaw!$B:$B,$B55,ConfirmedRaw!CI:CI)</f>
        <v>3292</v>
      </c>
      <c r="CH55">
        <f>SUMIF(ConfirmedRaw!$B:$B,$B55,ConfirmedRaw!CJ:CJ)</f>
        <v>3307</v>
      </c>
      <c r="CI55">
        <f>SUMIF(ConfirmedRaw!$B:$B,$B55,ConfirmedRaw!CK:CK)</f>
        <v>3373</v>
      </c>
      <c r="CJ55">
        <f>SUMIF(ConfirmedRaw!$B:$B,$B55,ConfirmedRaw!CL:CL)</f>
        <v>3444</v>
      </c>
      <c r="CK55">
        <f>SUMIF(ConfirmedRaw!$B:$B,$B55,ConfirmedRaw!CM:CM)</f>
        <v>3480</v>
      </c>
      <c r="CL55">
        <f>SUMIF(ConfirmedRaw!$B:$B,$B55,ConfirmedRaw!CN:CN)</f>
        <v>3537</v>
      </c>
      <c r="CM55">
        <f>SUMIF(ConfirmedRaw!$B:$B,$B55,ConfirmedRaw!CO:CO)</f>
        <v>3550</v>
      </c>
      <c r="CN55">
        <f>SUMIF(ConfirmedRaw!$B:$B,$B55,ConfirmedRaw!CP:CP)</f>
        <v>3558</v>
      </c>
      <c r="CO55">
        <f>SUMIF(ConfirmedRaw!$B:$B,$B55,ConfirmedRaw!CQ:CQ)</f>
        <v>3618</v>
      </c>
      <c r="CP55">
        <f>SUMIF(ConfirmedRaw!$B:$B,$B55,ConfirmedRaw!CR:CR)</f>
        <v>3654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361</v>
      </c>
      <c r="BZ56">
        <f>SUMIF(ConfirmedRaw!$B:$B,$B56,ConfirmedRaw!CB:CB)</f>
        <v>377</v>
      </c>
      <c r="CA56">
        <f>SUMIF(ConfirmedRaw!$B:$B,$B56,ConfirmedRaw!CC:CC)</f>
        <v>383</v>
      </c>
      <c r="CB56">
        <f>SUMIF(ConfirmedRaw!$B:$B,$B56,ConfirmedRaw!CD:CD)</f>
        <v>400</v>
      </c>
      <c r="CC56">
        <f>SUMIF(ConfirmedRaw!$B:$B,$B56,ConfirmedRaw!CE:CE)</f>
        <v>409</v>
      </c>
      <c r="CD56">
        <f>SUMIF(ConfirmedRaw!$B:$B,$B56,ConfirmedRaw!CF:CF)</f>
        <v>416</v>
      </c>
      <c r="CE56">
        <f>SUMIF(ConfirmedRaw!$B:$B,$B56,ConfirmedRaw!CG:CG)</f>
        <v>433</v>
      </c>
      <c r="CF56">
        <f>SUMIF(ConfirmedRaw!$B:$B,$B56,ConfirmedRaw!CH:CH)</f>
        <v>446</v>
      </c>
      <c r="CG56">
        <f>SUMIF(ConfirmedRaw!$B:$B,$B56,ConfirmedRaw!CI:CI)</f>
        <v>467</v>
      </c>
      <c r="CH56">
        <f>SUMIF(ConfirmedRaw!$B:$B,$B56,ConfirmedRaw!CJ:CJ)</f>
        <v>475</v>
      </c>
      <c r="CI56">
        <f>SUMIF(ConfirmedRaw!$B:$B,$B56,ConfirmedRaw!CK:CK)</f>
        <v>494</v>
      </c>
      <c r="CJ56">
        <f>SUMIF(ConfirmedRaw!$B:$B,$B56,ConfirmedRaw!CL:CL)</f>
        <v>518</v>
      </c>
      <c r="CK56">
        <f>SUMIF(ConfirmedRaw!$B:$B,$B56,ConfirmedRaw!CM:CM)</f>
        <v>539</v>
      </c>
      <c r="CL56">
        <f>SUMIF(ConfirmedRaw!$B:$B,$B56,ConfirmedRaw!CN:CN)</f>
        <v>548</v>
      </c>
      <c r="CM56">
        <f>SUMIF(ConfirmedRaw!$B:$B,$B56,ConfirmedRaw!CO:CO)</f>
        <v>562</v>
      </c>
      <c r="CN56">
        <f>SUMIF(ConfirmedRaw!$B:$B,$B56,ConfirmedRaw!CP:CP)</f>
        <v>584</v>
      </c>
      <c r="CO56">
        <f>SUMIF(ConfirmedRaw!$B:$B,$B56,ConfirmedRaw!CQ:CQ)</f>
        <v>609</v>
      </c>
      <c r="CP56">
        <f>SUMIF(ConfirmedRaw!$B:$B,$B56,ConfirmedRaw!CR:CR)</f>
        <v>634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1182</v>
      </c>
      <c r="BZ57">
        <f>SUMIF(ConfirmedRaw!$B:$B,$B57,ConfirmedRaw!CB:CB)</f>
        <v>1222</v>
      </c>
      <c r="CA57">
        <f>SUMIF(ConfirmedRaw!$B:$B,$B57,ConfirmedRaw!CC:CC)</f>
        <v>1282</v>
      </c>
      <c r="CB57">
        <f>SUMIF(ConfirmedRaw!$B:$B,$B57,ConfirmedRaw!CD:CD)</f>
        <v>1343</v>
      </c>
      <c r="CC57">
        <f>SUMIF(ConfirmedRaw!$B:$B,$B57,ConfirmedRaw!CE:CE)</f>
        <v>1407</v>
      </c>
      <c r="CD57">
        <f>SUMIF(ConfirmedRaw!$B:$B,$B57,ConfirmedRaw!CF:CF)</f>
        <v>1495</v>
      </c>
      <c r="CE57">
        <f>SUMIF(ConfirmedRaw!$B:$B,$B57,ConfirmedRaw!CG:CG)</f>
        <v>1534</v>
      </c>
      <c r="CF57">
        <f>SUMIF(ConfirmedRaw!$B:$B,$B57,ConfirmedRaw!CH:CH)</f>
        <v>1600</v>
      </c>
      <c r="CG57">
        <f>SUMIF(ConfirmedRaw!$B:$B,$B57,ConfirmedRaw!CI:CI)</f>
        <v>1650</v>
      </c>
      <c r="CH57">
        <f>SUMIF(ConfirmedRaw!$B:$B,$B57,ConfirmedRaw!CJ:CJ)</f>
        <v>1704</v>
      </c>
      <c r="CI57">
        <f>SUMIF(ConfirmedRaw!$B:$B,$B57,ConfirmedRaw!CK:CK)</f>
        <v>1741</v>
      </c>
      <c r="CJ57">
        <f>SUMIF(ConfirmedRaw!$B:$B,$B57,ConfirmedRaw!CL:CL)</f>
        <v>1791</v>
      </c>
      <c r="CK57">
        <f>SUMIF(ConfirmedRaw!$B:$B,$B57,ConfirmedRaw!CM:CM)</f>
        <v>1814</v>
      </c>
      <c r="CL57">
        <f>SUMIF(ConfirmedRaw!$B:$B,$B57,ConfirmedRaw!CN:CN)</f>
        <v>1832</v>
      </c>
      <c r="CM57">
        <f>SUMIF(ConfirmedRaw!$B:$B,$B57,ConfirmedRaw!CO:CO)</f>
        <v>1871</v>
      </c>
      <c r="CN57">
        <f>SUMIF(ConfirmedRaw!$B:$B,$B57,ConfirmedRaw!CP:CP)</f>
        <v>1881</v>
      </c>
      <c r="CO57">
        <f>SUMIF(ConfirmedRaw!$B:$B,$B57,ConfirmedRaw!CQ:CQ)</f>
        <v>1908</v>
      </c>
      <c r="CP57">
        <f>SUMIF(ConfirmedRaw!$B:$B,$B57,ConfirmedRaw!CR:CR)</f>
        <v>1950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485</v>
      </c>
      <c r="BZ58">
        <f>SUMIF(ConfirmedRaw!$B:$B,$B58,ConfirmedRaw!CB:CB)</f>
        <v>534</v>
      </c>
      <c r="CA58">
        <f>SUMIF(ConfirmedRaw!$B:$B,$B58,ConfirmedRaw!CC:CC)</f>
        <v>581</v>
      </c>
      <c r="CB58">
        <f>SUMIF(ConfirmedRaw!$B:$B,$B58,ConfirmedRaw!CD:CD)</f>
        <v>682</v>
      </c>
      <c r="CC58">
        <f>SUMIF(ConfirmedRaw!$B:$B,$B58,ConfirmedRaw!CE:CE)</f>
        <v>701</v>
      </c>
      <c r="CD58">
        <f>SUMIF(ConfirmedRaw!$B:$B,$B58,ConfirmedRaw!CF:CF)</f>
        <v>715</v>
      </c>
      <c r="CE58">
        <f>SUMIF(ConfirmedRaw!$B:$B,$B58,ConfirmedRaw!CG:CG)</f>
        <v>728</v>
      </c>
      <c r="CF58">
        <f>SUMIF(ConfirmedRaw!$B:$B,$B58,ConfirmedRaw!CH:CH)</f>
        <v>742</v>
      </c>
      <c r="CG58">
        <f>SUMIF(ConfirmedRaw!$B:$B,$B58,ConfirmedRaw!CI:CI)</f>
        <v>769</v>
      </c>
      <c r="CH58">
        <f>SUMIF(ConfirmedRaw!$B:$B,$B58,ConfirmedRaw!CJ:CJ)</f>
        <v>835</v>
      </c>
      <c r="CI58">
        <f>SUMIF(ConfirmedRaw!$B:$B,$B58,ConfirmedRaw!CK:CK)</f>
        <v>863</v>
      </c>
      <c r="CJ58">
        <f>SUMIF(ConfirmedRaw!$B:$B,$B58,ConfirmedRaw!CL:CL)</f>
        <v>977</v>
      </c>
      <c r="CK58">
        <f>SUMIF(ConfirmedRaw!$B:$B,$B58,ConfirmedRaw!CM:CM)</f>
        <v>1049</v>
      </c>
      <c r="CL58">
        <f>SUMIF(ConfirmedRaw!$B:$B,$B58,ConfirmedRaw!CN:CN)</f>
        <v>1089</v>
      </c>
      <c r="CM58">
        <f>SUMIF(ConfirmedRaw!$B:$B,$B58,ConfirmedRaw!CO:CO)</f>
        <v>1161</v>
      </c>
      <c r="CN58">
        <f>SUMIF(ConfirmedRaw!$B:$B,$B58,ConfirmedRaw!CP:CP)</f>
        <v>1173</v>
      </c>
      <c r="CO58">
        <f>SUMIF(ConfirmedRaw!$B:$B,$B58,ConfirmedRaw!CQ:CQ)</f>
        <v>1199</v>
      </c>
      <c r="CP58">
        <f>SUMIF(ConfirmedRaw!$B:$B,$B58,ConfirmedRaw!CR:CR)</f>
        <v>1244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1451</v>
      </c>
      <c r="BZ59">
        <f>SUMIF(ConfirmedRaw!$B:$B,$B59,ConfirmedRaw!CB:CB)</f>
        <v>1554</v>
      </c>
      <c r="CA59">
        <f>SUMIF(ConfirmedRaw!$B:$B,$B59,ConfirmedRaw!CC:CC)</f>
        <v>1628</v>
      </c>
      <c r="CB59">
        <f>SUMIF(ConfirmedRaw!$B:$B,$B59,ConfirmedRaw!CD:CD)</f>
        <v>1715</v>
      </c>
      <c r="CC59">
        <f>SUMIF(ConfirmedRaw!$B:$B,$B59,ConfirmedRaw!CE:CE)</f>
        <v>1795</v>
      </c>
      <c r="CD59">
        <f>SUMIF(ConfirmedRaw!$B:$B,$B59,ConfirmedRaw!CF:CF)</f>
        <v>1975</v>
      </c>
      <c r="CE59">
        <f>SUMIF(ConfirmedRaw!$B:$B,$B59,ConfirmedRaw!CG:CG)</f>
        <v>1975</v>
      </c>
      <c r="CF59">
        <f>SUMIF(ConfirmedRaw!$B:$B,$B59,ConfirmedRaw!CH:CH)</f>
        <v>2142</v>
      </c>
      <c r="CG59">
        <f>SUMIF(ConfirmedRaw!$B:$B,$B59,ConfirmedRaw!CI:CI)</f>
        <v>2208</v>
      </c>
      <c r="CH59">
        <f>SUMIF(ConfirmedRaw!$B:$B,$B59,ConfirmedRaw!CJ:CJ)</f>
        <v>2277</v>
      </c>
      <c r="CI59">
        <f>SUMIF(ConfirmedRaw!$B:$B,$B59,ConfirmedRaw!CK:CK)</f>
        <v>2443</v>
      </c>
      <c r="CJ59">
        <f>SUMIF(ConfirmedRaw!$B:$B,$B59,ConfirmedRaw!CL:CL)</f>
        <v>2571</v>
      </c>
      <c r="CK59">
        <f>SUMIF(ConfirmedRaw!$B:$B,$B59,ConfirmedRaw!CM:CM)</f>
        <v>2669</v>
      </c>
      <c r="CL59">
        <f>SUMIF(ConfirmedRaw!$B:$B,$B59,ConfirmedRaw!CN:CN)</f>
        <v>2758</v>
      </c>
      <c r="CM59">
        <f>SUMIF(ConfirmedRaw!$B:$B,$B59,ConfirmedRaw!CO:CO)</f>
        <v>2839</v>
      </c>
      <c r="CN59">
        <f>SUMIF(ConfirmedRaw!$B:$B,$B59,ConfirmedRaw!CP:CP)</f>
        <v>2941</v>
      </c>
      <c r="CO59">
        <f>SUMIF(ConfirmedRaw!$B:$B,$B59,ConfirmedRaw!CQ:CQ)</f>
        <v>3031</v>
      </c>
      <c r="CP59">
        <f>SUMIF(ConfirmedRaw!$B:$B,$B59,ConfirmedRaw!CR:CR)</f>
        <v>3144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3157</v>
      </c>
      <c r="BZ60">
        <f>SUMIF(ConfirmedRaw!$B:$B,$B60,ConfirmedRaw!CB:CB)</f>
        <v>3766</v>
      </c>
      <c r="CA60">
        <f>SUMIF(ConfirmedRaw!$B:$B,$B60,ConfirmedRaw!CC:CC)</f>
        <v>4035</v>
      </c>
      <c r="CB60">
        <f>SUMIF(ConfirmedRaw!$B:$B,$B60,ConfirmedRaw!CD:CD)</f>
        <v>4263</v>
      </c>
      <c r="CC60">
        <f>SUMIF(ConfirmedRaw!$B:$B,$B60,ConfirmedRaw!CE:CE)</f>
        <v>4489</v>
      </c>
      <c r="CD60">
        <f>SUMIF(ConfirmedRaw!$B:$B,$B60,ConfirmedRaw!CF:CF)</f>
        <v>4695</v>
      </c>
      <c r="CE60">
        <f>SUMIF(ConfirmedRaw!$B:$B,$B60,ConfirmedRaw!CG:CG)</f>
        <v>5011</v>
      </c>
      <c r="CF60">
        <f>SUMIF(ConfirmedRaw!$B:$B,$B60,ConfirmedRaw!CH:CH)</f>
        <v>5230</v>
      </c>
      <c r="CG60">
        <f>SUMIF(ConfirmedRaw!$B:$B,$B60,ConfirmedRaw!CI:CI)</f>
        <v>5496</v>
      </c>
      <c r="CH60">
        <f>SUMIF(ConfirmedRaw!$B:$B,$B60,ConfirmedRaw!CJ:CJ)</f>
        <v>5837</v>
      </c>
      <c r="CI60">
        <f>SUMIF(ConfirmedRaw!$B:$B,$B60,ConfirmedRaw!CK:CK)</f>
        <v>6383</v>
      </c>
      <c r="CJ60">
        <f>SUMIF(ConfirmedRaw!$B:$B,$B60,ConfirmedRaw!CL:CL)</f>
        <v>6919</v>
      </c>
      <c r="CK60">
        <f>SUMIF(ConfirmedRaw!$B:$B,$B60,ConfirmedRaw!CM:CM)</f>
        <v>7025</v>
      </c>
      <c r="CL60">
        <f>SUMIF(ConfirmedRaw!$B:$B,$B60,ConfirmedRaw!CN:CN)</f>
        <v>7638</v>
      </c>
      <c r="CM60">
        <f>SUMIF(ConfirmedRaw!$B:$B,$B60,ConfirmedRaw!CO:CO)</f>
        <v>8348</v>
      </c>
      <c r="CN60">
        <f>SUMIF(ConfirmedRaw!$B:$B,$B60,ConfirmedRaw!CP:CP)</f>
        <v>8418</v>
      </c>
      <c r="CO60">
        <f>SUMIF(ConfirmedRaw!$B:$B,$B60,ConfirmedRaw!CQ:CQ)</f>
        <v>9565</v>
      </c>
      <c r="CP60">
        <f>SUMIF(ConfirmedRaw!$B:$B,$B60,ConfirmedRaw!CR:CR)</f>
        <v>10076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2281</v>
      </c>
      <c r="BZ61">
        <f>SUMIF(ConfirmedRaw!$B:$B,$B61,ConfirmedRaw!CB:CB)</f>
        <v>2561</v>
      </c>
      <c r="CA61">
        <f>SUMIF(ConfirmedRaw!$B:$B,$B61,ConfirmedRaw!CC:CC)</f>
        <v>2954</v>
      </c>
      <c r="CB61">
        <f>SUMIF(ConfirmedRaw!$B:$B,$B61,ConfirmedRaw!CD:CD)</f>
        <v>4342</v>
      </c>
      <c r="CC61">
        <f>SUMIF(ConfirmedRaw!$B:$B,$B61,ConfirmedRaw!CE:CE)</f>
        <v>5256</v>
      </c>
      <c r="CD61">
        <f>SUMIF(ConfirmedRaw!$B:$B,$B61,ConfirmedRaw!CF:CF)</f>
        <v>5897</v>
      </c>
      <c r="CE61">
        <f>SUMIF(ConfirmedRaw!$B:$B,$B61,ConfirmedRaw!CG:CG)</f>
        <v>6848</v>
      </c>
      <c r="CF61">
        <f>SUMIF(ConfirmedRaw!$B:$B,$B61,ConfirmedRaw!CH:CH)</f>
        <v>7519</v>
      </c>
      <c r="CG61">
        <f>SUMIF(ConfirmedRaw!$B:$B,$B61,ConfirmedRaw!CI:CI)</f>
        <v>9784</v>
      </c>
      <c r="CH61">
        <f>SUMIF(ConfirmedRaw!$B:$B,$B61,ConfirmedRaw!CJ:CJ)</f>
        <v>10303</v>
      </c>
      <c r="CI61">
        <f>SUMIF(ConfirmedRaw!$B:$B,$B61,ConfirmedRaw!CK:CK)</f>
        <v>11475</v>
      </c>
      <c r="CJ61">
        <f>SUMIF(ConfirmedRaw!$B:$B,$B61,ConfirmedRaw!CL:CL)</f>
        <v>12491</v>
      </c>
      <c r="CK61">
        <f>SUMIF(ConfirmedRaw!$B:$B,$B61,ConfirmedRaw!CM:CM)</f>
        <v>13489</v>
      </c>
      <c r="CL61">
        <f>SUMIF(ConfirmedRaw!$B:$B,$B61,ConfirmedRaw!CN:CN)</f>
        <v>14420</v>
      </c>
      <c r="CM61">
        <f>SUMIF(ConfirmedRaw!$B:$B,$B61,ConfirmedRaw!CO:CO)</f>
        <v>15628</v>
      </c>
      <c r="CN61">
        <f>SUMIF(ConfirmedRaw!$B:$B,$B61,ConfirmedRaw!CP:CP)</f>
        <v>16325</v>
      </c>
      <c r="CO61">
        <f>SUMIF(ConfirmedRaw!$B:$B,$B61,ConfirmedRaw!CQ:CQ)</f>
        <v>17837</v>
      </c>
      <c r="CP61">
        <f>SUMIF(ConfirmedRaw!$B:$B,$B61,ConfirmedRaw!CR:CR)</f>
        <v>19250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562</v>
      </c>
      <c r="BZ62">
        <f>SUMIF(ConfirmedRaw!$B:$B,$B62,ConfirmedRaw!CB:CB)</f>
        <v>700</v>
      </c>
      <c r="CA62">
        <f>SUMIF(ConfirmedRaw!$B:$B,$B62,ConfirmedRaw!CC:CC)</f>
        <v>861</v>
      </c>
      <c r="CB62">
        <f>SUMIF(ConfirmedRaw!$B:$B,$B62,ConfirmedRaw!CD:CD)</f>
        <v>1066</v>
      </c>
      <c r="CC62">
        <f>SUMIF(ConfirmedRaw!$B:$B,$B62,ConfirmedRaw!CE:CE)</f>
        <v>1486</v>
      </c>
      <c r="CD62">
        <f>SUMIF(ConfirmedRaw!$B:$B,$B62,ConfirmedRaw!CF:CF)</f>
        <v>1981</v>
      </c>
      <c r="CE62">
        <f>SUMIF(ConfirmedRaw!$B:$B,$B62,ConfirmedRaw!CG:CG)</f>
        <v>2226</v>
      </c>
      <c r="CF62">
        <f>SUMIF(ConfirmedRaw!$B:$B,$B62,ConfirmedRaw!CH:CH)</f>
        <v>2578</v>
      </c>
      <c r="CG62">
        <f>SUMIF(ConfirmedRaw!$B:$B,$B62,ConfirmedRaw!CI:CI)</f>
        <v>2919</v>
      </c>
      <c r="CH62">
        <f>SUMIF(ConfirmedRaw!$B:$B,$B62,ConfirmedRaw!CJ:CJ)</f>
        <v>3281</v>
      </c>
      <c r="CI62">
        <f>SUMIF(ConfirmedRaw!$B:$B,$B62,ConfirmedRaw!CK:CK)</f>
        <v>3728</v>
      </c>
      <c r="CJ62">
        <f>SUMIF(ConfirmedRaw!$B:$B,$B62,ConfirmedRaw!CL:CL)</f>
        <v>4204</v>
      </c>
      <c r="CK62">
        <f>SUMIF(ConfirmedRaw!$B:$B,$B62,ConfirmedRaw!CM:CM)</f>
        <v>4779</v>
      </c>
      <c r="CL62">
        <f>SUMIF(ConfirmedRaw!$B:$B,$B62,ConfirmedRaw!CN:CN)</f>
        <v>4779</v>
      </c>
      <c r="CM62">
        <f>SUMIF(ConfirmedRaw!$B:$B,$B62,ConfirmedRaw!CO:CO)</f>
        <v>4779</v>
      </c>
      <c r="CN62">
        <f>SUMIF(ConfirmedRaw!$B:$B,$B62,ConfirmedRaw!CP:CP)</f>
        <v>6264</v>
      </c>
      <c r="CO62">
        <f>SUMIF(ConfirmedRaw!$B:$B,$B62,ConfirmedRaw!CQ:CQ)</f>
        <v>6723</v>
      </c>
      <c r="CP62">
        <f>SUMIF(ConfirmedRaw!$B:$B,$B62,ConfirmedRaw!CR:CR)</f>
        <v>7281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1801</v>
      </c>
      <c r="BZ63">
        <f>SUMIF(ConfirmedRaw!$B:$B,$B63,ConfirmedRaw!CB:CB)</f>
        <v>1988</v>
      </c>
      <c r="CA63">
        <f>SUMIF(ConfirmedRaw!$B:$B,$B63,ConfirmedRaw!CC:CC)</f>
        <v>2100</v>
      </c>
      <c r="CB63">
        <f>SUMIF(ConfirmedRaw!$B:$B,$B63,ConfirmedRaw!CD:CD)</f>
        <v>2249</v>
      </c>
      <c r="CC63">
        <f>SUMIF(ConfirmedRaw!$B:$B,$B63,ConfirmedRaw!CE:CE)</f>
        <v>2528</v>
      </c>
      <c r="CD63">
        <f>SUMIF(ConfirmedRaw!$B:$B,$B63,ConfirmedRaw!CF:CF)</f>
        <v>2752</v>
      </c>
      <c r="CE63">
        <f>SUMIF(ConfirmedRaw!$B:$B,$B63,ConfirmedRaw!CG:CG)</f>
        <v>2974</v>
      </c>
      <c r="CF63">
        <f>SUMIF(ConfirmedRaw!$B:$B,$B63,ConfirmedRaw!CH:CH)</f>
        <v>3234</v>
      </c>
      <c r="CG63">
        <f>SUMIF(ConfirmedRaw!$B:$B,$B63,ConfirmedRaw!CI:CI)</f>
        <v>3400</v>
      </c>
      <c r="CH63">
        <f>SUMIF(ConfirmedRaw!$B:$B,$B63,ConfirmedRaw!CJ:CJ)</f>
        <v>3472</v>
      </c>
      <c r="CI63">
        <f>SUMIF(ConfirmedRaw!$B:$B,$B63,ConfirmedRaw!CK:CK)</f>
        <v>3574</v>
      </c>
      <c r="CJ63">
        <f>SUMIF(ConfirmedRaw!$B:$B,$B63,ConfirmedRaw!CL:CL)</f>
        <v>3751</v>
      </c>
      <c r="CK63">
        <f>SUMIF(ConfirmedRaw!$B:$B,$B63,ConfirmedRaw!CM:CM)</f>
        <v>4016</v>
      </c>
      <c r="CL63">
        <f>SUMIF(ConfirmedRaw!$B:$B,$B63,ConfirmedRaw!CN:CN)</f>
        <v>4210</v>
      </c>
      <c r="CM63">
        <f>SUMIF(ConfirmedRaw!$B:$B,$B63,ConfirmedRaw!CO:CO)</f>
        <v>4273</v>
      </c>
      <c r="CN63">
        <f>SUMIF(ConfirmedRaw!$B:$B,$B63,ConfirmedRaw!CP:CP)</f>
        <v>4467</v>
      </c>
      <c r="CO63">
        <f>SUMIF(ConfirmedRaw!$B:$B,$B63,ConfirmedRaw!CQ:CQ)</f>
        <v>4658</v>
      </c>
      <c r="CP63">
        <f>SUMIF(ConfirmedRaw!$B:$B,$B63,ConfirmedRaw!CR:CR)</f>
        <v>4821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1320</v>
      </c>
      <c r="BZ64">
        <f>SUMIF(ConfirmedRaw!$B:$B,$B64,ConfirmedRaw!CB:CB)</f>
        <v>1423</v>
      </c>
      <c r="CA64">
        <f>SUMIF(ConfirmedRaw!$B:$B,$B64,ConfirmedRaw!CC:CC)</f>
        <v>1468</v>
      </c>
      <c r="CB64">
        <f>SUMIF(ConfirmedRaw!$B:$B,$B64,ConfirmedRaw!CD:CD)</f>
        <v>1572</v>
      </c>
      <c r="CC64">
        <f>SUMIF(ConfirmedRaw!$B:$B,$B64,ConfirmedRaw!CE:CE)</f>
        <v>1666</v>
      </c>
      <c r="CD64">
        <f>SUMIF(ConfirmedRaw!$B:$B,$B64,ConfirmedRaw!CF:CF)</f>
        <v>1761</v>
      </c>
      <c r="CE64">
        <f>SUMIF(ConfirmedRaw!$B:$B,$B64,ConfirmedRaw!CG:CG)</f>
        <v>1825</v>
      </c>
      <c r="CF64">
        <f>SUMIF(ConfirmedRaw!$B:$B,$B64,ConfirmedRaw!CH:CH)</f>
        <v>1914</v>
      </c>
      <c r="CG64">
        <f>SUMIF(ConfirmedRaw!$B:$B,$B64,ConfirmedRaw!CI:CI)</f>
        <v>1983</v>
      </c>
      <c r="CH64">
        <f>SUMIF(ConfirmedRaw!$B:$B,$B64,ConfirmedRaw!CJ:CJ)</f>
        <v>2070</v>
      </c>
      <c r="CI64">
        <f>SUMIF(ConfirmedRaw!$B:$B,$B64,ConfirmedRaw!CK:CK)</f>
        <v>2160</v>
      </c>
      <c r="CJ64">
        <f>SUMIF(ConfirmedRaw!$B:$B,$B64,ConfirmedRaw!CL:CL)</f>
        <v>2268</v>
      </c>
      <c r="CK64">
        <f>SUMIF(ConfirmedRaw!$B:$B,$B64,ConfirmedRaw!CM:CM)</f>
        <v>2418</v>
      </c>
      <c r="CL64">
        <f>SUMIF(ConfirmedRaw!$B:$B,$B64,ConfirmedRaw!CN:CN)</f>
        <v>2534</v>
      </c>
      <c r="CM64">
        <f>SUMIF(ConfirmedRaw!$B:$B,$B64,ConfirmedRaw!CO:CO)</f>
        <v>2629</v>
      </c>
      <c r="CN64">
        <f>SUMIF(ConfirmedRaw!$B:$B,$B64,ConfirmedRaw!CP:CP)</f>
        <v>2718</v>
      </c>
      <c r="CO64">
        <f>SUMIF(ConfirmedRaw!$B:$B,$B64,ConfirmedRaw!CQ:CQ)</f>
        <v>2811</v>
      </c>
      <c r="CP64">
        <f>SUMIF(ConfirmedRaw!$B:$B,$B64,ConfirmedRaw!CR:CR)</f>
        <v>2910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174</v>
      </c>
      <c r="BZ65">
        <f>SUMIF(ConfirmedRaw!$B:$B,$B65,ConfirmedRaw!CB:CB)</f>
        <v>188</v>
      </c>
      <c r="CA65">
        <f>SUMIF(ConfirmedRaw!$B:$B,$B65,ConfirmedRaw!CC:CC)</f>
        <v>196</v>
      </c>
      <c r="CB65">
        <f>SUMIF(ConfirmedRaw!$B:$B,$B65,ConfirmedRaw!CD:CD)</f>
        <v>211</v>
      </c>
      <c r="CC65">
        <f>SUMIF(ConfirmedRaw!$B:$B,$B65,ConfirmedRaw!CE:CE)</f>
        <v>218</v>
      </c>
      <c r="CD65">
        <f>SUMIF(ConfirmedRaw!$B:$B,$B65,ConfirmedRaw!CF:CF)</f>
        <v>234</v>
      </c>
      <c r="CE65">
        <f>SUMIF(ConfirmedRaw!$B:$B,$B65,ConfirmedRaw!CG:CG)</f>
        <v>242</v>
      </c>
      <c r="CF65">
        <f>SUMIF(ConfirmedRaw!$B:$B,$B65,ConfirmedRaw!CH:CH)</f>
        <v>257</v>
      </c>
      <c r="CG65">
        <f>SUMIF(ConfirmedRaw!$B:$B,$B65,ConfirmedRaw!CI:CI)</f>
        <v>272</v>
      </c>
      <c r="CH65">
        <f>SUMIF(ConfirmedRaw!$B:$B,$B65,ConfirmedRaw!CJ:CJ)</f>
        <v>300</v>
      </c>
      <c r="CI65">
        <f>SUMIF(ConfirmedRaw!$B:$B,$B65,ConfirmedRaw!CK:CK)</f>
        <v>306</v>
      </c>
      <c r="CJ65">
        <f>SUMIF(ConfirmedRaw!$B:$B,$B65,ConfirmedRaw!CL:CL)</f>
        <v>348</v>
      </c>
      <c r="CK65">
        <f>SUMIF(ConfirmedRaw!$B:$B,$B65,ConfirmedRaw!CM:CM)</f>
        <v>370</v>
      </c>
      <c r="CL65">
        <f>SUMIF(ConfirmedRaw!$B:$B,$B65,ConfirmedRaw!CN:CN)</f>
        <v>388</v>
      </c>
      <c r="CM65">
        <f>SUMIF(ConfirmedRaw!$B:$B,$B65,ConfirmedRaw!CO:CO)</f>
        <v>394</v>
      </c>
      <c r="CN65">
        <f>SUMIF(ConfirmedRaw!$B:$B,$B65,ConfirmedRaw!CP:CP)</f>
        <v>402</v>
      </c>
      <c r="CO65">
        <f>SUMIF(ConfirmedRaw!$B:$B,$B65,ConfirmedRaw!CQ:CQ)</f>
        <v>408</v>
      </c>
      <c r="CP65">
        <f>SUMIF(ConfirmedRaw!$B:$B,$B65,ConfirmedRaw!CR:CR)</f>
        <v>416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1655</v>
      </c>
      <c r="BZ66">
        <f>SUMIF(ConfirmedRaw!$B:$B,$B66,ConfirmedRaw!CB:CB)</f>
        <v>1686</v>
      </c>
      <c r="CA66">
        <f>SUMIF(ConfirmedRaw!$B:$B,$B66,ConfirmedRaw!CC:CC)</f>
        <v>1749</v>
      </c>
      <c r="CB66">
        <f>SUMIF(ConfirmedRaw!$B:$B,$B66,ConfirmedRaw!CD:CD)</f>
        <v>1845</v>
      </c>
      <c r="CC66">
        <f>SUMIF(ConfirmedRaw!$B:$B,$B66,ConfirmedRaw!CE:CE)</f>
        <v>1934</v>
      </c>
      <c r="CD66">
        <f>SUMIF(ConfirmedRaw!$B:$B,$B66,ConfirmedRaw!CF:CF)</f>
        <v>2003</v>
      </c>
      <c r="CE66">
        <f>SUMIF(ConfirmedRaw!$B:$B,$B66,ConfirmedRaw!CG:CG)</f>
        <v>2028</v>
      </c>
      <c r="CF66">
        <f>SUMIF(ConfirmedRaw!$B:$B,$B66,ConfirmedRaw!CH:CH)</f>
        <v>2173</v>
      </c>
      <c r="CG66">
        <f>SUMIF(ConfirmedRaw!$B:$B,$B66,ConfirmedRaw!CI:CI)</f>
        <v>2272</v>
      </c>
      <c r="CH66">
        <f>SUMIF(ConfirmedRaw!$B:$B,$B66,ConfirmedRaw!CJ:CJ)</f>
        <v>2415</v>
      </c>
      <c r="CI66">
        <f>SUMIF(ConfirmedRaw!$B:$B,$B66,ConfirmedRaw!CK:CK)</f>
        <v>2506</v>
      </c>
      <c r="CJ66">
        <f>SUMIF(ConfirmedRaw!$B:$B,$B66,ConfirmedRaw!CL:CL)</f>
        <v>2605</v>
      </c>
      <c r="CK66">
        <f>SUMIF(ConfirmedRaw!$B:$B,$B66,ConfirmedRaw!CM:CM)</f>
        <v>2783</v>
      </c>
      <c r="CL66">
        <f>SUMIF(ConfirmedRaw!$B:$B,$B66,ConfirmedRaw!CN:CN)</f>
        <v>3034</v>
      </c>
      <c r="CM66">
        <f>SUMIF(ConfirmedRaw!$B:$B,$B66,ConfirmedRaw!CO:CO)</f>
        <v>3158</v>
      </c>
      <c r="CN66">
        <f>SUMIF(ConfirmedRaw!$B:$B,$B66,ConfirmedRaw!CP:CP)</f>
        <v>3300</v>
      </c>
      <c r="CO66">
        <f>SUMIF(ConfirmedRaw!$B:$B,$B66,ConfirmedRaw!CQ:CQ)</f>
        <v>3465</v>
      </c>
      <c r="CP66">
        <f>SUMIF(ConfirmedRaw!$B:$B,$B66,ConfirmedRaw!CR:CR)</f>
        <v>3635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531</v>
      </c>
      <c r="BZ67">
        <f>SUMIF(ConfirmedRaw!$B:$B,$B67,ConfirmedRaw!CB:CB)</f>
        <v>549</v>
      </c>
      <c r="CA67">
        <f>SUMIF(ConfirmedRaw!$B:$B,$B67,ConfirmedRaw!CC:CC)</f>
        <v>577</v>
      </c>
      <c r="CB67">
        <f>SUMIF(ConfirmedRaw!$B:$B,$B67,ConfirmedRaw!CD:CD)</f>
        <v>593</v>
      </c>
      <c r="CC67">
        <f>SUMIF(ConfirmedRaw!$B:$B,$B67,ConfirmedRaw!CE:CE)</f>
        <v>618</v>
      </c>
      <c r="CD67">
        <f>SUMIF(ConfirmedRaw!$B:$B,$B67,ConfirmedRaw!CF:CF)</f>
        <v>635</v>
      </c>
      <c r="CE67">
        <f>SUMIF(ConfirmedRaw!$B:$B,$B67,ConfirmedRaw!CG:CG)</f>
        <v>661</v>
      </c>
      <c r="CF67">
        <f>SUMIF(ConfirmedRaw!$B:$B,$B67,ConfirmedRaw!CH:CH)</f>
        <v>675</v>
      </c>
      <c r="CG67">
        <f>SUMIF(ConfirmedRaw!$B:$B,$B67,ConfirmedRaw!CI:CI)</f>
        <v>685</v>
      </c>
      <c r="CH67">
        <f>SUMIF(ConfirmedRaw!$B:$B,$B67,ConfirmedRaw!CJ:CJ)</f>
        <v>713</v>
      </c>
      <c r="CI67">
        <f>SUMIF(ConfirmedRaw!$B:$B,$B67,ConfirmedRaw!CK:CK)</f>
        <v>747</v>
      </c>
      <c r="CJ67">
        <f>SUMIF(ConfirmedRaw!$B:$B,$B67,ConfirmedRaw!CL:CL)</f>
        <v>800</v>
      </c>
      <c r="CK67">
        <f>SUMIF(ConfirmedRaw!$B:$B,$B67,ConfirmedRaw!CM:CM)</f>
        <v>846</v>
      </c>
      <c r="CL67">
        <f>SUMIF(ConfirmedRaw!$B:$B,$B67,ConfirmedRaw!CN:CN)</f>
        <v>878</v>
      </c>
      <c r="CM67">
        <f>SUMIF(ConfirmedRaw!$B:$B,$B67,ConfirmedRaw!CO:CO)</f>
        <v>894</v>
      </c>
      <c r="CN67">
        <f>SUMIF(ConfirmedRaw!$B:$B,$B67,ConfirmedRaw!CP:CP)</f>
        <v>929</v>
      </c>
      <c r="CO67">
        <f>SUMIF(ConfirmedRaw!$B:$B,$B67,ConfirmedRaw!CQ:CQ)</f>
        <v>975</v>
      </c>
      <c r="CP67">
        <f>SUMIF(ConfirmedRaw!$B:$B,$B67,ConfirmedRaw!CR:CR)</f>
        <v>1024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454</v>
      </c>
      <c r="BZ68">
        <f>SUMIF(ConfirmedRaw!$B:$B,$B68,ConfirmedRaw!CB:CB)</f>
        <v>467</v>
      </c>
      <c r="CA68">
        <f>SUMIF(ConfirmedRaw!$B:$B,$B68,ConfirmedRaw!CC:CC)</f>
        <v>483</v>
      </c>
      <c r="CB68">
        <f>SUMIF(ConfirmedRaw!$B:$B,$B68,ConfirmedRaw!CD:CD)</f>
        <v>502</v>
      </c>
      <c r="CC68">
        <f>SUMIF(ConfirmedRaw!$B:$B,$B68,ConfirmedRaw!CE:CE)</f>
        <v>539</v>
      </c>
      <c r="CD68">
        <f>SUMIF(ConfirmedRaw!$B:$B,$B68,ConfirmedRaw!CF:CF)</f>
        <v>558</v>
      </c>
      <c r="CE68">
        <f>SUMIF(ConfirmedRaw!$B:$B,$B68,ConfirmedRaw!CG:CG)</f>
        <v>577</v>
      </c>
      <c r="CF68">
        <f>SUMIF(ConfirmedRaw!$B:$B,$B68,ConfirmedRaw!CH:CH)</f>
        <v>595</v>
      </c>
      <c r="CG68">
        <f>SUMIF(ConfirmedRaw!$B:$B,$B68,ConfirmedRaw!CI:CI)</f>
        <v>612</v>
      </c>
      <c r="CH68">
        <f>SUMIF(ConfirmedRaw!$B:$B,$B68,ConfirmedRaw!CJ:CJ)</f>
        <v>618</v>
      </c>
      <c r="CI68">
        <f>SUMIF(ConfirmedRaw!$B:$B,$B68,ConfirmedRaw!CK:CK)</f>
        <v>626</v>
      </c>
      <c r="CJ68">
        <f>SUMIF(ConfirmedRaw!$B:$B,$B68,ConfirmedRaw!CL:CL)</f>
        <v>642</v>
      </c>
      <c r="CK68">
        <f>SUMIF(ConfirmedRaw!$B:$B,$B68,ConfirmedRaw!CM:CM)</f>
        <v>649</v>
      </c>
      <c r="CL68">
        <f>SUMIF(ConfirmedRaw!$B:$B,$B68,ConfirmedRaw!CN:CN)</f>
        <v>655</v>
      </c>
      <c r="CM68">
        <f>SUMIF(ConfirmedRaw!$B:$B,$B68,ConfirmedRaw!CO:CO)</f>
        <v>660</v>
      </c>
      <c r="CN68">
        <f>SUMIF(ConfirmedRaw!$B:$B,$B68,ConfirmedRaw!CP:CP)</f>
        <v>662</v>
      </c>
      <c r="CO68">
        <f>SUMIF(ConfirmedRaw!$B:$B,$B68,ConfirmedRaw!CQ:CQ)</f>
        <v>669</v>
      </c>
      <c r="CP68">
        <f>SUMIF(ConfirmedRaw!$B:$B,$B68,ConfirmedRaw!CR:CR)</f>
        <v>681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733</v>
      </c>
      <c r="BZ69">
        <f>SUMIF(ConfirmedRaw!$B:$B,$B69,ConfirmedRaw!CB:CB)</f>
        <v>744</v>
      </c>
      <c r="CA69">
        <f>SUMIF(ConfirmedRaw!$B:$B,$B69,ConfirmedRaw!CC:CC)</f>
        <v>817</v>
      </c>
      <c r="CB69">
        <f>SUMIF(ConfirmedRaw!$B:$B,$B69,ConfirmedRaw!CD:CD)</f>
        <v>895</v>
      </c>
      <c r="CC69">
        <f>SUMIF(ConfirmedRaw!$B:$B,$B69,ConfirmedRaw!CE:CE)</f>
        <v>980</v>
      </c>
      <c r="CD69">
        <f>SUMIF(ConfirmedRaw!$B:$B,$B69,ConfirmedRaw!CF:CF)</f>
        <v>1190</v>
      </c>
      <c r="CE69">
        <f>SUMIF(ConfirmedRaw!$B:$B,$B69,ConfirmedRaw!CG:CG)</f>
        <v>1310</v>
      </c>
      <c r="CF69">
        <f>SUMIF(ConfirmedRaw!$B:$B,$B69,ConfirmedRaw!CH:CH)</f>
        <v>1410</v>
      </c>
      <c r="CG69">
        <f>SUMIF(ConfirmedRaw!$B:$B,$B69,ConfirmedRaw!CI:CI)</f>
        <v>1458</v>
      </c>
      <c r="CH69">
        <f>SUMIF(ConfirmedRaw!$B:$B,$B69,ConfirmedRaw!CJ:CJ)</f>
        <v>1512</v>
      </c>
      <c r="CI69">
        <f>SUMIF(ConfirmedRaw!$B:$B,$B69,ConfirmedRaw!CK:CK)</f>
        <v>1579</v>
      </c>
      <c r="CJ69">
        <f>SUMIF(ConfirmedRaw!$B:$B,$B69,ConfirmedRaw!CL:CL)</f>
        <v>1652</v>
      </c>
      <c r="CK69">
        <f>SUMIF(ConfirmedRaw!$B:$B,$B69,ConfirmedRaw!CM:CM)</f>
        <v>1763</v>
      </c>
      <c r="CL69">
        <f>SUMIF(ConfirmedRaw!$B:$B,$B69,ConfirmedRaw!CN:CN)</f>
        <v>1834</v>
      </c>
      <c r="CM69">
        <f>SUMIF(ConfirmedRaw!$B:$B,$B69,ConfirmedRaw!CO:CO)</f>
        <v>1916</v>
      </c>
      <c r="CN69">
        <f>SUMIF(ConfirmedRaw!$B:$B,$B69,ConfirmedRaw!CP:CP)</f>
        <v>1984</v>
      </c>
      <c r="CO69">
        <f>SUMIF(ConfirmedRaw!$B:$B,$B69,ConfirmedRaw!CQ:CQ)</f>
        <v>2098</v>
      </c>
      <c r="CP69">
        <f>SUMIF(ConfirmedRaw!$B:$B,$B69,ConfirmedRaw!CR:CR)</f>
        <v>2168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298</v>
      </c>
      <c r="BZ70">
        <f>SUMIF(ConfirmedRaw!$B:$B,$B70,ConfirmedRaw!CB:CB)</f>
        <v>331</v>
      </c>
      <c r="CA70">
        <f>SUMIF(ConfirmedRaw!$B:$B,$B70,ConfirmedRaw!CC:CC)</f>
        <v>371</v>
      </c>
      <c r="CB70">
        <f>SUMIF(ConfirmedRaw!$B:$B,$B70,ConfirmedRaw!CD:CD)</f>
        <v>419</v>
      </c>
      <c r="CC70">
        <f>SUMIF(ConfirmedRaw!$B:$B,$B70,ConfirmedRaw!CE:CE)</f>
        <v>457</v>
      </c>
      <c r="CD70">
        <f>SUMIF(ConfirmedRaw!$B:$B,$B70,ConfirmedRaw!CF:CF)</f>
        <v>484</v>
      </c>
      <c r="CE70">
        <f>SUMIF(ConfirmedRaw!$B:$B,$B70,ConfirmedRaw!CG:CG)</f>
        <v>546</v>
      </c>
      <c r="CF70">
        <f>SUMIF(ConfirmedRaw!$B:$B,$B70,ConfirmedRaw!CH:CH)</f>
        <v>599</v>
      </c>
      <c r="CG70">
        <f>SUMIF(ConfirmedRaw!$B:$B,$B70,ConfirmedRaw!CI:CI)</f>
        <v>727</v>
      </c>
      <c r="CH70">
        <f>SUMIF(ConfirmedRaw!$B:$B,$B70,ConfirmedRaw!CJ:CJ)</f>
        <v>813</v>
      </c>
      <c r="CI70">
        <f>SUMIF(ConfirmedRaw!$B:$B,$B70,ConfirmedRaw!CK:CK)</f>
        <v>910</v>
      </c>
      <c r="CJ70">
        <f>SUMIF(ConfirmedRaw!$B:$B,$B70,ConfirmedRaw!CL:CL)</f>
        <v>1019</v>
      </c>
      <c r="CK70">
        <f>SUMIF(ConfirmedRaw!$B:$B,$B70,ConfirmedRaw!CM:CM)</f>
        <v>1069</v>
      </c>
      <c r="CL70">
        <f>SUMIF(ConfirmedRaw!$B:$B,$B70,ConfirmedRaw!CN:CN)</f>
        <v>1180</v>
      </c>
      <c r="CM70">
        <f>SUMIF(ConfirmedRaw!$B:$B,$B70,ConfirmedRaw!CO:CO)</f>
        <v>1266</v>
      </c>
      <c r="CN70">
        <f>SUMIF(ConfirmedRaw!$B:$B,$B70,ConfirmedRaw!CP:CP)</f>
        <v>1410</v>
      </c>
      <c r="CO70">
        <f>SUMIF(ConfirmedRaw!$B:$B,$B70,ConfirmedRaw!CQ:CQ)</f>
        <v>1508</v>
      </c>
      <c r="CP70">
        <f>SUMIF(ConfirmedRaw!$B:$B,$B70,ConfirmedRaw!CR:CR)</f>
        <v>1614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3646</v>
      </c>
      <c r="BZ71">
        <f>SUMIF(ConfirmedRaw!$B:$B,$B71,ConfirmedRaw!CB:CB)</f>
        <v>3747</v>
      </c>
      <c r="CA71">
        <f>SUMIF(ConfirmedRaw!$B:$B,$B71,ConfirmedRaw!CC:CC)</f>
        <v>3747</v>
      </c>
      <c r="CB71">
        <f>SUMIF(ConfirmedRaw!$B:$B,$B71,ConfirmedRaw!CD:CD)</f>
        <v>4450</v>
      </c>
      <c r="CC71">
        <f>SUMIF(ConfirmedRaw!$B:$B,$B71,ConfirmedRaw!CE:CE)</f>
        <v>4965</v>
      </c>
      <c r="CD71">
        <f>SUMIF(ConfirmedRaw!$B:$B,$B71,ConfirmedRaw!CF:CF)</f>
        <v>7161</v>
      </c>
      <c r="CE71">
        <f>SUMIF(ConfirmedRaw!$B:$B,$B71,ConfirmedRaw!CG:CG)</f>
        <v>7257</v>
      </c>
      <c r="CF71">
        <f>SUMIF(ConfirmedRaw!$B:$B,$B71,ConfirmedRaw!CH:CH)</f>
        <v>7466</v>
      </c>
      <c r="CG71">
        <f>SUMIF(ConfirmedRaw!$B:$B,$B71,ConfirmedRaw!CI:CI)</f>
        <v>7529</v>
      </c>
      <c r="CH71">
        <f>SUMIF(ConfirmedRaw!$B:$B,$B71,ConfirmedRaw!CJ:CJ)</f>
        <v>7603</v>
      </c>
      <c r="CI71">
        <f>SUMIF(ConfirmedRaw!$B:$B,$B71,ConfirmedRaw!CK:CK)</f>
        <v>7858</v>
      </c>
      <c r="CJ71">
        <f>SUMIF(ConfirmedRaw!$B:$B,$B71,ConfirmedRaw!CL:CL)</f>
        <v>8225</v>
      </c>
      <c r="CK71">
        <f>SUMIF(ConfirmedRaw!$B:$B,$B71,ConfirmedRaw!CM:CM)</f>
        <v>8450</v>
      </c>
      <c r="CL71">
        <f>SUMIF(ConfirmedRaw!$B:$B,$B71,ConfirmedRaw!CN:CN)</f>
        <v>9022</v>
      </c>
      <c r="CM71">
        <f>SUMIF(ConfirmedRaw!$B:$B,$B71,ConfirmedRaw!CO:CO)</f>
        <v>9468</v>
      </c>
      <c r="CN71">
        <f>SUMIF(ConfirmedRaw!$B:$B,$B71,ConfirmedRaw!CP:CP)</f>
        <v>10128</v>
      </c>
      <c r="CO71">
        <f>SUMIF(ConfirmedRaw!$B:$B,$B71,ConfirmedRaw!CQ:CQ)</f>
        <v>10398</v>
      </c>
      <c r="CP71">
        <f>SUMIF(ConfirmedRaw!$B:$B,$B71,ConfirmedRaw!CR:CR)</f>
        <v>10850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533</v>
      </c>
      <c r="BZ72">
        <f>SUMIF(ConfirmedRaw!$B:$B,$B72,ConfirmedRaw!CB:CB)</f>
        <v>542</v>
      </c>
      <c r="CA72">
        <f>SUMIF(ConfirmedRaw!$B:$B,$B72,ConfirmedRaw!CC:CC)</f>
        <v>548</v>
      </c>
      <c r="CB72">
        <f>SUMIF(ConfirmedRaw!$B:$B,$B72,ConfirmedRaw!CD:CD)</f>
        <v>577</v>
      </c>
      <c r="CC72">
        <f>SUMIF(ConfirmedRaw!$B:$B,$B72,ConfirmedRaw!CE:CE)</f>
        <v>589</v>
      </c>
      <c r="CD72">
        <f>SUMIF(ConfirmedRaw!$B:$B,$B72,ConfirmedRaw!CF:CF)</f>
        <v>612</v>
      </c>
      <c r="CE72">
        <f>SUMIF(ConfirmedRaw!$B:$B,$B72,ConfirmedRaw!CG:CG)</f>
        <v>630</v>
      </c>
      <c r="CF72">
        <f>SUMIF(ConfirmedRaw!$B:$B,$B72,ConfirmedRaw!CH:CH)</f>
        <v>651</v>
      </c>
      <c r="CG72">
        <f>SUMIF(ConfirmedRaw!$B:$B,$B72,ConfirmedRaw!CI:CI)</f>
        <v>655</v>
      </c>
      <c r="CH72">
        <f>SUMIF(ConfirmedRaw!$B:$B,$B72,ConfirmedRaw!CJ:CJ)</f>
        <v>657</v>
      </c>
      <c r="CI72">
        <f>SUMIF(ConfirmedRaw!$B:$B,$B72,ConfirmedRaw!CK:CK)</f>
        <v>666</v>
      </c>
      <c r="CJ72">
        <f>SUMIF(ConfirmedRaw!$B:$B,$B72,ConfirmedRaw!CL:CL)</f>
        <v>675</v>
      </c>
      <c r="CK72">
        <f>SUMIF(ConfirmedRaw!$B:$B,$B72,ConfirmedRaw!CM:CM)</f>
        <v>682</v>
      </c>
      <c r="CL72">
        <f>SUMIF(ConfirmedRaw!$B:$B,$B72,ConfirmedRaw!CN:CN)</f>
        <v>712</v>
      </c>
      <c r="CM72">
        <f>SUMIF(ConfirmedRaw!$B:$B,$B72,ConfirmedRaw!CO:CO)</f>
        <v>727</v>
      </c>
      <c r="CN72">
        <f>SUMIF(ConfirmedRaw!$B:$B,$B72,ConfirmedRaw!CP:CP)</f>
        <v>739</v>
      </c>
      <c r="CO72">
        <f>SUMIF(ConfirmedRaw!$B:$B,$B72,ConfirmedRaw!CQ:CQ)</f>
        <v>748</v>
      </c>
      <c r="CP72">
        <f>SUMIF(ConfirmedRaw!$B:$B,$B72,ConfirmedRaw!CR:CR)</f>
        <v>761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574</v>
      </c>
      <c r="BZ73">
        <f>SUMIF(ConfirmedRaw!$B:$B,$B73,ConfirmedRaw!CB:CB)</f>
        <v>596</v>
      </c>
      <c r="CA73">
        <f>SUMIF(ConfirmedRaw!$B:$B,$B73,ConfirmedRaw!CC:CC)</f>
        <v>623</v>
      </c>
      <c r="CB73">
        <f>SUMIF(ConfirmedRaw!$B:$B,$B73,ConfirmedRaw!CD:CD)</f>
        <v>628</v>
      </c>
      <c r="CC73">
        <f>SUMIF(ConfirmedRaw!$B:$B,$B73,ConfirmedRaw!CE:CE)</f>
        <v>643</v>
      </c>
      <c r="CD73">
        <f>SUMIF(ConfirmedRaw!$B:$B,$B73,ConfirmedRaw!CF:CF)</f>
        <v>671</v>
      </c>
      <c r="CE73">
        <f>SUMIF(ConfirmedRaw!$B:$B,$B73,ConfirmedRaw!CG:CG)</f>
        <v>685</v>
      </c>
      <c r="CF73">
        <f>SUMIF(ConfirmedRaw!$B:$B,$B73,ConfirmedRaw!CH:CH)</f>
        <v>707</v>
      </c>
      <c r="CG73">
        <f>SUMIF(ConfirmedRaw!$B:$B,$B73,ConfirmedRaw!CI:CI)</f>
        <v>726</v>
      </c>
      <c r="CH73">
        <f>SUMIF(ConfirmedRaw!$B:$B,$B73,ConfirmedRaw!CJ:CJ)</f>
        <v>747</v>
      </c>
      <c r="CI73">
        <f>SUMIF(ConfirmedRaw!$B:$B,$B73,ConfirmedRaw!CK:CK)</f>
        <v>780</v>
      </c>
      <c r="CJ73">
        <f>SUMIF(ConfirmedRaw!$B:$B,$B73,ConfirmedRaw!CL:CL)</f>
        <v>822</v>
      </c>
      <c r="CK73">
        <f>SUMIF(ConfirmedRaw!$B:$B,$B73,ConfirmedRaw!CM:CM)</f>
        <v>864</v>
      </c>
      <c r="CL73">
        <f>SUMIF(ConfirmedRaw!$B:$B,$B73,ConfirmedRaw!CN:CN)</f>
        <v>864</v>
      </c>
      <c r="CM73">
        <f>SUMIF(ConfirmedRaw!$B:$B,$B73,ConfirmedRaw!CO:CO)</f>
        <v>879</v>
      </c>
      <c r="CN73">
        <f>SUMIF(ConfirmedRaw!$B:$B,$B73,ConfirmedRaw!CP:CP)</f>
        <v>884</v>
      </c>
      <c r="CO73">
        <f>SUMIF(ConfirmedRaw!$B:$B,$B73,ConfirmedRaw!CQ:CQ)</f>
        <v>884</v>
      </c>
      <c r="CP73">
        <f>SUMIF(ConfirmedRaw!$B:$B,$B73,ConfirmedRaw!CR:CR)</f>
        <v>909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584</v>
      </c>
      <c r="BZ74">
        <f>SUMIF(ConfirmedRaw!$B:$B,$B74,ConfirmedRaw!CB:CB)</f>
        <v>641</v>
      </c>
      <c r="CA74">
        <f>SUMIF(ConfirmedRaw!$B:$B,$B74,ConfirmedRaw!CC:CC)</f>
        <v>717</v>
      </c>
      <c r="CB74">
        <f>SUMIF(ConfirmedRaw!$B:$B,$B74,ConfirmedRaw!CD:CD)</f>
        <v>822</v>
      </c>
      <c r="CC74">
        <f>SUMIF(ConfirmedRaw!$B:$B,$B74,ConfirmedRaw!CE:CE)</f>
        <v>926</v>
      </c>
      <c r="CD74">
        <f>SUMIF(ConfirmedRaw!$B:$B,$B74,ConfirmedRaw!CF:CF)</f>
        <v>991</v>
      </c>
      <c r="CE74">
        <f>SUMIF(ConfirmedRaw!$B:$B,$B74,ConfirmedRaw!CG:CG)</f>
        <v>1058</v>
      </c>
      <c r="CF74">
        <f>SUMIF(ConfirmedRaw!$B:$B,$B74,ConfirmedRaw!CH:CH)</f>
        <v>1098</v>
      </c>
      <c r="CG74">
        <f>SUMIF(ConfirmedRaw!$B:$B,$B74,ConfirmedRaw!CI:CI)</f>
        <v>1148</v>
      </c>
      <c r="CH74">
        <f>SUMIF(ConfirmedRaw!$B:$B,$B74,ConfirmedRaw!CJ:CJ)</f>
        <v>1197</v>
      </c>
      <c r="CI74">
        <f>SUMIF(ConfirmedRaw!$B:$B,$B74,ConfirmedRaw!CK:CK)</f>
        <v>1253</v>
      </c>
      <c r="CJ74">
        <f>SUMIF(ConfirmedRaw!$B:$B,$B74,ConfirmedRaw!CL:CL)</f>
        <v>1283</v>
      </c>
      <c r="CK74">
        <f>SUMIF(ConfirmedRaw!$B:$B,$B74,ConfirmedRaw!CM:CM)</f>
        <v>1340</v>
      </c>
      <c r="CL74">
        <f>SUMIF(ConfirmedRaw!$B:$B,$B74,ConfirmedRaw!CN:CN)</f>
        <v>1373</v>
      </c>
      <c r="CM74">
        <f>SUMIF(ConfirmedRaw!$B:$B,$B74,ConfirmedRaw!CO:CO)</f>
        <v>1398</v>
      </c>
      <c r="CN74">
        <f>SUMIF(ConfirmedRaw!$B:$B,$B74,ConfirmedRaw!CP:CP)</f>
        <v>1436</v>
      </c>
      <c r="CO74">
        <f>SUMIF(ConfirmedRaw!$B:$B,$B74,ConfirmedRaw!CQ:CQ)</f>
        <v>1480</v>
      </c>
      <c r="CP74">
        <f>SUMIF(ConfirmedRaw!$B:$B,$B74,ConfirmedRaw!CR:CR)</f>
        <v>1518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446</v>
      </c>
      <c r="BZ75">
        <f>SUMIF(ConfirmedRaw!$B:$B,$B75,ConfirmedRaw!CB:CB)</f>
        <v>465</v>
      </c>
      <c r="CA75">
        <f>SUMIF(ConfirmedRaw!$B:$B,$B75,ConfirmedRaw!CC:CC)</f>
        <v>494</v>
      </c>
      <c r="CB75">
        <f>SUMIF(ConfirmedRaw!$B:$B,$B75,ConfirmedRaw!CD:CD)</f>
        <v>526</v>
      </c>
      <c r="CC75">
        <f>SUMIF(ConfirmedRaw!$B:$B,$B75,ConfirmedRaw!CE:CE)</f>
        <v>564</v>
      </c>
      <c r="CD75">
        <f>SUMIF(ConfirmedRaw!$B:$B,$B75,ConfirmedRaw!CF:CF)</f>
        <v>595</v>
      </c>
      <c r="CE75">
        <f>SUMIF(ConfirmedRaw!$B:$B,$B75,ConfirmedRaw!CG:CG)</f>
        <v>616</v>
      </c>
      <c r="CF75">
        <f>SUMIF(ConfirmedRaw!$B:$B,$B75,ConfirmedRaw!CH:CH)</f>
        <v>633</v>
      </c>
      <c r="CG75">
        <f>SUMIF(ConfirmedRaw!$B:$B,$B75,ConfirmedRaw!CI:CI)</f>
        <v>662</v>
      </c>
      <c r="CH75">
        <f>SUMIF(ConfirmedRaw!$B:$B,$B75,ConfirmedRaw!CJ:CJ)</f>
        <v>695</v>
      </c>
      <c r="CI75">
        <f>SUMIF(ConfirmedRaw!$B:$B,$B75,ConfirmedRaw!CK:CK)</f>
        <v>715</v>
      </c>
      <c r="CJ75">
        <f>SUMIF(ConfirmedRaw!$B:$B,$B75,ConfirmedRaw!CL:CL)</f>
        <v>735</v>
      </c>
      <c r="CK75">
        <f>SUMIF(ConfirmedRaw!$B:$B,$B75,ConfirmedRaw!CM:CM)</f>
        <v>750</v>
      </c>
      <c r="CL75">
        <f>SUMIF(ConfirmedRaw!$B:$B,$B75,ConfirmedRaw!CN:CN)</f>
        <v>761</v>
      </c>
      <c r="CM75">
        <f>SUMIF(ConfirmedRaw!$B:$B,$B75,ConfirmedRaw!CO:CO)</f>
        <v>767</v>
      </c>
      <c r="CN75">
        <f>SUMIF(ConfirmedRaw!$B:$B,$B75,ConfirmedRaw!CP:CP)</f>
        <v>772</v>
      </c>
      <c r="CO75">
        <f>SUMIF(ConfirmedRaw!$B:$B,$B75,ConfirmedRaw!CQ:CQ)</f>
        <v>784</v>
      </c>
      <c r="CP75">
        <f>SUMIF(ConfirmedRaw!$B:$B,$B75,ConfirmedRaw!CR:CR)</f>
        <v>790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555</v>
      </c>
      <c r="BZ76">
        <f>SUMIF(ConfirmedRaw!$B:$B,$B76,ConfirmedRaw!CB:CB)</f>
        <v>570</v>
      </c>
      <c r="CA76">
        <f>SUMIF(ConfirmedRaw!$B:$B,$B76,ConfirmedRaw!CC:CC)</f>
        <v>599</v>
      </c>
      <c r="CB76">
        <f>SUMIF(ConfirmedRaw!$B:$B,$B76,ConfirmedRaw!CD:CD)</f>
        <v>617</v>
      </c>
      <c r="CC76">
        <f>SUMIF(ConfirmedRaw!$B:$B,$B76,ConfirmedRaw!CE:CE)</f>
        <v>663</v>
      </c>
      <c r="CD76">
        <f>SUMIF(ConfirmedRaw!$B:$B,$B76,ConfirmedRaw!CF:CF)</f>
        <v>711</v>
      </c>
      <c r="CE76">
        <f>SUMIF(ConfirmedRaw!$B:$B,$B76,ConfirmedRaw!CG:CG)</f>
        <v>760</v>
      </c>
      <c r="CF76">
        <f>SUMIF(ConfirmedRaw!$B:$B,$B76,ConfirmedRaw!CH:CH)</f>
        <v>828</v>
      </c>
      <c r="CG76">
        <f>SUMIF(ConfirmedRaw!$B:$B,$B76,ConfirmedRaw!CI:CI)</f>
        <v>854</v>
      </c>
      <c r="CH76">
        <f>SUMIF(ConfirmedRaw!$B:$B,$B76,ConfirmedRaw!CJ:CJ)</f>
        <v>908</v>
      </c>
      <c r="CI76">
        <f>SUMIF(ConfirmedRaw!$B:$B,$B76,ConfirmedRaw!CK:CK)</f>
        <v>974</v>
      </c>
      <c r="CJ76">
        <f>SUMIF(ConfirmedRaw!$B:$B,$B76,ConfirmedRaw!CL:CL)</f>
        <v>1081</v>
      </c>
      <c r="CK76">
        <f>SUMIF(ConfirmedRaw!$B:$B,$B76,ConfirmedRaw!CM:CM)</f>
        <v>1117</v>
      </c>
      <c r="CL76">
        <f>SUMIF(ConfirmedRaw!$B:$B,$B76,ConfirmedRaw!CN:CN)</f>
        <v>1170</v>
      </c>
      <c r="CM76">
        <f>SUMIF(ConfirmedRaw!$B:$B,$B76,ConfirmedRaw!CO:CO)</f>
        <v>1207</v>
      </c>
      <c r="CN76">
        <f>SUMIF(ConfirmedRaw!$B:$B,$B76,ConfirmedRaw!CP:CP)</f>
        <v>1225</v>
      </c>
      <c r="CO76">
        <f>SUMIF(ConfirmedRaw!$B:$B,$B76,ConfirmedRaw!CQ:CQ)</f>
        <v>1231</v>
      </c>
      <c r="CP76">
        <f>SUMIF(ConfirmedRaw!$B:$B,$B76,ConfirmedRaw!CR:CR)</f>
        <v>1259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654</v>
      </c>
      <c r="BZ77">
        <f>SUMIF(ConfirmedRaw!$B:$B,$B77,ConfirmedRaw!CB:CB)</f>
        <v>674</v>
      </c>
      <c r="CA77">
        <f>SUMIF(ConfirmedRaw!$B:$B,$B77,ConfirmedRaw!CC:CC)</f>
        <v>764</v>
      </c>
      <c r="CB77">
        <f>SUMIF(ConfirmedRaw!$B:$B,$B77,ConfirmedRaw!CD:CD)</f>
        <v>804</v>
      </c>
      <c r="CC77">
        <f>SUMIF(ConfirmedRaw!$B:$B,$B77,ConfirmedRaw!CE:CE)</f>
        <v>858</v>
      </c>
      <c r="CD77">
        <f>SUMIF(ConfirmedRaw!$B:$B,$B77,ConfirmedRaw!CF:CF)</f>
        <v>901</v>
      </c>
      <c r="CE77">
        <f>SUMIF(ConfirmedRaw!$B:$B,$B77,ConfirmedRaw!CG:CG)</f>
        <v>946</v>
      </c>
      <c r="CF77">
        <f>SUMIF(ConfirmedRaw!$B:$B,$B77,ConfirmedRaw!CH:CH)</f>
        <v>1009</v>
      </c>
      <c r="CG77">
        <f>SUMIF(ConfirmedRaw!$B:$B,$B77,ConfirmedRaw!CI:CI)</f>
        <v>1037</v>
      </c>
      <c r="CH77">
        <f>SUMIF(ConfirmedRaw!$B:$B,$B77,ConfirmedRaw!CJ:CJ)</f>
        <v>1083</v>
      </c>
      <c r="CI77">
        <f>SUMIF(ConfirmedRaw!$B:$B,$B77,ConfirmedRaw!CK:CK)</f>
        <v>1110</v>
      </c>
      <c r="CJ77">
        <f>SUMIF(ConfirmedRaw!$B:$B,$B77,ConfirmedRaw!CL:CL)</f>
        <v>1167</v>
      </c>
      <c r="CK77">
        <f>SUMIF(ConfirmedRaw!$B:$B,$B77,ConfirmedRaw!CM:CM)</f>
        <v>1214</v>
      </c>
      <c r="CL77">
        <f>SUMIF(ConfirmedRaw!$B:$B,$B77,ConfirmedRaw!CN:CN)</f>
        <v>1268</v>
      </c>
      <c r="CM77">
        <f>SUMIF(ConfirmedRaw!$B:$B,$B77,ConfirmedRaw!CO:CO)</f>
        <v>1285</v>
      </c>
      <c r="CN77">
        <f>SUMIF(ConfirmedRaw!$B:$B,$B77,ConfirmedRaw!CP:CP)</f>
        <v>1309</v>
      </c>
      <c r="CO77">
        <f>SUMIF(ConfirmedRaw!$B:$B,$B77,ConfirmedRaw!CQ:CQ)</f>
        <v>1342</v>
      </c>
      <c r="CP77">
        <f>SUMIF(ConfirmedRaw!$B:$B,$B77,ConfirmedRaw!CR:CR)</f>
        <v>1368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1485</v>
      </c>
      <c r="BZ78">
        <f>SUMIF(ConfirmedRaw!$B:$B,$B78,ConfirmedRaw!CB:CB)</f>
        <v>1579</v>
      </c>
      <c r="CA78">
        <f>SUMIF(ConfirmedRaw!$B:$B,$B78,ConfirmedRaw!CC:CC)</f>
        <v>1780</v>
      </c>
      <c r="CB78">
        <f>SUMIF(ConfirmedRaw!$B:$B,$B78,ConfirmedRaw!CD:CD)</f>
        <v>2054</v>
      </c>
      <c r="CC78">
        <f>SUMIF(ConfirmedRaw!$B:$B,$B78,ConfirmedRaw!CE:CE)</f>
        <v>2223</v>
      </c>
      <c r="CD78">
        <f>SUMIF(ConfirmedRaw!$B:$B,$B78,ConfirmedRaw!CF:CF)</f>
        <v>2473</v>
      </c>
      <c r="CE78">
        <f>SUMIF(ConfirmedRaw!$B:$B,$B78,ConfirmedRaw!CG:CG)</f>
        <v>2709</v>
      </c>
      <c r="CF78">
        <f>SUMIF(ConfirmedRaw!$B:$B,$B78,ConfirmedRaw!CH:CH)</f>
        <v>2776</v>
      </c>
      <c r="CG78">
        <f>SUMIF(ConfirmedRaw!$B:$B,$B78,ConfirmedRaw!CI:CI)</f>
        <v>2852</v>
      </c>
      <c r="CH78">
        <f>SUMIF(ConfirmedRaw!$B:$B,$B78,ConfirmedRaw!CJ:CJ)</f>
        <v>2979</v>
      </c>
      <c r="CI78">
        <f>SUMIF(ConfirmedRaw!$B:$B,$B78,ConfirmedRaw!CK:CK)</f>
        <v>3105</v>
      </c>
      <c r="CJ78">
        <f>SUMIF(ConfirmedRaw!$B:$B,$B78,ConfirmedRaw!CL:CL)</f>
        <v>3233</v>
      </c>
      <c r="CK78">
        <f>SUMIF(ConfirmedRaw!$B:$B,$B78,ConfirmedRaw!CM:CM)</f>
        <v>3439</v>
      </c>
      <c r="CL78">
        <f>SUMIF(ConfirmedRaw!$B:$B,$B78,ConfirmedRaw!CN:CN)</f>
        <v>3439</v>
      </c>
      <c r="CM78">
        <f>SUMIF(ConfirmedRaw!$B:$B,$B78,ConfirmedRaw!CO:CO)</f>
        <v>3792</v>
      </c>
      <c r="CN78">
        <f>SUMIF(ConfirmedRaw!$B:$B,$B78,ConfirmedRaw!CP:CP)</f>
        <v>3977</v>
      </c>
      <c r="CO78">
        <f>SUMIF(ConfirmedRaw!$B:$B,$B78,ConfirmedRaw!CQ:CQ)</f>
        <v>4149</v>
      </c>
      <c r="CP78">
        <f>SUMIF(ConfirmedRaw!$B:$B,$B78,ConfirmedRaw!CR:CR)</f>
        <v>4356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227</v>
      </c>
      <c r="BZ79">
        <f>SUMIF(ConfirmedRaw!$B:$B,$B79,ConfirmedRaw!CB:CB)</f>
        <v>241</v>
      </c>
      <c r="CA79">
        <f>SUMIF(ConfirmedRaw!$B:$B,$B79,ConfirmedRaw!CC:CC)</f>
        <v>293</v>
      </c>
      <c r="CB79">
        <f>SUMIF(ConfirmedRaw!$B:$B,$B79,ConfirmedRaw!CD:CD)</f>
        <v>299</v>
      </c>
      <c r="CC79">
        <f>SUMIF(ConfirmedRaw!$B:$B,$B79,ConfirmedRaw!CE:CE)</f>
        <v>337</v>
      </c>
      <c r="CD79">
        <f>SUMIF(ConfirmedRaw!$B:$B,$B79,ConfirmedRaw!CF:CF)</f>
        <v>350</v>
      </c>
      <c r="CE79">
        <f>SUMIF(ConfirmedRaw!$B:$B,$B79,ConfirmedRaw!CG:CG)</f>
        <v>370</v>
      </c>
      <c r="CF79">
        <f>SUMIF(ConfirmedRaw!$B:$B,$B79,ConfirmedRaw!CH:CH)</f>
        <v>378</v>
      </c>
      <c r="CG79">
        <f>SUMIF(ConfirmedRaw!$B:$B,$B79,ConfirmedRaw!CI:CI)</f>
        <v>384</v>
      </c>
      <c r="CH79">
        <f>SUMIF(ConfirmedRaw!$B:$B,$B79,ConfirmedRaw!CJ:CJ)</f>
        <v>393</v>
      </c>
      <c r="CI79">
        <f>SUMIF(ConfirmedRaw!$B:$B,$B79,ConfirmedRaw!CK:CK)</f>
        <v>399</v>
      </c>
      <c r="CJ79">
        <f>SUMIF(ConfirmedRaw!$B:$B,$B79,ConfirmedRaw!CL:CL)</f>
        <v>412</v>
      </c>
      <c r="CK79">
        <f>SUMIF(ConfirmedRaw!$B:$B,$B79,ConfirmedRaw!CM:CM)</f>
        <v>422</v>
      </c>
      <c r="CL79">
        <f>SUMIF(ConfirmedRaw!$B:$B,$B79,ConfirmedRaw!CN:CN)</f>
        <v>426</v>
      </c>
      <c r="CM79">
        <f>SUMIF(ConfirmedRaw!$B:$B,$B79,ConfirmedRaw!CO:CO)</f>
        <v>427</v>
      </c>
      <c r="CN79">
        <f>SUMIF(ConfirmedRaw!$B:$B,$B79,ConfirmedRaw!CP:CP)</f>
        <v>431</v>
      </c>
      <c r="CO79">
        <f>SUMIF(ConfirmedRaw!$B:$B,$B79,ConfirmedRaw!CQ:CQ)</f>
        <v>443</v>
      </c>
      <c r="CP79">
        <f>SUMIF(ConfirmedRaw!$B:$B,$B79,ConfirmedRaw!CR:CR)</f>
        <v>444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1688</v>
      </c>
      <c r="BY80">
        <f>SUMIF(ConfirmedRaw!$B:$B,$B80,ConfirmedRaw!CA:CA)</f>
        <v>1890</v>
      </c>
      <c r="BZ80">
        <f>SUMIF(ConfirmedRaw!$B:$B,$B80,ConfirmedRaw!CB:CB)</f>
        <v>2143</v>
      </c>
      <c r="CA80">
        <f>SUMIF(ConfirmedRaw!$B:$B,$B80,ConfirmedRaw!CC:CC)</f>
        <v>2439</v>
      </c>
      <c r="CB80">
        <f>SUMIF(ConfirmedRaw!$B:$B,$B80,ConfirmedRaw!CD:CD)</f>
        <v>2785</v>
      </c>
      <c r="CC80">
        <f>SUMIF(ConfirmedRaw!$B:$B,$B80,ConfirmedRaw!CE:CE)</f>
        <v>3181</v>
      </c>
      <c r="CD80">
        <f>SUMIF(ConfirmedRaw!$B:$B,$B80,ConfirmedRaw!CF:CF)</f>
        <v>3441</v>
      </c>
      <c r="CE80">
        <f>SUMIF(ConfirmedRaw!$B:$B,$B80,ConfirmedRaw!CG:CG)</f>
        <v>3844</v>
      </c>
      <c r="CF80">
        <f>SUMIF(ConfirmedRaw!$B:$B,$B80,ConfirmedRaw!CH:CH)</f>
        <v>4219</v>
      </c>
      <c r="CG80">
        <f>SUMIF(ConfirmedRaw!$B:$B,$B80,ConfirmedRaw!CI:CI)</f>
        <v>4661</v>
      </c>
      <c r="CH80">
        <f>SUMIF(ConfirmedRaw!$B:$B,$B80,ConfirmedRaw!CJ:CJ)</f>
        <v>5014</v>
      </c>
      <c r="CI80">
        <f>SUMIF(ConfirmedRaw!$B:$B,$B80,ConfirmedRaw!CK:CK)</f>
        <v>5399</v>
      </c>
      <c r="CJ80">
        <f>SUMIF(ConfirmedRaw!$B:$B,$B80,ConfirmedRaw!CL:CL)</f>
        <v>5847</v>
      </c>
      <c r="CK80">
        <f>SUMIF(ConfirmedRaw!$B:$B,$B80,ConfirmedRaw!CM:CM)</f>
        <v>6297</v>
      </c>
      <c r="CL80">
        <f>SUMIF(ConfirmedRaw!$B:$B,$B80,ConfirmedRaw!CN:CN)</f>
        <v>6875</v>
      </c>
      <c r="CM80">
        <f>SUMIF(ConfirmedRaw!$B:$B,$B80,ConfirmedRaw!CO:CO)</f>
        <v>7497</v>
      </c>
      <c r="CN80">
        <f>SUMIF(ConfirmedRaw!$B:$B,$B80,ConfirmedRaw!CP:CP)</f>
        <v>8261</v>
      </c>
      <c r="CO80">
        <f>SUMIF(ConfirmedRaw!$B:$B,$B80,ConfirmedRaw!CQ:CQ)</f>
        <v>8772</v>
      </c>
      <c r="CP80">
        <f>SUMIF(ConfirmedRaw!$B:$B,$B80,ConfirmedRaw!CR:CR)</f>
        <v>9501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222</v>
      </c>
      <c r="BZ81">
        <f>SUMIF(ConfirmedRaw!$B:$B,$B81,ConfirmedRaw!CB:CB)</f>
        <v>226</v>
      </c>
      <c r="CA81">
        <f>SUMIF(ConfirmedRaw!$B:$B,$B81,ConfirmedRaw!CC:CC)</f>
        <v>237</v>
      </c>
      <c r="CB81">
        <f>SUMIF(ConfirmedRaw!$B:$B,$B81,ConfirmedRaw!CD:CD)</f>
        <v>244</v>
      </c>
      <c r="CC81">
        <f>SUMIF(ConfirmedRaw!$B:$B,$B81,ConfirmedRaw!CE:CE)</f>
        <v>250</v>
      </c>
      <c r="CD81">
        <f>SUMIF(ConfirmedRaw!$B:$B,$B81,ConfirmedRaw!CF:CF)</f>
        <v>265</v>
      </c>
      <c r="CE81">
        <f>SUMIF(ConfirmedRaw!$B:$B,$B81,ConfirmedRaw!CG:CG)</f>
        <v>278</v>
      </c>
      <c r="CF81">
        <f>SUMIF(ConfirmedRaw!$B:$B,$B81,ConfirmedRaw!CH:CH)</f>
        <v>280</v>
      </c>
      <c r="CG81">
        <f>SUMIF(ConfirmedRaw!$B:$B,$B81,ConfirmedRaw!CI:CI)</f>
        <v>291</v>
      </c>
      <c r="CH81">
        <f>SUMIF(ConfirmedRaw!$B:$B,$B81,ConfirmedRaw!CJ:CJ)</f>
        <v>299</v>
      </c>
      <c r="CI81">
        <f>SUMIF(ConfirmedRaw!$B:$B,$B81,ConfirmedRaw!CK:CK)</f>
        <v>314</v>
      </c>
      <c r="CJ81">
        <f>SUMIF(ConfirmedRaw!$B:$B,$B81,ConfirmedRaw!CL:CL)</f>
        <v>335</v>
      </c>
      <c r="CK81">
        <f>SUMIF(ConfirmedRaw!$B:$B,$B81,ConfirmedRaw!CM:CM)</f>
        <v>342</v>
      </c>
      <c r="CL81">
        <f>SUMIF(ConfirmedRaw!$B:$B,$B81,ConfirmedRaw!CN:CN)</f>
        <v>350</v>
      </c>
      <c r="CM81">
        <f>SUMIF(ConfirmedRaw!$B:$B,$B81,ConfirmedRaw!CO:CO)</f>
        <v>367</v>
      </c>
      <c r="CN81">
        <f>SUMIF(ConfirmedRaw!$B:$B,$B81,ConfirmedRaw!CP:CP)</f>
        <v>377</v>
      </c>
      <c r="CO81">
        <f>SUMIF(ConfirmedRaw!$B:$B,$B81,ConfirmedRaw!CQ:CQ)</f>
        <v>412</v>
      </c>
      <c r="CP81">
        <f>SUMIF(ConfirmedRaw!$B:$B,$B81,ConfirmedRaw!CR:CR)</f>
        <v>442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19</v>
      </c>
      <c r="BZ82">
        <f>SUMIF(ConfirmedRaw!$B:$B,$B82,ConfirmedRaw!CB:CB)</f>
        <v>19</v>
      </c>
      <c r="CA82">
        <f>SUMIF(ConfirmedRaw!$B:$B,$B82,ConfirmedRaw!CC:CC)</f>
        <v>19</v>
      </c>
      <c r="CB82">
        <f>SUMIF(ConfirmedRaw!$B:$B,$B82,ConfirmedRaw!CD:CD)</f>
        <v>19</v>
      </c>
      <c r="CC82">
        <f>SUMIF(ConfirmedRaw!$B:$B,$B82,ConfirmedRaw!CE:CE)</f>
        <v>19</v>
      </c>
      <c r="CD82">
        <f>SUMIF(ConfirmedRaw!$B:$B,$B82,ConfirmedRaw!CF:CF)</f>
        <v>19</v>
      </c>
      <c r="CE82">
        <f>SUMIF(ConfirmedRaw!$B:$B,$B82,ConfirmedRaw!CG:CG)</f>
        <v>19</v>
      </c>
      <c r="CF82">
        <f>SUMIF(ConfirmedRaw!$B:$B,$B82,ConfirmedRaw!CH:CH)</f>
        <v>20</v>
      </c>
      <c r="CG82">
        <f>SUMIF(ConfirmedRaw!$B:$B,$B82,ConfirmedRaw!CI:CI)</f>
        <v>20</v>
      </c>
      <c r="CH82">
        <f>SUMIF(ConfirmedRaw!$B:$B,$B82,ConfirmedRaw!CJ:CJ)</f>
        <v>20</v>
      </c>
      <c r="CI82">
        <f>SUMIF(ConfirmedRaw!$B:$B,$B82,ConfirmedRaw!CK:CK)</f>
        <v>22</v>
      </c>
      <c r="CJ82">
        <f>SUMIF(ConfirmedRaw!$B:$B,$B82,ConfirmedRaw!CL:CL)</f>
        <v>25</v>
      </c>
      <c r="CK82">
        <f>SUMIF(ConfirmedRaw!$B:$B,$B82,ConfirmedRaw!CM:CM)</f>
        <v>28</v>
      </c>
      <c r="CL82">
        <f>SUMIF(ConfirmedRaw!$B:$B,$B82,ConfirmedRaw!CN:CN)</f>
        <v>35</v>
      </c>
      <c r="CM82">
        <f>SUMIF(ConfirmedRaw!$B:$B,$B82,ConfirmedRaw!CO:CO)</f>
        <v>52</v>
      </c>
      <c r="CN82">
        <f>SUMIF(ConfirmedRaw!$B:$B,$B82,ConfirmedRaw!CP:CP)</f>
        <v>69</v>
      </c>
      <c r="CO82">
        <f>SUMIF(ConfirmedRaw!$B:$B,$B82,ConfirmedRaw!CQ:CQ)</f>
        <v>83</v>
      </c>
      <c r="CP82">
        <f>SUMIF(ConfirmedRaw!$B:$B,$B82,ConfirmedRaw!CR:CR)</f>
        <v>86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822</v>
      </c>
      <c r="BZ83">
        <f>SUMIF(ConfirmedRaw!$B:$B,$B83,ConfirmedRaw!CB:CB)</f>
        <v>833</v>
      </c>
      <c r="CA83">
        <f>SUMIF(ConfirmedRaw!$B:$B,$B83,ConfirmedRaw!CC:CC)</f>
        <v>853</v>
      </c>
      <c r="CB83">
        <f>SUMIF(ConfirmedRaw!$B:$B,$B83,ConfirmedRaw!CD:CD)</f>
        <v>881</v>
      </c>
      <c r="CC83">
        <f>SUMIF(ConfirmedRaw!$B:$B,$B83,ConfirmedRaw!CE:CE)</f>
        <v>921</v>
      </c>
      <c r="CD83">
        <f>SUMIF(ConfirmedRaw!$B:$B,$B83,ConfirmedRaw!CF:CF)</f>
        <v>937</v>
      </c>
      <c r="CE83">
        <f>SUMIF(ConfirmedRaw!$B:$B,$B83,ConfirmedRaw!CG:CG)</f>
        <v>967</v>
      </c>
      <c r="CF83">
        <f>SUMIF(ConfirmedRaw!$B:$B,$B83,ConfirmedRaw!CH:CH)</f>
        <v>1013</v>
      </c>
      <c r="CG83">
        <f>SUMIF(ConfirmedRaw!$B:$B,$B83,ConfirmedRaw!CI:CI)</f>
        <v>1039</v>
      </c>
      <c r="CH83">
        <f>SUMIF(ConfirmedRaw!$B:$B,$B83,ConfirmedRaw!CJ:CJ)</f>
        <v>1067</v>
      </c>
      <c r="CI83">
        <f>SUMIF(ConfirmedRaw!$B:$B,$B83,ConfirmedRaw!CK:CK)</f>
        <v>1111</v>
      </c>
      <c r="CJ83">
        <f>SUMIF(ConfirmedRaw!$B:$B,$B83,ConfirmedRaw!CL:CL)</f>
        <v>1159</v>
      </c>
      <c r="CK83">
        <f>SUMIF(ConfirmedRaw!$B:$B,$B83,ConfirmedRaw!CM:CM)</f>
        <v>1201</v>
      </c>
      <c r="CL83">
        <f>SUMIF(ConfirmedRaw!$B:$B,$B83,ConfirmedRaw!CN:CN)</f>
        <v>1248</v>
      </c>
      <c r="CM83">
        <f>SUMIF(ConfirmedRaw!$B:$B,$B83,ConfirmedRaw!CO:CO)</f>
        <v>1291</v>
      </c>
      <c r="CN83">
        <f>SUMIF(ConfirmedRaw!$B:$B,$B83,ConfirmedRaw!CP:CP)</f>
        <v>1339</v>
      </c>
      <c r="CO83">
        <f>SUMIF(ConfirmedRaw!$B:$B,$B83,ConfirmedRaw!CQ:CQ)</f>
        <v>1401</v>
      </c>
      <c r="CP83">
        <f>SUMIF(ConfirmedRaw!$B:$B,$B83,ConfirmedRaw!CR:CR)</f>
        <v>1473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58</v>
      </c>
      <c r="BZ84">
        <f>SUMIF(ConfirmedRaw!$B:$B,$B84,ConfirmedRaw!CB:CB)</f>
        <v>58</v>
      </c>
      <c r="CA84">
        <f>SUMIF(ConfirmedRaw!$B:$B,$B84,ConfirmedRaw!CC:CC)</f>
        <v>63</v>
      </c>
      <c r="CB84">
        <f>SUMIF(ConfirmedRaw!$B:$B,$B84,ConfirmedRaw!CD:CD)</f>
        <v>63</v>
      </c>
      <c r="CC84">
        <f>SUMIF(ConfirmedRaw!$B:$B,$B84,ConfirmedRaw!CE:CE)</f>
        <v>63</v>
      </c>
      <c r="CD84">
        <f>SUMIF(ConfirmedRaw!$B:$B,$B84,ConfirmedRaw!CF:CF)</f>
        <v>63</v>
      </c>
      <c r="CE84">
        <f>SUMIF(ConfirmedRaw!$B:$B,$B84,ConfirmedRaw!CG:CG)</f>
        <v>65</v>
      </c>
      <c r="CF84">
        <f>SUMIF(ConfirmedRaw!$B:$B,$B84,ConfirmedRaw!CH:CH)</f>
        <v>69</v>
      </c>
      <c r="CG84">
        <f>SUMIF(ConfirmedRaw!$B:$B,$B84,ConfirmedRaw!CI:CI)</f>
        <v>73</v>
      </c>
      <c r="CH84">
        <f>SUMIF(ConfirmedRaw!$B:$B,$B84,ConfirmedRaw!CJ:CJ)</f>
        <v>73</v>
      </c>
      <c r="CI84">
        <f>SUMIF(ConfirmedRaw!$B:$B,$B84,ConfirmedRaw!CK:CK)</f>
        <v>125</v>
      </c>
      <c r="CJ84">
        <f>SUMIF(ConfirmedRaw!$B:$B,$B84,ConfirmedRaw!CL:CL)</f>
        <v>143</v>
      </c>
      <c r="CK84">
        <f>SUMIF(ConfirmedRaw!$B:$B,$B84,ConfirmedRaw!CM:CM)</f>
        <v>143</v>
      </c>
      <c r="CL84">
        <f>SUMIF(ConfirmedRaw!$B:$B,$B84,ConfirmedRaw!CN:CN)</f>
        <v>163</v>
      </c>
      <c r="CM84">
        <f>SUMIF(ConfirmedRaw!$B:$B,$B84,ConfirmedRaw!CO:CO)</f>
        <v>173</v>
      </c>
      <c r="CN84">
        <f>SUMIF(ConfirmedRaw!$B:$B,$B84,ConfirmedRaw!CP:CP)</f>
        <v>223</v>
      </c>
      <c r="CO84">
        <f>SUMIF(ConfirmedRaw!$B:$B,$B84,ConfirmedRaw!CQ:CQ)</f>
        <v>223</v>
      </c>
      <c r="CP84">
        <f>SUMIF(ConfirmedRaw!$B:$B,$B84,ConfirmedRaw!CR:CR)</f>
        <v>233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349</v>
      </c>
      <c r="BZ85">
        <f>SUMIF(ConfirmedRaw!$B:$B,$B85,ConfirmedRaw!CB:CB)</f>
        <v>367</v>
      </c>
      <c r="CA85">
        <f>SUMIF(ConfirmedRaw!$B:$B,$B85,ConfirmedRaw!CC:CC)</f>
        <v>423</v>
      </c>
      <c r="CB85">
        <f>SUMIF(ConfirmedRaw!$B:$B,$B85,ConfirmedRaw!CD:CD)</f>
        <v>444</v>
      </c>
      <c r="CC85">
        <f>SUMIF(ConfirmedRaw!$B:$B,$B85,ConfirmedRaw!CE:CE)</f>
        <v>484</v>
      </c>
      <c r="CD85">
        <f>SUMIF(ConfirmedRaw!$B:$B,$B85,ConfirmedRaw!CF:CF)</f>
        <v>521</v>
      </c>
      <c r="CE85">
        <f>SUMIF(ConfirmedRaw!$B:$B,$B85,ConfirmedRaw!CG:CG)</f>
        <v>555</v>
      </c>
      <c r="CF85">
        <f>SUMIF(ConfirmedRaw!$B:$B,$B85,ConfirmedRaw!CH:CH)</f>
        <v>607</v>
      </c>
      <c r="CG85">
        <f>SUMIF(ConfirmedRaw!$B:$B,$B85,ConfirmedRaw!CI:CI)</f>
        <v>665</v>
      </c>
      <c r="CH85">
        <f>SUMIF(ConfirmedRaw!$B:$B,$B85,ConfirmedRaw!CJ:CJ)</f>
        <v>714</v>
      </c>
      <c r="CI85">
        <f>SUMIF(ConfirmedRaw!$B:$B,$B85,ConfirmedRaw!CK:CK)</f>
        <v>784</v>
      </c>
      <c r="CJ85">
        <f>SUMIF(ConfirmedRaw!$B:$B,$B85,ConfirmedRaw!CL:CL)</f>
        <v>840</v>
      </c>
      <c r="CK85">
        <f>SUMIF(ConfirmedRaw!$B:$B,$B85,ConfirmedRaw!CM:CM)</f>
        <v>906</v>
      </c>
      <c r="CL85">
        <f>SUMIF(ConfirmedRaw!$B:$B,$B85,ConfirmedRaw!CN:CN)</f>
        <v>933</v>
      </c>
      <c r="CM85">
        <f>SUMIF(ConfirmedRaw!$B:$B,$B85,ConfirmedRaw!CO:CO)</f>
        <v>996</v>
      </c>
      <c r="CN85">
        <f>SUMIF(ConfirmedRaw!$B:$B,$B85,ConfirmedRaw!CP:CP)</f>
        <v>1026</v>
      </c>
      <c r="CO85">
        <f>SUMIF(ConfirmedRaw!$B:$B,$B85,ConfirmedRaw!CQ:CQ)</f>
        <v>1092</v>
      </c>
      <c r="CP85">
        <f>SUMIF(ConfirmedRaw!$B:$B,$B85,ConfirmedRaw!CR:CR)</f>
        <v>1176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1021</v>
      </c>
      <c r="BZ86">
        <f>SUMIF(ConfirmedRaw!$B:$B,$B86,ConfirmedRaw!CB:CB)</f>
        <v>1120</v>
      </c>
      <c r="CA86">
        <f>SUMIF(ConfirmedRaw!$B:$B,$B86,ConfirmedRaw!CC:CC)</f>
        <v>1184</v>
      </c>
      <c r="CB86">
        <f>SUMIF(ConfirmedRaw!$B:$B,$B86,ConfirmedRaw!CD:CD)</f>
        <v>1275</v>
      </c>
      <c r="CC86">
        <f>SUMIF(ConfirmedRaw!$B:$B,$B86,ConfirmedRaw!CE:CE)</f>
        <v>1374</v>
      </c>
      <c r="CD86">
        <f>SUMIF(ConfirmedRaw!$B:$B,$B86,ConfirmedRaw!CF:CF)</f>
        <v>1448</v>
      </c>
      <c r="CE86">
        <f>SUMIF(ConfirmedRaw!$B:$B,$B86,ConfirmedRaw!CG:CG)</f>
        <v>1545</v>
      </c>
      <c r="CF86">
        <f>SUMIF(ConfirmedRaw!$B:$B,$B86,ConfirmedRaw!CH:CH)</f>
        <v>1661</v>
      </c>
      <c r="CG86">
        <f>SUMIF(ConfirmedRaw!$B:$B,$B86,ConfirmedRaw!CI:CI)</f>
        <v>1763</v>
      </c>
      <c r="CH86">
        <f>SUMIF(ConfirmedRaw!$B:$B,$B86,ConfirmedRaw!CJ:CJ)</f>
        <v>1888</v>
      </c>
      <c r="CI86">
        <f>SUMIF(ConfirmedRaw!$B:$B,$B86,ConfirmedRaw!CK:CK)</f>
        <v>2024</v>
      </c>
      <c r="CJ86">
        <f>SUMIF(ConfirmedRaw!$B:$B,$B86,ConfirmedRaw!CL:CL)</f>
        <v>2283</v>
      </c>
      <c r="CK86">
        <f>SUMIF(ConfirmedRaw!$B:$B,$B86,ConfirmedRaw!CM:CM)</f>
        <v>2564</v>
      </c>
      <c r="CL86">
        <f>SUMIF(ConfirmedRaw!$B:$B,$B86,ConfirmedRaw!CN:CN)</f>
        <v>2685</v>
      </c>
      <c r="CM86">
        <f>SUMIF(ConfirmedRaw!$B:$B,$B86,ConfirmedRaw!CO:CO)</f>
        <v>2855</v>
      </c>
      <c r="CN86">
        <f>SUMIF(ConfirmedRaw!$B:$B,$B86,ConfirmedRaw!CP:CP)</f>
        <v>3046</v>
      </c>
      <c r="CO86">
        <f>SUMIF(ConfirmedRaw!$B:$B,$B86,ConfirmedRaw!CQ:CQ)</f>
        <v>3209</v>
      </c>
      <c r="CP86">
        <f>SUMIF(ConfirmedRaw!$B:$B,$B86,ConfirmedRaw!CR:CR)</f>
        <v>3446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811</v>
      </c>
      <c r="BZ87">
        <f>SUMIF(ConfirmedRaw!$B:$B,$B87,ConfirmedRaw!CB:CB)</f>
        <v>843</v>
      </c>
      <c r="CA87">
        <f>SUMIF(ConfirmedRaw!$B:$B,$B87,ConfirmedRaw!CC:CC)</f>
        <v>880</v>
      </c>
      <c r="CB87">
        <f>SUMIF(ConfirmedRaw!$B:$B,$B87,ConfirmedRaw!CD:CD)</f>
        <v>912</v>
      </c>
      <c r="CC87">
        <f>SUMIF(ConfirmedRaw!$B:$B,$B87,ConfirmedRaw!CE:CE)</f>
        <v>955</v>
      </c>
      <c r="CD87">
        <f>SUMIF(ConfirmedRaw!$B:$B,$B87,ConfirmedRaw!CF:CF)</f>
        <v>999</v>
      </c>
      <c r="CE87">
        <f>SUMIF(ConfirmedRaw!$B:$B,$B87,ConfirmedRaw!CG:CG)</f>
        <v>1026</v>
      </c>
      <c r="CF87">
        <f>SUMIF(ConfirmedRaw!$B:$B,$B87,ConfirmedRaw!CH:CH)</f>
        <v>1053</v>
      </c>
      <c r="CG87">
        <f>SUMIF(ConfirmedRaw!$B:$B,$B87,ConfirmedRaw!CI:CI)</f>
        <v>1062</v>
      </c>
      <c r="CH87">
        <f>SUMIF(ConfirmedRaw!$B:$B,$B87,ConfirmedRaw!CJ:CJ)</f>
        <v>1070</v>
      </c>
      <c r="CI87">
        <f>SUMIF(ConfirmedRaw!$B:$B,$B87,ConfirmedRaw!CK:CK)</f>
        <v>1091</v>
      </c>
      <c r="CJ87">
        <f>SUMIF(ConfirmedRaw!$B:$B,$B87,ConfirmedRaw!CL:CL)</f>
        <v>1128</v>
      </c>
      <c r="CK87">
        <f>SUMIF(ConfirmedRaw!$B:$B,$B87,ConfirmedRaw!CM:CM)</f>
        <v>1149</v>
      </c>
      <c r="CL87">
        <f>SUMIF(ConfirmedRaw!$B:$B,$B87,ConfirmedRaw!CN:CN)</f>
        <v>1239</v>
      </c>
      <c r="CM87">
        <f>SUMIF(ConfirmedRaw!$B:$B,$B87,ConfirmedRaw!CO:CO)</f>
        <v>1298</v>
      </c>
      <c r="CN87">
        <f>SUMIF(ConfirmedRaw!$B:$B,$B87,ConfirmedRaw!CP:CP)</f>
        <v>1326</v>
      </c>
      <c r="CO87">
        <f>SUMIF(ConfirmedRaw!$B:$B,$B87,ConfirmedRaw!CQ:CQ)</f>
        <v>1350</v>
      </c>
      <c r="CP87">
        <f>SUMIF(ConfirmedRaw!$B:$B,$B87,ConfirmedRaw!CR:CR)</f>
        <v>1370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864</v>
      </c>
      <c r="BZ88">
        <f>SUMIF(ConfirmedRaw!$B:$B,$B88,ConfirmedRaw!CB:CB)</f>
        <v>965</v>
      </c>
      <c r="CA88">
        <f>SUMIF(ConfirmedRaw!$B:$B,$B88,ConfirmedRaw!CC:CC)</f>
        <v>1056</v>
      </c>
      <c r="CB88">
        <f>SUMIF(ConfirmedRaw!$B:$B,$B88,ConfirmedRaw!CD:CD)</f>
        <v>1174</v>
      </c>
      <c r="CC88">
        <f>SUMIF(ConfirmedRaw!$B:$B,$B88,ConfirmedRaw!CE:CE)</f>
        <v>1289</v>
      </c>
      <c r="CD88">
        <f>SUMIF(ConfirmedRaw!$B:$B,$B88,ConfirmedRaw!CF:CF)</f>
        <v>1438</v>
      </c>
      <c r="CE88">
        <f>SUMIF(ConfirmedRaw!$B:$B,$B88,ConfirmedRaw!CG:CG)</f>
        <v>1560</v>
      </c>
      <c r="CF88">
        <f>SUMIF(ConfirmedRaw!$B:$B,$B88,ConfirmedRaw!CH:CH)</f>
        <v>1662</v>
      </c>
      <c r="CG88">
        <f>SUMIF(ConfirmedRaw!$B:$B,$B88,ConfirmedRaw!CI:CI)</f>
        <v>1712</v>
      </c>
      <c r="CH88">
        <f>SUMIF(ConfirmedRaw!$B:$B,$B88,ConfirmedRaw!CJ:CJ)</f>
        <v>1934</v>
      </c>
      <c r="CI88">
        <f>SUMIF(ConfirmedRaw!$B:$B,$B88,ConfirmedRaw!CK:CK)</f>
        <v>2049</v>
      </c>
      <c r="CJ88">
        <f>SUMIF(ConfirmedRaw!$B:$B,$B88,ConfirmedRaw!CL:CL)</f>
        <v>2154</v>
      </c>
      <c r="CK88">
        <f>SUMIF(ConfirmedRaw!$B:$B,$B88,ConfirmedRaw!CM:CM)</f>
        <v>2264</v>
      </c>
      <c r="CL88">
        <f>SUMIF(ConfirmedRaw!$B:$B,$B88,ConfirmedRaw!CN:CN)</f>
        <v>2378</v>
      </c>
      <c r="CM88">
        <f>SUMIF(ConfirmedRaw!$B:$B,$B88,ConfirmedRaw!CO:CO)</f>
        <v>2472</v>
      </c>
      <c r="CN88">
        <f>SUMIF(ConfirmedRaw!$B:$B,$B88,ConfirmedRaw!CP:CP)</f>
        <v>2548</v>
      </c>
      <c r="CO88">
        <f>SUMIF(ConfirmedRaw!$B:$B,$B88,ConfirmedRaw!CQ:CQ)</f>
        <v>2614</v>
      </c>
      <c r="CP88">
        <f>SUMIF(ConfirmedRaw!$B:$B,$B88,ConfirmedRaw!CR:CR)</f>
        <v>2778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104</v>
      </c>
      <c r="BZ89">
        <f>SUMIF(ConfirmedRaw!$B:$B,$B89,ConfirmedRaw!CB:CB)</f>
        <v>113</v>
      </c>
      <c r="CA89">
        <f>SUMIF(ConfirmedRaw!$B:$B,$B89,ConfirmedRaw!CC:CC)</f>
        <v>115</v>
      </c>
      <c r="CB89">
        <f>SUMIF(ConfirmedRaw!$B:$B,$B89,ConfirmedRaw!CD:CD)</f>
        <v>119</v>
      </c>
      <c r="CC89">
        <f>SUMIF(ConfirmedRaw!$B:$B,$B89,ConfirmedRaw!CE:CE)</f>
        <v>124</v>
      </c>
      <c r="CD89">
        <f>SUMIF(ConfirmedRaw!$B:$B,$B89,ConfirmedRaw!CF:CF)</f>
        <v>129</v>
      </c>
      <c r="CE89">
        <f>SUMIF(ConfirmedRaw!$B:$B,$B89,ConfirmedRaw!CG:CG)</f>
        <v>133</v>
      </c>
      <c r="CF89">
        <f>SUMIF(ConfirmedRaw!$B:$B,$B89,ConfirmedRaw!CH:CH)</f>
        <v>134</v>
      </c>
      <c r="CG89">
        <f>SUMIF(ConfirmedRaw!$B:$B,$B89,ConfirmedRaw!CI:CI)</f>
        <v>147</v>
      </c>
      <c r="CH89">
        <f>SUMIF(ConfirmedRaw!$B:$B,$B89,ConfirmedRaw!CJ:CJ)</f>
        <v>159</v>
      </c>
      <c r="CI89">
        <f>SUMIF(ConfirmedRaw!$B:$B,$B89,ConfirmedRaw!CK:CK)</f>
        <v>161</v>
      </c>
      <c r="CJ89">
        <f>SUMIF(ConfirmedRaw!$B:$B,$B89,ConfirmedRaw!CL:CL)</f>
        <v>174</v>
      </c>
      <c r="CK89">
        <f>SUMIF(ConfirmedRaw!$B:$B,$B89,ConfirmedRaw!CM:CM)</f>
        <v>199</v>
      </c>
      <c r="CL89">
        <f>SUMIF(ConfirmedRaw!$B:$B,$B89,ConfirmedRaw!CN:CN)</f>
        <v>202</v>
      </c>
      <c r="CM89">
        <f>SUMIF(ConfirmedRaw!$B:$B,$B89,ConfirmedRaw!CO:CO)</f>
        <v>206</v>
      </c>
      <c r="CN89">
        <f>SUMIF(ConfirmedRaw!$B:$B,$B89,ConfirmedRaw!CP:CP)</f>
        <v>208</v>
      </c>
      <c r="CO89">
        <f>SUMIF(ConfirmedRaw!$B:$B,$B89,ConfirmedRaw!CQ:CQ)</f>
        <v>208</v>
      </c>
      <c r="CP89">
        <f>SUMIF(ConfirmedRaw!$B:$B,$B89,ConfirmedRaw!CR:CR)</f>
        <v>213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176</v>
      </c>
      <c r="BZ90">
        <f>SUMIF(ConfirmedRaw!$B:$B,$B90,ConfirmedRaw!CB:CB)</f>
        <v>178</v>
      </c>
      <c r="CA90">
        <f>SUMIF(ConfirmedRaw!$B:$B,$B90,ConfirmedRaw!CC:CC)</f>
        <v>185</v>
      </c>
      <c r="CB90">
        <f>SUMIF(ConfirmedRaw!$B:$B,$B90,ConfirmedRaw!CD:CD)</f>
        <v>189</v>
      </c>
      <c r="CC90">
        <f>SUMIF(ConfirmedRaw!$B:$B,$B90,ConfirmedRaw!CE:CE)</f>
        <v>190</v>
      </c>
      <c r="CD90">
        <f>SUMIF(ConfirmedRaw!$B:$B,$B90,ConfirmedRaw!CF:CF)</f>
        <v>190</v>
      </c>
      <c r="CE90">
        <f>SUMIF(ConfirmedRaw!$B:$B,$B90,ConfirmedRaw!CG:CG)</f>
        <v>198</v>
      </c>
      <c r="CF90">
        <f>SUMIF(ConfirmedRaw!$B:$B,$B90,ConfirmedRaw!CH:CH)</f>
        <v>210</v>
      </c>
      <c r="CG90">
        <f>SUMIF(ConfirmedRaw!$B:$B,$B90,ConfirmedRaw!CI:CI)</f>
        <v>217</v>
      </c>
      <c r="CH90">
        <f>SUMIF(ConfirmedRaw!$B:$B,$B90,ConfirmedRaw!CJ:CJ)</f>
        <v>233</v>
      </c>
      <c r="CI90">
        <f>SUMIF(ConfirmedRaw!$B:$B,$B90,ConfirmedRaw!CK:CK)</f>
        <v>238</v>
      </c>
      <c r="CJ90">
        <f>SUMIF(ConfirmedRaw!$B:$B,$B90,ConfirmedRaw!CL:CL)</f>
        <v>238</v>
      </c>
      <c r="CK90">
        <f>SUMIF(ConfirmedRaw!$B:$B,$B90,ConfirmedRaw!CM:CM)</f>
        <v>244</v>
      </c>
      <c r="CL90">
        <f>SUMIF(ConfirmedRaw!$B:$B,$B90,ConfirmedRaw!CN:CN)</f>
        <v>254</v>
      </c>
      <c r="CM90">
        <f>SUMIF(ConfirmedRaw!$B:$B,$B90,ConfirmedRaw!CO:CO)</f>
        <v>271</v>
      </c>
      <c r="CN90">
        <f>SUMIF(ConfirmedRaw!$B:$B,$B90,ConfirmedRaw!CP:CP)</f>
        <v>304</v>
      </c>
      <c r="CO90">
        <f>SUMIF(ConfirmedRaw!$B:$B,$B90,ConfirmedRaw!CQ:CQ)</f>
        <v>310</v>
      </c>
      <c r="CP90">
        <f>SUMIF(ConfirmedRaw!$B:$B,$B90,ConfirmedRaw!CR:CR)</f>
        <v>330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114</v>
      </c>
      <c r="BZ91">
        <f>SUMIF(ConfirmedRaw!$B:$B,$B91,ConfirmedRaw!CB:CB)</f>
        <v>114</v>
      </c>
      <c r="CA91">
        <f>SUMIF(ConfirmedRaw!$B:$B,$B91,ConfirmedRaw!CC:CC)</f>
        <v>115</v>
      </c>
      <c r="CB91">
        <f>SUMIF(ConfirmedRaw!$B:$B,$B91,ConfirmedRaw!CD:CD)</f>
        <v>117</v>
      </c>
      <c r="CC91">
        <f>SUMIF(ConfirmedRaw!$B:$B,$B91,ConfirmedRaw!CE:CE)</f>
        <v>119</v>
      </c>
      <c r="CD91">
        <f>SUMIF(ConfirmedRaw!$B:$B,$B91,ConfirmedRaw!CF:CF)</f>
        <v>119</v>
      </c>
      <c r="CE91">
        <f>SUMIF(ConfirmedRaw!$B:$B,$B91,ConfirmedRaw!CG:CG)</f>
        <v>120</v>
      </c>
      <c r="CF91">
        <f>SUMIF(ConfirmedRaw!$B:$B,$B91,ConfirmedRaw!CH:CH)</f>
        <v>122</v>
      </c>
      <c r="CG91">
        <f>SUMIF(ConfirmedRaw!$B:$B,$B91,ConfirmedRaw!CI:CI)</f>
        <v>122</v>
      </c>
      <c r="CH91">
        <f>SUMIF(ConfirmedRaw!$B:$B,$B91,ConfirmedRaw!CJ:CJ)</f>
        <v>122</v>
      </c>
      <c r="CI91">
        <f>SUMIF(ConfirmedRaw!$B:$B,$B91,ConfirmedRaw!CK:CK)</f>
        <v>122</v>
      </c>
      <c r="CJ91">
        <f>SUMIF(ConfirmedRaw!$B:$B,$B91,ConfirmedRaw!CL:CL)</f>
        <v>122</v>
      </c>
      <c r="CK91">
        <f>SUMIF(ConfirmedRaw!$B:$B,$B91,ConfirmedRaw!CM:CM)</f>
        <v>122</v>
      </c>
      <c r="CL91">
        <f>SUMIF(ConfirmedRaw!$B:$B,$B91,ConfirmedRaw!CN:CN)</f>
        <v>122</v>
      </c>
      <c r="CM91">
        <f>SUMIF(ConfirmedRaw!$B:$B,$B91,ConfirmedRaw!CO:CO)</f>
        <v>122</v>
      </c>
      <c r="CN91">
        <f>SUMIF(ConfirmedRaw!$B:$B,$B91,ConfirmedRaw!CP:CP)</f>
        <v>122</v>
      </c>
      <c r="CO91">
        <f>SUMIF(ConfirmedRaw!$B:$B,$B91,ConfirmedRaw!CQ:CQ)</f>
        <v>122</v>
      </c>
      <c r="CP91">
        <f>SUMIF(ConfirmedRaw!$B:$B,$B91,ConfirmedRaw!CR:CR)</f>
        <v>122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1745</v>
      </c>
      <c r="BZ92">
        <f>SUMIF(ConfirmedRaw!$B:$B,$B92,ConfirmedRaw!CB:CB)</f>
        <v>1828</v>
      </c>
      <c r="CA92">
        <f>SUMIF(ConfirmedRaw!$B:$B,$B92,ConfirmedRaw!CC:CC)</f>
        <v>1956</v>
      </c>
      <c r="CB92">
        <f>SUMIF(ConfirmedRaw!$B:$B,$B92,ConfirmedRaw!CD:CD)</f>
        <v>2111</v>
      </c>
      <c r="CC92">
        <f>SUMIF(ConfirmedRaw!$B:$B,$B92,ConfirmedRaw!CE:CE)</f>
        <v>2349</v>
      </c>
      <c r="CD92">
        <f>SUMIF(ConfirmedRaw!$B:$B,$B92,ConfirmedRaw!CF:CF)</f>
        <v>2620</v>
      </c>
      <c r="CE92">
        <f>SUMIF(ConfirmedRaw!$B:$B,$B92,ConfirmedRaw!CG:CG)</f>
        <v>2759</v>
      </c>
      <c r="CF92">
        <f>SUMIF(ConfirmedRaw!$B:$B,$B92,ConfirmedRaw!CH:CH)</f>
        <v>2967</v>
      </c>
      <c r="CG92">
        <f>SUMIF(ConfirmedRaw!$B:$B,$B92,ConfirmedRaw!CI:CI)</f>
        <v>3167</v>
      </c>
      <c r="CH92">
        <f>SUMIF(ConfirmedRaw!$B:$B,$B92,ConfirmedRaw!CJ:CJ)</f>
        <v>3286</v>
      </c>
      <c r="CI92">
        <f>SUMIF(ConfirmedRaw!$B:$B,$B92,ConfirmedRaw!CK:CK)</f>
        <v>3614</v>
      </c>
      <c r="CJ92">
        <f>SUMIF(ConfirmedRaw!$B:$B,$B92,ConfirmedRaw!CL:CL)</f>
        <v>3755</v>
      </c>
      <c r="CK92">
        <f>SUMIF(ConfirmedRaw!$B:$B,$B92,ConfirmedRaw!CM:CM)</f>
        <v>4126</v>
      </c>
      <c r="CL92">
        <f>SUMIF(ConfirmedRaw!$B:$B,$B92,ConfirmedRaw!CN:CN)</f>
        <v>4335</v>
      </c>
      <c r="CM92">
        <f>SUMIF(ConfirmedRaw!$B:$B,$B92,ConfirmedRaw!CO:CO)</f>
        <v>4680</v>
      </c>
      <c r="CN92">
        <f>SUMIF(ConfirmedRaw!$B:$B,$B92,ConfirmedRaw!CP:CP)</f>
        <v>4964</v>
      </c>
      <c r="CO92">
        <f>SUMIF(ConfirmedRaw!$B:$B,$B92,ConfirmedRaw!CQ:CQ)</f>
        <v>5044</v>
      </c>
      <c r="CP92">
        <f>SUMIF(ConfirmedRaw!$B:$B,$B92,ConfirmedRaw!CR:CR)</f>
        <v>5300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1039</v>
      </c>
      <c r="BZ94">
        <f>SUMIF(ConfirmedRaw!$B:$B,$B94,ConfirmedRaw!CB:CB)</f>
        <v>1106</v>
      </c>
      <c r="CA94">
        <f>SUMIF(ConfirmedRaw!$B:$B,$B94,ConfirmedRaw!CC:CC)</f>
        <v>1160</v>
      </c>
      <c r="CB94">
        <f>SUMIF(ConfirmedRaw!$B:$B,$B94,ConfirmedRaw!CD:CD)</f>
        <v>1210</v>
      </c>
      <c r="CC94">
        <f>SUMIF(ConfirmedRaw!$B:$B,$B94,ConfirmedRaw!CE:CE)</f>
        <v>1239</v>
      </c>
      <c r="CD94">
        <f>SUMIF(ConfirmedRaw!$B:$B,$B94,ConfirmedRaw!CF:CF)</f>
        <v>1283</v>
      </c>
      <c r="CE94">
        <f>SUMIF(ConfirmedRaw!$B:$B,$B94,ConfirmedRaw!CG:CG)</f>
        <v>1312</v>
      </c>
      <c r="CF94">
        <f>SUMIF(ConfirmedRaw!$B:$B,$B94,ConfirmedRaw!CH:CH)</f>
        <v>1330</v>
      </c>
      <c r="CG94">
        <f>SUMIF(ConfirmedRaw!$B:$B,$B94,ConfirmedRaw!CI:CI)</f>
        <v>1349</v>
      </c>
      <c r="CH94">
        <f>SUMIF(ConfirmedRaw!$B:$B,$B94,ConfirmedRaw!CJ:CJ)</f>
        <v>1366</v>
      </c>
      <c r="CI94">
        <f>SUMIF(ConfirmedRaw!$B:$B,$B94,ConfirmedRaw!CK:CK)</f>
        <v>1386</v>
      </c>
      <c r="CJ94">
        <f>SUMIF(ConfirmedRaw!$B:$B,$B94,ConfirmedRaw!CL:CL)</f>
        <v>1401</v>
      </c>
      <c r="CK94">
        <f>SUMIF(ConfirmedRaw!$B:$B,$B94,ConfirmedRaw!CM:CM)</f>
        <v>1409</v>
      </c>
      <c r="CL94">
        <f>SUMIF(ConfirmedRaw!$B:$B,$B94,ConfirmedRaw!CN:CN)</f>
        <v>1422</v>
      </c>
      <c r="CM94">
        <f>SUMIF(ConfirmedRaw!$B:$B,$B94,ConfirmedRaw!CO:CO)</f>
        <v>1431</v>
      </c>
      <c r="CN94">
        <f>SUMIF(ConfirmedRaw!$B:$B,$B94,ConfirmedRaw!CP:CP)</f>
        <v>1440</v>
      </c>
      <c r="CO94">
        <f>SUMIF(ConfirmedRaw!$B:$B,$B94,ConfirmedRaw!CQ:CQ)</f>
        <v>1445</v>
      </c>
      <c r="CP94">
        <f>SUMIF(ConfirmedRaw!$B:$B,$B94,ConfirmedRaw!CR:CR)</f>
        <v>1451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27069</v>
      </c>
      <c r="BZ96">
        <f>SUMIF(ConfirmedRaw!$B:$B,$B96,ConfirmedRaw!CB:CB)</f>
        <v>30217</v>
      </c>
      <c r="CA96">
        <f>SUMIF(ConfirmedRaw!$B:$B,$B96,ConfirmedRaw!CC:CC)</f>
        <v>34109</v>
      </c>
      <c r="CB96">
        <f>SUMIF(ConfirmedRaw!$B:$B,$B96,ConfirmedRaw!CD:CD)</f>
        <v>38226</v>
      </c>
      <c r="CC96">
        <f>SUMIF(ConfirmedRaw!$B:$B,$B96,ConfirmedRaw!CE:CE)</f>
        <v>42282</v>
      </c>
      <c r="CD96">
        <f>SUMIF(ConfirmedRaw!$B:$B,$B96,ConfirmedRaw!CF:CF)</f>
        <v>47029</v>
      </c>
      <c r="CE96">
        <f>SUMIF(ConfirmedRaw!$B:$B,$B96,ConfirmedRaw!CG:CG)</f>
        <v>52167</v>
      </c>
      <c r="CF96">
        <f>SUMIF(ConfirmedRaw!$B:$B,$B96,ConfirmedRaw!CH:CH)</f>
        <v>56956</v>
      </c>
      <c r="CG96">
        <f>SUMIF(ConfirmedRaw!$B:$B,$B96,ConfirmedRaw!CI:CI)</f>
        <v>61049</v>
      </c>
      <c r="CH96">
        <f>SUMIF(ConfirmedRaw!$B:$B,$B96,ConfirmedRaw!CJ:CJ)</f>
        <v>65111</v>
      </c>
      <c r="CI96">
        <f>SUMIF(ConfirmedRaw!$B:$B,$B96,ConfirmedRaw!CK:CK)</f>
        <v>69392</v>
      </c>
      <c r="CJ96">
        <f>SUMIF(ConfirmedRaw!$B:$B,$B96,ConfirmedRaw!CL:CL)</f>
        <v>74193</v>
      </c>
      <c r="CK96">
        <f>SUMIF(ConfirmedRaw!$B:$B,$B96,ConfirmedRaw!CM:CM)</f>
        <v>78546</v>
      </c>
      <c r="CL96">
        <f>SUMIF(ConfirmedRaw!$B:$B,$B96,ConfirmedRaw!CN:CN)</f>
        <v>82329</v>
      </c>
      <c r="CM96">
        <f>SUMIF(ConfirmedRaw!$B:$B,$B96,ConfirmedRaw!CO:CO)</f>
        <v>86306</v>
      </c>
      <c r="CN96">
        <f>SUMIF(ConfirmedRaw!$B:$B,$B96,ConfirmedRaw!CP:CP)</f>
        <v>90980</v>
      </c>
      <c r="CO96">
        <f>SUMIF(ConfirmedRaw!$B:$B,$B96,ConfirmedRaw!CQ:CQ)</f>
        <v>95591</v>
      </c>
      <c r="CP96">
        <f>SUMIF(ConfirmedRaw!$B:$B,$B96,ConfirmedRaw!CR:CR)</f>
        <v>98674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320</v>
      </c>
      <c r="BZ97">
        <f>SUMIF(ConfirmedRaw!$B:$B,$B97,ConfirmedRaw!CB:CB)</f>
        <v>350</v>
      </c>
      <c r="CA97">
        <f>SUMIF(ConfirmedRaw!$B:$B,$B97,ConfirmedRaw!CC:CC)</f>
        <v>396</v>
      </c>
      <c r="CB97">
        <f>SUMIF(ConfirmedRaw!$B:$B,$B97,ConfirmedRaw!CD:CD)</f>
        <v>457</v>
      </c>
      <c r="CC97">
        <f>SUMIF(ConfirmedRaw!$B:$B,$B97,ConfirmedRaw!CE:CE)</f>
        <v>515</v>
      </c>
      <c r="CD97">
        <f>SUMIF(ConfirmedRaw!$B:$B,$B97,ConfirmedRaw!CF:CF)</f>
        <v>564</v>
      </c>
      <c r="CE97">
        <f>SUMIF(ConfirmedRaw!$B:$B,$B97,ConfirmedRaw!CG:CG)</f>
        <v>620</v>
      </c>
      <c r="CF97">
        <f>SUMIF(ConfirmedRaw!$B:$B,$B97,ConfirmedRaw!CH:CH)</f>
        <v>669</v>
      </c>
      <c r="CG97">
        <f>SUMIF(ConfirmedRaw!$B:$B,$B97,ConfirmedRaw!CI:CI)</f>
        <v>726</v>
      </c>
      <c r="CH97">
        <f>SUMIF(ConfirmedRaw!$B:$B,$B97,ConfirmedRaw!CJ:CJ)</f>
        <v>766</v>
      </c>
      <c r="CI97">
        <f>SUMIF(ConfirmedRaw!$B:$B,$B97,ConfirmedRaw!CK:CK)</f>
        <v>814</v>
      </c>
      <c r="CJ97">
        <f>SUMIF(ConfirmedRaw!$B:$B,$B97,ConfirmedRaw!CL:CL)</f>
        <v>862</v>
      </c>
      <c r="CK97">
        <f>SUMIF(ConfirmedRaw!$B:$B,$B97,ConfirmedRaw!CM:CM)</f>
        <v>923</v>
      </c>
      <c r="CL97">
        <f>SUMIF(ConfirmedRaw!$B:$B,$B97,ConfirmedRaw!CN:CN)</f>
        <v>986</v>
      </c>
      <c r="CM97">
        <f>SUMIF(ConfirmedRaw!$B:$B,$B97,ConfirmedRaw!CO:CO)</f>
        <v>1035</v>
      </c>
      <c r="CN97">
        <f>SUMIF(ConfirmedRaw!$B:$B,$B97,ConfirmedRaw!CP:CP)</f>
        <v>1087</v>
      </c>
      <c r="CO97">
        <f>SUMIF(ConfirmedRaw!$B:$B,$B97,ConfirmedRaw!CQ:CQ)</f>
        <v>1137</v>
      </c>
      <c r="CP97">
        <f>SUMIF(ConfirmedRaw!$B:$B,$B97,ConfirmedRaw!CR:CR)</f>
        <v>1189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584</v>
      </c>
      <c r="BZ98">
        <f>SUMIF(ConfirmedRaw!$B:$B,$B98,ConfirmedRaw!CB:CB)</f>
        <v>662</v>
      </c>
      <c r="CA98">
        <f>SUMIF(ConfirmedRaw!$B:$B,$B98,ConfirmedRaw!CC:CC)</f>
        <v>697</v>
      </c>
      <c r="CB98">
        <f>SUMIF(ConfirmedRaw!$B:$B,$B98,ConfirmedRaw!CD:CD)</f>
        <v>727</v>
      </c>
      <c r="CC98">
        <f>SUMIF(ConfirmedRaw!$B:$B,$B98,ConfirmedRaw!CE:CE)</f>
        <v>781</v>
      </c>
      <c r="CD98">
        <f>SUMIF(ConfirmedRaw!$B:$B,$B98,ConfirmedRaw!CF:CF)</f>
        <v>812</v>
      </c>
      <c r="CE98">
        <f>SUMIF(ConfirmedRaw!$B:$B,$B98,ConfirmedRaw!CG:CG)</f>
        <v>865</v>
      </c>
      <c r="CF98">
        <f>SUMIF(ConfirmedRaw!$B:$B,$B98,ConfirmedRaw!CH:CH)</f>
        <v>951</v>
      </c>
      <c r="CG98">
        <f>SUMIF(ConfirmedRaw!$B:$B,$B98,ConfirmedRaw!CI:CI)</f>
        <v>1091</v>
      </c>
      <c r="CH98">
        <f>SUMIF(ConfirmedRaw!$B:$B,$B98,ConfirmedRaw!CJ:CJ)</f>
        <v>1232</v>
      </c>
      <c r="CI98">
        <f>SUMIF(ConfirmedRaw!$B:$B,$B98,ConfirmedRaw!CK:CK)</f>
        <v>1295</v>
      </c>
      <c r="CJ98">
        <f>SUMIF(ConfirmedRaw!$B:$B,$B98,ConfirmedRaw!CL:CL)</f>
        <v>1402</v>
      </c>
      <c r="CK98">
        <f>SUMIF(ConfirmedRaw!$B:$B,$B98,ConfirmedRaw!CM:CM)</f>
        <v>1546</v>
      </c>
      <c r="CL98">
        <f>SUMIF(ConfirmedRaw!$B:$B,$B98,ConfirmedRaw!CN:CN)</f>
        <v>1615</v>
      </c>
      <c r="CM98">
        <f>SUMIF(ConfirmedRaw!$B:$B,$B98,ConfirmedRaw!CO:CO)</f>
        <v>1676</v>
      </c>
      <c r="CN98">
        <f>SUMIF(ConfirmedRaw!$B:$B,$B98,ConfirmedRaw!CP:CP)</f>
        <v>1852</v>
      </c>
      <c r="CO98">
        <f>SUMIF(ConfirmedRaw!$B:$B,$B98,ConfirmedRaw!CQ:CQ)</f>
        <v>1995</v>
      </c>
      <c r="CP98">
        <f>SUMIF(ConfirmedRaw!$B:$B,$B98,ConfirmedRaw!CR:CR)</f>
        <v>2135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88</v>
      </c>
      <c r="BZ99">
        <f>SUMIF(ConfirmedRaw!$B:$B,$B99,ConfirmedRaw!CB:CB)</f>
        <v>123</v>
      </c>
      <c r="CA99">
        <f>SUMIF(ConfirmedRaw!$B:$B,$B99,ConfirmedRaw!CC:CC)</f>
        <v>164</v>
      </c>
      <c r="CB99">
        <f>SUMIF(ConfirmedRaw!$B:$B,$B99,ConfirmedRaw!CD:CD)</f>
        <v>218</v>
      </c>
      <c r="CC99">
        <f>SUMIF(ConfirmedRaw!$B:$B,$B99,ConfirmedRaw!CE:CE)</f>
        <v>330</v>
      </c>
      <c r="CD99">
        <f>SUMIF(ConfirmedRaw!$B:$B,$B99,ConfirmedRaw!CF:CF)</f>
        <v>424</v>
      </c>
      <c r="CE99">
        <f>SUMIF(ConfirmedRaw!$B:$B,$B99,ConfirmedRaw!CG:CG)</f>
        <v>482</v>
      </c>
      <c r="CF99">
        <f>SUMIF(ConfirmedRaw!$B:$B,$B99,ConfirmedRaw!CH:CH)</f>
        <v>621</v>
      </c>
      <c r="CG99">
        <f>SUMIF(ConfirmedRaw!$B:$B,$B99,ConfirmedRaw!CI:CI)</f>
        <v>803</v>
      </c>
      <c r="CH99">
        <f>SUMIF(ConfirmedRaw!$B:$B,$B99,ConfirmedRaw!CJ:CJ)</f>
        <v>1012</v>
      </c>
      <c r="CI99">
        <f>SUMIF(ConfirmedRaw!$B:$B,$B99,ConfirmedRaw!CK:CK)</f>
        <v>1231</v>
      </c>
      <c r="CJ99">
        <f>SUMIF(ConfirmedRaw!$B:$B,$B99,ConfirmedRaw!CL:CL)</f>
        <v>1572</v>
      </c>
      <c r="CK99">
        <f>SUMIF(ConfirmedRaw!$B:$B,$B99,ConfirmedRaw!CM:CM)</f>
        <v>1838</v>
      </c>
      <c r="CL99">
        <f>SUMIF(ConfirmedRaw!$B:$B,$B99,ConfirmedRaw!CN:CN)</f>
        <v>2144</v>
      </c>
      <c r="CM99">
        <f>SUMIF(ConfirmedRaw!$B:$B,$B99,ConfirmedRaw!CO:CO)</f>
        <v>2456</v>
      </c>
      <c r="CN99">
        <f>SUMIF(ConfirmedRaw!$B:$B,$B99,ConfirmedRaw!CP:CP)</f>
        <v>2948</v>
      </c>
      <c r="CO99">
        <f>SUMIF(ConfirmedRaw!$B:$B,$B99,ConfirmedRaw!CQ:CQ)</f>
        <v>3382</v>
      </c>
      <c r="CP99">
        <f>SUMIF(ConfirmedRaw!$B:$B,$B99,ConfirmedRaw!CR:CR)</f>
        <v>3772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157</v>
      </c>
      <c r="BZ100">
        <f>SUMIF(ConfirmedRaw!$B:$B,$B100,ConfirmedRaw!CB:CB)</f>
        <v>183</v>
      </c>
      <c r="CA100">
        <f>SUMIF(ConfirmedRaw!$B:$B,$B100,ConfirmedRaw!CC:CC)</f>
        <v>194</v>
      </c>
      <c r="CB100">
        <f>SUMIF(ConfirmedRaw!$B:$B,$B100,ConfirmedRaw!CD:CD)</f>
        <v>210</v>
      </c>
      <c r="CC100">
        <f>SUMIF(ConfirmedRaw!$B:$B,$B100,ConfirmedRaw!CE:CE)</f>
        <v>264</v>
      </c>
      <c r="CD100">
        <f>SUMIF(ConfirmedRaw!$B:$B,$B100,ConfirmedRaw!CF:CF)</f>
        <v>268</v>
      </c>
      <c r="CE100">
        <f>SUMIF(ConfirmedRaw!$B:$B,$B100,ConfirmedRaw!CG:CG)</f>
        <v>275</v>
      </c>
      <c r="CF100">
        <f>SUMIF(ConfirmedRaw!$B:$B,$B100,ConfirmedRaw!CH:CH)</f>
        <v>300</v>
      </c>
      <c r="CG100">
        <f>SUMIF(ConfirmedRaw!$B:$B,$B100,ConfirmedRaw!CI:CI)</f>
        <v>330</v>
      </c>
      <c r="CH100">
        <f>SUMIF(ConfirmedRaw!$B:$B,$B100,ConfirmedRaw!CJ:CJ)</f>
        <v>354</v>
      </c>
      <c r="CI100">
        <f>SUMIF(ConfirmedRaw!$B:$B,$B100,ConfirmedRaw!CK:CK)</f>
        <v>397</v>
      </c>
      <c r="CJ100">
        <f>SUMIF(ConfirmedRaw!$B:$B,$B100,ConfirmedRaw!CL:CL)</f>
        <v>441</v>
      </c>
      <c r="CK100">
        <f>SUMIF(ConfirmedRaw!$B:$B,$B100,ConfirmedRaw!CM:CM)</f>
        <v>465</v>
      </c>
      <c r="CL100">
        <f>SUMIF(ConfirmedRaw!$B:$B,$B100,ConfirmedRaw!CN:CN)</f>
        <v>493</v>
      </c>
      <c r="CM100">
        <f>SUMIF(ConfirmedRaw!$B:$B,$B100,ConfirmedRaw!CO:CO)</f>
        <v>520</v>
      </c>
      <c r="CN100">
        <f>SUMIF(ConfirmedRaw!$B:$B,$B100,ConfirmedRaw!CP:CP)</f>
        <v>564</v>
      </c>
      <c r="CO100">
        <f>SUMIF(ConfirmedRaw!$B:$B,$B100,ConfirmedRaw!CQ:CQ)</f>
        <v>598</v>
      </c>
      <c r="CP100">
        <f>SUMIF(ConfirmedRaw!$B:$B,$B100,ConfirmedRaw!CR:CR)</f>
        <v>609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1308</v>
      </c>
      <c r="BZ102">
        <f>SUMIF(ConfirmedRaw!$B:$B,$B102,ConfirmedRaw!CB:CB)</f>
        <v>1319</v>
      </c>
      <c r="CA102">
        <f>SUMIF(ConfirmedRaw!$B:$B,$B102,ConfirmedRaw!CC:CC)</f>
        <v>1462</v>
      </c>
      <c r="CB102">
        <f>SUMIF(ConfirmedRaw!$B:$B,$B102,ConfirmedRaw!CD:CD)</f>
        <v>1668</v>
      </c>
      <c r="CC102">
        <f>SUMIF(ConfirmedRaw!$B:$B,$B102,ConfirmedRaw!CE:CE)</f>
        <v>1892</v>
      </c>
      <c r="CD102">
        <f>SUMIF(ConfirmedRaw!$B:$B,$B102,ConfirmedRaw!CF:CF)</f>
        <v>2203</v>
      </c>
      <c r="CE102">
        <f>SUMIF(ConfirmedRaw!$B:$B,$B102,ConfirmedRaw!CG:CG)</f>
        <v>2511</v>
      </c>
      <c r="CF102">
        <f>SUMIF(ConfirmedRaw!$B:$B,$B102,ConfirmedRaw!CH:CH)</f>
        <v>2777</v>
      </c>
      <c r="CG102">
        <f>SUMIF(ConfirmedRaw!$B:$B,$B102,ConfirmedRaw!CI:CI)</f>
        <v>3102</v>
      </c>
      <c r="CH102">
        <f>SUMIF(ConfirmedRaw!$B:$B,$B102,ConfirmedRaw!CJ:CJ)</f>
        <v>3372</v>
      </c>
      <c r="CI102">
        <f>SUMIF(ConfirmedRaw!$B:$B,$B102,ConfirmedRaw!CK:CK)</f>
        <v>3764</v>
      </c>
      <c r="CJ102">
        <f>SUMIF(ConfirmedRaw!$B:$B,$B102,ConfirmedRaw!CL:CL)</f>
        <v>4161</v>
      </c>
      <c r="CK102">
        <f>SUMIF(ConfirmedRaw!$B:$B,$B102,ConfirmedRaw!CM:CM)</f>
        <v>4662</v>
      </c>
      <c r="CL102">
        <f>SUMIF(ConfirmedRaw!$B:$B,$B102,ConfirmedRaw!CN:CN)</f>
        <v>5106</v>
      </c>
      <c r="CM102">
        <f>SUMIF(ConfirmedRaw!$B:$B,$B102,ConfirmedRaw!CO:CO)</f>
        <v>5449</v>
      </c>
      <c r="CN102">
        <f>SUMIF(ConfirmedRaw!$B:$B,$B102,ConfirmedRaw!CP:CP)</f>
        <v>5710</v>
      </c>
      <c r="CO102">
        <f>SUMIF(ConfirmedRaw!$B:$B,$B102,ConfirmedRaw!CQ:CQ)</f>
        <v>6125</v>
      </c>
      <c r="CP102">
        <f>SUMIF(ConfirmedRaw!$B:$B,$B102,ConfirmedRaw!CR:CR)</f>
        <v>6592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345</v>
      </c>
      <c r="BZ104">
        <f>SUMIF(ConfirmedRaw!$B:$B,$B104,ConfirmedRaw!CB:CB)</f>
        <v>364</v>
      </c>
      <c r="CA104">
        <f>SUMIF(ConfirmedRaw!$B:$B,$B104,ConfirmedRaw!CC:CC)</f>
        <v>384</v>
      </c>
      <c r="CB104">
        <f>SUMIF(ConfirmedRaw!$B:$B,$B104,ConfirmedRaw!CD:CD)</f>
        <v>414</v>
      </c>
      <c r="CC104">
        <f>SUMIF(ConfirmedRaw!$B:$B,$B104,ConfirmedRaw!CE:CE)</f>
        <v>443</v>
      </c>
      <c r="CD104">
        <f>SUMIF(ConfirmedRaw!$B:$B,$B104,ConfirmedRaw!CF:CF)</f>
        <v>443</v>
      </c>
      <c r="CE104">
        <f>SUMIF(ConfirmedRaw!$B:$B,$B104,ConfirmedRaw!CG:CG)</f>
        <v>484</v>
      </c>
      <c r="CF104">
        <f>SUMIF(ConfirmedRaw!$B:$B,$B104,ConfirmedRaw!CH:CH)</f>
        <v>497</v>
      </c>
      <c r="CG104">
        <f>SUMIF(ConfirmedRaw!$B:$B,$B104,ConfirmedRaw!CI:CI)</f>
        <v>497</v>
      </c>
      <c r="CH104">
        <f>SUMIF(ConfirmedRaw!$B:$B,$B104,ConfirmedRaw!CJ:CJ)</f>
        <v>528</v>
      </c>
      <c r="CI104">
        <f>SUMIF(ConfirmedRaw!$B:$B,$B104,ConfirmedRaw!CK:CK)</f>
        <v>542</v>
      </c>
      <c r="CJ104">
        <f>SUMIF(ConfirmedRaw!$B:$B,$B104,ConfirmedRaw!CL:CL)</f>
        <v>546</v>
      </c>
      <c r="CK104">
        <f>SUMIF(ConfirmedRaw!$B:$B,$B104,ConfirmedRaw!CM:CM)</f>
        <v>557</v>
      </c>
      <c r="CL104">
        <f>SUMIF(ConfirmedRaw!$B:$B,$B104,ConfirmedRaw!CN:CN)</f>
        <v>565</v>
      </c>
      <c r="CM104">
        <f>SUMIF(ConfirmedRaw!$B:$B,$B104,ConfirmedRaw!CO:CO)</f>
        <v>576</v>
      </c>
      <c r="CN104">
        <f>SUMIF(ConfirmedRaw!$B:$B,$B104,ConfirmedRaw!CP:CP)</f>
        <v>581</v>
      </c>
      <c r="CO104">
        <f>SUMIF(ConfirmedRaw!$B:$B,$B104,ConfirmedRaw!CQ:CQ)</f>
        <v>600</v>
      </c>
      <c r="CP104">
        <f>SUMIF(ConfirmedRaw!$B:$B,$B104,ConfirmedRaw!CR:CR)</f>
        <v>609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650</v>
      </c>
      <c r="BZ105">
        <f>SUMIF(ConfirmedRaw!$B:$B,$B105,ConfirmedRaw!CB:CB)</f>
        <v>658</v>
      </c>
      <c r="CA105">
        <f>SUMIF(ConfirmedRaw!$B:$B,$B105,ConfirmedRaw!CC:CC)</f>
        <v>658</v>
      </c>
      <c r="CB105">
        <f>SUMIF(ConfirmedRaw!$B:$B,$B105,ConfirmedRaw!CD:CD)</f>
        <v>730</v>
      </c>
      <c r="CC105">
        <f>SUMIF(ConfirmedRaw!$B:$B,$B105,ConfirmedRaw!CE:CE)</f>
        <v>730</v>
      </c>
      <c r="CD105">
        <f>SUMIF(ConfirmedRaw!$B:$B,$B105,ConfirmedRaw!CF:CF)</f>
        <v>820</v>
      </c>
      <c r="CE105">
        <f>SUMIF(ConfirmedRaw!$B:$B,$B105,ConfirmedRaw!CG:CG)</f>
        <v>820</v>
      </c>
      <c r="CF105">
        <f>SUMIF(ConfirmedRaw!$B:$B,$B105,ConfirmedRaw!CH:CH)</f>
        <v>820</v>
      </c>
      <c r="CG105">
        <f>SUMIF(ConfirmedRaw!$B:$B,$B105,ConfirmedRaw!CI:CI)</f>
        <v>820</v>
      </c>
      <c r="CH105">
        <f>SUMIF(ConfirmedRaw!$B:$B,$B105,ConfirmedRaw!CJ:CJ)</f>
        <v>848</v>
      </c>
      <c r="CI105">
        <f>SUMIF(ConfirmedRaw!$B:$B,$B105,ConfirmedRaw!CK:CK)</f>
        <v>848</v>
      </c>
      <c r="CJ105">
        <f>SUMIF(ConfirmedRaw!$B:$B,$B105,ConfirmedRaw!CL:CL)</f>
        <v>996</v>
      </c>
      <c r="CK105">
        <f>SUMIF(ConfirmedRaw!$B:$B,$B105,ConfirmedRaw!CM:CM)</f>
        <v>996</v>
      </c>
      <c r="CL105">
        <f>SUMIF(ConfirmedRaw!$B:$B,$B105,ConfirmedRaw!CN:CN)</f>
        <v>1017</v>
      </c>
      <c r="CM105">
        <f>SUMIF(ConfirmedRaw!$B:$B,$B105,ConfirmedRaw!CO:CO)</f>
        <v>1017</v>
      </c>
      <c r="CN105">
        <f>SUMIF(ConfirmedRaw!$B:$B,$B105,ConfirmedRaw!CP:CP)</f>
        <v>1163</v>
      </c>
      <c r="CO105">
        <f>SUMIF(ConfirmedRaw!$B:$B,$B105,ConfirmedRaw!CQ:CQ)</f>
        <v>1163</v>
      </c>
      <c r="CP105">
        <f>SUMIF(ConfirmedRaw!$B:$B,$B105,ConfirmedRaw!CR:CR)</f>
        <v>1163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154</v>
      </c>
      <c r="BZ106">
        <f>SUMIF(ConfirmedRaw!$B:$B,$B106,ConfirmedRaw!CB:CB)</f>
        <v>161</v>
      </c>
      <c r="CA106">
        <f>SUMIF(ConfirmedRaw!$B:$B,$B106,ConfirmedRaw!CC:CC)</f>
        <v>180</v>
      </c>
      <c r="CB106">
        <f>SUMIF(ConfirmedRaw!$B:$B,$B106,ConfirmedRaw!CD:CD)</f>
        <v>180</v>
      </c>
      <c r="CC106">
        <f>SUMIF(ConfirmedRaw!$B:$B,$B106,ConfirmedRaw!CE:CE)</f>
        <v>180</v>
      </c>
      <c r="CD106">
        <f>SUMIF(ConfirmedRaw!$B:$B,$B106,ConfirmedRaw!CF:CF)</f>
        <v>215</v>
      </c>
      <c r="CE106">
        <f>SUMIF(ConfirmedRaw!$B:$B,$B106,ConfirmedRaw!CG:CG)</f>
        <v>223</v>
      </c>
      <c r="CF106">
        <f>SUMIF(ConfirmedRaw!$B:$B,$B106,ConfirmedRaw!CH:CH)</f>
        <v>234</v>
      </c>
      <c r="CG106">
        <f>SUMIF(ConfirmedRaw!$B:$B,$B106,ConfirmedRaw!CI:CI)</f>
        <v>235</v>
      </c>
      <c r="CH106">
        <f>SUMIF(ConfirmedRaw!$B:$B,$B106,ConfirmedRaw!CJ:CJ)</f>
        <v>241</v>
      </c>
      <c r="CI106">
        <f>SUMIF(ConfirmedRaw!$B:$B,$B106,ConfirmedRaw!CK:CK)</f>
        <v>254</v>
      </c>
      <c r="CJ106">
        <f>SUMIF(ConfirmedRaw!$B:$B,$B106,ConfirmedRaw!CL:CL)</f>
        <v>267</v>
      </c>
      <c r="CK106">
        <f>SUMIF(ConfirmedRaw!$B:$B,$B106,ConfirmedRaw!CM:CM)</f>
        <v>287</v>
      </c>
      <c r="CL106">
        <f>SUMIF(ConfirmedRaw!$B:$B,$B106,ConfirmedRaw!CN:CN)</f>
        <v>307</v>
      </c>
      <c r="CM106">
        <f>SUMIF(ConfirmedRaw!$B:$B,$B106,ConfirmedRaw!CO:CO)</f>
        <v>327</v>
      </c>
      <c r="CN106">
        <f>SUMIF(ConfirmedRaw!$B:$B,$B106,ConfirmedRaw!CP:CP)</f>
        <v>332</v>
      </c>
      <c r="CO106">
        <f>SUMIF(ConfirmedRaw!$B:$B,$B106,ConfirmedRaw!CQ:CQ)</f>
        <v>350</v>
      </c>
      <c r="CP106">
        <f>SUMIF(ConfirmedRaw!$B:$B,$B106,ConfirmedRaw!CR:CR)</f>
        <v>359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268</v>
      </c>
      <c r="BZ107">
        <f>SUMIF(ConfirmedRaw!$B:$B,$B107,ConfirmedRaw!CB:CB)</f>
        <v>298</v>
      </c>
      <c r="CA107">
        <f>SUMIF(ConfirmedRaw!$B:$B,$B107,ConfirmedRaw!CC:CC)</f>
        <v>305</v>
      </c>
      <c r="CB107">
        <f>SUMIF(ConfirmedRaw!$B:$B,$B107,ConfirmedRaw!CD:CD)</f>
        <v>312</v>
      </c>
      <c r="CC107">
        <f>SUMIF(ConfirmedRaw!$B:$B,$B107,ConfirmedRaw!CE:CE)</f>
        <v>343</v>
      </c>
      <c r="CD107">
        <f>SUMIF(ConfirmedRaw!$B:$B,$B107,ConfirmedRaw!CF:CF)</f>
        <v>382</v>
      </c>
      <c r="CE107">
        <f>SUMIF(ConfirmedRaw!$B:$B,$B107,ConfirmedRaw!CG:CG)</f>
        <v>392</v>
      </c>
      <c r="CF107">
        <f>SUMIF(ConfirmedRaw!$B:$B,$B107,ConfirmedRaw!CH:CH)</f>
        <v>393</v>
      </c>
      <c r="CG107">
        <f>SUMIF(ConfirmedRaw!$B:$B,$B107,ConfirmedRaw!CI:CI)</f>
        <v>397</v>
      </c>
      <c r="CH107">
        <f>SUMIF(ConfirmedRaw!$B:$B,$B107,ConfirmedRaw!CJ:CJ)</f>
        <v>407</v>
      </c>
      <c r="CI107">
        <f>SUMIF(ConfirmedRaw!$B:$B,$B107,ConfirmedRaw!CK:CK)</f>
        <v>419</v>
      </c>
      <c r="CJ107">
        <f>SUMIF(ConfirmedRaw!$B:$B,$B107,ConfirmedRaw!CL:CL)</f>
        <v>426</v>
      </c>
      <c r="CK107">
        <f>SUMIF(ConfirmedRaw!$B:$B,$B107,ConfirmedRaw!CM:CM)</f>
        <v>442</v>
      </c>
      <c r="CL107">
        <f>SUMIF(ConfirmedRaw!$B:$B,$B107,ConfirmedRaw!CN:CN)</f>
        <v>457</v>
      </c>
      <c r="CM107">
        <f>SUMIF(ConfirmedRaw!$B:$B,$B107,ConfirmedRaw!CO:CO)</f>
        <v>472</v>
      </c>
      <c r="CN107">
        <f>SUMIF(ConfirmedRaw!$B:$B,$B107,ConfirmedRaw!CP:CP)</f>
        <v>477</v>
      </c>
      <c r="CO107">
        <f>SUMIF(ConfirmedRaw!$B:$B,$B107,ConfirmedRaw!CQ:CQ)</f>
        <v>494</v>
      </c>
      <c r="CP107">
        <f>SUMIF(ConfirmedRaw!$B:$B,$B107,ConfirmedRaw!CR:CR)</f>
        <v>510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73</v>
      </c>
      <c r="BZ108">
        <f>SUMIF(ConfirmedRaw!$B:$B,$B108,ConfirmedRaw!CB:CB)</f>
        <v>77</v>
      </c>
      <c r="CA108">
        <f>SUMIF(ConfirmedRaw!$B:$B,$B108,ConfirmedRaw!CC:CC)</f>
        <v>79</v>
      </c>
      <c r="CB108">
        <f>SUMIF(ConfirmedRaw!$B:$B,$B108,ConfirmedRaw!CD:CD)</f>
        <v>81</v>
      </c>
      <c r="CC108">
        <f>SUMIF(ConfirmedRaw!$B:$B,$B108,ConfirmedRaw!CE:CE)</f>
        <v>84</v>
      </c>
      <c r="CD108">
        <f>SUMIF(ConfirmedRaw!$B:$B,$B108,ConfirmedRaw!CF:CF)</f>
        <v>90</v>
      </c>
      <c r="CE108">
        <f>SUMIF(ConfirmedRaw!$B:$B,$B108,ConfirmedRaw!CG:CG)</f>
        <v>92</v>
      </c>
      <c r="CF108">
        <f>SUMIF(ConfirmedRaw!$B:$B,$B108,ConfirmedRaw!CH:CH)</f>
        <v>93</v>
      </c>
      <c r="CG108">
        <f>SUMIF(ConfirmedRaw!$B:$B,$B108,ConfirmedRaw!CI:CI)</f>
        <v>93</v>
      </c>
      <c r="CH108">
        <f>SUMIF(ConfirmedRaw!$B:$B,$B108,ConfirmedRaw!CJ:CJ)</f>
        <v>93</v>
      </c>
      <c r="CI108">
        <f>SUMIF(ConfirmedRaw!$B:$B,$B108,ConfirmedRaw!CK:CK)</f>
        <v>93</v>
      </c>
      <c r="CJ108">
        <f>SUMIF(ConfirmedRaw!$B:$B,$B108,ConfirmedRaw!CL:CL)</f>
        <v>93</v>
      </c>
      <c r="CK108">
        <f>SUMIF(ConfirmedRaw!$B:$B,$B108,ConfirmedRaw!CM:CM)</f>
        <v>94</v>
      </c>
      <c r="CL108">
        <f>SUMIF(ConfirmedRaw!$B:$B,$B108,ConfirmedRaw!CN:CN)</f>
        <v>94</v>
      </c>
      <c r="CM108">
        <f>SUMIF(ConfirmedRaw!$B:$B,$B108,ConfirmedRaw!CO:CO)</f>
        <v>94</v>
      </c>
      <c r="CN108">
        <f>SUMIF(ConfirmedRaw!$B:$B,$B108,ConfirmedRaw!CP:CP)</f>
        <v>94</v>
      </c>
      <c r="CO108">
        <f>SUMIF(ConfirmedRaw!$B:$B,$B108,ConfirmedRaw!CQ:CQ)</f>
        <v>94</v>
      </c>
      <c r="CP108">
        <f>SUMIF(ConfirmedRaw!$B:$B,$B108,ConfirmedRaw!CR:CR)</f>
        <v>94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232</v>
      </c>
      <c r="BZ109">
        <f>SUMIF(ConfirmedRaw!$B:$B,$B109,ConfirmedRaw!CB:CB)</f>
        <v>238</v>
      </c>
      <c r="CA109">
        <f>SUMIF(ConfirmedRaw!$B:$B,$B109,ConfirmedRaw!CC:CC)</f>
        <v>254</v>
      </c>
      <c r="CB109">
        <f>SUMIF(ConfirmedRaw!$B:$B,$B109,ConfirmedRaw!CD:CD)</f>
        <v>276</v>
      </c>
      <c r="CC109">
        <f>SUMIF(ConfirmedRaw!$B:$B,$B109,ConfirmedRaw!CE:CE)</f>
        <v>288</v>
      </c>
      <c r="CD109">
        <f>SUMIF(ConfirmedRaw!$B:$B,$B109,ConfirmedRaw!CF:CF)</f>
        <v>305</v>
      </c>
      <c r="CE109">
        <f>SUMIF(ConfirmedRaw!$B:$B,$B109,ConfirmedRaw!CG:CG)</f>
        <v>318</v>
      </c>
      <c r="CF109">
        <f>SUMIF(ConfirmedRaw!$B:$B,$B109,ConfirmedRaw!CH:CH)</f>
        <v>323</v>
      </c>
      <c r="CG109">
        <f>SUMIF(ConfirmedRaw!$B:$B,$B109,ConfirmedRaw!CI:CI)</f>
        <v>343</v>
      </c>
      <c r="CH109">
        <f>SUMIF(ConfirmedRaw!$B:$B,$B109,ConfirmedRaw!CJ:CJ)</f>
        <v>373</v>
      </c>
      <c r="CI109">
        <f>SUMIF(ConfirmedRaw!$B:$B,$B109,ConfirmedRaw!CK:CK)</f>
        <v>407</v>
      </c>
      <c r="CJ109">
        <f>SUMIF(ConfirmedRaw!$B:$B,$B109,ConfirmedRaw!CL:CL)</f>
        <v>442</v>
      </c>
      <c r="CK109">
        <f>SUMIF(ConfirmedRaw!$B:$B,$B109,ConfirmedRaw!CM:CM)</f>
        <v>493</v>
      </c>
      <c r="CL109">
        <f>SUMIF(ConfirmedRaw!$B:$B,$B109,ConfirmedRaw!CN:CN)</f>
        <v>542</v>
      </c>
      <c r="CM109">
        <f>SUMIF(ConfirmedRaw!$B:$B,$B109,ConfirmedRaw!CO:CO)</f>
        <v>627</v>
      </c>
      <c r="CN109">
        <f>SUMIF(ConfirmedRaw!$B:$B,$B109,ConfirmedRaw!CP:CP)</f>
        <v>665</v>
      </c>
      <c r="CO109">
        <f>SUMIF(ConfirmedRaw!$B:$B,$B109,ConfirmedRaw!CQ:CQ)</f>
        <v>665</v>
      </c>
      <c r="CP109">
        <f>SUMIF(ConfirmedRaw!$B:$B,$B109,ConfirmedRaw!CR:CR)</f>
        <v>873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501</v>
      </c>
      <c r="BZ110">
        <f>SUMIF(ConfirmedRaw!$B:$B,$B110,ConfirmedRaw!CB:CB)</f>
        <v>525</v>
      </c>
      <c r="CA110">
        <f>SUMIF(ConfirmedRaw!$B:$B,$B110,ConfirmedRaw!CC:CC)</f>
        <v>545</v>
      </c>
      <c r="CB110">
        <f>SUMIF(ConfirmedRaw!$B:$B,$B110,ConfirmedRaw!CD:CD)</f>
        <v>564</v>
      </c>
      <c r="CC110">
        <f>SUMIF(ConfirmedRaw!$B:$B,$B110,ConfirmedRaw!CE:CE)</f>
        <v>583</v>
      </c>
      <c r="CD110">
        <f>SUMIF(ConfirmedRaw!$B:$B,$B110,ConfirmedRaw!CF:CF)</f>
        <v>601</v>
      </c>
      <c r="CE110">
        <f>SUMIF(ConfirmedRaw!$B:$B,$B110,ConfirmedRaw!CG:CG)</f>
        <v>601</v>
      </c>
      <c r="CF110">
        <f>SUMIF(ConfirmedRaw!$B:$B,$B110,ConfirmedRaw!CH:CH)</f>
        <v>638</v>
      </c>
      <c r="CG110">
        <f>SUMIF(ConfirmedRaw!$B:$B,$B110,ConfirmedRaw!CI:CI)</f>
        <v>646</v>
      </c>
      <c r="CH110">
        <f>SUMIF(ConfirmedRaw!$B:$B,$B110,ConfirmedRaw!CJ:CJ)</f>
        <v>659</v>
      </c>
      <c r="CI110">
        <f>SUMIF(ConfirmedRaw!$B:$B,$B110,ConfirmedRaw!CK:CK)</f>
        <v>673</v>
      </c>
      <c r="CJ110">
        <f>SUMIF(ConfirmedRaw!$B:$B,$B110,ConfirmedRaw!CL:CL)</f>
        <v>673</v>
      </c>
      <c r="CK110">
        <f>SUMIF(ConfirmedRaw!$B:$B,$B110,ConfirmedRaw!CM:CM)</f>
        <v>696</v>
      </c>
      <c r="CL110">
        <f>SUMIF(ConfirmedRaw!$B:$B,$B110,ConfirmedRaw!CN:CN)</f>
        <v>704</v>
      </c>
      <c r="CM110">
        <f>SUMIF(ConfirmedRaw!$B:$B,$B110,ConfirmedRaw!CO:CO)</f>
        <v>713</v>
      </c>
      <c r="CN110">
        <f>SUMIF(ConfirmedRaw!$B:$B,$B110,ConfirmedRaw!CP:CP)</f>
        <v>717</v>
      </c>
      <c r="CO110">
        <f>SUMIF(ConfirmedRaw!$B:$B,$B110,ConfirmedRaw!CQ:CQ)</f>
        <v>717</v>
      </c>
      <c r="CP110">
        <f>SUMIF(ConfirmedRaw!$B:$B,$B110,ConfirmedRaw!CR:CR)</f>
        <v>723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15</v>
      </c>
      <c r="BZ111">
        <f>SUMIF(ConfirmedRaw!$B:$B,$B111,ConfirmedRaw!CB:CB)</f>
        <v>15</v>
      </c>
      <c r="CA111">
        <f>SUMIF(ConfirmedRaw!$B:$B,$B111,ConfirmedRaw!CC:CC)</f>
        <v>19</v>
      </c>
      <c r="CB111">
        <f>SUMIF(ConfirmedRaw!$B:$B,$B111,ConfirmedRaw!CD:CD)</f>
        <v>19</v>
      </c>
      <c r="CC111">
        <f>SUMIF(ConfirmedRaw!$B:$B,$B111,ConfirmedRaw!CE:CE)</f>
        <v>19</v>
      </c>
      <c r="CD111">
        <f>SUMIF(ConfirmedRaw!$B:$B,$B111,ConfirmedRaw!CF:CF)</f>
        <v>19</v>
      </c>
      <c r="CE111">
        <f>SUMIF(ConfirmedRaw!$B:$B,$B111,ConfirmedRaw!CG:CG)</f>
        <v>21</v>
      </c>
      <c r="CF111">
        <f>SUMIF(ConfirmedRaw!$B:$B,$B111,ConfirmedRaw!CH:CH)</f>
        <v>21</v>
      </c>
      <c r="CG111">
        <f>SUMIF(ConfirmedRaw!$B:$B,$B111,ConfirmedRaw!CI:CI)</f>
        <v>23</v>
      </c>
      <c r="CH111">
        <f>SUMIF(ConfirmedRaw!$B:$B,$B111,ConfirmedRaw!CJ:CJ)</f>
        <v>23</v>
      </c>
      <c r="CI111">
        <f>SUMIF(ConfirmedRaw!$B:$B,$B111,ConfirmedRaw!CK:CK)</f>
        <v>23</v>
      </c>
      <c r="CJ111">
        <f>SUMIF(ConfirmedRaw!$B:$B,$B111,ConfirmedRaw!CL:CL)</f>
        <v>23</v>
      </c>
      <c r="CK111">
        <f>SUMIF(ConfirmedRaw!$B:$B,$B111,ConfirmedRaw!CM:CM)</f>
        <v>23</v>
      </c>
      <c r="CL111">
        <f>SUMIF(ConfirmedRaw!$B:$B,$B111,ConfirmedRaw!CN:CN)</f>
        <v>23</v>
      </c>
      <c r="CM111">
        <f>SUMIF(ConfirmedRaw!$B:$B,$B111,ConfirmedRaw!CO:CO)</f>
        <v>23</v>
      </c>
      <c r="CN111">
        <f>SUMIF(ConfirmedRaw!$B:$B,$B111,ConfirmedRaw!CP:CP)</f>
        <v>23</v>
      </c>
      <c r="CO111">
        <f>SUMIF(ConfirmedRaw!$B:$B,$B111,ConfirmedRaw!CQ:CQ)</f>
        <v>23</v>
      </c>
      <c r="CP111">
        <f>SUMIF(ConfirmedRaw!$B:$B,$B111,ConfirmedRaw!CR:CR)</f>
        <v>24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5</v>
      </c>
      <c r="BZ112">
        <f>SUMIF(ConfirmedRaw!$B:$B,$B112,ConfirmedRaw!CB:CB)</f>
        <v>5</v>
      </c>
      <c r="CA112">
        <f>SUMIF(ConfirmedRaw!$B:$B,$B112,ConfirmedRaw!CC:CC)</f>
        <v>5</v>
      </c>
      <c r="CB112">
        <f>SUMIF(ConfirmedRaw!$B:$B,$B112,ConfirmedRaw!CD:CD)</f>
        <v>5</v>
      </c>
      <c r="CC112">
        <f>SUMIF(ConfirmedRaw!$B:$B,$B112,ConfirmedRaw!CE:CE)</f>
        <v>5</v>
      </c>
      <c r="CD112">
        <f>SUMIF(ConfirmedRaw!$B:$B,$B112,ConfirmedRaw!CF:CF)</f>
        <v>5</v>
      </c>
      <c r="CE112">
        <f>SUMIF(ConfirmedRaw!$B:$B,$B112,ConfirmedRaw!CG:CG)</f>
        <v>5</v>
      </c>
      <c r="CF112">
        <f>SUMIF(ConfirmedRaw!$B:$B,$B112,ConfirmedRaw!CH:CH)</f>
        <v>5</v>
      </c>
      <c r="CG112">
        <f>SUMIF(ConfirmedRaw!$B:$B,$B112,ConfirmedRaw!CI:CI)</f>
        <v>5</v>
      </c>
      <c r="CH112">
        <f>SUMIF(ConfirmedRaw!$B:$B,$B112,ConfirmedRaw!CJ:CJ)</f>
        <v>5</v>
      </c>
      <c r="CI112">
        <f>SUMIF(ConfirmedRaw!$B:$B,$B112,ConfirmedRaw!CK:CK)</f>
        <v>5</v>
      </c>
      <c r="CJ112">
        <f>SUMIF(ConfirmedRaw!$B:$B,$B112,ConfirmedRaw!CL:CL)</f>
        <v>5</v>
      </c>
      <c r="CK112">
        <f>SUMIF(ConfirmedRaw!$B:$B,$B112,ConfirmedRaw!CM:CM)</f>
        <v>5</v>
      </c>
      <c r="CL112">
        <f>SUMIF(ConfirmedRaw!$B:$B,$B112,ConfirmedRaw!CN:CN)</f>
        <v>5</v>
      </c>
      <c r="CM112">
        <f>SUMIF(ConfirmedRaw!$B:$B,$B112,ConfirmedRaw!CO:CO)</f>
        <v>5</v>
      </c>
      <c r="CN112">
        <f>SUMIF(ConfirmedRaw!$B:$B,$B112,ConfirmedRaw!CP:CP)</f>
        <v>5</v>
      </c>
      <c r="CO112">
        <f>SUMIF(ConfirmedRaw!$B:$B,$B112,ConfirmedRaw!CQ:CQ)</f>
        <v>6</v>
      </c>
      <c r="CP112">
        <f>SUMIF(ConfirmedRaw!$B:$B,$B112,ConfirmedRaw!CR:CR)</f>
        <v>6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261</v>
      </c>
      <c r="BZ114">
        <f>SUMIF(ConfirmedRaw!$B:$B,$B114,ConfirmedRaw!CB:CB)</f>
        <v>323</v>
      </c>
      <c r="CA114">
        <f>SUMIF(ConfirmedRaw!$B:$B,$B114,ConfirmedRaw!CC:CC)</f>
        <v>349</v>
      </c>
      <c r="CB114">
        <f>SUMIF(ConfirmedRaw!$B:$B,$B114,ConfirmedRaw!CD:CD)</f>
        <v>384</v>
      </c>
      <c r="CC114">
        <f>SUMIF(ConfirmedRaw!$B:$B,$B114,ConfirmedRaw!CE:CE)</f>
        <v>444</v>
      </c>
      <c r="CD114">
        <f>SUMIF(ConfirmedRaw!$B:$B,$B114,ConfirmedRaw!CF:CF)</f>
        <v>444</v>
      </c>
      <c r="CE114">
        <f>SUMIF(ConfirmedRaw!$B:$B,$B114,ConfirmedRaw!CG:CG)</f>
        <v>533</v>
      </c>
      <c r="CF114">
        <f>SUMIF(ConfirmedRaw!$B:$B,$B114,ConfirmedRaw!CH:CH)</f>
        <v>574</v>
      </c>
      <c r="CG114">
        <f>SUMIF(ConfirmedRaw!$B:$B,$B114,ConfirmedRaw!CI:CI)</f>
        <v>626</v>
      </c>
      <c r="CH114">
        <f>SUMIF(ConfirmedRaw!$B:$B,$B114,ConfirmedRaw!CJ:CJ)</f>
        <v>638</v>
      </c>
      <c r="CI114">
        <f>SUMIF(ConfirmedRaw!$B:$B,$B114,ConfirmedRaw!CK:CK)</f>
        <v>638</v>
      </c>
      <c r="CJ114">
        <f>SUMIF(ConfirmedRaw!$B:$B,$B114,ConfirmedRaw!CL:CL)</f>
        <v>654</v>
      </c>
      <c r="CK114">
        <f>SUMIF(ConfirmedRaw!$B:$B,$B114,ConfirmedRaw!CM:CM)</f>
        <v>688</v>
      </c>
      <c r="CL114">
        <f>SUMIF(ConfirmedRaw!$B:$B,$B114,ConfirmedRaw!CN:CN)</f>
        <v>801</v>
      </c>
      <c r="CM114">
        <f>SUMIF(ConfirmedRaw!$B:$B,$B114,ConfirmedRaw!CO:CO)</f>
        <v>847</v>
      </c>
      <c r="CN114">
        <f>SUMIF(ConfirmedRaw!$B:$B,$B114,ConfirmedRaw!CP:CP)</f>
        <v>847</v>
      </c>
      <c r="CO114">
        <f>SUMIF(ConfirmedRaw!$B:$B,$B114,ConfirmedRaw!CQ:CQ)</f>
        <v>916</v>
      </c>
      <c r="CP114">
        <f>SUMIF(ConfirmedRaw!$B:$B,$B114,ConfirmedRaw!CR:CR)</f>
        <v>952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43</v>
      </c>
      <c r="BZ115">
        <f>SUMIF(ConfirmedRaw!$B:$B,$B115,ConfirmedRaw!CB:CB)</f>
        <v>44</v>
      </c>
      <c r="CA115">
        <f>SUMIF(ConfirmedRaw!$B:$B,$B115,ConfirmedRaw!CC:CC)</f>
        <v>52</v>
      </c>
      <c r="CB115">
        <f>SUMIF(ConfirmedRaw!$B:$B,$B115,ConfirmedRaw!CD:CD)</f>
        <v>55</v>
      </c>
      <c r="CC115">
        <f>SUMIF(ConfirmedRaw!$B:$B,$B115,ConfirmedRaw!CE:CE)</f>
        <v>56</v>
      </c>
      <c r="CD115">
        <f>SUMIF(ConfirmedRaw!$B:$B,$B115,ConfirmedRaw!CF:CF)</f>
        <v>65</v>
      </c>
      <c r="CE115">
        <f>SUMIF(ConfirmedRaw!$B:$B,$B115,ConfirmedRaw!CG:CG)</f>
        <v>69</v>
      </c>
      <c r="CF115">
        <f>SUMIF(ConfirmedRaw!$B:$B,$B115,ConfirmedRaw!CH:CH)</f>
        <v>71</v>
      </c>
      <c r="CG115">
        <f>SUMIF(ConfirmedRaw!$B:$B,$B115,ConfirmedRaw!CI:CI)</f>
        <v>74</v>
      </c>
      <c r="CH115">
        <f>SUMIF(ConfirmedRaw!$B:$B,$B115,ConfirmedRaw!CJ:CJ)</f>
        <v>82</v>
      </c>
      <c r="CI115">
        <f>SUMIF(ConfirmedRaw!$B:$B,$B115,ConfirmedRaw!CK:CK)</f>
        <v>85</v>
      </c>
      <c r="CJ115">
        <f>SUMIF(ConfirmedRaw!$B:$B,$B115,ConfirmedRaw!CL:CL)</f>
        <v>92</v>
      </c>
      <c r="CK115">
        <f>SUMIF(ConfirmedRaw!$B:$B,$B115,ConfirmedRaw!CM:CM)</f>
        <v>96</v>
      </c>
      <c r="CL115">
        <f>SUMIF(ConfirmedRaw!$B:$B,$B115,ConfirmedRaw!CN:CN)</f>
        <v>105</v>
      </c>
      <c r="CM115">
        <f>SUMIF(ConfirmedRaw!$B:$B,$B115,ConfirmedRaw!CO:CO)</f>
        <v>108</v>
      </c>
      <c r="CN115">
        <f>SUMIF(ConfirmedRaw!$B:$B,$B115,ConfirmedRaw!CP:CP)</f>
        <v>111</v>
      </c>
      <c r="CO115">
        <f>SUMIF(ConfirmedRaw!$B:$B,$B115,ConfirmedRaw!CQ:CQ)</f>
        <v>114</v>
      </c>
      <c r="CP115">
        <f>SUMIF(ConfirmedRaw!$B:$B,$B115,ConfirmedRaw!CR:CR)</f>
        <v>116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121</v>
      </c>
      <c r="BZ117">
        <f>SUMIF(ConfirmedRaw!$B:$B,$B117,ConfirmedRaw!CB:CB)</f>
        <v>128</v>
      </c>
      <c r="CA117">
        <f>SUMIF(ConfirmedRaw!$B:$B,$B117,ConfirmedRaw!CC:CC)</f>
        <v>144</v>
      </c>
      <c r="CB117">
        <f>SUMIF(ConfirmedRaw!$B:$B,$B117,ConfirmedRaw!CD:CD)</f>
        <v>164</v>
      </c>
      <c r="CC117">
        <f>SUMIF(ConfirmedRaw!$B:$B,$B117,ConfirmedRaw!CE:CE)</f>
        <v>194</v>
      </c>
      <c r="CD117">
        <f>SUMIF(ConfirmedRaw!$B:$B,$B117,ConfirmedRaw!CF:CF)</f>
        <v>212</v>
      </c>
      <c r="CE117">
        <f>SUMIF(ConfirmedRaw!$B:$B,$B117,ConfirmedRaw!CG:CG)</f>
        <v>250</v>
      </c>
      <c r="CF117">
        <f>SUMIF(ConfirmedRaw!$B:$B,$B117,ConfirmedRaw!CH:CH)</f>
        <v>250</v>
      </c>
      <c r="CG117">
        <f>SUMIF(ConfirmedRaw!$B:$B,$B117,ConfirmedRaw!CI:CI)</f>
        <v>319</v>
      </c>
      <c r="CH117">
        <f>SUMIF(ConfirmedRaw!$B:$B,$B117,ConfirmedRaw!CJ:CJ)</f>
        <v>363</v>
      </c>
      <c r="CI117">
        <f>SUMIF(ConfirmedRaw!$B:$B,$B117,ConfirmedRaw!CK:CK)</f>
        <v>404</v>
      </c>
      <c r="CJ117">
        <f>SUMIF(ConfirmedRaw!$B:$B,$B117,ConfirmedRaw!CL:CL)</f>
        <v>438</v>
      </c>
      <c r="CK117">
        <f>SUMIF(ConfirmedRaw!$B:$B,$B117,ConfirmedRaw!CM:CM)</f>
        <v>477</v>
      </c>
      <c r="CL117">
        <f>SUMIF(ConfirmedRaw!$B:$B,$B117,ConfirmedRaw!CN:CN)</f>
        <v>518</v>
      </c>
      <c r="CM117">
        <f>SUMIF(ConfirmedRaw!$B:$B,$B117,ConfirmedRaw!CO:CO)</f>
        <v>579</v>
      </c>
      <c r="CN117">
        <f>SUMIF(ConfirmedRaw!$B:$B,$B117,ConfirmedRaw!CP:CP)</f>
        <v>622</v>
      </c>
      <c r="CO117">
        <f>SUMIF(ConfirmedRaw!$B:$B,$B117,ConfirmedRaw!CQ:CQ)</f>
        <v>688</v>
      </c>
      <c r="CP117">
        <f>SUMIF(ConfirmedRaw!$B:$B,$B117,ConfirmedRaw!CR:CR)</f>
        <v>761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24</v>
      </c>
      <c r="BZ118">
        <f>SUMIF(ConfirmedRaw!$B:$B,$B118,ConfirmedRaw!CB:CB)</f>
        <v>31</v>
      </c>
      <c r="CA118">
        <f>SUMIF(ConfirmedRaw!$B:$B,$B118,ConfirmedRaw!CC:CC)</f>
        <v>33</v>
      </c>
      <c r="CB118">
        <f>SUMIF(ConfirmedRaw!$B:$B,$B118,ConfirmedRaw!CD:CD)</f>
        <v>37</v>
      </c>
      <c r="CC118">
        <f>SUMIF(ConfirmedRaw!$B:$B,$B118,ConfirmedRaw!CE:CE)</f>
        <v>37</v>
      </c>
      <c r="CD118">
        <f>SUMIF(ConfirmedRaw!$B:$B,$B118,ConfirmedRaw!CF:CF)</f>
        <v>37</v>
      </c>
      <c r="CE118">
        <f>SUMIF(ConfirmedRaw!$B:$B,$B118,ConfirmedRaw!CG:CG)</f>
        <v>45</v>
      </c>
      <c r="CF118">
        <f>SUMIF(ConfirmedRaw!$B:$B,$B118,ConfirmedRaw!CH:CH)</f>
        <v>45</v>
      </c>
      <c r="CG118">
        <f>SUMIF(ConfirmedRaw!$B:$B,$B118,ConfirmedRaw!CI:CI)</f>
        <v>45</v>
      </c>
      <c r="CH118">
        <f>SUMIF(ConfirmedRaw!$B:$B,$B118,ConfirmedRaw!CJ:CJ)</f>
        <v>47</v>
      </c>
      <c r="CI118">
        <f>SUMIF(ConfirmedRaw!$B:$B,$B118,ConfirmedRaw!CK:CK)</f>
        <v>55</v>
      </c>
      <c r="CJ118">
        <f>SUMIF(ConfirmedRaw!$B:$B,$B118,ConfirmedRaw!CL:CL)</f>
        <v>55</v>
      </c>
      <c r="CK118">
        <f>SUMIF(ConfirmedRaw!$B:$B,$B118,ConfirmedRaw!CM:CM)</f>
        <v>63</v>
      </c>
      <c r="CL118">
        <f>SUMIF(ConfirmedRaw!$B:$B,$B118,ConfirmedRaw!CN:CN)</f>
        <v>63</v>
      </c>
      <c r="CM118">
        <f>SUMIF(ConfirmedRaw!$B:$B,$B118,ConfirmedRaw!CO:CO)</f>
        <v>65</v>
      </c>
      <c r="CN118">
        <f>SUMIF(ConfirmedRaw!$B:$B,$B118,ConfirmedRaw!CP:CP)</f>
        <v>65</v>
      </c>
      <c r="CO118">
        <f>SUMIF(ConfirmedRaw!$B:$B,$B118,ConfirmedRaw!CQ:CQ)</f>
        <v>66</v>
      </c>
      <c r="CP118">
        <f>SUMIF(ConfirmedRaw!$B:$B,$B118,ConfirmedRaw!CR:CR)</f>
        <v>67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7</v>
      </c>
      <c r="BZ119">
        <f>SUMIF(ConfirmedRaw!$B:$B,$B119,ConfirmedRaw!CB:CB)</f>
        <v>7</v>
      </c>
      <c r="CA119">
        <f>SUMIF(ConfirmedRaw!$B:$B,$B119,ConfirmedRaw!CC:CC)</f>
        <v>7</v>
      </c>
      <c r="CB119">
        <f>SUMIF(ConfirmedRaw!$B:$B,$B119,ConfirmedRaw!CD:CD)</f>
        <v>8</v>
      </c>
      <c r="CC119">
        <f>SUMIF(ConfirmedRaw!$B:$B,$B119,ConfirmedRaw!CE:CE)</f>
        <v>8</v>
      </c>
      <c r="CD119">
        <f>SUMIF(ConfirmedRaw!$B:$B,$B119,ConfirmedRaw!CF:CF)</f>
        <v>8</v>
      </c>
      <c r="CE119">
        <f>SUMIF(ConfirmedRaw!$B:$B,$B119,ConfirmedRaw!CG:CG)</f>
        <v>8</v>
      </c>
      <c r="CF119">
        <f>SUMIF(ConfirmedRaw!$B:$B,$B119,ConfirmedRaw!CH:CH)</f>
        <v>8</v>
      </c>
      <c r="CG119">
        <f>SUMIF(ConfirmedRaw!$B:$B,$B119,ConfirmedRaw!CI:CI)</f>
        <v>8</v>
      </c>
      <c r="CH119">
        <f>SUMIF(ConfirmedRaw!$B:$B,$B119,ConfirmedRaw!CJ:CJ)</f>
        <v>8</v>
      </c>
      <c r="CI119">
        <f>SUMIF(ConfirmedRaw!$B:$B,$B119,ConfirmedRaw!CK:CK)</f>
        <v>8</v>
      </c>
      <c r="CJ119">
        <f>SUMIF(ConfirmedRaw!$B:$B,$B119,ConfirmedRaw!CL:CL)</f>
        <v>8</v>
      </c>
      <c r="CK119">
        <f>SUMIF(ConfirmedRaw!$B:$B,$B119,ConfirmedRaw!CM:CM)</f>
        <v>8</v>
      </c>
      <c r="CL119">
        <f>SUMIF(ConfirmedRaw!$B:$B,$B119,ConfirmedRaw!CN:CN)</f>
        <v>8</v>
      </c>
      <c r="CM119">
        <f>SUMIF(ConfirmedRaw!$B:$B,$B119,ConfirmedRaw!CO:CO)</f>
        <v>8</v>
      </c>
      <c r="CN119">
        <f>SUMIF(ConfirmedRaw!$B:$B,$B119,ConfirmedRaw!CP:CP)</f>
        <v>9</v>
      </c>
      <c r="CO119">
        <f>SUMIF(ConfirmedRaw!$B:$B,$B119,ConfirmedRaw!CQ:CQ)</f>
        <v>9</v>
      </c>
      <c r="CP119">
        <f>SUMIF(ConfirmedRaw!$B:$B,$B119,ConfirmedRaw!CR:CR)</f>
        <v>9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345</v>
      </c>
      <c r="BZ120">
        <f>SUMIF(ConfirmedRaw!$B:$B,$B120,ConfirmedRaw!CB:CB)</f>
        <v>349</v>
      </c>
      <c r="CA120">
        <f>SUMIF(ConfirmedRaw!$B:$B,$B120,ConfirmedRaw!CC:CC)</f>
        <v>353</v>
      </c>
      <c r="CB120">
        <f>SUMIF(ConfirmedRaw!$B:$B,$B120,ConfirmedRaw!CD:CD)</f>
        <v>358</v>
      </c>
      <c r="CC120">
        <f>SUMIF(ConfirmedRaw!$B:$B,$B120,ConfirmedRaw!CE:CE)</f>
        <v>372</v>
      </c>
      <c r="CD120">
        <f>SUMIF(ConfirmedRaw!$B:$B,$B120,ConfirmedRaw!CF:CF)</f>
        <v>372</v>
      </c>
      <c r="CE120">
        <f>SUMIF(ConfirmedRaw!$B:$B,$B120,ConfirmedRaw!CG:CG)</f>
        <v>381</v>
      </c>
      <c r="CF120">
        <f>SUMIF(ConfirmedRaw!$B:$B,$B120,ConfirmedRaw!CH:CH)</f>
        <v>389</v>
      </c>
      <c r="CG120">
        <f>SUMIF(ConfirmedRaw!$B:$B,$B120,ConfirmedRaw!CI:CI)</f>
        <v>391</v>
      </c>
      <c r="CH120">
        <f>SUMIF(ConfirmedRaw!$B:$B,$B120,ConfirmedRaw!CJ:CJ)</f>
        <v>397</v>
      </c>
      <c r="CI120">
        <f>SUMIF(ConfirmedRaw!$B:$B,$B120,ConfirmedRaw!CK:CK)</f>
        <v>401</v>
      </c>
      <c r="CJ120">
        <f>SUMIF(ConfirmedRaw!$B:$B,$B120,ConfirmedRaw!CL:CL)</f>
        <v>402</v>
      </c>
      <c r="CK120">
        <f>SUMIF(ConfirmedRaw!$B:$B,$B120,ConfirmedRaw!CM:CM)</f>
        <v>407</v>
      </c>
      <c r="CL120">
        <f>SUMIF(ConfirmedRaw!$B:$B,$B120,ConfirmedRaw!CN:CN)</f>
        <v>413</v>
      </c>
      <c r="CM120">
        <f>SUMIF(ConfirmedRaw!$B:$B,$B120,ConfirmedRaw!CO:CO)</f>
        <v>417</v>
      </c>
      <c r="CN120">
        <f>SUMIF(ConfirmedRaw!$B:$B,$B120,ConfirmedRaw!CP:CP)</f>
        <v>425</v>
      </c>
      <c r="CO120">
        <f>SUMIF(ConfirmedRaw!$B:$B,$B120,ConfirmedRaw!CQ:CQ)</f>
        <v>428</v>
      </c>
      <c r="CP120">
        <f>SUMIF(ConfirmedRaw!$B:$B,$B120,ConfirmedRaw!CR:CR)</f>
        <v>435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142</v>
      </c>
      <c r="BZ121">
        <f>SUMIF(ConfirmedRaw!$B:$B,$B121,ConfirmedRaw!CB:CB)</f>
        <v>158</v>
      </c>
      <c r="CA121">
        <f>SUMIF(ConfirmedRaw!$B:$B,$B121,ConfirmedRaw!CC:CC)</f>
        <v>172</v>
      </c>
      <c r="CB121">
        <f>SUMIF(ConfirmedRaw!$B:$B,$B121,ConfirmedRaw!CD:CD)</f>
        <v>179</v>
      </c>
      <c r="CC121">
        <f>SUMIF(ConfirmedRaw!$B:$B,$B121,ConfirmedRaw!CE:CE)</f>
        <v>184</v>
      </c>
      <c r="CD121">
        <f>SUMIF(ConfirmedRaw!$B:$B,$B121,ConfirmedRaw!CF:CF)</f>
        <v>189</v>
      </c>
      <c r="CE121">
        <f>SUMIF(ConfirmedRaw!$B:$B,$B121,ConfirmedRaw!CG:CG)</f>
        <v>191</v>
      </c>
      <c r="CF121">
        <f>SUMIF(ConfirmedRaw!$B:$B,$B121,ConfirmedRaw!CH:CH)</f>
        <v>197</v>
      </c>
      <c r="CG121">
        <f>SUMIF(ConfirmedRaw!$B:$B,$B121,ConfirmedRaw!CI:CI)</f>
        <v>208</v>
      </c>
      <c r="CH121">
        <f>SUMIF(ConfirmedRaw!$B:$B,$B121,ConfirmedRaw!CJ:CJ)</f>
        <v>216</v>
      </c>
      <c r="CI121">
        <f>SUMIF(ConfirmedRaw!$B:$B,$B121,ConfirmedRaw!CK:CK)</f>
        <v>225</v>
      </c>
      <c r="CJ121">
        <f>SUMIF(ConfirmedRaw!$B:$B,$B121,ConfirmedRaw!CL:CL)</f>
        <v>234</v>
      </c>
      <c r="CK121">
        <f>SUMIF(ConfirmedRaw!$B:$B,$B121,ConfirmedRaw!CM:CM)</f>
        <v>246</v>
      </c>
      <c r="CL121">
        <f>SUMIF(ConfirmedRaw!$B:$B,$B121,ConfirmedRaw!CN:CN)</f>
        <v>262</v>
      </c>
      <c r="CM121">
        <f>SUMIF(ConfirmedRaw!$B:$B,$B121,ConfirmedRaw!CO:CO)</f>
        <v>270</v>
      </c>
      <c r="CN121">
        <f>SUMIF(ConfirmedRaw!$B:$B,$B121,ConfirmedRaw!CP:CP)</f>
        <v>281</v>
      </c>
      <c r="CO121">
        <f>SUMIF(ConfirmedRaw!$B:$B,$B121,ConfirmedRaw!CQ:CQ)</f>
        <v>296</v>
      </c>
      <c r="CP121">
        <f>SUMIF(ConfirmedRaw!$B:$B,$B121,ConfirmedRaw!CR:CR)</f>
        <v>303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77</v>
      </c>
      <c r="BZ122">
        <f>SUMIF(ConfirmedRaw!$B:$B,$B122,ConfirmedRaw!CB:CB)</f>
        <v>77</v>
      </c>
      <c r="CA122">
        <f>SUMIF(ConfirmedRaw!$B:$B,$B122,ConfirmedRaw!CC:CC)</f>
        <v>78</v>
      </c>
      <c r="CB122">
        <f>SUMIF(ConfirmedRaw!$B:$B,$B122,ConfirmedRaw!CD:CD)</f>
        <v>78</v>
      </c>
      <c r="CC122">
        <f>SUMIF(ConfirmedRaw!$B:$B,$B122,ConfirmedRaw!CE:CE)</f>
        <v>78</v>
      </c>
      <c r="CD122">
        <f>SUMIF(ConfirmedRaw!$B:$B,$B122,ConfirmedRaw!CF:CF)</f>
        <v>79</v>
      </c>
      <c r="CE122">
        <f>SUMIF(ConfirmedRaw!$B:$B,$B122,ConfirmedRaw!CG:CG)</f>
        <v>79</v>
      </c>
      <c r="CF122">
        <f>SUMIF(ConfirmedRaw!$B:$B,$B122,ConfirmedRaw!CH:CH)</f>
        <v>79</v>
      </c>
      <c r="CG122">
        <f>SUMIF(ConfirmedRaw!$B:$B,$B122,ConfirmedRaw!CI:CI)</f>
        <v>79</v>
      </c>
      <c r="CH122">
        <f>SUMIF(ConfirmedRaw!$B:$B,$B122,ConfirmedRaw!CJ:CJ)</f>
        <v>79</v>
      </c>
      <c r="CI122">
        <f>SUMIF(ConfirmedRaw!$B:$B,$B122,ConfirmedRaw!CK:CK)</f>
        <v>79</v>
      </c>
      <c r="CJ122">
        <f>SUMIF(ConfirmedRaw!$B:$B,$B122,ConfirmedRaw!CL:CL)</f>
        <v>79</v>
      </c>
      <c r="CK122">
        <f>SUMIF(ConfirmedRaw!$B:$B,$B122,ConfirmedRaw!CM:CM)</f>
        <v>79</v>
      </c>
      <c r="CL122">
        <f>SUMIF(ConfirmedRaw!$B:$B,$B122,ConfirmedRaw!CN:CN)</f>
        <v>79</v>
      </c>
      <c r="CM122">
        <f>SUMIF(ConfirmedRaw!$B:$B,$B122,ConfirmedRaw!CO:CO)</f>
        <v>81</v>
      </c>
      <c r="CN122">
        <f>SUMIF(ConfirmedRaw!$B:$B,$B122,ConfirmedRaw!CP:CP)</f>
        <v>81</v>
      </c>
      <c r="CO122">
        <f>SUMIF(ConfirmedRaw!$B:$B,$B122,ConfirmedRaw!CQ:CQ)</f>
        <v>81</v>
      </c>
      <c r="CP122">
        <f>SUMIF(ConfirmedRaw!$B:$B,$B122,ConfirmedRaw!CR:CR)</f>
        <v>81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14</v>
      </c>
      <c r="BZ123">
        <f>SUMIF(ConfirmedRaw!$B:$B,$B123,ConfirmedRaw!CB:CB)</f>
        <v>15</v>
      </c>
      <c r="CA123">
        <f>SUMIF(ConfirmedRaw!$B:$B,$B123,ConfirmedRaw!CC:CC)</f>
        <v>15</v>
      </c>
      <c r="CB123">
        <f>SUMIF(ConfirmedRaw!$B:$B,$B123,ConfirmedRaw!CD:CD)</f>
        <v>16</v>
      </c>
      <c r="CC123">
        <f>SUMIF(ConfirmedRaw!$B:$B,$B123,ConfirmedRaw!CE:CE)</f>
        <v>16</v>
      </c>
      <c r="CD123">
        <f>SUMIF(ConfirmedRaw!$B:$B,$B123,ConfirmedRaw!CF:CF)</f>
        <v>16</v>
      </c>
      <c r="CE123">
        <f>SUMIF(ConfirmedRaw!$B:$B,$B123,ConfirmedRaw!CG:CG)</f>
        <v>16</v>
      </c>
      <c r="CF123">
        <f>SUMIF(ConfirmedRaw!$B:$B,$B123,ConfirmedRaw!CH:CH)</f>
        <v>16</v>
      </c>
      <c r="CG123">
        <f>SUMIF(ConfirmedRaw!$B:$B,$B123,ConfirmedRaw!CI:CI)</f>
        <v>17</v>
      </c>
      <c r="CH123">
        <f>SUMIF(ConfirmedRaw!$B:$B,$B123,ConfirmedRaw!CJ:CJ)</f>
        <v>30</v>
      </c>
      <c r="CI123">
        <f>SUMIF(ConfirmedRaw!$B:$B,$B123,ConfirmedRaw!CK:CK)</f>
        <v>30</v>
      </c>
      <c r="CJ123">
        <f>SUMIF(ConfirmedRaw!$B:$B,$B123,ConfirmedRaw!CL:CL)</f>
        <v>31</v>
      </c>
      <c r="CK123">
        <f>SUMIF(ConfirmedRaw!$B:$B,$B123,ConfirmedRaw!CM:CM)</f>
        <v>31</v>
      </c>
      <c r="CL123">
        <f>SUMIF(ConfirmedRaw!$B:$B,$B123,ConfirmedRaw!CN:CN)</f>
        <v>31</v>
      </c>
      <c r="CM123">
        <f>SUMIF(ConfirmedRaw!$B:$B,$B123,ConfirmedRaw!CO:CO)</f>
        <v>32</v>
      </c>
      <c r="CN123">
        <f>SUMIF(ConfirmedRaw!$B:$B,$B123,ConfirmedRaw!CP:CP)</f>
        <v>33</v>
      </c>
      <c r="CO123">
        <f>SUMIF(ConfirmedRaw!$B:$B,$B123,ConfirmedRaw!CQ:CQ)</f>
        <v>34</v>
      </c>
      <c r="CP123">
        <f>SUMIF(ConfirmedRaw!$B:$B,$B123,ConfirmedRaw!CR:CR)</f>
        <v>35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9</v>
      </c>
      <c r="BZ124">
        <f>SUMIF(ConfirmedRaw!$B:$B,$B124,ConfirmedRaw!CB:CB)</f>
        <v>9</v>
      </c>
      <c r="CA124">
        <f>SUMIF(ConfirmedRaw!$B:$B,$B124,ConfirmedRaw!CC:CC)</f>
        <v>9</v>
      </c>
      <c r="CB124">
        <f>SUMIF(ConfirmedRaw!$B:$B,$B124,ConfirmedRaw!CD:CD)</f>
        <v>9</v>
      </c>
      <c r="CC124">
        <f>SUMIF(ConfirmedRaw!$B:$B,$B124,ConfirmedRaw!CE:CE)</f>
        <v>9</v>
      </c>
      <c r="CD124">
        <f>SUMIF(ConfirmedRaw!$B:$B,$B124,ConfirmedRaw!CF:CF)</f>
        <v>9</v>
      </c>
      <c r="CE124">
        <f>SUMIF(ConfirmedRaw!$B:$B,$B124,ConfirmedRaw!CG:CG)</f>
        <v>9</v>
      </c>
      <c r="CF124">
        <f>SUMIF(ConfirmedRaw!$B:$B,$B124,ConfirmedRaw!CH:CH)</f>
        <v>12</v>
      </c>
      <c r="CG124">
        <f>SUMIF(ConfirmedRaw!$B:$B,$B124,ConfirmedRaw!CI:CI)</f>
        <v>14</v>
      </c>
      <c r="CH124">
        <f>SUMIF(ConfirmedRaw!$B:$B,$B124,ConfirmedRaw!CJ:CJ)</f>
        <v>16</v>
      </c>
      <c r="CI124">
        <f>SUMIF(ConfirmedRaw!$B:$B,$B124,ConfirmedRaw!CK:CK)</f>
        <v>16</v>
      </c>
      <c r="CJ124">
        <f>SUMIF(ConfirmedRaw!$B:$B,$B124,ConfirmedRaw!CL:CL)</f>
        <v>16</v>
      </c>
      <c r="CK124">
        <f>SUMIF(ConfirmedRaw!$B:$B,$B124,ConfirmedRaw!CM:CM)</f>
        <v>30</v>
      </c>
      <c r="CL124">
        <f>SUMIF(ConfirmedRaw!$B:$B,$B124,ConfirmedRaw!CN:CN)</f>
        <v>31</v>
      </c>
      <c r="CM124">
        <f>SUMIF(ConfirmedRaw!$B:$B,$B124,ConfirmedRaw!CO:CO)</f>
        <v>31</v>
      </c>
      <c r="CN124">
        <f>SUMIF(ConfirmedRaw!$B:$B,$B124,ConfirmedRaw!CP:CP)</f>
        <v>31</v>
      </c>
      <c r="CO124">
        <f>SUMIF(ConfirmedRaw!$B:$B,$B124,ConfirmedRaw!CQ:CQ)</f>
        <v>43</v>
      </c>
      <c r="CP124">
        <f>SUMIF(ConfirmedRaw!$B:$B,$B124,ConfirmedRaw!CR:CR)</f>
        <v>45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12</v>
      </c>
      <c r="BZ125">
        <f>SUMIF(ConfirmedRaw!$B:$B,$B125,ConfirmedRaw!CB:CB)</f>
        <v>12</v>
      </c>
      <c r="CA125">
        <f>SUMIF(ConfirmedRaw!$B:$B,$B125,ConfirmedRaw!CC:CC)</f>
        <v>14</v>
      </c>
      <c r="CB125">
        <f>SUMIF(ConfirmedRaw!$B:$B,$B125,ConfirmedRaw!CD:CD)</f>
        <v>14</v>
      </c>
      <c r="CC125">
        <f>SUMIF(ConfirmedRaw!$B:$B,$B125,ConfirmedRaw!CE:CE)</f>
        <v>15</v>
      </c>
      <c r="CD125">
        <f>SUMIF(ConfirmedRaw!$B:$B,$B125,ConfirmedRaw!CF:CF)</f>
        <v>17</v>
      </c>
      <c r="CE125">
        <f>SUMIF(ConfirmedRaw!$B:$B,$B125,ConfirmedRaw!CG:CG)</f>
        <v>19</v>
      </c>
      <c r="CF125">
        <f>SUMIF(ConfirmedRaw!$B:$B,$B125,ConfirmedRaw!CH:CH)</f>
        <v>19</v>
      </c>
      <c r="CG125">
        <f>SUMIF(ConfirmedRaw!$B:$B,$B125,ConfirmedRaw!CI:CI)</f>
        <v>29</v>
      </c>
      <c r="CH125">
        <f>SUMIF(ConfirmedRaw!$B:$B,$B125,ConfirmedRaw!CJ:CJ)</f>
        <v>32</v>
      </c>
      <c r="CI125">
        <f>SUMIF(ConfirmedRaw!$B:$B,$B125,ConfirmedRaw!CK:CK)</f>
        <v>32</v>
      </c>
      <c r="CJ125">
        <f>SUMIF(ConfirmedRaw!$B:$B,$B125,ConfirmedRaw!CL:CL)</f>
        <v>32</v>
      </c>
      <c r="CK125">
        <f>SUMIF(ConfirmedRaw!$B:$B,$B125,ConfirmedRaw!CM:CM)</f>
        <v>33</v>
      </c>
      <c r="CL125">
        <f>SUMIF(ConfirmedRaw!$B:$B,$B125,ConfirmedRaw!CN:CN)</f>
        <v>66</v>
      </c>
      <c r="CM125">
        <f>SUMIF(ConfirmedRaw!$B:$B,$B125,ConfirmedRaw!CO:CO)</f>
        <v>66</v>
      </c>
      <c r="CN125">
        <f>SUMIF(ConfirmedRaw!$B:$B,$B125,ConfirmedRaw!CP:CP)</f>
        <v>107</v>
      </c>
      <c r="CO125">
        <f>SUMIF(ConfirmedRaw!$B:$B,$B125,ConfirmedRaw!CQ:CQ)</f>
        <v>107</v>
      </c>
      <c r="CP125">
        <f>SUMIF(ConfirmedRaw!$B:$B,$B125,ConfirmedRaw!CR:CR)</f>
        <v>140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44</v>
      </c>
      <c r="BZ126">
        <f>SUMIF(ConfirmedRaw!$B:$B,$B126,ConfirmedRaw!CB:CB)</f>
        <v>58</v>
      </c>
      <c r="CA126">
        <f>SUMIF(ConfirmedRaw!$B:$B,$B126,ConfirmedRaw!CC:CC)</f>
        <v>65</v>
      </c>
      <c r="CB126">
        <f>SUMIF(ConfirmedRaw!$B:$B,$B126,ConfirmedRaw!CD:CD)</f>
        <v>70</v>
      </c>
      <c r="CC126">
        <f>SUMIF(ConfirmedRaw!$B:$B,$B126,ConfirmedRaw!CE:CE)</f>
        <v>73</v>
      </c>
      <c r="CD126">
        <f>SUMIF(ConfirmedRaw!$B:$B,$B126,ConfirmedRaw!CF:CF)</f>
        <v>76</v>
      </c>
      <c r="CE126">
        <f>SUMIF(ConfirmedRaw!$B:$B,$B126,ConfirmedRaw!CG:CG)</f>
        <v>76</v>
      </c>
      <c r="CF126">
        <f>SUMIF(ConfirmedRaw!$B:$B,$B126,ConfirmedRaw!CH:CH)</f>
        <v>76</v>
      </c>
      <c r="CG126">
        <f>SUMIF(ConfirmedRaw!$B:$B,$B126,ConfirmedRaw!CI:CI)</f>
        <v>77</v>
      </c>
      <c r="CH126">
        <f>SUMIF(ConfirmedRaw!$B:$B,$B126,ConfirmedRaw!CJ:CJ)</f>
        <v>77</v>
      </c>
      <c r="CI126">
        <f>SUMIF(ConfirmedRaw!$B:$B,$B126,ConfirmedRaw!CK:CK)</f>
        <v>81</v>
      </c>
      <c r="CJ126">
        <f>SUMIF(ConfirmedRaw!$B:$B,$B126,ConfirmedRaw!CL:CL)</f>
        <v>81</v>
      </c>
      <c r="CK126">
        <f>SUMIF(ConfirmedRaw!$B:$B,$B126,ConfirmedRaw!CM:CM)</f>
        <v>83</v>
      </c>
      <c r="CL126">
        <f>SUMIF(ConfirmedRaw!$B:$B,$B126,ConfirmedRaw!CN:CN)</f>
        <v>84</v>
      </c>
      <c r="CM126">
        <f>SUMIF(ConfirmedRaw!$B:$B,$B126,ConfirmedRaw!CO:CO)</f>
        <v>84</v>
      </c>
      <c r="CN126">
        <f>SUMIF(ConfirmedRaw!$B:$B,$B126,ConfirmedRaw!CP:CP)</f>
        <v>84</v>
      </c>
      <c r="CO126">
        <f>SUMIF(ConfirmedRaw!$B:$B,$B126,ConfirmedRaw!CQ:CQ)</f>
        <v>86</v>
      </c>
      <c r="CP126">
        <f>SUMIF(ConfirmedRaw!$B:$B,$B126,ConfirmedRaw!CR:CR)</f>
        <v>88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242123</v>
      </c>
      <c r="BI127">
        <f t="shared" si="1"/>
        <v>271122</v>
      </c>
      <c r="BJ127">
        <f t="shared" si="1"/>
        <v>303294</v>
      </c>
      <c r="BK127">
        <f t="shared" si="1"/>
        <v>335631</v>
      </c>
      <c r="BL127">
        <f t="shared" si="1"/>
        <v>376808</v>
      </c>
      <c r="BM127">
        <f t="shared" si="1"/>
        <v>416492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658361</v>
      </c>
      <c r="BR127">
        <f t="shared" si="2"/>
        <v>717571</v>
      </c>
      <c r="BS127">
        <f t="shared" si="2"/>
        <v>779681</v>
      </c>
      <c r="BT127">
        <f t="shared" si="2"/>
        <v>854558</v>
      </c>
      <c r="BU127">
        <f t="shared" si="2"/>
        <v>929328</v>
      </c>
      <c r="BV127">
        <f t="shared" ref="BV127:DD127" si="3">SUM(BV2:BV126)</f>
        <v>1009954</v>
      </c>
      <c r="BW127">
        <f t="shared" si="3"/>
        <v>1092088</v>
      </c>
      <c r="BX127">
        <f t="shared" si="3"/>
        <v>1171979</v>
      </c>
      <c r="BY127">
        <f t="shared" si="3"/>
        <v>1244311</v>
      </c>
      <c r="BZ127">
        <f t="shared" si="3"/>
        <v>1316540</v>
      </c>
      <c r="CA127">
        <f t="shared" si="3"/>
        <v>1391170</v>
      </c>
      <c r="CB127">
        <f t="shared" si="3"/>
        <v>1474557</v>
      </c>
      <c r="CC127">
        <f t="shared" si="3"/>
        <v>1560679</v>
      </c>
      <c r="CD127">
        <f t="shared" si="3"/>
        <v>1650607</v>
      </c>
      <c r="CE127">
        <f t="shared" si="3"/>
        <v>1729276</v>
      </c>
      <c r="CF127">
        <f t="shared" si="3"/>
        <v>1827865</v>
      </c>
      <c r="CG127">
        <f t="shared" si="3"/>
        <v>1897538</v>
      </c>
      <c r="CH127">
        <f t="shared" si="3"/>
        <v>1968314</v>
      </c>
      <c r="CI127">
        <f t="shared" si="3"/>
        <v>2047574</v>
      </c>
      <c r="CJ127">
        <f t="shared" si="3"/>
        <v>2143540</v>
      </c>
      <c r="CK127">
        <f t="shared" si="3"/>
        <v>2230709</v>
      </c>
      <c r="CL127">
        <f t="shared" si="3"/>
        <v>2307740</v>
      </c>
      <c r="CM127">
        <f t="shared" si="3"/>
        <v>2390408</v>
      </c>
      <c r="CN127">
        <f>SUM(CN2:CN126)</f>
        <v>2461123</v>
      </c>
      <c r="CO127">
        <f t="shared" si="3"/>
        <v>2537764</v>
      </c>
      <c r="CP127">
        <f t="shared" si="3"/>
        <v>2611466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122989</v>
      </c>
      <c r="BZ128">
        <f t="shared" si="10"/>
        <v>127434</v>
      </c>
      <c r="CA128">
        <f t="shared" ref="BV128:DD133" si="11">SUMIFS(CA$2:CA$126,$A$2:$A$126,$B128)</f>
        <v>130573</v>
      </c>
      <c r="CB128">
        <f t="shared" si="11"/>
        <v>134008</v>
      </c>
      <c r="CC128">
        <f t="shared" si="11"/>
        <v>138294</v>
      </c>
      <c r="CD128">
        <f t="shared" si="11"/>
        <v>143006</v>
      </c>
      <c r="CE128">
        <f t="shared" si="11"/>
        <v>147588</v>
      </c>
      <c r="CF128">
        <f t="shared" si="11"/>
        <v>152973</v>
      </c>
      <c r="CG128">
        <f t="shared" si="11"/>
        <v>159309</v>
      </c>
      <c r="CH128">
        <f t="shared" si="11"/>
        <v>165395</v>
      </c>
      <c r="CI128">
        <f t="shared" si="11"/>
        <v>172133</v>
      </c>
      <c r="CJ128">
        <f t="shared" si="11"/>
        <v>179757</v>
      </c>
      <c r="CK128">
        <f t="shared" si="11"/>
        <v>188230</v>
      </c>
      <c r="CL128">
        <f t="shared" si="11"/>
        <v>197545</v>
      </c>
      <c r="CM128">
        <f t="shared" si="11"/>
        <v>208402</v>
      </c>
      <c r="CN128">
        <f>SUMIFS(CN$2:CN$126,$A$2:$A$126,$B128)</f>
        <v>216322</v>
      </c>
      <c r="CO128">
        <f t="shared" si="11"/>
        <v>227395</v>
      </c>
      <c r="CP128">
        <f t="shared" si="11"/>
        <v>236905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615051</v>
      </c>
      <c r="BY129">
        <f t="shared" si="11"/>
        <v>646458</v>
      </c>
      <c r="BZ129">
        <f t="shared" si="11"/>
        <v>676844</v>
      </c>
      <c r="CA129">
        <f t="shared" si="11"/>
        <v>708670</v>
      </c>
      <c r="CB129">
        <f t="shared" si="11"/>
        <v>746218</v>
      </c>
      <c r="CC129">
        <f t="shared" si="11"/>
        <v>783282</v>
      </c>
      <c r="CD129">
        <f t="shared" si="11"/>
        <v>822878</v>
      </c>
      <c r="CE129">
        <f t="shared" si="11"/>
        <v>857928</v>
      </c>
      <c r="CF129">
        <f t="shared" si="11"/>
        <v>913357</v>
      </c>
      <c r="CG129">
        <f t="shared" si="11"/>
        <v>940718</v>
      </c>
      <c r="CH129">
        <f t="shared" si="11"/>
        <v>969084</v>
      </c>
      <c r="CI129">
        <f t="shared" si="11"/>
        <v>1001377</v>
      </c>
      <c r="CJ129">
        <f t="shared" si="11"/>
        <v>1046116</v>
      </c>
      <c r="CK129">
        <f t="shared" si="11"/>
        <v>1079296</v>
      </c>
      <c r="CL129">
        <f t="shared" si="11"/>
        <v>1102345</v>
      </c>
      <c r="CM129">
        <f t="shared" si="11"/>
        <v>1135879</v>
      </c>
      <c r="CN129">
        <f t="shared" si="11"/>
        <v>1160640</v>
      </c>
      <c r="CO129">
        <f t="shared" si="11"/>
        <v>1186321</v>
      </c>
      <c r="CP129">
        <f t="shared" si="11"/>
        <v>1208494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14870</v>
      </c>
      <c r="BI130">
        <f t="shared" si="9"/>
        <v>20639</v>
      </c>
      <c r="BJ130">
        <f t="shared" si="9"/>
        <v>27435</v>
      </c>
      <c r="BK130">
        <f t="shared" si="10"/>
        <v>35498</v>
      </c>
      <c r="BL130">
        <f t="shared" si="10"/>
        <v>46812</v>
      </c>
      <c r="BM130">
        <f t="shared" si="10"/>
        <v>57487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128995</v>
      </c>
      <c r="BR130">
        <f t="shared" si="10"/>
        <v>149430</v>
      </c>
      <c r="BS130">
        <f t="shared" si="10"/>
        <v>171754</v>
      </c>
      <c r="BT130">
        <f t="shared" si="10"/>
        <v>199550</v>
      </c>
      <c r="BU130">
        <f t="shared" si="10"/>
        <v>225836</v>
      </c>
      <c r="BV130">
        <f t="shared" si="11"/>
        <v>258286</v>
      </c>
      <c r="BW130">
        <f t="shared" si="11"/>
        <v>291536</v>
      </c>
      <c r="BX130">
        <f t="shared" si="11"/>
        <v>325780</v>
      </c>
      <c r="BY130">
        <f t="shared" si="11"/>
        <v>357096</v>
      </c>
      <c r="BZ130">
        <f t="shared" si="11"/>
        <v>387901</v>
      </c>
      <c r="CA130">
        <f t="shared" si="11"/>
        <v>420493</v>
      </c>
      <c r="CB130">
        <f t="shared" si="11"/>
        <v>453870</v>
      </c>
      <c r="CC130">
        <f t="shared" si="11"/>
        <v>490279</v>
      </c>
      <c r="CD130">
        <f t="shared" si="11"/>
        <v>525991</v>
      </c>
      <c r="CE130">
        <f t="shared" si="11"/>
        <v>557813</v>
      </c>
      <c r="CF130">
        <f t="shared" si="11"/>
        <v>588418</v>
      </c>
      <c r="CG130">
        <f t="shared" si="11"/>
        <v>615793</v>
      </c>
      <c r="CH130">
        <f t="shared" si="11"/>
        <v>644670</v>
      </c>
      <c r="CI130">
        <f t="shared" si="11"/>
        <v>675119</v>
      </c>
      <c r="CJ130">
        <f t="shared" si="11"/>
        <v>709668</v>
      </c>
      <c r="CK130">
        <f t="shared" si="11"/>
        <v>744570</v>
      </c>
      <c r="CL130">
        <f t="shared" si="11"/>
        <v>779464</v>
      </c>
      <c r="CM130">
        <f t="shared" si="11"/>
        <v>808102</v>
      </c>
      <c r="CN130">
        <f t="shared" si="11"/>
        <v>836706</v>
      </c>
      <c r="CO130">
        <f t="shared" si="11"/>
        <v>866919</v>
      </c>
      <c r="CP130">
        <f t="shared" si="11"/>
        <v>897772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26876</v>
      </c>
      <c r="BZ131">
        <f t="shared" si="11"/>
        <v>28984</v>
      </c>
      <c r="CA131">
        <f t="shared" si="11"/>
        <v>31977</v>
      </c>
      <c r="CB131">
        <f t="shared" si="11"/>
        <v>37183</v>
      </c>
      <c r="CC131">
        <f t="shared" si="11"/>
        <v>41539</v>
      </c>
      <c r="CD131">
        <f t="shared" si="11"/>
        <v>47200</v>
      </c>
      <c r="CE131">
        <f t="shared" si="11"/>
        <v>50167</v>
      </c>
      <c r="CF131">
        <f t="shared" si="11"/>
        <v>53269</v>
      </c>
      <c r="CG131">
        <f t="shared" si="11"/>
        <v>57536</v>
      </c>
      <c r="CH131">
        <f t="shared" si="11"/>
        <v>60716</v>
      </c>
      <c r="CI131">
        <f t="shared" si="11"/>
        <v>66242</v>
      </c>
      <c r="CJ131">
        <f t="shared" si="11"/>
        <v>70725</v>
      </c>
      <c r="CK131">
        <f t="shared" si="11"/>
        <v>76398</v>
      </c>
      <c r="CL131">
        <f t="shared" si="11"/>
        <v>81699</v>
      </c>
      <c r="CM131">
        <f t="shared" si="11"/>
        <v>86534</v>
      </c>
      <c r="CN131">
        <f t="shared" si="11"/>
        <v>91021</v>
      </c>
      <c r="CO131">
        <f t="shared" si="11"/>
        <v>95858</v>
      </c>
      <c r="CP131">
        <f t="shared" si="11"/>
        <v>101474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7969</v>
      </c>
      <c r="BZ132">
        <f t="shared" si="11"/>
        <v>8517</v>
      </c>
      <c r="CA132">
        <f t="shared" si="11"/>
        <v>8983</v>
      </c>
      <c r="CB132">
        <f t="shared" si="11"/>
        <v>9590</v>
      </c>
      <c r="CC132">
        <f t="shared" si="11"/>
        <v>10173</v>
      </c>
      <c r="CD132">
        <f t="shared" si="11"/>
        <v>10728</v>
      </c>
      <c r="CE132">
        <f t="shared" si="11"/>
        <v>11283</v>
      </c>
      <c r="CF132">
        <f t="shared" si="11"/>
        <v>11861</v>
      </c>
      <c r="CG132">
        <f t="shared" si="11"/>
        <v>12453</v>
      </c>
      <c r="CH132">
        <f t="shared" si="11"/>
        <v>13167</v>
      </c>
      <c r="CI132">
        <f t="shared" si="11"/>
        <v>13805</v>
      </c>
      <c r="CJ132">
        <f t="shared" si="11"/>
        <v>14768</v>
      </c>
      <c r="CK132">
        <f t="shared" si="11"/>
        <v>15771</v>
      </c>
      <c r="CL132">
        <f t="shared" si="11"/>
        <v>16766</v>
      </c>
      <c r="CM132">
        <f t="shared" si="11"/>
        <v>17533</v>
      </c>
      <c r="CN132">
        <f t="shared" si="11"/>
        <v>18451</v>
      </c>
      <c r="CO132">
        <f t="shared" si="11"/>
        <v>19256</v>
      </c>
      <c r="CP132">
        <f t="shared" si="11"/>
        <v>20365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76197</v>
      </c>
      <c r="BZ133">
        <f t="shared" si="11"/>
        <v>79957</v>
      </c>
      <c r="CA133">
        <f t="shared" si="11"/>
        <v>83419</v>
      </c>
      <c r="CB133">
        <f t="shared" si="11"/>
        <v>86468</v>
      </c>
      <c r="CC133">
        <f t="shared" si="11"/>
        <v>89765</v>
      </c>
      <c r="CD133">
        <f t="shared" si="11"/>
        <v>93306</v>
      </c>
      <c r="CE133">
        <f t="shared" si="11"/>
        <v>96882</v>
      </c>
      <c r="CF133">
        <f t="shared" si="11"/>
        <v>100342</v>
      </c>
      <c r="CG133">
        <f t="shared" si="11"/>
        <v>104029</v>
      </c>
      <c r="CH133">
        <f t="shared" si="11"/>
        <v>107501</v>
      </c>
      <c r="CI133">
        <f t="shared" si="11"/>
        <v>111072</v>
      </c>
      <c r="CJ133">
        <f t="shared" si="11"/>
        <v>114643</v>
      </c>
      <c r="CK133">
        <f t="shared" si="11"/>
        <v>118513</v>
      </c>
      <c r="CL133">
        <f t="shared" si="11"/>
        <v>121952</v>
      </c>
      <c r="CM133">
        <f t="shared" si="11"/>
        <v>125980</v>
      </c>
      <c r="CN133">
        <f t="shared" si="11"/>
        <v>129996</v>
      </c>
      <c r="CO133">
        <f t="shared" si="11"/>
        <v>134023</v>
      </c>
      <c r="CP133">
        <f t="shared" si="11"/>
        <v>138458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3333</v>
      </c>
      <c r="BZ2">
        <f>SUMIF(DeadRaw!$B:$B,$B2,DeadRaw!CB:CB)</f>
        <v>3335</v>
      </c>
      <c r="CA2">
        <f>SUMIF(DeadRaw!$B:$B,$B2,DeadRaw!CC:CC)</f>
        <v>3335</v>
      </c>
      <c r="CB2">
        <f>SUMIF(DeadRaw!$B:$B,$B2,DeadRaw!CD:CD)</f>
        <v>3337</v>
      </c>
      <c r="CC2">
        <f>SUMIF(DeadRaw!$B:$B,$B2,DeadRaw!CE:CE)</f>
        <v>3339</v>
      </c>
      <c r="CD2">
        <f>SUMIF(DeadRaw!$B:$B,$B2,DeadRaw!CF:CF)</f>
        <v>3340</v>
      </c>
      <c r="CE2">
        <f>SUMIF(DeadRaw!$B:$B,$B2,DeadRaw!CG:CG)</f>
        <v>3343</v>
      </c>
      <c r="CF2">
        <f>SUMIF(DeadRaw!$B:$B,$B2,DeadRaw!CH:CH)</f>
        <v>3343</v>
      </c>
      <c r="CG2">
        <f>SUMIF(DeadRaw!$B:$B,$B2,DeadRaw!CI:CI)</f>
        <v>3345</v>
      </c>
      <c r="CH2">
        <f>SUMIF(DeadRaw!$B:$B,$B2,DeadRaw!CJ:CJ)</f>
        <v>3345</v>
      </c>
      <c r="CI2">
        <f>SUMIF(DeadRaw!$B:$B,$B2,DeadRaw!CK:CK)</f>
        <v>3346</v>
      </c>
      <c r="CJ2">
        <f>SUMIF(DeadRaw!$B:$B,$B2,DeadRaw!CL:CL)</f>
        <v>3346</v>
      </c>
      <c r="CK2">
        <f>SUMIF(DeadRaw!$B:$B,$B2,DeadRaw!CM:CM)</f>
        <v>4636</v>
      </c>
      <c r="CL2">
        <f>SUMIF(DeadRaw!$B:$B,$B2,DeadRaw!CN:CN)</f>
        <v>4636</v>
      </c>
      <c r="CM2">
        <f>SUMIF(DeadRaw!$B:$B,$B2,DeadRaw!CO:CO)</f>
        <v>4636</v>
      </c>
      <c r="CN2">
        <f>SUMIF(DeadRaw!$B:$B,$B2,DeadRaw!CP:CP)</f>
        <v>4636</v>
      </c>
      <c r="CO2">
        <f>SUMIF(DeadRaw!$B:$B,$B2,DeadRaw!CQ:CQ)</f>
        <v>4636</v>
      </c>
      <c r="CP2">
        <f>SUMIF(DeadRaw!$B:$B,$B2,DeadRaw!CR:CR)</f>
        <v>4636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15887</v>
      </c>
      <c r="BZ3">
        <f>SUMIF(DeadRaw!$B:$B,$B3,DeadRaw!CB:CB)</f>
        <v>16523</v>
      </c>
      <c r="CA3">
        <f>SUMIF(DeadRaw!$B:$B,$B3,DeadRaw!CC:CC)</f>
        <v>17127</v>
      </c>
      <c r="CB3">
        <f>SUMIF(DeadRaw!$B:$B,$B3,DeadRaw!CD:CD)</f>
        <v>17669</v>
      </c>
      <c r="CC3">
        <f>SUMIF(DeadRaw!$B:$B,$B3,DeadRaw!CE:CE)</f>
        <v>18279</v>
      </c>
      <c r="CD3">
        <f>SUMIF(DeadRaw!$B:$B,$B3,DeadRaw!CF:CF)</f>
        <v>18849</v>
      </c>
      <c r="CE3">
        <f>SUMIF(DeadRaw!$B:$B,$B3,DeadRaw!CG:CG)</f>
        <v>19468</v>
      </c>
      <c r="CF3">
        <f>SUMIF(DeadRaw!$B:$B,$B3,DeadRaw!CH:CH)</f>
        <v>19899</v>
      </c>
      <c r="CG3">
        <f>SUMIF(DeadRaw!$B:$B,$B3,DeadRaw!CI:CI)</f>
        <v>20465</v>
      </c>
      <c r="CH3">
        <f>SUMIF(DeadRaw!$B:$B,$B3,DeadRaw!CJ:CJ)</f>
        <v>21067</v>
      </c>
      <c r="CI3">
        <f>SUMIF(DeadRaw!$B:$B,$B3,DeadRaw!CK:CK)</f>
        <v>21645</v>
      </c>
      <c r="CJ3">
        <f>SUMIF(DeadRaw!$B:$B,$B3,DeadRaw!CL:CL)</f>
        <v>22170</v>
      </c>
      <c r="CK3">
        <f>SUMIF(DeadRaw!$B:$B,$B3,DeadRaw!CM:CM)</f>
        <v>22745</v>
      </c>
      <c r="CL3">
        <f>SUMIF(DeadRaw!$B:$B,$B3,DeadRaw!CN:CN)</f>
        <v>23227</v>
      </c>
      <c r="CM3">
        <f>SUMIF(DeadRaw!$B:$B,$B3,DeadRaw!CO:CO)</f>
        <v>23660</v>
      </c>
      <c r="CN3">
        <f>SUMIF(DeadRaw!$B:$B,$B3,DeadRaw!CP:CP)</f>
        <v>24114</v>
      </c>
      <c r="CO3">
        <f>SUMIF(DeadRaw!$B:$B,$B3,DeadRaw!CQ:CQ)</f>
        <v>24648</v>
      </c>
      <c r="CP3">
        <f>SUMIF(DeadRaw!$B:$B,$B3,DeadRaw!CR:CR)</f>
        <v>25085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3603</v>
      </c>
      <c r="BZ4">
        <f>SUMIF(DeadRaw!$B:$B,$B4,DeadRaw!CB:CB)</f>
        <v>3739</v>
      </c>
      <c r="CA4">
        <f>SUMIF(DeadRaw!$B:$B,$B4,DeadRaw!CC:CC)</f>
        <v>3872</v>
      </c>
      <c r="CB4">
        <f>SUMIF(DeadRaw!$B:$B,$B4,DeadRaw!CD:CD)</f>
        <v>3993</v>
      </c>
      <c r="CC4">
        <f>SUMIF(DeadRaw!$B:$B,$B4,DeadRaw!CE:CE)</f>
        <v>4110</v>
      </c>
      <c r="CD4">
        <f>SUMIF(DeadRaw!$B:$B,$B4,DeadRaw!CF:CF)</f>
        <v>4232</v>
      </c>
      <c r="CE4">
        <f>SUMIF(DeadRaw!$B:$B,$B4,DeadRaw!CG:CG)</f>
        <v>4357</v>
      </c>
      <c r="CF4">
        <f>SUMIF(DeadRaw!$B:$B,$B4,DeadRaw!CH:CH)</f>
        <v>4474</v>
      </c>
      <c r="CG4">
        <f>SUMIF(DeadRaw!$B:$B,$B4,DeadRaw!CI:CI)</f>
        <v>4585</v>
      </c>
      <c r="CH4">
        <f>SUMIF(DeadRaw!$B:$B,$B4,DeadRaw!CJ:CJ)</f>
        <v>4683</v>
      </c>
      <c r="CI4">
        <f>SUMIF(DeadRaw!$B:$B,$B4,DeadRaw!CK:CK)</f>
        <v>4777</v>
      </c>
      <c r="CJ4">
        <f>SUMIF(DeadRaw!$B:$B,$B4,DeadRaw!CL:CL)</f>
        <v>4869</v>
      </c>
      <c r="CK4">
        <f>SUMIF(DeadRaw!$B:$B,$B4,DeadRaw!CM:CM)</f>
        <v>4958</v>
      </c>
      <c r="CL4">
        <f>SUMIF(DeadRaw!$B:$B,$B4,DeadRaw!CN:CN)</f>
        <v>5031</v>
      </c>
      <c r="CM4">
        <f>SUMIF(DeadRaw!$B:$B,$B4,DeadRaw!CO:CO)</f>
        <v>5118</v>
      </c>
      <c r="CN4">
        <f>SUMIF(DeadRaw!$B:$B,$B4,DeadRaw!CP:CP)</f>
        <v>5209</v>
      </c>
      <c r="CO4">
        <f>SUMIF(DeadRaw!$B:$B,$B4,DeadRaw!CQ:CQ)</f>
        <v>5297</v>
      </c>
      <c r="CP4">
        <f>SUMIF(DeadRaw!$B:$B,$B4,DeadRaw!CR:CR)</f>
        <v>5391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183</v>
      </c>
      <c r="BZ5">
        <f>SUMIF(DeadRaw!$B:$B,$B5,DeadRaw!CB:CB)</f>
        <v>186</v>
      </c>
      <c r="CA5">
        <f>SUMIF(DeadRaw!$B:$B,$B5,DeadRaw!CC:CC)</f>
        <v>192</v>
      </c>
      <c r="CB5">
        <f>SUMIF(DeadRaw!$B:$B,$B5,DeadRaw!CD:CD)</f>
        <v>200</v>
      </c>
      <c r="CC5">
        <f>SUMIF(DeadRaw!$B:$B,$B5,DeadRaw!CE:CE)</f>
        <v>204</v>
      </c>
      <c r="CD5">
        <f>SUMIF(DeadRaw!$B:$B,$B5,DeadRaw!CF:CF)</f>
        <v>208</v>
      </c>
      <c r="CE5">
        <f>SUMIF(DeadRaw!$B:$B,$B5,DeadRaw!CG:CG)</f>
        <v>211</v>
      </c>
      <c r="CF5">
        <f>SUMIF(DeadRaw!$B:$B,$B5,DeadRaw!CH:CH)</f>
        <v>214</v>
      </c>
      <c r="CG5">
        <f>SUMIF(DeadRaw!$B:$B,$B5,DeadRaw!CI:CI)</f>
        <v>217</v>
      </c>
      <c r="CH5">
        <f>SUMIF(DeadRaw!$B:$B,$B5,DeadRaw!CJ:CJ)</f>
        <v>222</v>
      </c>
      <c r="CI5">
        <f>SUMIF(DeadRaw!$B:$B,$B5,DeadRaw!CK:CK)</f>
        <v>225</v>
      </c>
      <c r="CJ5">
        <f>SUMIF(DeadRaw!$B:$B,$B5,DeadRaw!CL:CL)</f>
        <v>229</v>
      </c>
      <c r="CK5">
        <f>SUMIF(DeadRaw!$B:$B,$B5,DeadRaw!CM:CM)</f>
        <v>230</v>
      </c>
      <c r="CL5">
        <f>SUMIF(DeadRaw!$B:$B,$B5,DeadRaw!CN:CN)</f>
        <v>232</v>
      </c>
      <c r="CM5">
        <f>SUMIF(DeadRaw!$B:$B,$B5,DeadRaw!CO:CO)</f>
        <v>234</v>
      </c>
      <c r="CN5">
        <f>SUMIF(DeadRaw!$B:$B,$B5,DeadRaw!CP:CP)</f>
        <v>236</v>
      </c>
      <c r="CO5">
        <f>SUMIF(DeadRaw!$B:$B,$B5,DeadRaw!CQ:CQ)</f>
        <v>237</v>
      </c>
      <c r="CP5">
        <f>SUMIF(DeadRaw!$B:$B,$B5,DeadRaw!CR:CR)</f>
        <v>238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12641</v>
      </c>
      <c r="BZ6">
        <f>SUMIF(DeadRaw!$B:$B,$B6,DeadRaw!CB:CB)</f>
        <v>13341</v>
      </c>
      <c r="CA6">
        <f>SUMIF(DeadRaw!$B:$B,$B6,DeadRaw!CC:CC)</f>
        <v>14045</v>
      </c>
      <c r="CB6">
        <f>SUMIF(DeadRaw!$B:$B,$B6,DeadRaw!CD:CD)</f>
        <v>14792</v>
      </c>
      <c r="CC6">
        <f>SUMIF(DeadRaw!$B:$B,$B6,DeadRaw!CE:CE)</f>
        <v>15447</v>
      </c>
      <c r="CD6">
        <f>SUMIF(DeadRaw!$B:$B,$B6,DeadRaw!CF:CF)</f>
        <v>16081</v>
      </c>
      <c r="CE6">
        <f>SUMIF(DeadRaw!$B:$B,$B6,DeadRaw!CG:CG)</f>
        <v>16606</v>
      </c>
      <c r="CF6">
        <f>SUMIF(DeadRaw!$B:$B,$B6,DeadRaw!CH:CH)</f>
        <v>17209</v>
      </c>
      <c r="CG6">
        <f>SUMIF(DeadRaw!$B:$B,$B6,DeadRaw!CI:CI)</f>
        <v>17756</v>
      </c>
      <c r="CH6">
        <f>SUMIF(DeadRaw!$B:$B,$B6,DeadRaw!CJ:CJ)</f>
        <v>18056</v>
      </c>
      <c r="CI6">
        <f>SUMIF(DeadRaw!$B:$B,$B6,DeadRaw!CK:CK)</f>
        <v>18708</v>
      </c>
      <c r="CJ6">
        <f>SUMIF(DeadRaw!$B:$B,$B6,DeadRaw!CL:CL)</f>
        <v>19315</v>
      </c>
      <c r="CK6">
        <f>SUMIF(DeadRaw!$B:$B,$B6,DeadRaw!CM:CM)</f>
        <v>20002</v>
      </c>
      <c r="CL6">
        <f>SUMIF(DeadRaw!$B:$B,$B6,DeadRaw!CN:CN)</f>
        <v>20043</v>
      </c>
      <c r="CM6">
        <f>SUMIF(DeadRaw!$B:$B,$B6,DeadRaw!CO:CO)</f>
        <v>20453</v>
      </c>
      <c r="CN6">
        <f>SUMIF(DeadRaw!$B:$B,$B6,DeadRaw!CP:CP)</f>
        <v>20852</v>
      </c>
      <c r="CO6">
        <f>SUMIF(DeadRaw!$B:$B,$B6,DeadRaw!CQ:CQ)</f>
        <v>21282</v>
      </c>
      <c r="CP6">
        <f>SUMIF(DeadRaw!$B:$B,$B6,DeadRaw!CR:CR)</f>
        <v>21717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1584</v>
      </c>
      <c r="BZ7">
        <f>SUMIF(DeadRaw!$B:$B,$B7,DeadRaw!CB:CB)</f>
        <v>1810</v>
      </c>
      <c r="CA7">
        <f>SUMIF(DeadRaw!$B:$B,$B7,DeadRaw!CC:CC)</f>
        <v>2016</v>
      </c>
      <c r="CB7">
        <f>SUMIF(DeadRaw!$B:$B,$B7,DeadRaw!CD:CD)</f>
        <v>2349</v>
      </c>
      <c r="CC7">
        <f>SUMIF(DeadRaw!$B:$B,$B7,DeadRaw!CE:CE)</f>
        <v>2607</v>
      </c>
      <c r="CD7">
        <f>SUMIF(DeadRaw!$B:$B,$B7,DeadRaw!CF:CF)</f>
        <v>2767</v>
      </c>
      <c r="CE7">
        <f>SUMIF(DeadRaw!$B:$B,$B7,DeadRaw!CG:CG)</f>
        <v>2736</v>
      </c>
      <c r="CF7">
        <f>SUMIF(DeadRaw!$B:$B,$B7,DeadRaw!CH:CH)</f>
        <v>3022</v>
      </c>
      <c r="CG7">
        <f>SUMIF(DeadRaw!$B:$B,$B7,DeadRaw!CI:CI)</f>
        <v>3194</v>
      </c>
      <c r="CH7">
        <f>SUMIF(DeadRaw!$B:$B,$B7,DeadRaw!CJ:CJ)</f>
        <v>3294</v>
      </c>
      <c r="CI7">
        <f>SUMIF(DeadRaw!$B:$B,$B7,DeadRaw!CK:CK)</f>
        <v>3804</v>
      </c>
      <c r="CJ7">
        <f>SUMIF(DeadRaw!$B:$B,$B7,DeadRaw!CL:CL)</f>
        <v>4052</v>
      </c>
      <c r="CK7">
        <f>SUMIF(DeadRaw!$B:$B,$B7,DeadRaw!CM:CM)</f>
        <v>4352</v>
      </c>
      <c r="CL7">
        <f>SUMIF(DeadRaw!$B:$B,$B7,DeadRaw!CN:CN)</f>
        <v>4459</v>
      </c>
      <c r="CM7">
        <f>SUMIF(DeadRaw!$B:$B,$B7,DeadRaw!CO:CO)</f>
        <v>4586</v>
      </c>
      <c r="CN7">
        <f>SUMIF(DeadRaw!$B:$B,$B7,DeadRaw!CP:CP)</f>
        <v>4862</v>
      </c>
      <c r="CO7">
        <f>SUMIF(DeadRaw!$B:$B,$B7,DeadRaw!CQ:CQ)</f>
        <v>5033</v>
      </c>
      <c r="CP7">
        <f>SUMIF(DeadRaw!$B:$B,$B7,DeadRaw!CR:CR)</f>
        <v>5279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4414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8093</v>
      </c>
      <c r="BZ8">
        <f>SUMIF(DeadRaw!$B:$B,$B8,DeadRaw!CB:CB)</f>
        <v>8926</v>
      </c>
      <c r="CA8">
        <f>SUMIF(DeadRaw!$B:$B,$B8,DeadRaw!CC:CC)</f>
        <v>10343</v>
      </c>
      <c r="CB8">
        <f>SUMIF(DeadRaw!$B:$B,$B8,DeadRaw!CD:CD)</f>
        <v>10887</v>
      </c>
      <c r="CC8">
        <f>SUMIF(DeadRaw!$B:$B,$B8,DeadRaw!CE:CE)</f>
        <v>12228</v>
      </c>
      <c r="CD8">
        <f>SUMIF(DeadRaw!$B:$B,$B8,DeadRaw!CF:CF)</f>
        <v>13215</v>
      </c>
      <c r="CE8">
        <f>SUMIF(DeadRaw!$B:$B,$B8,DeadRaw!CG:CG)</f>
        <v>13851</v>
      </c>
      <c r="CF8">
        <f>SUMIF(DeadRaw!$B:$B,$B8,DeadRaw!CH:CH)</f>
        <v>14412</v>
      </c>
      <c r="CG8">
        <f>SUMIF(DeadRaw!$B:$B,$B8,DeadRaw!CI:CI)</f>
        <v>14986</v>
      </c>
      <c r="CH8">
        <f>SUMIF(DeadRaw!$B:$B,$B8,DeadRaw!CJ:CJ)</f>
        <v>15748</v>
      </c>
      <c r="CI8">
        <f>SUMIF(DeadRaw!$B:$B,$B8,DeadRaw!CK:CK)</f>
        <v>17188</v>
      </c>
      <c r="CJ8">
        <f>SUMIF(DeadRaw!$B:$B,$B8,DeadRaw!CL:CL)</f>
        <v>17941</v>
      </c>
      <c r="CK8">
        <f>SUMIF(DeadRaw!$B:$B,$B8,DeadRaw!CM:CM)</f>
        <v>18703</v>
      </c>
      <c r="CL8">
        <f>SUMIF(DeadRaw!$B:$B,$B8,DeadRaw!CN:CN)</f>
        <v>19345</v>
      </c>
      <c r="CM8">
        <f>SUMIF(DeadRaw!$B:$B,$B8,DeadRaw!CO:CO)</f>
        <v>19744</v>
      </c>
      <c r="CN8">
        <f>SUMIF(DeadRaw!$B:$B,$B8,DeadRaw!CP:CP)</f>
        <v>20292</v>
      </c>
      <c r="CO8">
        <f>SUMIF(DeadRaw!$B:$B,$B8,DeadRaw!CQ:CQ)</f>
        <v>20829</v>
      </c>
      <c r="CP8">
        <f>SUMIF(DeadRaw!$B:$B,$B8,DeadRaw!CR:CR)</f>
        <v>21373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3874</v>
      </c>
      <c r="BU9">
        <f>SUMIF(DeadRaw!$B:$B,$B9,DeadRaw!BW:BW)</f>
        <v>4760</v>
      </c>
      <c r="BV9">
        <f>SUMIF(DeadRaw!$B:$B,$B9,DeadRaw!BX:BX)</f>
        <v>5929</v>
      </c>
      <c r="BW9">
        <f>SUMIF(DeadRaw!$B:$B,$B9,DeadRaw!BY:BY)</f>
        <v>7090</v>
      </c>
      <c r="BX9">
        <f>SUMIF(DeadRaw!$B:$B,$B9,DeadRaw!BZ:BZ)</f>
        <v>8408</v>
      </c>
      <c r="BY9">
        <f>SUMIF(DeadRaw!$B:$B,$B9,DeadRaw!CA:CA)</f>
        <v>9619</v>
      </c>
      <c r="BZ9">
        <f>SUMIF(DeadRaw!$B:$B,$B9,DeadRaw!CB:CB)</f>
        <v>10783</v>
      </c>
      <c r="CA9">
        <f>SUMIF(DeadRaw!$B:$B,$B9,DeadRaw!CC:CC)</f>
        <v>12794</v>
      </c>
      <c r="CB9">
        <f>SUMIF(DeadRaw!$B:$B,$B9,DeadRaw!CD:CD)</f>
        <v>14704</v>
      </c>
      <c r="CC9">
        <f>SUMIF(DeadRaw!$B:$B,$B9,DeadRaw!CE:CE)</f>
        <v>16544</v>
      </c>
      <c r="CD9">
        <f>SUMIF(DeadRaw!$B:$B,$B9,DeadRaw!CF:CF)</f>
        <v>18595</v>
      </c>
      <c r="CE9">
        <f>SUMIF(DeadRaw!$B:$B,$B9,DeadRaw!CG:CG)</f>
        <v>20471</v>
      </c>
      <c r="CF9">
        <f>SUMIF(DeadRaw!$B:$B,$B9,DeadRaw!CH:CH)</f>
        <v>22029</v>
      </c>
      <c r="CG9">
        <f>SUMIF(DeadRaw!$B:$B,$B9,DeadRaw!CI:CI)</f>
        <v>23538</v>
      </c>
      <c r="CH9">
        <f>SUMIF(DeadRaw!$B:$B,$B9,DeadRaw!CJ:CJ)</f>
        <v>25843</v>
      </c>
      <c r="CI9">
        <f>SUMIF(DeadRaw!$B:$B,$B9,DeadRaw!CK:CK)</f>
        <v>28338</v>
      </c>
      <c r="CJ9">
        <f>SUMIF(DeadRaw!$B:$B,$B9,DeadRaw!CL:CL)</f>
        <v>32930</v>
      </c>
      <c r="CK9">
        <f>SUMIF(DeadRaw!$B:$B,$B9,DeadRaw!CM:CM)</f>
        <v>36787</v>
      </c>
      <c r="CL9">
        <f>SUMIF(DeadRaw!$B:$B,$B9,DeadRaw!CN:CN)</f>
        <v>38664</v>
      </c>
      <c r="CM9">
        <f>SUMIF(DeadRaw!$B:$B,$B9,DeadRaw!CO:CO)</f>
        <v>40661</v>
      </c>
      <c r="CN9">
        <f>SUMIF(DeadRaw!$B:$B,$B9,DeadRaw!CP:CP)</f>
        <v>42094</v>
      </c>
      <c r="CO9">
        <f>SUMIF(DeadRaw!$B:$B,$B9,DeadRaw!CQ:CQ)</f>
        <v>44444</v>
      </c>
      <c r="CP9">
        <f>SUMIF(DeadRaw!$B:$B,$B9,DeadRaw!CR:CR)</f>
        <v>46583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715</v>
      </c>
      <c r="BZ10">
        <f>SUMIF(DeadRaw!$B:$B,$B10,DeadRaw!CB:CB)</f>
        <v>765</v>
      </c>
      <c r="CA10">
        <f>SUMIF(DeadRaw!$B:$B,$B10,DeadRaw!CC:CC)</f>
        <v>821</v>
      </c>
      <c r="CB10">
        <f>SUMIF(DeadRaw!$B:$B,$B10,DeadRaw!CD:CD)</f>
        <v>895</v>
      </c>
      <c r="CC10">
        <f>SUMIF(DeadRaw!$B:$B,$B10,DeadRaw!CE:CE)</f>
        <v>948</v>
      </c>
      <c r="CD10">
        <f>SUMIF(DeadRaw!$B:$B,$B10,DeadRaw!CF:CF)</f>
        <v>1002</v>
      </c>
      <c r="CE10">
        <f>SUMIF(DeadRaw!$B:$B,$B10,DeadRaw!CG:CG)</f>
        <v>1036</v>
      </c>
      <c r="CF10">
        <f>SUMIF(DeadRaw!$B:$B,$B10,DeadRaw!CH:CH)</f>
        <v>1106</v>
      </c>
      <c r="CG10">
        <f>SUMIF(DeadRaw!$B:$B,$B10,DeadRaw!CI:CI)</f>
        <v>1138</v>
      </c>
      <c r="CH10">
        <f>SUMIF(DeadRaw!$B:$B,$B10,DeadRaw!CJ:CJ)</f>
        <v>1174</v>
      </c>
      <c r="CI10">
        <f>SUMIF(DeadRaw!$B:$B,$B10,DeadRaw!CK:CK)</f>
        <v>1239</v>
      </c>
      <c r="CJ10">
        <f>SUMIF(DeadRaw!$B:$B,$B10,DeadRaw!CL:CL)</f>
        <v>1281</v>
      </c>
      <c r="CK10">
        <f>SUMIF(DeadRaw!$B:$B,$B10,DeadRaw!CM:CM)</f>
        <v>1327</v>
      </c>
      <c r="CL10">
        <f>SUMIF(DeadRaw!$B:$B,$B10,DeadRaw!CN:CN)</f>
        <v>1368</v>
      </c>
      <c r="CM10">
        <f>SUMIF(DeadRaw!$B:$B,$B10,DeadRaw!CO:CO)</f>
        <v>1393</v>
      </c>
      <c r="CN10">
        <f>SUMIF(DeadRaw!$B:$B,$B10,DeadRaw!CP:CP)</f>
        <v>1429</v>
      </c>
      <c r="CO10">
        <f>SUMIF(DeadRaw!$B:$B,$B10,DeadRaw!CQ:CQ)</f>
        <v>1478</v>
      </c>
      <c r="CP10">
        <f>SUMIF(DeadRaw!$B:$B,$B10,DeadRaw!CR:CR)</f>
        <v>1509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71</v>
      </c>
      <c r="BZ11">
        <f>SUMIF(DeadRaw!$B:$B,$B11,DeadRaw!CB:CB)</f>
        <v>76</v>
      </c>
      <c r="CA11">
        <f>SUMIF(DeadRaw!$B:$B,$B11,DeadRaw!CC:CC)</f>
        <v>89</v>
      </c>
      <c r="CB11">
        <f>SUMIF(DeadRaw!$B:$B,$B11,DeadRaw!CD:CD)</f>
        <v>101</v>
      </c>
      <c r="CC11">
        <f>SUMIF(DeadRaw!$B:$B,$B11,DeadRaw!CE:CE)</f>
        <v>108</v>
      </c>
      <c r="CD11">
        <f>SUMIF(DeadRaw!$B:$B,$B11,DeadRaw!CF:CF)</f>
        <v>113</v>
      </c>
      <c r="CE11">
        <f>SUMIF(DeadRaw!$B:$B,$B11,DeadRaw!CG:CG)</f>
        <v>119</v>
      </c>
      <c r="CF11">
        <f>SUMIF(DeadRaw!$B:$B,$B11,DeadRaw!CH:CH)</f>
        <v>128</v>
      </c>
      <c r="CG11">
        <f>SUMIF(DeadRaw!$B:$B,$B11,DeadRaw!CI:CI)</f>
        <v>134</v>
      </c>
      <c r="CH11">
        <f>SUMIF(DeadRaw!$B:$B,$B11,DeadRaw!CJ:CJ)</f>
        <v>139</v>
      </c>
      <c r="CI11">
        <f>SUMIF(DeadRaw!$B:$B,$B11,DeadRaw!CK:CK)</f>
        <v>150</v>
      </c>
      <c r="CJ11">
        <f>SUMIF(DeadRaw!$B:$B,$B11,DeadRaw!CL:CL)</f>
        <v>152</v>
      </c>
      <c r="CK11">
        <f>SUMIF(DeadRaw!$B:$B,$B11,DeadRaw!CM:CM)</f>
        <v>161</v>
      </c>
      <c r="CL11">
        <f>SUMIF(DeadRaw!$B:$B,$B11,DeadRaw!CN:CN)</f>
        <v>164</v>
      </c>
      <c r="CM11">
        <f>SUMIF(DeadRaw!$B:$B,$B11,DeadRaw!CO:CO)</f>
        <v>165</v>
      </c>
      <c r="CN11">
        <f>SUMIF(DeadRaw!$B:$B,$B11,DeadRaw!CP:CP)</f>
        <v>181</v>
      </c>
      <c r="CO11">
        <f>SUMIF(DeadRaw!$B:$B,$B11,DeadRaw!CQ:CQ)</f>
        <v>182</v>
      </c>
      <c r="CP11">
        <f>SUMIF(DeadRaw!$B:$B,$B11,DeadRaw!CR:CR)</f>
        <v>187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401</v>
      </c>
      <c r="BZ12">
        <f>SUMIF(DeadRaw!$B:$B,$B12,DeadRaw!CB:CB)</f>
        <v>477</v>
      </c>
      <c r="CA12">
        <f>SUMIF(DeadRaw!$B:$B,$B12,DeadRaw!CC:CC)</f>
        <v>591</v>
      </c>
      <c r="CB12">
        <f>SUMIF(DeadRaw!$B:$B,$B12,DeadRaw!CD:CD)</f>
        <v>687</v>
      </c>
      <c r="CC12">
        <f>SUMIF(DeadRaw!$B:$B,$B12,DeadRaw!CE:CE)</f>
        <v>793</v>
      </c>
      <c r="CD12">
        <f>SUMIF(DeadRaw!$B:$B,$B12,DeadRaw!CF:CF)</f>
        <v>870</v>
      </c>
      <c r="CE12">
        <f>SUMIF(DeadRaw!$B:$B,$B12,DeadRaw!CG:CG)</f>
        <v>887</v>
      </c>
      <c r="CF12">
        <f>SUMIF(DeadRaw!$B:$B,$B12,DeadRaw!CH:CH)</f>
        <v>899</v>
      </c>
      <c r="CG12">
        <f>SUMIF(DeadRaw!$B:$B,$B12,DeadRaw!CI:CI)</f>
        <v>919</v>
      </c>
      <c r="CH12">
        <f>SUMIF(DeadRaw!$B:$B,$B12,DeadRaw!CJ:CJ)</f>
        <v>1033</v>
      </c>
      <c r="CI12">
        <f>SUMIF(DeadRaw!$B:$B,$B12,DeadRaw!CK:CK)</f>
        <v>1203</v>
      </c>
      <c r="CJ12">
        <f>SUMIF(DeadRaw!$B:$B,$B12,DeadRaw!CL:CL)</f>
        <v>1333</v>
      </c>
      <c r="CK12">
        <f>SUMIF(DeadRaw!$B:$B,$B12,DeadRaw!CM:CM)</f>
        <v>1400</v>
      </c>
      <c r="CL12">
        <f>SUMIF(DeadRaw!$B:$B,$B12,DeadRaw!CN:CN)</f>
        <v>1511</v>
      </c>
      <c r="CM12">
        <f>SUMIF(DeadRaw!$B:$B,$B12,DeadRaw!CO:CO)</f>
        <v>1540</v>
      </c>
      <c r="CN12">
        <f>SUMIF(DeadRaw!$B:$B,$B12,DeadRaw!CP:CP)</f>
        <v>1580</v>
      </c>
      <c r="CO12">
        <f>SUMIF(DeadRaw!$B:$B,$B12,DeadRaw!CQ:CQ)</f>
        <v>1765</v>
      </c>
      <c r="CP12">
        <f>SUMIF(DeadRaw!$B:$B,$B12,DeadRaw!CR:CR)</f>
        <v>1937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179</v>
      </c>
      <c r="BZ13">
        <f>SUMIF(DeadRaw!$B:$B,$B13,DeadRaw!CB:CB)</f>
        <v>187</v>
      </c>
      <c r="CA13">
        <f>SUMIF(DeadRaw!$B:$B,$B13,DeadRaw!CC:CC)</f>
        <v>203</v>
      </c>
      <c r="CB13">
        <f>SUMIF(DeadRaw!$B:$B,$B13,DeadRaw!CD:CD)</f>
        <v>218</v>
      </c>
      <c r="CC13">
        <f>SUMIF(DeadRaw!$B:$B,$B13,DeadRaw!CE:CE)</f>
        <v>237</v>
      </c>
      <c r="CD13">
        <f>SUMIF(DeadRaw!$B:$B,$B13,DeadRaw!CF:CF)</f>
        <v>247</v>
      </c>
      <c r="CE13">
        <f>SUMIF(DeadRaw!$B:$B,$B13,DeadRaw!CG:CG)</f>
        <v>260</v>
      </c>
      <c r="CF13">
        <f>SUMIF(DeadRaw!$B:$B,$B13,DeadRaw!CH:CH)</f>
        <v>273</v>
      </c>
      <c r="CG13">
        <f>SUMIF(DeadRaw!$B:$B,$B13,DeadRaw!CI:CI)</f>
        <v>285</v>
      </c>
      <c r="CH13">
        <f>SUMIF(DeadRaw!$B:$B,$B13,DeadRaw!CJ:CJ)</f>
        <v>299</v>
      </c>
      <c r="CI13">
        <f>SUMIF(DeadRaw!$B:$B,$B13,DeadRaw!CK:CK)</f>
        <v>309</v>
      </c>
      <c r="CJ13">
        <f>SUMIF(DeadRaw!$B:$B,$B13,DeadRaw!CL:CL)</f>
        <v>321</v>
      </c>
      <c r="CK13">
        <f>SUMIF(DeadRaw!$B:$B,$B13,DeadRaw!CM:CM)</f>
        <v>336</v>
      </c>
      <c r="CL13">
        <f>SUMIF(DeadRaw!$B:$B,$B13,DeadRaw!CN:CN)</f>
        <v>346</v>
      </c>
      <c r="CM13">
        <f>SUMIF(DeadRaw!$B:$B,$B13,DeadRaw!CO:CO)</f>
        <v>355</v>
      </c>
      <c r="CN13">
        <f>SUMIF(DeadRaw!$B:$B,$B13,DeadRaw!CP:CP)</f>
        <v>364</v>
      </c>
      <c r="CO13">
        <f>SUMIF(DeadRaw!$B:$B,$B13,DeadRaw!CQ:CQ)</f>
        <v>370</v>
      </c>
      <c r="CP13">
        <f>SUMIF(DeadRaw!$B:$B,$B13,DeadRaw!CR:CR)</f>
        <v>384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1771</v>
      </c>
      <c r="BZ14">
        <f>SUMIF(DeadRaw!$B:$B,$B14,DeadRaw!CB:CB)</f>
        <v>1874</v>
      </c>
      <c r="CA14">
        <f>SUMIF(DeadRaw!$B:$B,$B14,DeadRaw!CC:CC)</f>
        <v>2108</v>
      </c>
      <c r="CB14">
        <f>SUMIF(DeadRaw!$B:$B,$B14,DeadRaw!CD:CD)</f>
        <v>2255</v>
      </c>
      <c r="CC14">
        <f>SUMIF(DeadRaw!$B:$B,$B14,DeadRaw!CE:CE)</f>
        <v>2403</v>
      </c>
      <c r="CD14">
        <f>SUMIF(DeadRaw!$B:$B,$B14,DeadRaw!CF:CF)</f>
        <v>2520</v>
      </c>
      <c r="CE14">
        <f>SUMIF(DeadRaw!$B:$B,$B14,DeadRaw!CG:CG)</f>
        <v>2653</v>
      </c>
      <c r="CF14">
        <f>SUMIF(DeadRaw!$B:$B,$B14,DeadRaw!CH:CH)</f>
        <v>2747</v>
      </c>
      <c r="CG14">
        <f>SUMIF(DeadRaw!$B:$B,$B14,DeadRaw!CI:CI)</f>
        <v>2833</v>
      </c>
      <c r="CH14">
        <f>SUMIF(DeadRaw!$B:$B,$B14,DeadRaw!CJ:CJ)</f>
        <v>2955</v>
      </c>
      <c r="CI14">
        <f>SUMIF(DeadRaw!$B:$B,$B14,DeadRaw!CK:CK)</f>
        <v>3145</v>
      </c>
      <c r="CJ14">
        <f>SUMIF(DeadRaw!$B:$B,$B14,DeadRaw!CL:CL)</f>
        <v>3327</v>
      </c>
      <c r="CK14">
        <f>SUMIF(DeadRaw!$B:$B,$B14,DeadRaw!CM:CM)</f>
        <v>3471</v>
      </c>
      <c r="CL14">
        <f>SUMIF(DeadRaw!$B:$B,$B14,DeadRaw!CN:CN)</f>
        <v>3613</v>
      </c>
      <c r="CM14">
        <f>SUMIF(DeadRaw!$B:$B,$B14,DeadRaw!CO:CO)</f>
        <v>3697</v>
      </c>
      <c r="CN14">
        <f>SUMIF(DeadRaw!$B:$B,$B14,DeadRaw!CP:CP)</f>
        <v>3764</v>
      </c>
      <c r="CO14">
        <f>SUMIF(DeadRaw!$B:$B,$B14,DeadRaw!CQ:CQ)</f>
        <v>3929</v>
      </c>
      <c r="CP14">
        <f>SUMIF(DeadRaw!$B:$B,$B14,DeadRaw!CR:CR)</f>
        <v>4068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4943</v>
      </c>
      <c r="BZ15">
        <f>SUMIF(DeadRaw!$B:$B,$B15,DeadRaw!CB:CB)</f>
        <v>5385</v>
      </c>
      <c r="CA15">
        <f>SUMIF(DeadRaw!$B:$B,$B15,DeadRaw!CC:CC)</f>
        <v>6171</v>
      </c>
      <c r="CB15">
        <f>SUMIF(DeadRaw!$B:$B,$B15,DeadRaw!CD:CD)</f>
        <v>7111</v>
      </c>
      <c r="CC15">
        <f>SUMIF(DeadRaw!$B:$B,$B15,DeadRaw!CE:CE)</f>
        <v>7993</v>
      </c>
      <c r="CD15">
        <f>SUMIF(DeadRaw!$B:$B,$B15,DeadRaw!CF:CF)</f>
        <v>8974</v>
      </c>
      <c r="CE15">
        <f>SUMIF(DeadRaw!$B:$B,$B15,DeadRaw!CG:CG)</f>
        <v>9892</v>
      </c>
      <c r="CF15">
        <f>SUMIF(DeadRaw!$B:$B,$B15,DeadRaw!CH:CH)</f>
        <v>10629</v>
      </c>
      <c r="CG15">
        <f>SUMIF(DeadRaw!$B:$B,$B15,DeadRaw!CI:CI)</f>
        <v>11347</v>
      </c>
      <c r="CH15">
        <f>SUMIF(DeadRaw!$B:$B,$B15,DeadRaw!CJ:CJ)</f>
        <v>12129</v>
      </c>
      <c r="CI15">
        <f>SUMIF(DeadRaw!$B:$B,$B15,DeadRaw!CK:CK)</f>
        <v>12894</v>
      </c>
      <c r="CJ15">
        <f>SUMIF(DeadRaw!$B:$B,$B15,DeadRaw!CL:CL)</f>
        <v>13759</v>
      </c>
      <c r="CK15">
        <f>SUMIF(DeadRaw!$B:$B,$B15,DeadRaw!CM:CM)</f>
        <v>14607</v>
      </c>
      <c r="CL15">
        <f>SUMIF(DeadRaw!$B:$B,$B15,DeadRaw!CN:CN)</f>
        <v>15498</v>
      </c>
      <c r="CM15">
        <f>SUMIF(DeadRaw!$B:$B,$B15,DeadRaw!CO:CO)</f>
        <v>16095</v>
      </c>
      <c r="CN15">
        <f>SUMIF(DeadRaw!$B:$B,$B15,DeadRaw!CP:CP)</f>
        <v>16550</v>
      </c>
      <c r="CO15">
        <f>SUMIF(DeadRaw!$B:$B,$B15,DeadRaw!CQ:CQ)</f>
        <v>17378</v>
      </c>
      <c r="CP15">
        <f>SUMIF(DeadRaw!$B:$B,$B15,DeadRaw!CR:CR)</f>
        <v>18151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77</v>
      </c>
      <c r="BZ16">
        <f>SUMIF(DeadRaw!$B:$B,$B16,DeadRaw!CB:CB)</f>
        <v>85</v>
      </c>
      <c r="CA16">
        <f>SUMIF(DeadRaw!$B:$B,$B16,DeadRaw!CC:CC)</f>
        <v>92</v>
      </c>
      <c r="CB16">
        <f>SUMIF(DeadRaw!$B:$B,$B16,DeadRaw!CD:CD)</f>
        <v>93</v>
      </c>
      <c r="CC16">
        <f>SUMIF(DeadRaw!$B:$B,$B16,DeadRaw!CE:CE)</f>
        <v>94</v>
      </c>
      <c r="CD16">
        <f>SUMIF(DeadRaw!$B:$B,$B16,DeadRaw!CF:CF)</f>
        <v>99</v>
      </c>
      <c r="CE16">
        <f>SUMIF(DeadRaw!$B:$B,$B16,DeadRaw!CG:CG)</f>
        <v>99</v>
      </c>
      <c r="CF16">
        <f>SUMIF(DeadRaw!$B:$B,$B16,DeadRaw!CH:CH)</f>
        <v>108</v>
      </c>
      <c r="CG16">
        <f>SUMIF(DeadRaw!$B:$B,$B16,DeadRaw!CI:CI)</f>
        <v>123</v>
      </c>
      <c r="CH16">
        <f>SUMIF(DeadRaw!$B:$B,$B16,DeadRaw!CJ:CJ)</f>
        <v>143</v>
      </c>
      <c r="CI16">
        <f>SUMIF(DeadRaw!$B:$B,$B16,DeadRaw!CK:CK)</f>
        <v>146</v>
      </c>
      <c r="CJ16">
        <f>SUMIF(DeadRaw!$B:$B,$B16,DeadRaw!CL:CL)</f>
        <v>178</v>
      </c>
      <c r="CK16">
        <f>SUMIF(DeadRaw!$B:$B,$B16,DeadRaw!CM:CM)</f>
        <v>190</v>
      </c>
      <c r="CL16">
        <f>SUMIF(DeadRaw!$B:$B,$B16,DeadRaw!CN:CN)</f>
        <v>222</v>
      </c>
      <c r="CM16">
        <f>SUMIF(DeadRaw!$B:$B,$B16,DeadRaw!CO:CO)</f>
        <v>236</v>
      </c>
      <c r="CN16">
        <f>SUMIF(DeadRaw!$B:$B,$B16,DeadRaw!CP:CP)</f>
        <v>236</v>
      </c>
      <c r="CO16">
        <f>SUMIF(DeadRaw!$B:$B,$B16,DeadRaw!CQ:CQ)</f>
        <v>263</v>
      </c>
      <c r="CP16">
        <f>SUMIF(DeadRaw!$B:$B,$B16,DeadRaw!CR:CR)</f>
        <v>281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1447</v>
      </c>
      <c r="BZ18">
        <f>SUMIF(DeadRaw!$B:$B,$B18,DeadRaw!CB:CB)</f>
        <v>1632</v>
      </c>
      <c r="CA18">
        <f>SUMIF(DeadRaw!$B:$B,$B18,DeadRaw!CC:CC)</f>
        <v>2035</v>
      </c>
      <c r="CB18">
        <f>SUMIF(DeadRaw!$B:$B,$B18,DeadRaw!CD:CD)</f>
        <v>2240</v>
      </c>
      <c r="CC18">
        <f>SUMIF(DeadRaw!$B:$B,$B18,DeadRaw!CE:CE)</f>
        <v>2523</v>
      </c>
      <c r="CD18">
        <f>SUMIF(DeadRaw!$B:$B,$B18,DeadRaw!CF:CF)</f>
        <v>3019</v>
      </c>
      <c r="CE18">
        <f>SUMIF(DeadRaw!$B:$B,$B18,DeadRaw!CG:CG)</f>
        <v>3346</v>
      </c>
      <c r="CF18">
        <f>SUMIF(DeadRaw!$B:$B,$B18,DeadRaw!CH:CH)</f>
        <v>3600</v>
      </c>
      <c r="CG18">
        <f>SUMIF(DeadRaw!$B:$B,$B18,DeadRaw!CI:CI)</f>
        <v>3903</v>
      </c>
      <c r="CH18">
        <f>SUMIF(DeadRaw!$B:$B,$B18,DeadRaw!CJ:CJ)</f>
        <v>4157</v>
      </c>
      <c r="CI18">
        <f>SUMIF(DeadRaw!$B:$B,$B18,DeadRaw!CK:CK)</f>
        <v>4440</v>
      </c>
      <c r="CJ18">
        <f>SUMIF(DeadRaw!$B:$B,$B18,DeadRaw!CL:CL)</f>
        <v>4857</v>
      </c>
      <c r="CK18">
        <f>SUMIF(DeadRaw!$B:$B,$B18,DeadRaw!CM:CM)</f>
        <v>5163</v>
      </c>
      <c r="CL18">
        <f>SUMIF(DeadRaw!$B:$B,$B18,DeadRaw!CN:CN)</f>
        <v>5453</v>
      </c>
      <c r="CM18">
        <f>SUMIF(DeadRaw!$B:$B,$B18,DeadRaw!CO:CO)</f>
        <v>5683</v>
      </c>
      <c r="CN18">
        <f>SUMIF(DeadRaw!$B:$B,$B18,DeadRaw!CP:CP)</f>
        <v>5828</v>
      </c>
      <c r="CO18">
        <f>SUMIF(DeadRaw!$B:$B,$B18,DeadRaw!CQ:CQ)</f>
        <v>5998</v>
      </c>
      <c r="CP18">
        <f>SUMIF(DeadRaw!$B:$B,$B18,DeadRaw!CR:CR)</f>
        <v>6262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204</v>
      </c>
      <c r="BZ19">
        <f>SUMIF(DeadRaw!$B:$B,$B19,DeadRaw!CB:CB)</f>
        <v>220</v>
      </c>
      <c r="CA19">
        <f>SUMIF(DeadRaw!$B:$B,$B19,DeadRaw!CC:CC)</f>
        <v>243</v>
      </c>
      <c r="CB19">
        <f>SUMIF(DeadRaw!$B:$B,$B19,DeadRaw!CD:CD)</f>
        <v>273</v>
      </c>
      <c r="CC19">
        <f>SUMIF(DeadRaw!$B:$B,$B19,DeadRaw!CE:CE)</f>
        <v>295</v>
      </c>
      <c r="CD19">
        <f>SUMIF(DeadRaw!$B:$B,$B19,DeadRaw!CF:CF)</f>
        <v>319</v>
      </c>
      <c r="CE19">
        <f>SUMIF(DeadRaw!$B:$B,$B19,DeadRaw!CG:CG)</f>
        <v>337</v>
      </c>
      <c r="CF19">
        <f>SUMIF(DeadRaw!$B:$B,$B19,DeadRaw!CH:CH)</f>
        <v>350</v>
      </c>
      <c r="CG19">
        <f>SUMIF(DeadRaw!$B:$B,$B19,DeadRaw!CI:CI)</f>
        <v>368</v>
      </c>
      <c r="CH19">
        <f>SUMIF(DeadRaw!$B:$B,$B19,DeadRaw!CJ:CJ)</f>
        <v>384</v>
      </c>
      <c r="CI19">
        <f>SUMIF(DeadRaw!$B:$B,$B19,DeadRaw!CK:CK)</f>
        <v>393</v>
      </c>
      <c r="CJ19">
        <f>SUMIF(DeadRaw!$B:$B,$B19,DeadRaw!CL:CL)</f>
        <v>410</v>
      </c>
      <c r="CK19">
        <f>SUMIF(DeadRaw!$B:$B,$B19,DeadRaw!CM:CM)</f>
        <v>431</v>
      </c>
      <c r="CL19">
        <f>SUMIF(DeadRaw!$B:$B,$B19,DeadRaw!CN:CN)</f>
        <v>443</v>
      </c>
      <c r="CM19">
        <f>SUMIF(DeadRaw!$B:$B,$B19,DeadRaw!CO:CO)</f>
        <v>452</v>
      </c>
      <c r="CN19">
        <f>SUMIF(DeadRaw!$B:$B,$B19,DeadRaw!CP:CP)</f>
        <v>470</v>
      </c>
      <c r="CO19">
        <f>SUMIF(DeadRaw!$B:$B,$B19,DeadRaw!CQ:CQ)</f>
        <v>491</v>
      </c>
      <c r="CP19">
        <f>SUMIF(DeadRaw!$B:$B,$B19,DeadRaw!CR:CR)</f>
        <v>510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4</v>
      </c>
      <c r="BZ20">
        <f>SUMIF(DeadRaw!$B:$B,$B20,DeadRaw!CB:CB)</f>
        <v>4</v>
      </c>
      <c r="CA20">
        <f>SUMIF(DeadRaw!$B:$B,$B20,DeadRaw!CC:CC)</f>
        <v>6</v>
      </c>
      <c r="CB20">
        <f>SUMIF(DeadRaw!$B:$B,$B20,DeadRaw!CD:CD)</f>
        <v>6</v>
      </c>
      <c r="CC20">
        <f>SUMIF(DeadRaw!$B:$B,$B20,DeadRaw!CE:CE)</f>
        <v>6</v>
      </c>
      <c r="CD20">
        <f>SUMIF(DeadRaw!$B:$B,$B20,DeadRaw!CF:CF)</f>
        <v>6</v>
      </c>
      <c r="CE20">
        <f>SUMIF(DeadRaw!$B:$B,$B20,DeadRaw!CG:CG)</f>
        <v>6</v>
      </c>
      <c r="CF20">
        <f>SUMIF(DeadRaw!$B:$B,$B20,DeadRaw!CH:CH)</f>
        <v>7</v>
      </c>
      <c r="CG20">
        <f>SUMIF(DeadRaw!$B:$B,$B20,DeadRaw!CI:CI)</f>
        <v>7</v>
      </c>
      <c r="CH20">
        <f>SUMIF(DeadRaw!$B:$B,$B20,DeadRaw!CJ:CJ)</f>
        <v>7</v>
      </c>
      <c r="CI20">
        <f>SUMIF(DeadRaw!$B:$B,$B20,DeadRaw!CK:CK)</f>
        <v>7</v>
      </c>
      <c r="CJ20">
        <f>SUMIF(DeadRaw!$B:$B,$B20,DeadRaw!CL:CL)</f>
        <v>7</v>
      </c>
      <c r="CK20">
        <f>SUMIF(DeadRaw!$B:$B,$B20,DeadRaw!CM:CM)</f>
        <v>7</v>
      </c>
      <c r="CL20">
        <f>SUMIF(DeadRaw!$B:$B,$B20,DeadRaw!CN:CN)</f>
        <v>8</v>
      </c>
      <c r="CM20">
        <f>SUMIF(DeadRaw!$B:$B,$B20,DeadRaw!CO:CO)</f>
        <v>8</v>
      </c>
      <c r="CN20">
        <f>SUMIF(DeadRaw!$B:$B,$B20,DeadRaw!CP:CP)</f>
        <v>9</v>
      </c>
      <c r="CO20">
        <f>SUMIF(DeadRaw!$B:$B,$B20,DeadRaw!CQ:CQ)</f>
        <v>9</v>
      </c>
      <c r="CP20">
        <f>SUMIF(DeadRaw!$B:$B,$B20,DeadRaw!CR:CR)</f>
        <v>10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35</v>
      </c>
      <c r="BZ21">
        <f>SUMIF(DeadRaw!$B:$B,$B21,DeadRaw!CB:CB)</f>
        <v>40</v>
      </c>
      <c r="CA21">
        <f>SUMIF(DeadRaw!$B:$B,$B21,DeadRaw!CC:CC)</f>
        <v>45</v>
      </c>
      <c r="CB21">
        <f>SUMIF(DeadRaw!$B:$B,$B21,DeadRaw!CD:CD)</f>
        <v>50</v>
      </c>
      <c r="CC21">
        <f>SUMIF(DeadRaw!$B:$B,$B21,DeadRaw!CE:CE)</f>
        <v>51</v>
      </c>
      <c r="CD21">
        <f>SUMIF(DeadRaw!$B:$B,$B21,DeadRaw!CF:CF)</f>
        <v>54</v>
      </c>
      <c r="CE21">
        <f>SUMIF(DeadRaw!$B:$B,$B21,DeadRaw!CG:CG)</f>
        <v>57</v>
      </c>
      <c r="CF21">
        <f>SUMIF(DeadRaw!$B:$B,$B21,DeadRaw!CH:CH)</f>
        <v>60</v>
      </c>
      <c r="CG21">
        <f>SUMIF(DeadRaw!$B:$B,$B21,DeadRaw!CI:CI)</f>
        <v>61</v>
      </c>
      <c r="CH21">
        <f>SUMIF(DeadRaw!$B:$B,$B21,DeadRaw!CJ:CJ)</f>
        <v>62</v>
      </c>
      <c r="CI21">
        <f>SUMIF(DeadRaw!$B:$B,$B21,DeadRaw!CK:CK)</f>
        <v>63</v>
      </c>
      <c r="CJ21">
        <f>SUMIF(DeadRaw!$B:$B,$B21,DeadRaw!CL:CL)</f>
        <v>63</v>
      </c>
      <c r="CK21">
        <f>SUMIF(DeadRaw!$B:$B,$B21,DeadRaw!CM:CM)</f>
        <v>66</v>
      </c>
      <c r="CL21">
        <f>SUMIF(DeadRaw!$B:$B,$B21,DeadRaw!CN:CN)</f>
        <v>67</v>
      </c>
      <c r="CM21">
        <f>SUMIF(DeadRaw!$B:$B,$B21,DeadRaw!CO:CO)</f>
        <v>67</v>
      </c>
      <c r="CN21">
        <f>SUMIF(DeadRaw!$B:$B,$B21,DeadRaw!CP:CP)</f>
        <v>67</v>
      </c>
      <c r="CO21">
        <f>SUMIF(DeadRaw!$B:$B,$B21,DeadRaw!CQ:CQ)</f>
        <v>67</v>
      </c>
      <c r="CP21">
        <f>SUMIF(DeadRaw!$B:$B,$B21,DeadRaw!CR:CR)</f>
        <v>67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6</v>
      </c>
      <c r="BZ22">
        <f>SUMIF(DeadRaw!$B:$B,$B22,DeadRaw!CB:CB)</f>
        <v>6</v>
      </c>
      <c r="CA22">
        <f>SUMIF(DeadRaw!$B:$B,$B22,DeadRaw!CC:CC)</f>
        <v>6</v>
      </c>
      <c r="CB22">
        <f>SUMIF(DeadRaw!$B:$B,$B22,DeadRaw!CD:CD)</f>
        <v>6</v>
      </c>
      <c r="CC22">
        <f>SUMIF(DeadRaw!$B:$B,$B22,DeadRaw!CE:CE)</f>
        <v>6</v>
      </c>
      <c r="CD22">
        <f>SUMIF(DeadRaw!$B:$B,$B22,DeadRaw!CF:CF)</f>
        <v>7</v>
      </c>
      <c r="CE22">
        <f>SUMIF(DeadRaw!$B:$B,$B22,DeadRaw!CG:CG)</f>
        <v>8</v>
      </c>
      <c r="CF22">
        <f>SUMIF(DeadRaw!$B:$B,$B22,DeadRaw!CH:CH)</f>
        <v>8</v>
      </c>
      <c r="CG22">
        <f>SUMIF(DeadRaw!$B:$B,$B22,DeadRaw!CI:CI)</f>
        <v>9</v>
      </c>
      <c r="CH22">
        <f>SUMIF(DeadRaw!$B:$B,$B22,DeadRaw!CJ:CJ)</f>
        <v>10</v>
      </c>
      <c r="CI22">
        <f>SUMIF(DeadRaw!$B:$B,$B22,DeadRaw!CK:CK)</f>
        <v>10</v>
      </c>
      <c r="CJ22">
        <f>SUMIF(DeadRaw!$B:$B,$B22,DeadRaw!CL:CL)</f>
        <v>10</v>
      </c>
      <c r="CK22">
        <f>SUMIF(DeadRaw!$B:$B,$B22,DeadRaw!CM:CM)</f>
        <v>11</v>
      </c>
      <c r="CL22">
        <f>SUMIF(DeadRaw!$B:$B,$B22,DeadRaw!CN:CN)</f>
        <v>11</v>
      </c>
      <c r="CM22">
        <f>SUMIF(DeadRaw!$B:$B,$B22,DeadRaw!CO:CO)</f>
        <v>11</v>
      </c>
      <c r="CN22">
        <f>SUMIF(DeadRaw!$B:$B,$B22,DeadRaw!CP:CP)</f>
        <v>11</v>
      </c>
      <c r="CO22">
        <f>SUMIF(DeadRaw!$B:$B,$B22,DeadRaw!CQ:CQ)</f>
        <v>11</v>
      </c>
      <c r="CP22">
        <f>SUMIF(DeadRaw!$B:$B,$B22,DeadRaw!CR:CR)</f>
        <v>12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61</v>
      </c>
      <c r="BZ23">
        <f>SUMIF(DeadRaw!$B:$B,$B23,DeadRaw!CB:CB)</f>
        <v>62</v>
      </c>
      <c r="CA23">
        <f>SUMIF(DeadRaw!$B:$B,$B23,DeadRaw!CC:CC)</f>
        <v>63</v>
      </c>
      <c r="CB23">
        <f>SUMIF(DeadRaw!$B:$B,$B23,DeadRaw!CD:CD)</f>
        <v>65</v>
      </c>
      <c r="CC23">
        <f>SUMIF(DeadRaw!$B:$B,$B23,DeadRaw!CE:CE)</f>
        <v>67</v>
      </c>
      <c r="CD23">
        <f>SUMIF(DeadRaw!$B:$B,$B23,DeadRaw!CF:CF)</f>
        <v>70</v>
      </c>
      <c r="CE23">
        <f>SUMIF(DeadRaw!$B:$B,$B23,DeadRaw!CG:CG)</f>
        <v>73</v>
      </c>
      <c r="CF23">
        <f>SUMIF(DeadRaw!$B:$B,$B23,DeadRaw!CH:CH)</f>
        <v>76</v>
      </c>
      <c r="CG23">
        <f>SUMIF(DeadRaw!$B:$B,$B23,DeadRaw!CI:CI)</f>
        <v>77</v>
      </c>
      <c r="CH23">
        <f>SUMIF(DeadRaw!$B:$B,$B23,DeadRaw!CJ:CJ)</f>
        <v>82</v>
      </c>
      <c r="CI23">
        <f>SUMIF(DeadRaw!$B:$B,$B23,DeadRaw!CK:CK)</f>
        <v>83</v>
      </c>
      <c r="CJ23">
        <f>SUMIF(DeadRaw!$B:$B,$B23,DeadRaw!CL:CL)</f>
        <v>84</v>
      </c>
      <c r="CK23">
        <f>SUMIF(DeadRaw!$B:$B,$B23,DeadRaw!CM:CM)</f>
        <v>86</v>
      </c>
      <c r="CL23">
        <f>SUMIF(DeadRaw!$B:$B,$B23,DeadRaw!CN:CN)</f>
        <v>88</v>
      </c>
      <c r="CM23">
        <f>SUMIF(DeadRaw!$B:$B,$B23,DeadRaw!CO:CO)</f>
        <v>89</v>
      </c>
      <c r="CN23">
        <f>SUMIF(DeadRaw!$B:$B,$B23,DeadRaw!CP:CP)</f>
        <v>89</v>
      </c>
      <c r="CO23">
        <f>SUMIF(DeadRaw!$B:$B,$B23,DeadRaw!CQ:CQ)</f>
        <v>92</v>
      </c>
      <c r="CP23">
        <f>SUMIF(DeadRaw!$B:$B,$B23,DeadRaw!CR:CR)</f>
        <v>93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259</v>
      </c>
      <c r="BZ24">
        <f>SUMIF(DeadRaw!$B:$B,$B24,DeadRaw!CB:CB)</f>
        <v>339</v>
      </c>
      <c r="CA24">
        <f>SUMIF(DeadRaw!$B:$B,$B24,DeadRaw!CC:CC)</f>
        <v>375</v>
      </c>
      <c r="CB24">
        <f>SUMIF(DeadRaw!$B:$B,$B24,DeadRaw!CD:CD)</f>
        <v>407</v>
      </c>
      <c r="CC24">
        <f>SUMIF(DeadRaw!$B:$B,$B24,DeadRaw!CE:CE)</f>
        <v>503</v>
      </c>
      <c r="CD24">
        <f>SUMIF(DeadRaw!$B:$B,$B24,DeadRaw!CF:CF)</f>
        <v>557</v>
      </c>
      <c r="CE24">
        <f>SUMIF(DeadRaw!$B:$B,$B24,DeadRaw!CG:CG)</f>
        <v>654</v>
      </c>
      <c r="CF24">
        <f>SUMIF(DeadRaw!$B:$B,$B24,DeadRaw!CH:CH)</f>
        <v>714</v>
      </c>
      <c r="CG24">
        <f>SUMIF(DeadRaw!$B:$B,$B24,DeadRaw!CI:CI)</f>
        <v>779</v>
      </c>
      <c r="CH24">
        <f>SUMIF(DeadRaw!$B:$B,$B24,DeadRaw!CJ:CJ)</f>
        <v>899</v>
      </c>
      <c r="CI24">
        <f>SUMIF(DeadRaw!$B:$B,$B24,DeadRaw!CK:CK)</f>
        <v>1006</v>
      </c>
      <c r="CJ24">
        <f>SUMIF(DeadRaw!$B:$B,$B24,DeadRaw!CL:CL)</f>
        <v>1257</v>
      </c>
      <c r="CK24">
        <f>SUMIF(DeadRaw!$B:$B,$B24,DeadRaw!CM:CM)</f>
        <v>1354</v>
      </c>
      <c r="CL24">
        <f>SUMIF(DeadRaw!$B:$B,$B24,DeadRaw!CN:CN)</f>
        <v>1399</v>
      </c>
      <c r="CM24">
        <f>SUMIF(DeadRaw!$B:$B,$B24,DeadRaw!CO:CO)</f>
        <v>1563</v>
      </c>
      <c r="CN24">
        <f>SUMIF(DeadRaw!$B:$B,$B24,DeadRaw!CP:CP)</f>
        <v>1725</v>
      </c>
      <c r="CO24">
        <f>SUMIF(DeadRaw!$B:$B,$B24,DeadRaw!CQ:CQ)</f>
        <v>1908</v>
      </c>
      <c r="CP24">
        <f>SUMIF(DeadRaw!$B:$B,$B24,DeadRaw!CR:CR)</f>
        <v>2075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73</v>
      </c>
      <c r="BZ25">
        <f>SUMIF(DeadRaw!$B:$B,$B25,DeadRaw!CB:CB)</f>
        <v>79</v>
      </c>
      <c r="CA25">
        <f>SUMIF(DeadRaw!$B:$B,$B25,DeadRaw!CC:CC)</f>
        <v>81</v>
      </c>
      <c r="CB25">
        <f>SUMIF(DeadRaw!$B:$B,$B25,DeadRaw!CD:CD)</f>
        <v>83</v>
      </c>
      <c r="CC25">
        <f>SUMIF(DeadRaw!$B:$B,$B25,DeadRaw!CE:CE)</f>
        <v>87</v>
      </c>
      <c r="CD25">
        <f>SUMIF(DeadRaw!$B:$B,$B25,DeadRaw!CF:CF)</f>
        <v>92</v>
      </c>
      <c r="CE25">
        <f>SUMIF(DeadRaw!$B:$B,$B25,DeadRaw!CG:CG)</f>
        <v>93</v>
      </c>
      <c r="CF25">
        <f>SUMIF(DeadRaw!$B:$B,$B25,DeadRaw!CH:CH)</f>
        <v>98</v>
      </c>
      <c r="CG25">
        <f>SUMIF(DeadRaw!$B:$B,$B25,DeadRaw!CI:CI)</f>
        <v>99</v>
      </c>
      <c r="CH25">
        <f>SUMIF(DeadRaw!$B:$B,$B25,DeadRaw!CJ:CJ)</f>
        <v>101</v>
      </c>
      <c r="CI25">
        <f>SUMIF(DeadRaw!$B:$B,$B25,DeadRaw!CK:CK)</f>
        <v>102</v>
      </c>
      <c r="CJ25">
        <f>SUMIF(DeadRaw!$B:$B,$B25,DeadRaw!CL:CL)</f>
        <v>105</v>
      </c>
      <c r="CK25">
        <f>SUMIF(DeadRaw!$B:$B,$B25,DeadRaw!CM:CM)</f>
        <v>108</v>
      </c>
      <c r="CL25">
        <f>SUMIF(DeadRaw!$B:$B,$B25,DeadRaw!CN:CN)</f>
        <v>110</v>
      </c>
      <c r="CM25">
        <f>SUMIF(DeadRaw!$B:$B,$B25,DeadRaw!CO:CO)</f>
        <v>113</v>
      </c>
      <c r="CN25">
        <f>SUMIF(DeadRaw!$B:$B,$B25,DeadRaw!CP:CP)</f>
        <v>116</v>
      </c>
      <c r="CO25">
        <f>SUMIF(DeadRaw!$B:$B,$B25,DeadRaw!CQ:CQ)</f>
        <v>121</v>
      </c>
      <c r="CP25">
        <f>SUMIF(DeadRaw!$B:$B,$B25,DeadRaw!CR:CR)</f>
        <v>121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4</v>
      </c>
      <c r="BZ26">
        <f>SUMIF(DeadRaw!$B:$B,$B26,DeadRaw!CB:CB)</f>
        <v>4</v>
      </c>
      <c r="CA26">
        <f>SUMIF(DeadRaw!$B:$B,$B26,DeadRaw!CC:CC)</f>
        <v>5</v>
      </c>
      <c r="CB26">
        <f>SUMIF(DeadRaw!$B:$B,$B26,DeadRaw!CD:CD)</f>
        <v>5</v>
      </c>
      <c r="CC26">
        <f>SUMIF(DeadRaw!$B:$B,$B26,DeadRaw!CE:CE)</f>
        <v>5</v>
      </c>
      <c r="CD26">
        <f>SUMIF(DeadRaw!$B:$B,$B26,DeadRaw!CF:CF)</f>
        <v>6</v>
      </c>
      <c r="CE26">
        <f>SUMIF(DeadRaw!$B:$B,$B26,DeadRaw!CG:CG)</f>
        <v>6</v>
      </c>
      <c r="CF26">
        <f>SUMIF(DeadRaw!$B:$B,$B26,DeadRaw!CH:CH)</f>
        <v>6</v>
      </c>
      <c r="CG26">
        <f>SUMIF(DeadRaw!$B:$B,$B26,DeadRaw!CI:CI)</f>
        <v>6</v>
      </c>
      <c r="CH26">
        <f>SUMIF(DeadRaw!$B:$B,$B26,DeadRaw!CJ:CJ)</f>
        <v>7</v>
      </c>
      <c r="CI26">
        <f>SUMIF(DeadRaw!$B:$B,$B26,DeadRaw!CK:CK)</f>
        <v>7</v>
      </c>
      <c r="CJ26">
        <f>SUMIF(DeadRaw!$B:$B,$B26,DeadRaw!CL:CL)</f>
        <v>7</v>
      </c>
      <c r="CK26">
        <f>SUMIF(DeadRaw!$B:$B,$B26,DeadRaw!CM:CM)</f>
        <v>7</v>
      </c>
      <c r="CL26">
        <f>SUMIF(DeadRaw!$B:$B,$B26,DeadRaw!CN:CN)</f>
        <v>7</v>
      </c>
      <c r="CM26">
        <f>SUMIF(DeadRaw!$B:$B,$B26,DeadRaw!CO:CO)</f>
        <v>7</v>
      </c>
      <c r="CN26">
        <f>SUMIF(DeadRaw!$B:$B,$B26,DeadRaw!CP:CP)</f>
        <v>7</v>
      </c>
      <c r="CO26">
        <f>SUMIF(DeadRaw!$B:$B,$B26,DeadRaw!CQ:CQ)</f>
        <v>7</v>
      </c>
      <c r="CP26">
        <f>SUMIF(DeadRaw!$B:$B,$B26,DeadRaw!CR:CR)</f>
        <v>7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49</v>
      </c>
      <c r="BZ27">
        <f>SUMIF(DeadRaw!$B:$B,$B27,DeadRaw!CB:CB)</f>
        <v>57</v>
      </c>
      <c r="CA27">
        <f>SUMIF(DeadRaw!$B:$B,$B27,DeadRaw!CC:CC)</f>
        <v>65</v>
      </c>
      <c r="CB27">
        <f>SUMIF(DeadRaw!$B:$B,$B27,DeadRaw!CD:CD)</f>
        <v>73</v>
      </c>
      <c r="CC27">
        <f>SUMIF(DeadRaw!$B:$B,$B27,DeadRaw!CE:CE)</f>
        <v>86</v>
      </c>
      <c r="CD27">
        <f>SUMIF(DeadRaw!$B:$B,$B27,DeadRaw!CF:CF)</f>
        <v>95</v>
      </c>
      <c r="CE27">
        <f>SUMIF(DeadRaw!$B:$B,$B27,DeadRaw!CG:CG)</f>
        <v>101</v>
      </c>
      <c r="CF27">
        <f>SUMIF(DeadRaw!$B:$B,$B27,DeadRaw!CH:CH)</f>
        <v>103</v>
      </c>
      <c r="CG27">
        <f>SUMIF(DeadRaw!$B:$B,$B27,DeadRaw!CI:CI)</f>
        <v>116</v>
      </c>
      <c r="CH27">
        <f>SUMIF(DeadRaw!$B:$B,$B27,DeadRaw!CJ:CJ)</f>
        <v>123</v>
      </c>
      <c r="CI27">
        <f>SUMIF(DeadRaw!$B:$B,$B27,DeadRaw!CK:CK)</f>
        <v>130</v>
      </c>
      <c r="CJ27">
        <f>SUMIF(DeadRaw!$B:$B,$B27,DeadRaw!CL:CL)</f>
        <v>142</v>
      </c>
      <c r="CK27">
        <f>SUMIF(DeadRaw!$B:$B,$B27,DeadRaw!CM:CM)</f>
        <v>151</v>
      </c>
      <c r="CL27">
        <f>SUMIF(DeadRaw!$B:$B,$B27,DeadRaw!CN:CN)</f>
        <v>164</v>
      </c>
      <c r="CM27">
        <f>SUMIF(DeadRaw!$B:$B,$B27,DeadRaw!CO:CO)</f>
        <v>172</v>
      </c>
      <c r="CN27">
        <f>SUMIF(DeadRaw!$B:$B,$B27,DeadRaw!CP:CP)</f>
        <v>177</v>
      </c>
      <c r="CO27">
        <f>SUMIF(DeadRaw!$B:$B,$B27,DeadRaw!CQ:CQ)</f>
        <v>184</v>
      </c>
      <c r="CP27">
        <f>SUMIF(DeadRaw!$B:$B,$B27,DeadRaw!CR:CR)</f>
        <v>189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28</v>
      </c>
      <c r="BZ28">
        <f>SUMIF(DeadRaw!$B:$B,$B28,DeadRaw!CB:CB)</f>
        <v>27</v>
      </c>
      <c r="CA28">
        <f>SUMIF(DeadRaw!$B:$B,$B28,DeadRaw!CC:CC)</f>
        <v>34</v>
      </c>
      <c r="CB28">
        <f>SUMIF(DeadRaw!$B:$B,$B28,DeadRaw!CD:CD)</f>
        <v>40</v>
      </c>
      <c r="CC28">
        <f>SUMIF(DeadRaw!$B:$B,$B28,DeadRaw!CE:CE)</f>
        <v>42</v>
      </c>
      <c r="CD28">
        <f>SUMIF(DeadRaw!$B:$B,$B28,DeadRaw!CF:CF)</f>
        <v>48</v>
      </c>
      <c r="CE28">
        <f>SUMIF(DeadRaw!$B:$B,$B28,DeadRaw!CG:CG)</f>
        <v>49</v>
      </c>
      <c r="CF28">
        <f>SUMIF(DeadRaw!$B:$B,$B28,DeadRaw!CH:CH)</f>
        <v>56</v>
      </c>
      <c r="CG28">
        <f>SUMIF(DeadRaw!$B:$B,$B28,DeadRaw!CI:CI)</f>
        <v>59</v>
      </c>
      <c r="CH28">
        <f>SUMIF(DeadRaw!$B:$B,$B28,DeadRaw!CJ:CJ)</f>
        <v>64</v>
      </c>
      <c r="CI28">
        <f>SUMIF(DeadRaw!$B:$B,$B28,DeadRaw!CK:CK)</f>
        <v>72</v>
      </c>
      <c r="CJ28">
        <f>SUMIF(DeadRaw!$B:$B,$B28,DeadRaw!CL:CL)</f>
        <v>75</v>
      </c>
      <c r="CK28">
        <f>SUMIF(DeadRaw!$B:$B,$B28,DeadRaw!CM:CM)</f>
        <v>82</v>
      </c>
      <c r="CL28">
        <f>SUMIF(DeadRaw!$B:$B,$B28,DeadRaw!CN:CN)</f>
        <v>90</v>
      </c>
      <c r="CM28">
        <f>SUMIF(DeadRaw!$B:$B,$B28,DeadRaw!CO:CO)</f>
        <v>94</v>
      </c>
      <c r="CN28">
        <f>SUMIF(DeadRaw!$B:$B,$B28,DeadRaw!CP:CP)</f>
        <v>98</v>
      </c>
      <c r="CO28">
        <f>SUMIF(DeadRaw!$B:$B,$B28,DeadRaw!CQ:CQ)</f>
        <v>141</v>
      </c>
      <c r="CP28">
        <f>SUMIF(DeadRaw!$B:$B,$B28,DeadRaw!CR:CR)</f>
        <v>149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486</v>
      </c>
      <c r="BZ29">
        <f>SUMIF(DeadRaw!$B:$B,$B29,DeadRaw!CB:CB)</f>
        <v>564</v>
      </c>
      <c r="CA29">
        <f>SUMIF(DeadRaw!$B:$B,$B29,DeadRaw!CC:CC)</f>
        <v>686</v>
      </c>
      <c r="CB29">
        <f>SUMIF(DeadRaw!$B:$B,$B29,DeadRaw!CD:CD)</f>
        <v>819</v>
      </c>
      <c r="CC29">
        <f>SUMIF(DeadRaw!$B:$B,$B29,DeadRaw!CE:CE)</f>
        <v>950</v>
      </c>
      <c r="CD29">
        <f>SUMIF(DeadRaw!$B:$B,$B29,DeadRaw!CF:CF)</f>
        <v>1057</v>
      </c>
      <c r="CE29">
        <f>SUMIF(DeadRaw!$B:$B,$B29,DeadRaw!CG:CG)</f>
        <v>1124</v>
      </c>
      <c r="CF29">
        <f>SUMIF(DeadRaw!$B:$B,$B29,DeadRaw!CH:CH)</f>
        <v>1223</v>
      </c>
      <c r="CG29">
        <f>SUMIF(DeadRaw!$B:$B,$B29,DeadRaw!CI:CI)</f>
        <v>1328</v>
      </c>
      <c r="CH29">
        <f>SUMIF(DeadRaw!$B:$B,$B29,DeadRaw!CJ:CJ)</f>
        <v>1532</v>
      </c>
      <c r="CI29">
        <f>SUMIF(DeadRaw!$B:$B,$B29,DeadRaw!CK:CK)</f>
        <v>1736</v>
      </c>
      <c r="CJ29">
        <f>SUMIF(DeadRaw!$B:$B,$B29,DeadRaw!CL:CL)</f>
        <v>1924</v>
      </c>
      <c r="CK29">
        <f>SUMIF(DeadRaw!$B:$B,$B29,DeadRaw!CM:CM)</f>
        <v>2141</v>
      </c>
      <c r="CL29">
        <f>SUMIF(DeadRaw!$B:$B,$B29,DeadRaw!CN:CN)</f>
        <v>2354</v>
      </c>
      <c r="CM29">
        <f>SUMIF(DeadRaw!$B:$B,$B29,DeadRaw!CO:CO)</f>
        <v>2462</v>
      </c>
      <c r="CN29">
        <f>SUMIF(DeadRaw!$B:$B,$B29,DeadRaw!CP:CP)</f>
        <v>2587</v>
      </c>
      <c r="CO29">
        <f>SUMIF(DeadRaw!$B:$B,$B29,DeadRaw!CQ:CQ)</f>
        <v>2741</v>
      </c>
      <c r="CP29">
        <f>SUMIF(DeadRaw!$B:$B,$B29,DeadRaw!CR:CR)</f>
        <v>2906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67</v>
      </c>
      <c r="BZ30">
        <f>SUMIF(DeadRaw!$B:$B,$B30,DeadRaw!CB:CB)</f>
        <v>78</v>
      </c>
      <c r="CA30">
        <f>SUMIF(DeadRaw!$B:$B,$B30,DeadRaw!CC:CC)</f>
        <v>88</v>
      </c>
      <c r="CB30">
        <f>SUMIF(DeadRaw!$B:$B,$B30,DeadRaw!CD:CD)</f>
        <v>99</v>
      </c>
      <c r="CC30">
        <f>SUMIF(DeadRaw!$B:$B,$B30,DeadRaw!CE:CE)</f>
        <v>112</v>
      </c>
      <c r="CD30">
        <f>SUMIF(DeadRaw!$B:$B,$B30,DeadRaw!CF:CF)</f>
        <v>119</v>
      </c>
      <c r="CE30">
        <f>SUMIF(DeadRaw!$B:$B,$B30,DeadRaw!CG:CG)</f>
        <v>129</v>
      </c>
      <c r="CF30">
        <f>SUMIF(DeadRaw!$B:$B,$B30,DeadRaw!CH:CH)</f>
        <v>138</v>
      </c>
      <c r="CG30">
        <f>SUMIF(DeadRaw!$B:$B,$B30,DeadRaw!CI:CI)</f>
        <v>143</v>
      </c>
      <c r="CH30">
        <f>SUMIF(DeadRaw!$B:$B,$B30,DeadRaw!CJ:CJ)</f>
        <v>161</v>
      </c>
      <c r="CI30">
        <f>SUMIF(DeadRaw!$B:$B,$B30,DeadRaw!CK:CK)</f>
        <v>166</v>
      </c>
      <c r="CJ30">
        <f>SUMIF(DeadRaw!$B:$B,$B30,DeadRaw!CL:CL)</f>
        <v>169</v>
      </c>
      <c r="CK30">
        <f>SUMIF(DeadRaw!$B:$B,$B30,DeadRaw!CM:CM)</f>
        <v>173</v>
      </c>
      <c r="CL30">
        <f>SUMIF(DeadRaw!$B:$B,$B30,DeadRaw!CN:CN)</f>
        <v>181</v>
      </c>
      <c r="CM30">
        <f>SUMIF(DeadRaw!$B:$B,$B30,DeadRaw!CO:CO)</f>
        <v>186</v>
      </c>
      <c r="CN30">
        <f>SUMIF(DeadRaw!$B:$B,$B30,DeadRaw!CP:CP)</f>
        <v>194</v>
      </c>
      <c r="CO30">
        <f>SUMIF(DeadRaw!$B:$B,$B30,DeadRaw!CQ:CQ)</f>
        <v>201</v>
      </c>
      <c r="CP30">
        <f>SUMIF(DeadRaw!$B:$B,$B30,DeadRaw!CR:CR)</f>
        <v>208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28</v>
      </c>
      <c r="BZ31">
        <f>SUMIF(DeadRaw!$B:$B,$B31,DeadRaw!CB:CB)</f>
        <v>30</v>
      </c>
      <c r="CA31">
        <f>SUMIF(DeadRaw!$B:$B,$B31,DeadRaw!CC:CC)</f>
        <v>36</v>
      </c>
      <c r="CB31">
        <f>SUMIF(DeadRaw!$B:$B,$B31,DeadRaw!CD:CD)</f>
        <v>40</v>
      </c>
      <c r="CC31">
        <f>SUMIF(DeadRaw!$B:$B,$B31,DeadRaw!CE:CE)</f>
        <v>43</v>
      </c>
      <c r="CD31">
        <f>SUMIF(DeadRaw!$B:$B,$B31,DeadRaw!CF:CF)</f>
        <v>45</v>
      </c>
      <c r="CE31">
        <f>SUMIF(DeadRaw!$B:$B,$B31,DeadRaw!CG:CG)</f>
        <v>50</v>
      </c>
      <c r="CF31">
        <f>SUMIF(DeadRaw!$B:$B,$B31,DeadRaw!CH:CH)</f>
        <v>53</v>
      </c>
      <c r="CG31">
        <f>SUMIF(DeadRaw!$B:$B,$B31,DeadRaw!CI:CI)</f>
        <v>55</v>
      </c>
      <c r="CH31">
        <f>SUMIF(DeadRaw!$B:$B,$B31,DeadRaw!CJ:CJ)</f>
        <v>56</v>
      </c>
      <c r="CI31">
        <f>SUMIF(DeadRaw!$B:$B,$B31,DeadRaw!CK:CK)</f>
        <v>61</v>
      </c>
      <c r="CJ31">
        <f>SUMIF(DeadRaw!$B:$B,$B31,DeadRaw!CL:CL)</f>
        <v>61</v>
      </c>
      <c r="CK31">
        <f>SUMIF(DeadRaw!$B:$B,$B31,DeadRaw!CM:CM)</f>
        <v>66</v>
      </c>
      <c r="CL31">
        <f>SUMIF(DeadRaw!$B:$B,$B31,DeadRaw!CN:CN)</f>
        <v>70</v>
      </c>
      <c r="CM31">
        <f>SUMIF(DeadRaw!$B:$B,$B31,DeadRaw!CO:CO)</f>
        <v>74</v>
      </c>
      <c r="CN31">
        <f>SUMIF(DeadRaw!$B:$B,$B31,DeadRaw!CP:CP)</f>
        <v>77</v>
      </c>
      <c r="CO31">
        <f>SUMIF(DeadRaw!$B:$B,$B31,DeadRaw!CQ:CQ)</f>
        <v>77</v>
      </c>
      <c r="CP31">
        <f>SUMIF(DeadRaw!$B:$B,$B31,DeadRaw!CR:CR)</f>
        <v>79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4</v>
      </c>
      <c r="BZ32">
        <f>SUMIF(DeadRaw!$B:$B,$B32,DeadRaw!CB:CB)</f>
        <v>6</v>
      </c>
      <c r="CA32">
        <f>SUMIF(DeadRaw!$B:$B,$B32,DeadRaw!CC:CC)</f>
        <v>6</v>
      </c>
      <c r="CB32">
        <f>SUMIF(DeadRaw!$B:$B,$B32,DeadRaw!CD:CD)</f>
        <v>6</v>
      </c>
      <c r="CC32">
        <f>SUMIF(DeadRaw!$B:$B,$B32,DeadRaw!CE:CE)</f>
        <v>6</v>
      </c>
      <c r="CD32">
        <f>SUMIF(DeadRaw!$B:$B,$B32,DeadRaw!CF:CF)</f>
        <v>7</v>
      </c>
      <c r="CE32">
        <f>SUMIF(DeadRaw!$B:$B,$B32,DeadRaw!CG:CG)</f>
        <v>8</v>
      </c>
      <c r="CF32">
        <f>SUMIF(DeadRaw!$B:$B,$B32,DeadRaw!CH:CH)</f>
        <v>8</v>
      </c>
      <c r="CG32">
        <f>SUMIF(DeadRaw!$B:$B,$B32,DeadRaw!CI:CI)</f>
        <v>8</v>
      </c>
      <c r="CH32">
        <f>SUMIF(DeadRaw!$B:$B,$B32,DeadRaw!CJ:CJ)</f>
        <v>8</v>
      </c>
      <c r="CI32">
        <f>SUMIF(DeadRaw!$B:$B,$B32,DeadRaw!CK:CK)</f>
        <v>8</v>
      </c>
      <c r="CJ32">
        <f>SUMIF(DeadRaw!$B:$B,$B32,DeadRaw!CL:CL)</f>
        <v>8</v>
      </c>
      <c r="CK32">
        <f>SUMIF(DeadRaw!$B:$B,$B32,DeadRaw!CM:CM)</f>
        <v>9</v>
      </c>
      <c r="CL32">
        <f>SUMIF(DeadRaw!$B:$B,$B32,DeadRaw!CN:CN)</f>
        <v>9</v>
      </c>
      <c r="CM32">
        <f>SUMIF(DeadRaw!$B:$B,$B32,DeadRaw!CO:CO)</f>
        <v>9</v>
      </c>
      <c r="CN32">
        <f>SUMIF(DeadRaw!$B:$B,$B32,DeadRaw!CP:CP)</f>
        <v>10</v>
      </c>
      <c r="CO32">
        <f>SUMIF(DeadRaw!$B:$B,$B32,DeadRaw!CQ:CQ)</f>
        <v>10</v>
      </c>
      <c r="CP32">
        <f>SUMIF(DeadRaw!$B:$B,$B32,DeadRaw!CR:CR)</f>
        <v>10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295</v>
      </c>
      <c r="BZ33">
        <f>SUMIF(DeadRaw!$B:$B,$B33,DeadRaw!CB:CB)</f>
        <v>311</v>
      </c>
      <c r="CA33">
        <f>SUMIF(DeadRaw!$B:$B,$B33,DeadRaw!CC:CC)</f>
        <v>345</v>
      </c>
      <c r="CB33">
        <f>SUMIF(DeadRaw!$B:$B,$B33,DeadRaw!CD:CD)</f>
        <v>380</v>
      </c>
      <c r="CC33">
        <f>SUMIF(DeadRaw!$B:$B,$B33,DeadRaw!CE:CE)</f>
        <v>409</v>
      </c>
      <c r="CD33">
        <f>SUMIF(DeadRaw!$B:$B,$B33,DeadRaw!CF:CF)</f>
        <v>435</v>
      </c>
      <c r="CE33">
        <f>SUMIF(DeadRaw!$B:$B,$B33,DeadRaw!CG:CG)</f>
        <v>470</v>
      </c>
      <c r="CF33">
        <f>SUMIF(DeadRaw!$B:$B,$B33,DeadRaw!CH:CH)</f>
        <v>504</v>
      </c>
      <c r="CG33">
        <f>SUMIF(DeadRaw!$B:$B,$B33,DeadRaw!CI:CI)</f>
        <v>535</v>
      </c>
      <c r="CH33">
        <f>SUMIF(DeadRaw!$B:$B,$B33,DeadRaw!CJ:CJ)</f>
        <v>567</v>
      </c>
      <c r="CI33">
        <f>SUMIF(DeadRaw!$B:$B,$B33,DeadRaw!CK:CK)</f>
        <v>599</v>
      </c>
      <c r="CJ33">
        <f>SUMIF(DeadRaw!$B:$B,$B33,DeadRaw!CL:CL)</f>
        <v>629</v>
      </c>
      <c r="CK33">
        <f>SUMIF(DeadRaw!$B:$B,$B33,DeadRaw!CM:CM)</f>
        <v>657</v>
      </c>
      <c r="CL33">
        <f>SUMIF(DeadRaw!$B:$B,$B33,DeadRaw!CN:CN)</f>
        <v>687</v>
      </c>
      <c r="CM33">
        <f>SUMIF(DeadRaw!$B:$B,$B33,DeadRaw!CO:CO)</f>
        <v>714</v>
      </c>
      <c r="CN33">
        <f>SUMIF(DeadRaw!$B:$B,$B33,DeadRaw!CP:CP)</f>
        <v>735</v>
      </c>
      <c r="CO33">
        <f>SUMIF(DeadRaw!$B:$B,$B33,DeadRaw!CQ:CQ)</f>
        <v>762</v>
      </c>
      <c r="CP33">
        <f>SUMIF(DeadRaw!$B:$B,$B33,DeadRaw!CR:CR)</f>
        <v>785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61</v>
      </c>
      <c r="BZ34">
        <f>SUMIF(DeadRaw!$B:$B,$B34,DeadRaw!CB:CB)</f>
        <v>64</v>
      </c>
      <c r="CA34">
        <f>SUMIF(DeadRaw!$B:$B,$B34,DeadRaw!CC:CC)</f>
        <v>65</v>
      </c>
      <c r="CB34">
        <f>SUMIF(DeadRaw!$B:$B,$B34,DeadRaw!CD:CD)</f>
        <v>69</v>
      </c>
      <c r="CC34">
        <f>SUMIF(DeadRaw!$B:$B,$B34,DeadRaw!CE:CE)</f>
        <v>69</v>
      </c>
      <c r="CD34">
        <f>SUMIF(DeadRaw!$B:$B,$B34,DeadRaw!CF:CF)</f>
        <v>70</v>
      </c>
      <c r="CE34">
        <f>SUMIF(DeadRaw!$B:$B,$B34,DeadRaw!CG:CG)</f>
        <v>72</v>
      </c>
      <c r="CF34">
        <f>SUMIF(DeadRaw!$B:$B,$B34,DeadRaw!CH:CH)</f>
        <v>76</v>
      </c>
      <c r="CG34">
        <f>SUMIF(DeadRaw!$B:$B,$B34,DeadRaw!CI:CI)</f>
        <v>78</v>
      </c>
      <c r="CH34">
        <f>SUMIF(DeadRaw!$B:$B,$B34,DeadRaw!CJ:CJ)</f>
        <v>78</v>
      </c>
      <c r="CI34">
        <f>SUMIF(DeadRaw!$B:$B,$B34,DeadRaw!CK:CK)</f>
        <v>79</v>
      </c>
      <c r="CJ34">
        <f>SUMIF(DeadRaw!$B:$B,$B34,DeadRaw!CL:CL)</f>
        <v>80</v>
      </c>
      <c r="CK34">
        <f>SUMIF(DeadRaw!$B:$B,$B34,DeadRaw!CM:CM)</f>
        <v>81</v>
      </c>
      <c r="CL34">
        <f>SUMIF(DeadRaw!$B:$B,$B34,DeadRaw!CN:CN)</f>
        <v>82</v>
      </c>
      <c r="CM34">
        <f>SUMIF(DeadRaw!$B:$B,$B34,DeadRaw!CO:CO)</f>
        <v>82</v>
      </c>
      <c r="CN34">
        <f>SUMIF(DeadRaw!$B:$B,$B34,DeadRaw!CP:CP)</f>
        <v>82</v>
      </c>
      <c r="CO34">
        <f>SUMIF(DeadRaw!$B:$B,$B34,DeadRaw!CQ:CQ)</f>
        <v>83</v>
      </c>
      <c r="CP34">
        <f>SUMIF(DeadRaw!$B:$B,$B34,DeadRaw!CR:CR)</f>
        <v>83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158</v>
      </c>
      <c r="BZ35">
        <f>SUMIF(DeadRaw!$B:$B,$B35,DeadRaw!CB:CB)</f>
        <v>174</v>
      </c>
      <c r="CA35">
        <f>SUMIF(DeadRaw!$B:$B,$B35,DeadRaw!CC:CC)</f>
        <v>210</v>
      </c>
      <c r="CB35">
        <f>SUMIF(DeadRaw!$B:$B,$B35,DeadRaw!CD:CD)</f>
        <v>235</v>
      </c>
      <c r="CC35">
        <f>SUMIF(DeadRaw!$B:$B,$B35,DeadRaw!CE:CE)</f>
        <v>263</v>
      </c>
      <c r="CD35">
        <f>SUMIF(DeadRaw!$B:$B,$B35,DeadRaw!CF:CF)</f>
        <v>287</v>
      </c>
      <c r="CE35">
        <f>SUMIF(DeadRaw!$B:$B,$B35,DeadRaw!CG:CG)</f>
        <v>320</v>
      </c>
      <c r="CF35">
        <f>SUMIF(DeadRaw!$B:$B,$B35,DeadRaw!CH:CH)</f>
        <v>334</v>
      </c>
      <c r="CG35">
        <f>SUMIF(DeadRaw!$B:$B,$B35,DeadRaw!CI:CI)</f>
        <v>365</v>
      </c>
      <c r="CH35">
        <f>SUMIF(DeadRaw!$B:$B,$B35,DeadRaw!CJ:CJ)</f>
        <v>406</v>
      </c>
      <c r="CI35">
        <f>SUMIF(DeadRaw!$B:$B,$B35,DeadRaw!CK:CK)</f>
        <v>444</v>
      </c>
      <c r="CJ35">
        <f>SUMIF(DeadRaw!$B:$B,$B35,DeadRaw!CL:CL)</f>
        <v>486</v>
      </c>
      <c r="CK35">
        <f>SUMIF(DeadRaw!$B:$B,$B35,DeadRaw!CM:CM)</f>
        <v>530</v>
      </c>
      <c r="CL35">
        <f>SUMIF(DeadRaw!$B:$B,$B35,DeadRaw!CN:CN)</f>
        <v>571</v>
      </c>
      <c r="CM35">
        <f>SUMIF(DeadRaw!$B:$B,$B35,DeadRaw!CO:CO)</f>
        <v>610</v>
      </c>
      <c r="CN35">
        <f>SUMIF(DeadRaw!$B:$B,$B35,DeadRaw!CP:CP)</f>
        <v>687</v>
      </c>
      <c r="CO35">
        <f>SUMIF(DeadRaw!$B:$B,$B35,DeadRaw!CQ:CQ)</f>
        <v>730</v>
      </c>
      <c r="CP35">
        <f>SUMIF(DeadRaw!$B:$B,$B35,DeadRaw!CR:CR)</f>
        <v>769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151</v>
      </c>
      <c r="BZ36">
        <f>SUMIF(DeadRaw!$B:$B,$B36,DeadRaw!CB:CB)</f>
        <v>176</v>
      </c>
      <c r="CA36">
        <f>SUMIF(DeadRaw!$B:$B,$B36,DeadRaw!CC:CC)</f>
        <v>197</v>
      </c>
      <c r="CB36">
        <f>SUMIF(DeadRaw!$B:$B,$B36,DeadRaw!CD:CD)</f>
        <v>220</v>
      </c>
      <c r="CC36">
        <f>SUMIF(DeadRaw!$B:$B,$B36,DeadRaw!CE:CE)</f>
        <v>248</v>
      </c>
      <c r="CD36">
        <f>SUMIF(DeadRaw!$B:$B,$B36,DeadRaw!CF:CF)</f>
        <v>270</v>
      </c>
      <c r="CE36">
        <f>SUMIF(DeadRaw!$B:$B,$B36,DeadRaw!CG:CG)</f>
        <v>291</v>
      </c>
      <c r="CF36">
        <f>SUMIF(DeadRaw!$B:$B,$B36,DeadRaw!CH:CH)</f>
        <v>316</v>
      </c>
      <c r="CG36">
        <f>SUMIF(DeadRaw!$B:$B,$B36,DeadRaw!CI:CI)</f>
        <v>331</v>
      </c>
      <c r="CH36">
        <f>SUMIF(DeadRaw!$B:$B,$B36,DeadRaw!CJ:CJ)</f>
        <v>351</v>
      </c>
      <c r="CI36">
        <f>SUMIF(DeadRaw!$B:$B,$B36,DeadRaw!CK:CK)</f>
        <v>372</v>
      </c>
      <c r="CJ36">
        <f>SUMIF(DeadRaw!$B:$B,$B36,DeadRaw!CL:CL)</f>
        <v>392</v>
      </c>
      <c r="CK36">
        <f>SUMIF(DeadRaw!$B:$B,$B36,DeadRaw!CM:CM)</f>
        <v>411</v>
      </c>
      <c r="CL36">
        <f>SUMIF(DeadRaw!$B:$B,$B36,DeadRaw!CN:CN)</f>
        <v>421</v>
      </c>
      <c r="CM36">
        <f>SUMIF(DeadRaw!$B:$B,$B36,DeadRaw!CO:CO)</f>
        <v>451</v>
      </c>
      <c r="CN36">
        <f>SUMIF(DeadRaw!$B:$B,$B36,DeadRaw!CP:CP)</f>
        <v>478</v>
      </c>
      <c r="CO36">
        <f>SUMIF(DeadRaw!$B:$B,$B36,DeadRaw!CQ:CQ)</f>
        <v>498</v>
      </c>
      <c r="CP36">
        <f>SUMIF(DeadRaw!$B:$B,$B36,DeadRaw!CR:CR)</f>
        <v>524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34</v>
      </c>
      <c r="BZ37">
        <f>SUMIF(DeadRaw!$B:$B,$B37,DeadRaw!CB:CB)</f>
        <v>38</v>
      </c>
      <c r="CA37">
        <f>SUMIF(DeadRaw!$B:$B,$B37,DeadRaw!CC:CC)</f>
        <v>41</v>
      </c>
      <c r="CB37">
        <f>SUMIF(DeadRaw!$B:$B,$B37,DeadRaw!CD:CD)</f>
        <v>41</v>
      </c>
      <c r="CC37">
        <f>SUMIF(DeadRaw!$B:$B,$B37,DeadRaw!CE:CE)</f>
        <v>44</v>
      </c>
      <c r="CD37">
        <f>SUMIF(DeadRaw!$B:$B,$B37,DeadRaw!CF:CF)</f>
        <v>47</v>
      </c>
      <c r="CE37">
        <f>SUMIF(DeadRaw!$B:$B,$B37,DeadRaw!CG:CG)</f>
        <v>52</v>
      </c>
      <c r="CF37">
        <f>SUMIF(DeadRaw!$B:$B,$B37,DeadRaw!CH:CH)</f>
        <v>59</v>
      </c>
      <c r="CG37">
        <f>SUMIF(DeadRaw!$B:$B,$B37,DeadRaw!CI:CI)</f>
        <v>65</v>
      </c>
      <c r="CH37">
        <f>SUMIF(DeadRaw!$B:$B,$B37,DeadRaw!CJ:CJ)</f>
        <v>73</v>
      </c>
      <c r="CI37">
        <f>SUMIF(DeadRaw!$B:$B,$B37,DeadRaw!CK:CK)</f>
        <v>79</v>
      </c>
      <c r="CJ37">
        <f>SUMIF(DeadRaw!$B:$B,$B37,DeadRaw!CL:CL)</f>
        <v>83</v>
      </c>
      <c r="CK37">
        <f>SUMIF(DeadRaw!$B:$B,$B37,DeadRaw!CM:CM)</f>
        <v>87</v>
      </c>
      <c r="CL37">
        <f>SUMIF(DeadRaw!$B:$B,$B37,DeadRaw!CN:CN)</f>
        <v>92</v>
      </c>
      <c r="CM37">
        <f>SUMIF(DeadRaw!$B:$B,$B37,DeadRaw!CO:CO)</f>
        <v>97</v>
      </c>
      <c r="CN37">
        <f>SUMIF(DeadRaw!$B:$B,$B37,DeadRaw!CP:CP)</f>
        <v>103</v>
      </c>
      <c r="CO37">
        <f>SUMIF(DeadRaw!$B:$B,$B37,DeadRaw!CQ:CQ)</f>
        <v>109</v>
      </c>
      <c r="CP37">
        <f>SUMIF(DeadRaw!$B:$B,$B37,DeadRaw!CR:CR)</f>
        <v>114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10</v>
      </c>
      <c r="BZ38">
        <f>SUMIF(DeadRaw!$B:$B,$B38,DeadRaw!CB:CB)</f>
        <v>11</v>
      </c>
      <c r="CA38">
        <f>SUMIF(DeadRaw!$B:$B,$B38,DeadRaw!CC:CC)</f>
        <v>12</v>
      </c>
      <c r="CB38">
        <f>SUMIF(DeadRaw!$B:$B,$B38,DeadRaw!CD:CD)</f>
        <v>12</v>
      </c>
      <c r="CC38">
        <f>SUMIF(DeadRaw!$B:$B,$B38,DeadRaw!CE:CE)</f>
        <v>14</v>
      </c>
      <c r="CD38">
        <f>SUMIF(DeadRaw!$B:$B,$B38,DeadRaw!CF:CF)</f>
        <v>16</v>
      </c>
      <c r="CE38">
        <f>SUMIF(DeadRaw!$B:$B,$B38,DeadRaw!CG:CG)</f>
        <v>20</v>
      </c>
      <c r="CF38">
        <f>SUMIF(DeadRaw!$B:$B,$B38,DeadRaw!CH:CH)</f>
        <v>22</v>
      </c>
      <c r="CG38">
        <f>SUMIF(DeadRaw!$B:$B,$B38,DeadRaw!CI:CI)</f>
        <v>25</v>
      </c>
      <c r="CH38">
        <f>SUMIF(DeadRaw!$B:$B,$B38,DeadRaw!CJ:CJ)</f>
        <v>28</v>
      </c>
      <c r="CI38">
        <f>SUMIF(DeadRaw!$B:$B,$B38,DeadRaw!CK:CK)</f>
        <v>33</v>
      </c>
      <c r="CJ38">
        <f>SUMIF(DeadRaw!$B:$B,$B38,DeadRaw!CL:CL)</f>
        <v>35</v>
      </c>
      <c r="CK38">
        <f>SUMIF(DeadRaw!$B:$B,$B38,DeadRaw!CM:CM)</f>
        <v>37</v>
      </c>
      <c r="CL38">
        <f>SUMIF(DeadRaw!$B:$B,$B38,DeadRaw!CN:CN)</f>
        <v>37</v>
      </c>
      <c r="CM38">
        <f>SUMIF(DeadRaw!$B:$B,$B38,DeadRaw!CO:CO)</f>
        <v>41</v>
      </c>
      <c r="CN38">
        <f>SUMIF(DeadRaw!$B:$B,$B38,DeadRaw!CP:CP)</f>
        <v>43</v>
      </c>
      <c r="CO38">
        <f>SUMIF(DeadRaw!$B:$B,$B38,DeadRaw!CQ:CQ)</f>
        <v>46</v>
      </c>
      <c r="CP38">
        <f>SUMIF(DeadRaw!$B:$B,$B38,DeadRaw!CR:CR)</f>
        <v>52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99</v>
      </c>
      <c r="BZ39">
        <f>SUMIF(DeadRaw!$B:$B,$B39,DeadRaw!CB:CB)</f>
        <v>136</v>
      </c>
      <c r="CA39">
        <f>SUMIF(DeadRaw!$B:$B,$B39,DeadRaw!CC:CC)</f>
        <v>150</v>
      </c>
      <c r="CB39">
        <f>SUMIF(DeadRaw!$B:$B,$B39,DeadRaw!CD:CD)</f>
        <v>178</v>
      </c>
      <c r="CC39">
        <f>SUMIF(DeadRaw!$B:$B,$B39,DeadRaw!CE:CE)</f>
        <v>226</v>
      </c>
      <c r="CD39">
        <f>SUMIF(DeadRaw!$B:$B,$B39,DeadRaw!CF:CF)</f>
        <v>246</v>
      </c>
      <c r="CE39">
        <f>SUMIF(DeadRaw!$B:$B,$B39,DeadRaw!CG:CG)</f>
        <v>288</v>
      </c>
      <c r="CF39">
        <f>SUMIF(DeadRaw!$B:$B,$B39,DeadRaw!CH:CH)</f>
        <v>331</v>
      </c>
      <c r="CG39">
        <f>SUMIF(DeadRaw!$B:$B,$B39,DeadRaw!CI:CI)</f>
        <v>358</v>
      </c>
      <c r="CH39">
        <f>SUMIF(DeadRaw!$B:$B,$B39,DeadRaw!CJ:CJ)</f>
        <v>393</v>
      </c>
      <c r="CI39">
        <f>SUMIF(DeadRaw!$B:$B,$B39,DeadRaw!CK:CK)</f>
        <v>405</v>
      </c>
      <c r="CJ39">
        <f>SUMIF(DeadRaw!$B:$B,$B39,DeadRaw!CL:CL)</f>
        <v>448</v>
      </c>
      <c r="CK39">
        <f>SUMIF(DeadRaw!$B:$B,$B39,DeadRaw!CM:CM)</f>
        <v>486</v>
      </c>
      <c r="CL39">
        <f>SUMIF(DeadRaw!$B:$B,$B39,DeadRaw!CN:CN)</f>
        <v>521</v>
      </c>
      <c r="CM39">
        <f>SUMIF(DeadRaw!$B:$B,$B39,DeadRaw!CO:CO)</f>
        <v>559</v>
      </c>
      <c r="CN39">
        <f>SUMIF(DeadRaw!$B:$B,$B39,DeadRaw!CP:CP)</f>
        <v>592</v>
      </c>
      <c r="CO39">
        <f>SUMIF(DeadRaw!$B:$B,$B39,DeadRaw!CQ:CQ)</f>
        <v>645</v>
      </c>
      <c r="CP39">
        <f>SUMIF(DeadRaw!$B:$B,$B39,DeadRaw!CR:CR)</f>
        <v>681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78</v>
      </c>
      <c r="BZ40">
        <f>SUMIF(DeadRaw!$B:$B,$B40,DeadRaw!CB:CB)</f>
        <v>85</v>
      </c>
      <c r="CA40">
        <f>SUMIF(DeadRaw!$B:$B,$B40,DeadRaw!CC:CC)</f>
        <v>94</v>
      </c>
      <c r="CB40">
        <f>SUMIF(DeadRaw!$B:$B,$B40,DeadRaw!CD:CD)</f>
        <v>103</v>
      </c>
      <c r="CC40">
        <f>SUMIF(DeadRaw!$B:$B,$B40,DeadRaw!CE:CE)</f>
        <v>118</v>
      </c>
      <c r="CD40">
        <f>SUMIF(DeadRaw!$B:$B,$B40,DeadRaw!CF:CF)</f>
        <v>135</v>
      </c>
      <c r="CE40">
        <f>SUMIF(DeadRaw!$B:$B,$B40,DeadRaw!CG:CG)</f>
        <v>146</v>
      </c>
      <c r="CF40">
        <f>SUMIF(DeadRaw!$B:$B,$B40,DeadRaw!CH:CH)</f>
        <v>159</v>
      </c>
      <c r="CG40">
        <f>SUMIF(DeadRaw!$B:$B,$B40,DeadRaw!CI:CI)</f>
        <v>164</v>
      </c>
      <c r="CH40">
        <f>SUMIF(DeadRaw!$B:$B,$B40,DeadRaw!CJ:CJ)</f>
        <v>178</v>
      </c>
      <c r="CI40">
        <f>SUMIF(DeadRaw!$B:$B,$B40,DeadRaw!CK:CK)</f>
        <v>183</v>
      </c>
      <c r="CJ40">
        <f>SUMIF(DeadRaw!$B:$B,$B40,DeadRaw!CL:CL)</f>
        <v>196</v>
      </c>
      <c r="CK40">
        <f>SUMIF(DeadRaw!$B:$B,$B40,DeadRaw!CM:CM)</f>
        <v>205</v>
      </c>
      <c r="CL40">
        <f>SUMIF(DeadRaw!$B:$B,$B40,DeadRaw!CN:CN)</f>
        <v>224</v>
      </c>
      <c r="CM40">
        <f>SUMIF(DeadRaw!$B:$B,$B40,DeadRaw!CO:CO)</f>
        <v>239</v>
      </c>
      <c r="CN40">
        <f>SUMIF(DeadRaw!$B:$B,$B40,DeadRaw!CP:CP)</f>
        <v>250</v>
      </c>
      <c r="CO40">
        <f>SUMIF(DeadRaw!$B:$B,$B40,DeadRaw!CQ:CQ)</f>
        <v>264</v>
      </c>
      <c r="CP40">
        <f>SUMIF(DeadRaw!$B:$B,$B40,DeadRaw!CR:CR)</f>
        <v>276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1</v>
      </c>
      <c r="BZ41">
        <f>SUMIF(DeadRaw!$B:$B,$B41,DeadRaw!CB:CB)</f>
        <v>1</v>
      </c>
      <c r="CA41">
        <f>SUMIF(DeadRaw!$B:$B,$B41,DeadRaw!CC:CC)</f>
        <v>1</v>
      </c>
      <c r="CB41">
        <f>SUMIF(DeadRaw!$B:$B,$B41,DeadRaw!CD:CD)</f>
        <v>1</v>
      </c>
      <c r="CC41">
        <f>SUMIF(DeadRaw!$B:$B,$B41,DeadRaw!CE:CE)</f>
        <v>1</v>
      </c>
      <c r="CD41">
        <f>SUMIF(DeadRaw!$B:$B,$B41,DeadRaw!CF:CF)</f>
        <v>1</v>
      </c>
      <c r="CE41">
        <f>SUMIF(DeadRaw!$B:$B,$B41,DeadRaw!CG:CG)</f>
        <v>1</v>
      </c>
      <c r="CF41">
        <f>SUMIF(DeadRaw!$B:$B,$B41,DeadRaw!CH:CH)</f>
        <v>1</v>
      </c>
      <c r="CG41">
        <f>SUMIF(DeadRaw!$B:$B,$B41,DeadRaw!CI:CI)</f>
        <v>2</v>
      </c>
      <c r="CH41">
        <f>SUMIF(DeadRaw!$B:$B,$B41,DeadRaw!CJ:CJ)</f>
        <v>3</v>
      </c>
      <c r="CI41">
        <f>SUMIF(DeadRaw!$B:$B,$B41,DeadRaw!CK:CK)</f>
        <v>3</v>
      </c>
      <c r="CJ41">
        <f>SUMIF(DeadRaw!$B:$B,$B41,DeadRaw!CL:CL)</f>
        <v>3</v>
      </c>
      <c r="CK41">
        <f>SUMIF(DeadRaw!$B:$B,$B41,DeadRaw!CM:CM)</f>
        <v>5</v>
      </c>
      <c r="CL41">
        <f>SUMIF(DeadRaw!$B:$B,$B41,DeadRaw!CN:CN)</f>
        <v>6</v>
      </c>
      <c r="CM41">
        <f>SUMIF(DeadRaw!$B:$B,$B41,DeadRaw!CO:CO)</f>
        <v>7</v>
      </c>
      <c r="CN41">
        <f>SUMIF(DeadRaw!$B:$B,$B41,DeadRaw!CP:CP)</f>
        <v>9</v>
      </c>
      <c r="CO41">
        <f>SUMIF(DeadRaw!$B:$B,$B41,DeadRaw!CQ:CQ)</f>
        <v>11</v>
      </c>
      <c r="CP41">
        <f>SUMIF(DeadRaw!$B:$B,$B41,DeadRaw!CR:CR)</f>
        <v>13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32</v>
      </c>
      <c r="BZ42">
        <f>SUMIF(DeadRaw!$B:$B,$B42,DeadRaw!CB:CB)</f>
        <v>32</v>
      </c>
      <c r="CA42">
        <f>SUMIF(DeadRaw!$B:$B,$B42,DeadRaw!CC:CC)</f>
        <v>34</v>
      </c>
      <c r="CB42">
        <f>SUMIF(DeadRaw!$B:$B,$B42,DeadRaw!CD:CD)</f>
        <v>34</v>
      </c>
      <c r="CC42">
        <f>SUMIF(DeadRaw!$B:$B,$B42,DeadRaw!CE:CE)</f>
        <v>34</v>
      </c>
      <c r="CD42">
        <f>SUMIF(DeadRaw!$B:$B,$B42,DeadRaw!CF:CF)</f>
        <v>34</v>
      </c>
      <c r="CE42">
        <f>SUMIF(DeadRaw!$B:$B,$B42,DeadRaw!CG:CG)</f>
        <v>35</v>
      </c>
      <c r="CF42">
        <f>SUMIF(DeadRaw!$B:$B,$B42,DeadRaw!CH:CH)</f>
        <v>35</v>
      </c>
      <c r="CG42">
        <f>SUMIF(DeadRaw!$B:$B,$B42,DeadRaw!CI:CI)</f>
        <v>35</v>
      </c>
      <c r="CH42">
        <f>SUMIF(DeadRaw!$B:$B,$B42,DeadRaw!CJ:CJ)</f>
        <v>36</v>
      </c>
      <c r="CI42">
        <f>SUMIF(DeadRaw!$B:$B,$B42,DeadRaw!CK:CK)</f>
        <v>36</v>
      </c>
      <c r="CJ42">
        <f>SUMIF(DeadRaw!$B:$B,$B42,DeadRaw!CL:CL)</f>
        <v>38</v>
      </c>
      <c r="CK42">
        <f>SUMIF(DeadRaw!$B:$B,$B42,DeadRaw!CM:CM)</f>
        <v>39</v>
      </c>
      <c r="CL42">
        <f>SUMIF(DeadRaw!$B:$B,$B42,DeadRaw!CN:CN)</f>
        <v>39</v>
      </c>
      <c r="CM42">
        <f>SUMIF(DeadRaw!$B:$B,$B42,DeadRaw!CO:CO)</f>
        <v>39</v>
      </c>
      <c r="CN42">
        <f>SUMIF(DeadRaw!$B:$B,$B42,DeadRaw!CP:CP)</f>
        <v>39</v>
      </c>
      <c r="CO42">
        <f>SUMIF(DeadRaw!$B:$B,$B42,DeadRaw!CQ:CQ)</f>
        <v>40</v>
      </c>
      <c r="CP42">
        <f>SUMIF(DeadRaw!$B:$B,$B42,DeadRaw!CR:CR)</f>
        <v>40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15</v>
      </c>
      <c r="BZ43">
        <f>SUMIF(DeadRaw!$B:$B,$B43,DeadRaw!CB:CB)</f>
        <v>19</v>
      </c>
      <c r="CA43">
        <f>SUMIF(DeadRaw!$B:$B,$B43,DeadRaw!CC:CC)</f>
        <v>21</v>
      </c>
      <c r="CB43">
        <f>SUMIF(DeadRaw!$B:$B,$B43,DeadRaw!CD:CD)</f>
        <v>24</v>
      </c>
      <c r="CC43">
        <f>SUMIF(DeadRaw!$B:$B,$B43,DeadRaw!CE:CE)</f>
        <v>24</v>
      </c>
      <c r="CD43">
        <f>SUMIF(DeadRaw!$B:$B,$B43,DeadRaw!CF:CF)</f>
        <v>24</v>
      </c>
      <c r="CE43">
        <f>SUMIF(DeadRaw!$B:$B,$B43,DeadRaw!CG:CG)</f>
        <v>24</v>
      </c>
      <c r="CF43">
        <f>SUMIF(DeadRaw!$B:$B,$B43,DeadRaw!CH:CH)</f>
        <v>25</v>
      </c>
      <c r="CG43">
        <f>SUMIF(DeadRaw!$B:$B,$B43,DeadRaw!CI:CI)</f>
        <v>28</v>
      </c>
      <c r="CH43">
        <f>SUMIF(DeadRaw!$B:$B,$B43,DeadRaw!CJ:CJ)</f>
        <v>31</v>
      </c>
      <c r="CI43">
        <f>SUMIF(DeadRaw!$B:$B,$B43,DeadRaw!CK:CK)</f>
        <v>35</v>
      </c>
      <c r="CJ43">
        <f>SUMIF(DeadRaw!$B:$B,$B43,DeadRaw!CL:CL)</f>
        <v>36</v>
      </c>
      <c r="CK43">
        <f>SUMIF(DeadRaw!$B:$B,$B43,DeadRaw!CM:CM)</f>
        <v>38</v>
      </c>
      <c r="CL43">
        <f>SUMIF(DeadRaw!$B:$B,$B43,DeadRaw!CN:CN)</f>
        <v>38</v>
      </c>
      <c r="CM43">
        <f>SUMIF(DeadRaw!$B:$B,$B43,DeadRaw!CO:CO)</f>
        <v>40</v>
      </c>
      <c r="CN43">
        <f>SUMIF(DeadRaw!$B:$B,$B43,DeadRaw!CP:CP)</f>
        <v>40</v>
      </c>
      <c r="CO43">
        <f>SUMIF(DeadRaw!$B:$B,$B43,DeadRaw!CQ:CQ)</f>
        <v>43</v>
      </c>
      <c r="CP43">
        <f>SUMIF(DeadRaw!$B:$B,$B43,DeadRaw!CR:CR)</f>
        <v>44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18</v>
      </c>
      <c r="BZ44">
        <f>SUMIF(DeadRaw!$B:$B,$B44,DeadRaw!CB:CB)</f>
        <v>19</v>
      </c>
      <c r="CA44">
        <f>SUMIF(DeadRaw!$B:$B,$B44,DeadRaw!CC:CC)</f>
        <v>19</v>
      </c>
      <c r="CB44">
        <f>SUMIF(DeadRaw!$B:$B,$B44,DeadRaw!CD:CD)</f>
        <v>19</v>
      </c>
      <c r="CC44">
        <f>SUMIF(DeadRaw!$B:$B,$B44,DeadRaw!CE:CE)</f>
        <v>19</v>
      </c>
      <c r="CD44">
        <f>SUMIF(DeadRaw!$B:$B,$B44,DeadRaw!CF:CF)</f>
        <v>20</v>
      </c>
      <c r="CE44">
        <f>SUMIF(DeadRaw!$B:$B,$B44,DeadRaw!CG:CG)</f>
        <v>20</v>
      </c>
      <c r="CF44">
        <f>SUMIF(DeadRaw!$B:$B,$B44,DeadRaw!CH:CH)</f>
        <v>20</v>
      </c>
      <c r="CG44">
        <f>SUMIF(DeadRaw!$B:$B,$B44,DeadRaw!CI:CI)</f>
        <v>20</v>
      </c>
      <c r="CH44">
        <f>SUMIF(DeadRaw!$B:$B,$B44,DeadRaw!CJ:CJ)</f>
        <v>21</v>
      </c>
      <c r="CI44">
        <f>SUMIF(DeadRaw!$B:$B,$B44,DeadRaw!CK:CK)</f>
        <v>21</v>
      </c>
      <c r="CJ44">
        <f>SUMIF(DeadRaw!$B:$B,$B44,DeadRaw!CL:CL)</f>
        <v>21</v>
      </c>
      <c r="CK44">
        <f>SUMIF(DeadRaw!$B:$B,$B44,DeadRaw!CM:CM)</f>
        <v>21</v>
      </c>
      <c r="CL44">
        <f>SUMIF(DeadRaw!$B:$B,$B44,DeadRaw!CN:CN)</f>
        <v>21</v>
      </c>
      <c r="CM44">
        <f>SUMIF(DeadRaw!$B:$B,$B44,DeadRaw!CO:CO)</f>
        <v>21</v>
      </c>
      <c r="CN44">
        <f>SUMIF(DeadRaw!$B:$B,$B44,DeadRaw!CP:CP)</f>
        <v>21</v>
      </c>
      <c r="CO44">
        <f>SUMIF(DeadRaw!$B:$B,$B44,DeadRaw!CQ:CQ)</f>
        <v>21</v>
      </c>
      <c r="CP44">
        <f>SUMIF(DeadRaw!$B:$B,$B44,DeadRaw!CR:CR)</f>
        <v>22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23</v>
      </c>
      <c r="BZ45">
        <f>SUMIF(DeadRaw!$B:$B,$B45,DeadRaw!CB:CB)</f>
        <v>26</v>
      </c>
      <c r="CA45">
        <f>SUMIF(DeadRaw!$B:$B,$B45,DeadRaw!CC:CC)</f>
        <v>27</v>
      </c>
      <c r="CB45">
        <f>SUMIF(DeadRaw!$B:$B,$B45,DeadRaw!CD:CD)</f>
        <v>30</v>
      </c>
      <c r="CC45">
        <f>SUMIF(DeadRaw!$B:$B,$B45,DeadRaw!CE:CE)</f>
        <v>32</v>
      </c>
      <c r="CD45">
        <f>SUMIF(DeadRaw!$B:$B,$B45,DeadRaw!CF:CF)</f>
        <v>33</v>
      </c>
      <c r="CE45">
        <f>SUMIF(DeadRaw!$B:$B,$B45,DeadRaw!CG:CG)</f>
        <v>35</v>
      </c>
      <c r="CF45">
        <f>SUMIF(DeadRaw!$B:$B,$B45,DeadRaw!CH:CH)</f>
        <v>38</v>
      </c>
      <c r="CG45">
        <f>SUMIF(DeadRaw!$B:$B,$B45,DeadRaw!CI:CI)</f>
        <v>40</v>
      </c>
      <c r="CH45">
        <f>SUMIF(DeadRaw!$B:$B,$B45,DeadRaw!CJ:CJ)</f>
        <v>41</v>
      </c>
      <c r="CI45">
        <f>SUMIF(DeadRaw!$B:$B,$B45,DeadRaw!CK:CK)</f>
        <v>43</v>
      </c>
      <c r="CJ45">
        <f>SUMIF(DeadRaw!$B:$B,$B45,DeadRaw!CL:CL)</f>
        <v>46</v>
      </c>
      <c r="CK45">
        <f>SUMIF(DeadRaw!$B:$B,$B45,DeadRaw!CM:CM)</f>
        <v>47</v>
      </c>
      <c r="CL45">
        <f>SUMIF(DeadRaw!$B:$B,$B45,DeadRaw!CN:CN)</f>
        <v>47</v>
      </c>
      <c r="CM45">
        <f>SUMIF(DeadRaw!$B:$B,$B45,DeadRaw!CO:CO)</f>
        <v>47</v>
      </c>
      <c r="CN45">
        <f>SUMIF(DeadRaw!$B:$B,$B45,DeadRaw!CP:CP)</f>
        <v>47</v>
      </c>
      <c r="CO45">
        <f>SUMIF(DeadRaw!$B:$B,$B45,DeadRaw!CQ:CQ)</f>
        <v>48</v>
      </c>
      <c r="CP45">
        <f>SUMIF(DeadRaw!$B:$B,$B45,DeadRaw!CR:CR)</f>
        <v>49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198</v>
      </c>
      <c r="BZ46">
        <f>SUMIF(DeadRaw!$B:$B,$B46,DeadRaw!CB:CB)</f>
        <v>209</v>
      </c>
      <c r="CA46">
        <f>SUMIF(DeadRaw!$B:$B,$B46,DeadRaw!CC:CC)</f>
        <v>221</v>
      </c>
      <c r="CB46">
        <f>SUMIF(DeadRaw!$B:$B,$B46,DeadRaw!CD:CD)</f>
        <v>240</v>
      </c>
      <c r="CC46">
        <f>SUMIF(DeadRaw!$B:$B,$B46,DeadRaw!CE:CE)</f>
        <v>280</v>
      </c>
      <c r="CD46">
        <f>SUMIF(DeadRaw!$B:$B,$B46,DeadRaw!CF:CF)</f>
        <v>306</v>
      </c>
      <c r="CE46">
        <f>SUMIF(DeadRaw!$B:$B,$B46,DeadRaw!CG:CG)</f>
        <v>327</v>
      </c>
      <c r="CF46">
        <f>SUMIF(DeadRaw!$B:$B,$B46,DeadRaw!CH:CH)</f>
        <v>373</v>
      </c>
      <c r="CG46">
        <f>SUMIF(DeadRaw!$B:$B,$B46,DeadRaw!CI:CI)</f>
        <v>399</v>
      </c>
      <c r="CH46">
        <f>SUMIF(DeadRaw!$B:$B,$B46,DeadRaw!CJ:CJ)</f>
        <v>459</v>
      </c>
      <c r="CI46">
        <f>SUMIF(DeadRaw!$B:$B,$B46,DeadRaw!CK:CK)</f>
        <v>469</v>
      </c>
      <c r="CJ46">
        <f>SUMIF(DeadRaw!$B:$B,$B46,DeadRaw!CL:CL)</f>
        <v>496</v>
      </c>
      <c r="CK46">
        <f>SUMIF(DeadRaw!$B:$B,$B46,DeadRaw!CM:CM)</f>
        <v>520</v>
      </c>
      <c r="CL46">
        <f>SUMIF(DeadRaw!$B:$B,$B46,DeadRaw!CN:CN)</f>
        <v>535</v>
      </c>
      <c r="CM46">
        <f>SUMIF(DeadRaw!$B:$B,$B46,DeadRaw!CO:CO)</f>
        <v>582</v>
      </c>
      <c r="CN46">
        <f>SUMIF(DeadRaw!$B:$B,$B46,DeadRaw!CP:CP)</f>
        <v>590</v>
      </c>
      <c r="CO46">
        <f>SUMIF(DeadRaw!$B:$B,$B46,DeadRaw!CQ:CQ)</f>
        <v>616</v>
      </c>
      <c r="CP46">
        <f>SUMIF(DeadRaw!$B:$B,$B46,DeadRaw!CR:CR)</f>
        <v>635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94</v>
      </c>
      <c r="BZ47">
        <f>SUMIF(DeadRaw!$B:$B,$B47,DeadRaw!CB:CB)</f>
        <v>107</v>
      </c>
      <c r="CA47">
        <f>SUMIF(DeadRaw!$B:$B,$B47,DeadRaw!CC:CC)</f>
        <v>129</v>
      </c>
      <c r="CB47">
        <f>SUMIF(DeadRaw!$B:$B,$B47,DeadRaw!CD:CD)</f>
        <v>159</v>
      </c>
      <c r="CC47">
        <f>SUMIF(DeadRaw!$B:$B,$B47,DeadRaw!CE:CE)</f>
        <v>174</v>
      </c>
      <c r="CD47">
        <f>SUMIF(DeadRaw!$B:$B,$B47,DeadRaw!CF:CF)</f>
        <v>181</v>
      </c>
      <c r="CE47">
        <f>SUMIF(DeadRaw!$B:$B,$B47,DeadRaw!CG:CG)</f>
        <v>208</v>
      </c>
      <c r="CF47">
        <f>SUMIF(DeadRaw!$B:$B,$B47,DeadRaw!CH:CH)</f>
        <v>232</v>
      </c>
      <c r="CG47">
        <f>SUMIF(DeadRaw!$B:$B,$B47,DeadRaw!CI:CI)</f>
        <v>245</v>
      </c>
      <c r="CH47">
        <f>SUMIF(DeadRaw!$B:$B,$B47,DeadRaw!CJ:CJ)</f>
        <v>263</v>
      </c>
      <c r="CI47">
        <f>SUMIF(DeadRaw!$B:$B,$B47,DeadRaw!CK:CK)</f>
        <v>286</v>
      </c>
      <c r="CJ47">
        <f>SUMIF(DeadRaw!$B:$B,$B47,DeadRaw!CL:CL)</f>
        <v>314</v>
      </c>
      <c r="CK47">
        <f>SUMIF(DeadRaw!$B:$B,$B47,DeadRaw!CM:CM)</f>
        <v>332</v>
      </c>
      <c r="CL47">
        <f>SUMIF(DeadRaw!$B:$B,$B47,DeadRaw!CN:CN)</f>
        <v>347</v>
      </c>
      <c r="CM47">
        <f>SUMIF(DeadRaw!$B:$B,$B47,DeadRaw!CO:CO)</f>
        <v>360</v>
      </c>
      <c r="CN47">
        <f>SUMIF(DeadRaw!$B:$B,$B47,DeadRaw!CP:CP)</f>
        <v>380</v>
      </c>
      <c r="CO47">
        <f>SUMIF(DeadRaw!$B:$B,$B47,DeadRaw!CQ:CQ)</f>
        <v>401</v>
      </c>
      <c r="CP47">
        <f>SUMIF(DeadRaw!$B:$B,$B47,DeadRaw!CR:CR)</f>
        <v>426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152</v>
      </c>
      <c r="BZ48">
        <f>SUMIF(DeadRaw!$B:$B,$B48,DeadRaw!CB:CB)</f>
        <v>163</v>
      </c>
      <c r="CA48">
        <f>SUMIF(DeadRaw!$B:$B,$B48,DeadRaw!CC:CC)</f>
        <v>177</v>
      </c>
      <c r="CB48">
        <f>SUMIF(DeadRaw!$B:$B,$B48,DeadRaw!CD:CD)</f>
        <v>182</v>
      </c>
      <c r="CC48">
        <f>SUMIF(DeadRaw!$B:$B,$B48,DeadRaw!CE:CE)</f>
        <v>203</v>
      </c>
      <c r="CD48">
        <f>SUMIF(DeadRaw!$B:$B,$B48,DeadRaw!CF:CF)</f>
        <v>221</v>
      </c>
      <c r="CE48">
        <f>SUMIF(DeadRaw!$B:$B,$B48,DeadRaw!CG:CG)</f>
        <v>247</v>
      </c>
      <c r="CF48">
        <f>SUMIF(DeadRaw!$B:$B,$B48,DeadRaw!CH:CH)</f>
        <v>297</v>
      </c>
      <c r="CG48">
        <f>SUMIF(DeadRaw!$B:$B,$B48,DeadRaw!CI:CI)</f>
        <v>315</v>
      </c>
      <c r="CH48">
        <f>SUMIF(DeadRaw!$B:$B,$B48,DeadRaw!CJ:CJ)</f>
        <v>335</v>
      </c>
      <c r="CI48">
        <f>SUMIF(DeadRaw!$B:$B,$B48,DeadRaw!CK:CK)</f>
        <v>349</v>
      </c>
      <c r="CJ48">
        <f>SUMIF(DeadRaw!$B:$B,$B48,DeadRaw!CL:CL)</f>
        <v>362</v>
      </c>
      <c r="CK48">
        <f>SUMIF(DeadRaw!$B:$B,$B48,DeadRaw!CM:CM)</f>
        <v>387</v>
      </c>
      <c r="CL48">
        <f>SUMIF(DeadRaw!$B:$B,$B48,DeadRaw!CN:CN)</f>
        <v>397</v>
      </c>
      <c r="CM48">
        <f>SUMIF(DeadRaw!$B:$B,$B48,DeadRaw!CO:CO)</f>
        <v>409</v>
      </c>
      <c r="CN48">
        <f>SUMIF(DeadRaw!$B:$B,$B48,DeadRaw!CP:CP)</f>
        <v>428</v>
      </c>
      <c r="CO48">
        <f>SUMIF(DeadRaw!$B:$B,$B48,DeadRaw!CQ:CQ)</f>
        <v>437</v>
      </c>
      <c r="CP48">
        <f>SUMIF(DeadRaw!$B:$B,$B48,DeadRaw!CR:CR)</f>
        <v>446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5</v>
      </c>
      <c r="BZ49">
        <f>SUMIF(DeadRaw!$B:$B,$B49,DeadRaw!CB:CB)</f>
        <v>5</v>
      </c>
      <c r="CA49">
        <f>SUMIF(DeadRaw!$B:$B,$B49,DeadRaw!CC:CC)</f>
        <v>5</v>
      </c>
      <c r="CB49">
        <f>SUMIF(DeadRaw!$B:$B,$B49,DeadRaw!CD:CD)</f>
        <v>5</v>
      </c>
      <c r="CC49">
        <f>SUMIF(DeadRaw!$B:$B,$B49,DeadRaw!CE:CE)</f>
        <v>5</v>
      </c>
      <c r="CD49">
        <f>SUMIF(DeadRaw!$B:$B,$B49,DeadRaw!CF:CF)</f>
        <v>6</v>
      </c>
      <c r="CE49">
        <f>SUMIF(DeadRaw!$B:$B,$B49,DeadRaw!CG:CG)</f>
        <v>6</v>
      </c>
      <c r="CF49">
        <f>SUMIF(DeadRaw!$B:$B,$B49,DeadRaw!CH:CH)</f>
        <v>6</v>
      </c>
      <c r="CG49">
        <f>SUMIF(DeadRaw!$B:$B,$B49,DeadRaw!CI:CI)</f>
        <v>6</v>
      </c>
      <c r="CH49">
        <f>SUMIF(DeadRaw!$B:$B,$B49,DeadRaw!CJ:CJ)</f>
        <v>6</v>
      </c>
      <c r="CI49">
        <f>SUMIF(DeadRaw!$B:$B,$B49,DeadRaw!CK:CK)</f>
        <v>6</v>
      </c>
      <c r="CJ49">
        <f>SUMIF(DeadRaw!$B:$B,$B49,DeadRaw!CL:CL)</f>
        <v>6</v>
      </c>
      <c r="CK49">
        <f>SUMIF(DeadRaw!$B:$B,$B49,DeadRaw!CM:CM)</f>
        <v>6</v>
      </c>
      <c r="CL49">
        <f>SUMIF(DeadRaw!$B:$B,$B49,DeadRaw!CN:CN)</f>
        <v>6</v>
      </c>
      <c r="CM49">
        <f>SUMIF(DeadRaw!$B:$B,$B49,DeadRaw!CO:CO)</f>
        <v>6</v>
      </c>
      <c r="CN49">
        <f>SUMIF(DeadRaw!$B:$B,$B49,DeadRaw!CP:CP)</f>
        <v>6</v>
      </c>
      <c r="CO49">
        <f>SUMIF(DeadRaw!$B:$B,$B49,DeadRaw!CQ:CQ)</f>
        <v>6</v>
      </c>
      <c r="CP49">
        <f>SUMIF(DeadRaw!$B:$B,$B49,DeadRaw!CR:CR)</f>
        <v>6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45</v>
      </c>
      <c r="BZ51">
        <f>SUMIF(DeadRaw!$B:$B,$B51,DeadRaw!CB:CB)</f>
        <v>47</v>
      </c>
      <c r="CA51">
        <f>SUMIF(DeadRaw!$B:$B,$B51,DeadRaw!CC:CC)</f>
        <v>58</v>
      </c>
      <c r="CB51">
        <f>SUMIF(DeadRaw!$B:$B,$B51,DeadRaw!CD:CD)</f>
        <v>63</v>
      </c>
      <c r="CC51">
        <f>SUMIF(DeadRaw!$B:$B,$B51,DeadRaw!CE:CE)</f>
        <v>76</v>
      </c>
      <c r="CD51">
        <f>SUMIF(DeadRaw!$B:$B,$B51,DeadRaw!CF:CF)</f>
        <v>94</v>
      </c>
      <c r="CE51">
        <f>SUMIF(DeadRaw!$B:$B,$B51,DeadRaw!CG:CG)</f>
        <v>106</v>
      </c>
      <c r="CF51">
        <f>SUMIF(DeadRaw!$B:$B,$B51,DeadRaw!CH:CH)</f>
        <v>130</v>
      </c>
      <c r="CG51">
        <f>SUMIF(DeadRaw!$B:$B,$B51,DeadRaw!CI:CI)</f>
        <v>148</v>
      </c>
      <c r="CH51">
        <f>SUMIF(DeadRaw!$B:$B,$B51,DeadRaw!CJ:CJ)</f>
        <v>170</v>
      </c>
      <c r="CI51">
        <f>SUMIF(DeadRaw!$B:$B,$B51,DeadRaw!CK:CK)</f>
        <v>198</v>
      </c>
      <c r="CJ51">
        <f>SUMIF(DeadRaw!$B:$B,$B51,DeadRaw!CL:CL)</f>
        <v>232</v>
      </c>
      <c r="CK51">
        <f>SUMIF(DeadRaw!$B:$B,$B51,DeadRaw!CM:CM)</f>
        <v>273</v>
      </c>
      <c r="CL51">
        <f>SUMIF(DeadRaw!$B:$B,$B51,DeadRaw!CN:CN)</f>
        <v>313</v>
      </c>
      <c r="CM51">
        <f>SUMIF(DeadRaw!$B:$B,$B51,DeadRaw!CO:CO)</f>
        <v>361</v>
      </c>
      <c r="CN51">
        <f>SUMIF(DeadRaw!$B:$B,$B51,DeadRaw!CP:CP)</f>
        <v>405</v>
      </c>
      <c r="CO51">
        <f>SUMIF(DeadRaw!$B:$B,$B51,DeadRaw!CQ:CQ)</f>
        <v>456</v>
      </c>
      <c r="CP51">
        <f>SUMIF(DeadRaw!$B:$B,$B51,DeadRaw!CR:CR)</f>
        <v>513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34</v>
      </c>
      <c r="BZ52">
        <f>SUMIF(DeadRaw!$B:$B,$B52,DeadRaw!CB:CB)</f>
        <v>37</v>
      </c>
      <c r="CA52">
        <f>SUMIF(DeadRaw!$B:$B,$B52,DeadRaw!CC:CC)</f>
        <v>43</v>
      </c>
      <c r="CB52">
        <f>SUMIF(DeadRaw!$B:$B,$B52,DeadRaw!CD:CD)</f>
        <v>48</v>
      </c>
      <c r="CC52">
        <f>SUMIF(DeadRaw!$B:$B,$B52,DeadRaw!CE:CE)</f>
        <v>57</v>
      </c>
      <c r="CD52">
        <f>SUMIF(DeadRaw!$B:$B,$B52,DeadRaw!CF:CF)</f>
        <v>65</v>
      </c>
      <c r="CE52">
        <f>SUMIF(DeadRaw!$B:$B,$B52,DeadRaw!CG:CG)</f>
        <v>73</v>
      </c>
      <c r="CF52">
        <f>SUMIF(DeadRaw!$B:$B,$B52,DeadRaw!CH:CH)</f>
        <v>80</v>
      </c>
      <c r="CG52">
        <f>SUMIF(DeadRaw!$B:$B,$B52,DeadRaw!CI:CI)</f>
        <v>82</v>
      </c>
      <c r="CH52">
        <f>SUMIF(DeadRaw!$B:$B,$B52,DeadRaw!CJ:CJ)</f>
        <v>92</v>
      </c>
      <c r="CI52">
        <f>SUMIF(DeadRaw!$B:$B,$B52,DeadRaw!CK:CK)</f>
        <v>94</v>
      </c>
      <c r="CJ52">
        <f>SUMIF(DeadRaw!$B:$B,$B52,DeadRaw!CL:CL)</f>
        <v>105</v>
      </c>
      <c r="CK52">
        <f>SUMIF(DeadRaw!$B:$B,$B52,DeadRaw!CM:CM)</f>
        <v>116</v>
      </c>
      <c r="CL52">
        <f>SUMIF(DeadRaw!$B:$B,$B52,DeadRaw!CN:CN)</f>
        <v>126</v>
      </c>
      <c r="CM52">
        <f>SUMIF(DeadRaw!$B:$B,$B52,DeadRaw!CO:CO)</f>
        <v>133</v>
      </c>
      <c r="CN52">
        <f>SUMIF(DeadRaw!$B:$B,$B52,DeadRaw!CP:CP)</f>
        <v>139</v>
      </c>
      <c r="CO52">
        <f>SUMIF(DeadRaw!$B:$B,$B52,DeadRaw!CQ:CQ)</f>
        <v>147</v>
      </c>
      <c r="CP52">
        <f>SUMIF(DeadRaw!$B:$B,$B52,DeadRaw!CR:CR)</f>
        <v>160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1</v>
      </c>
      <c r="BZ53">
        <f>SUMIF(DeadRaw!$B:$B,$B53,DeadRaw!CB:CB)</f>
        <v>1</v>
      </c>
      <c r="CA53">
        <f>SUMIF(DeadRaw!$B:$B,$B53,DeadRaw!CC:CC)</f>
        <v>1</v>
      </c>
      <c r="CB53">
        <f>SUMIF(DeadRaw!$B:$B,$B53,DeadRaw!CD:CD)</f>
        <v>1</v>
      </c>
      <c r="CC53">
        <f>SUMIF(DeadRaw!$B:$B,$B53,DeadRaw!CE:CE)</f>
        <v>1</v>
      </c>
      <c r="CD53">
        <f>SUMIF(DeadRaw!$B:$B,$B53,DeadRaw!CF:CF)</f>
        <v>1</v>
      </c>
      <c r="CE53">
        <f>SUMIF(DeadRaw!$B:$B,$B53,DeadRaw!CG:CG)</f>
        <v>1</v>
      </c>
      <c r="CF53">
        <f>SUMIF(DeadRaw!$B:$B,$B53,DeadRaw!CH:CH)</f>
        <v>1</v>
      </c>
      <c r="CG53">
        <f>SUMIF(DeadRaw!$B:$B,$B53,DeadRaw!CI:CI)</f>
        <v>1</v>
      </c>
      <c r="CH53">
        <f>SUMIF(DeadRaw!$B:$B,$B53,DeadRaw!CJ:CJ)</f>
        <v>1</v>
      </c>
      <c r="CI53">
        <f>SUMIF(DeadRaw!$B:$B,$B53,DeadRaw!CK:CK)</f>
        <v>1</v>
      </c>
      <c r="CJ53">
        <f>SUMIF(DeadRaw!$B:$B,$B53,DeadRaw!CL:CL)</f>
        <v>1</v>
      </c>
      <c r="CK53">
        <f>SUMIF(DeadRaw!$B:$B,$B53,DeadRaw!CM:CM)</f>
        <v>1</v>
      </c>
      <c r="CL53">
        <f>SUMIF(DeadRaw!$B:$B,$B53,DeadRaw!CN:CN)</f>
        <v>1</v>
      </c>
      <c r="CM53">
        <f>SUMIF(DeadRaw!$B:$B,$B53,DeadRaw!CO:CO)</f>
        <v>1</v>
      </c>
      <c r="CN53">
        <f>SUMIF(DeadRaw!$B:$B,$B53,DeadRaw!CP:CP)</f>
        <v>1</v>
      </c>
      <c r="CO53">
        <f>SUMIF(DeadRaw!$B:$B,$B53,DeadRaw!CQ:CQ)</f>
        <v>1</v>
      </c>
      <c r="CP53">
        <f>SUMIF(DeadRaw!$B:$B,$B53,DeadRaw!CR:CR)</f>
        <v>1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51</v>
      </c>
      <c r="BZ54">
        <f>SUMIF(DeadRaw!$B:$B,$B54,DeadRaw!CB:CB)</f>
        <v>58</v>
      </c>
      <c r="CA54">
        <f>SUMIF(DeadRaw!$B:$B,$B54,DeadRaw!CC:CC)</f>
        <v>61</v>
      </c>
      <c r="CB54">
        <f>SUMIF(DeadRaw!$B:$B,$B54,DeadRaw!CD:CD)</f>
        <v>65</v>
      </c>
      <c r="CC54">
        <f>SUMIF(DeadRaw!$B:$B,$B54,DeadRaw!CE:CE)</f>
        <v>66</v>
      </c>
      <c r="CD54">
        <f>SUMIF(DeadRaw!$B:$B,$B54,DeadRaw!CF:CF)</f>
        <v>71</v>
      </c>
      <c r="CE54">
        <f>SUMIF(DeadRaw!$B:$B,$B54,DeadRaw!CG:CG)</f>
        <v>74</v>
      </c>
      <c r="CF54">
        <f>SUMIF(DeadRaw!$B:$B,$B54,DeadRaw!CH:CH)</f>
        <v>80</v>
      </c>
      <c r="CG54">
        <f>SUMIF(DeadRaw!$B:$B,$B54,DeadRaw!CI:CI)</f>
        <v>85</v>
      </c>
      <c r="CH54">
        <f>SUMIF(DeadRaw!$B:$B,$B54,DeadRaw!CJ:CJ)</f>
        <v>94</v>
      </c>
      <c r="CI54">
        <f>SUMIF(DeadRaw!$B:$B,$B54,DeadRaw!CK:CK)</f>
        <v>99</v>
      </c>
      <c r="CJ54">
        <f>SUMIF(DeadRaw!$B:$B,$B54,DeadRaw!CL:CL)</f>
        <v>103</v>
      </c>
      <c r="CK54">
        <f>SUMIF(DeadRaw!$B:$B,$B54,DeadRaw!CM:CM)</f>
        <v>110</v>
      </c>
      <c r="CL54">
        <f>SUMIF(DeadRaw!$B:$B,$B54,DeadRaw!CN:CN)</f>
        <v>117</v>
      </c>
      <c r="CM54">
        <f>SUMIF(DeadRaw!$B:$B,$B54,DeadRaw!CO:CO)</f>
        <v>122</v>
      </c>
      <c r="CN54">
        <f>SUMIF(DeadRaw!$B:$B,$B54,DeadRaw!CP:CP)</f>
        <v>125</v>
      </c>
      <c r="CO54">
        <f>SUMIF(DeadRaw!$B:$B,$B54,DeadRaw!CQ:CQ)</f>
        <v>125</v>
      </c>
      <c r="CP54">
        <f>SUMIF(DeadRaw!$B:$B,$B54,DeadRaw!CR:CR)</f>
        <v>125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36</v>
      </c>
      <c r="BZ55">
        <f>SUMIF(DeadRaw!$B:$B,$B55,DeadRaw!CB:CB)</f>
        <v>41</v>
      </c>
      <c r="CA55">
        <f>SUMIF(DeadRaw!$B:$B,$B55,DeadRaw!CC:CC)</f>
        <v>44</v>
      </c>
      <c r="CB55">
        <f>SUMIF(DeadRaw!$B:$B,$B55,DeadRaw!CD:CD)</f>
        <v>46</v>
      </c>
      <c r="CC55">
        <f>SUMIF(DeadRaw!$B:$B,$B55,DeadRaw!CE:CE)</f>
        <v>52</v>
      </c>
      <c r="CD55">
        <f>SUMIF(DeadRaw!$B:$B,$B55,DeadRaw!CF:CF)</f>
        <v>54</v>
      </c>
      <c r="CE55">
        <f>SUMIF(DeadRaw!$B:$B,$B55,DeadRaw!CG:CG)</f>
        <v>62</v>
      </c>
      <c r="CF55">
        <f>SUMIF(DeadRaw!$B:$B,$B55,DeadRaw!CH:CH)</f>
        <v>66</v>
      </c>
      <c r="CG55">
        <f>SUMIF(DeadRaw!$B:$B,$B55,DeadRaw!CI:CI)</f>
        <v>69</v>
      </c>
      <c r="CH55">
        <f>SUMIF(DeadRaw!$B:$B,$B55,DeadRaw!CJ:CJ)</f>
        <v>67</v>
      </c>
      <c r="CI55">
        <f>SUMIF(DeadRaw!$B:$B,$B55,DeadRaw!CK:CK)</f>
        <v>69</v>
      </c>
      <c r="CJ55">
        <f>SUMIF(DeadRaw!$B:$B,$B55,DeadRaw!CL:CL)</f>
        <v>69</v>
      </c>
      <c r="CK55">
        <f>SUMIF(DeadRaw!$B:$B,$B55,DeadRaw!CM:CM)</f>
        <v>72</v>
      </c>
      <c r="CL55">
        <f>SUMIF(DeadRaw!$B:$B,$B55,DeadRaw!CN:CN)</f>
        <v>72</v>
      </c>
      <c r="CM55">
        <f>SUMIF(DeadRaw!$B:$B,$B55,DeadRaw!CO:CO)</f>
        <v>73</v>
      </c>
      <c r="CN55">
        <f>SUMIF(DeadRaw!$B:$B,$B55,DeadRaw!CP:CP)</f>
        <v>75</v>
      </c>
      <c r="CO55">
        <f>SUMIF(DeadRaw!$B:$B,$B55,DeadRaw!CQ:CQ)</f>
        <v>78</v>
      </c>
      <c r="CP55">
        <f>SUMIF(DeadRaw!$B:$B,$B55,DeadRaw!CR:CR)</f>
        <v>80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20</v>
      </c>
      <c r="BZ56">
        <f>SUMIF(DeadRaw!$B:$B,$B56,DeadRaw!CB:CB)</f>
        <v>21</v>
      </c>
      <c r="CA56">
        <f>SUMIF(DeadRaw!$B:$B,$B56,DeadRaw!CC:CC)</f>
        <v>22</v>
      </c>
      <c r="CB56">
        <f>SUMIF(DeadRaw!$B:$B,$B56,DeadRaw!CD:CD)</f>
        <v>22</v>
      </c>
      <c r="CC56">
        <f>SUMIF(DeadRaw!$B:$B,$B56,DeadRaw!CE:CE)</f>
        <v>23</v>
      </c>
      <c r="CD56">
        <f>SUMIF(DeadRaw!$B:$B,$B56,DeadRaw!CF:CF)</f>
        <v>23</v>
      </c>
      <c r="CE56">
        <f>SUMIF(DeadRaw!$B:$B,$B56,DeadRaw!CG:CG)</f>
        <v>23</v>
      </c>
      <c r="CF56">
        <f>SUMIF(DeadRaw!$B:$B,$B56,DeadRaw!CH:CH)</f>
        <v>23</v>
      </c>
      <c r="CG56">
        <f>SUMIF(DeadRaw!$B:$B,$B56,DeadRaw!CI:CI)</f>
        <v>23</v>
      </c>
      <c r="CH56">
        <f>SUMIF(DeadRaw!$B:$B,$B56,DeadRaw!CJ:CJ)</f>
        <v>24</v>
      </c>
      <c r="CI56">
        <f>SUMIF(DeadRaw!$B:$B,$B56,DeadRaw!CK:CK)</f>
        <v>25</v>
      </c>
      <c r="CJ56">
        <f>SUMIF(DeadRaw!$B:$B,$B56,DeadRaw!CL:CL)</f>
        <v>26</v>
      </c>
      <c r="CK56">
        <f>SUMIF(DeadRaw!$B:$B,$B56,DeadRaw!CM:CM)</f>
        <v>26</v>
      </c>
      <c r="CL56">
        <f>SUMIF(DeadRaw!$B:$B,$B56,DeadRaw!CN:CN)</f>
        <v>26</v>
      </c>
      <c r="CM56">
        <f>SUMIF(DeadRaw!$B:$B,$B56,DeadRaw!CO:CO)</f>
        <v>26</v>
      </c>
      <c r="CN56">
        <f>SUMIF(DeadRaw!$B:$B,$B56,DeadRaw!CP:CP)</f>
        <v>26</v>
      </c>
      <c r="CO56">
        <f>SUMIF(DeadRaw!$B:$B,$B56,DeadRaw!CQ:CQ)</f>
        <v>26</v>
      </c>
      <c r="CP56">
        <f>SUMIF(DeadRaw!$B:$B,$B56,DeadRaw!CR:CR)</f>
        <v>27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15</v>
      </c>
      <c r="BZ57">
        <f>SUMIF(DeadRaw!$B:$B,$B57,DeadRaw!CB:CB)</f>
        <v>16</v>
      </c>
      <c r="CA57">
        <f>SUMIF(DeadRaw!$B:$B,$B57,DeadRaw!CC:CC)</f>
        <v>18</v>
      </c>
      <c r="CB57">
        <f>SUMIF(DeadRaw!$B:$B,$B57,DeadRaw!CD:CD)</f>
        <v>19</v>
      </c>
      <c r="CC57">
        <f>SUMIF(DeadRaw!$B:$B,$B57,DeadRaw!CE:CE)</f>
        <v>20</v>
      </c>
      <c r="CD57">
        <f>SUMIF(DeadRaw!$B:$B,$B57,DeadRaw!CF:CF)</f>
        <v>21</v>
      </c>
      <c r="CE57">
        <f>SUMIF(DeadRaw!$B:$B,$B57,DeadRaw!CG:CG)</f>
        <v>21</v>
      </c>
      <c r="CF57">
        <f>SUMIF(DeadRaw!$B:$B,$B57,DeadRaw!CH:CH)</f>
        <v>23</v>
      </c>
      <c r="CG57">
        <f>SUMIF(DeadRaw!$B:$B,$B57,DeadRaw!CI:CI)</f>
        <v>25</v>
      </c>
      <c r="CH57">
        <f>SUMIF(DeadRaw!$B:$B,$B57,DeadRaw!CJ:CJ)</f>
        <v>31</v>
      </c>
      <c r="CI57">
        <f>SUMIF(DeadRaw!$B:$B,$B57,DeadRaw!CK:CK)</f>
        <v>33</v>
      </c>
      <c r="CJ57">
        <f>SUMIF(DeadRaw!$B:$B,$B57,DeadRaw!CL:CL)</f>
        <v>35</v>
      </c>
      <c r="CK57">
        <f>SUMIF(DeadRaw!$B:$B,$B57,DeadRaw!CM:CM)</f>
        <v>36</v>
      </c>
      <c r="CL57">
        <f>SUMIF(DeadRaw!$B:$B,$B57,DeadRaw!CN:CN)</f>
        <v>39</v>
      </c>
      <c r="CM57">
        <f>SUMIF(DeadRaw!$B:$B,$B57,DeadRaw!CO:CO)</f>
        <v>47</v>
      </c>
      <c r="CN57">
        <f>SUMIF(DeadRaw!$B:$B,$B57,DeadRaw!CP:CP)</f>
        <v>47</v>
      </c>
      <c r="CO57">
        <f>SUMIF(DeadRaw!$B:$B,$B57,DeadRaw!CQ:CQ)</f>
        <v>48</v>
      </c>
      <c r="CP57">
        <f>SUMIF(DeadRaw!$B:$B,$B57,DeadRaw!CR:CR)</f>
        <v>48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1</v>
      </c>
      <c r="BZ58">
        <f>SUMIF(DeadRaw!$B:$B,$B58,DeadRaw!CB:CB)</f>
        <v>2</v>
      </c>
      <c r="CA58">
        <f>SUMIF(DeadRaw!$B:$B,$B58,DeadRaw!CC:CC)</f>
        <v>2</v>
      </c>
      <c r="CB58">
        <f>SUMIF(DeadRaw!$B:$B,$B58,DeadRaw!CD:CD)</f>
        <v>2</v>
      </c>
      <c r="CC58">
        <f>SUMIF(DeadRaw!$B:$B,$B58,DeadRaw!CE:CE)</f>
        <v>2</v>
      </c>
      <c r="CD58">
        <f>SUMIF(DeadRaw!$B:$B,$B58,DeadRaw!CF:CF)</f>
        <v>2</v>
      </c>
      <c r="CE58">
        <f>SUMIF(DeadRaw!$B:$B,$B58,DeadRaw!CG:CG)</f>
        <v>2</v>
      </c>
      <c r="CF58">
        <f>SUMIF(DeadRaw!$B:$B,$B58,DeadRaw!CH:CH)</f>
        <v>2</v>
      </c>
      <c r="CG58">
        <f>SUMIF(DeadRaw!$B:$B,$B58,DeadRaw!CI:CI)</f>
        <v>2</v>
      </c>
      <c r="CH58">
        <f>SUMIF(DeadRaw!$B:$B,$B58,DeadRaw!CJ:CJ)</f>
        <v>2</v>
      </c>
      <c r="CI58">
        <f>SUMIF(DeadRaw!$B:$B,$B58,DeadRaw!CK:CK)</f>
        <v>6</v>
      </c>
      <c r="CJ58">
        <f>SUMIF(DeadRaw!$B:$B,$B58,DeadRaw!CL:CL)</f>
        <v>8</v>
      </c>
      <c r="CK58">
        <f>SUMIF(DeadRaw!$B:$B,$B58,DeadRaw!CM:CM)</f>
        <v>9</v>
      </c>
      <c r="CL58">
        <f>SUMIF(DeadRaw!$B:$B,$B58,DeadRaw!CN:CN)</f>
        <v>11</v>
      </c>
      <c r="CM58">
        <f>SUMIF(DeadRaw!$B:$B,$B58,DeadRaw!CO:CO)</f>
        <v>12</v>
      </c>
      <c r="CN58">
        <f>SUMIF(DeadRaw!$B:$B,$B58,DeadRaw!CP:CP)</f>
        <v>13</v>
      </c>
      <c r="CO58">
        <f>SUMIF(DeadRaw!$B:$B,$B58,DeadRaw!CQ:CQ)</f>
        <v>14</v>
      </c>
      <c r="CP58">
        <f>SUMIF(DeadRaw!$B:$B,$B58,DeadRaw!CR:CR)</f>
        <v>14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44</v>
      </c>
      <c r="BZ59">
        <f>SUMIF(DeadRaw!$B:$B,$B59,DeadRaw!CB:CB)</f>
        <v>48</v>
      </c>
      <c r="CA59">
        <f>SUMIF(DeadRaw!$B:$B,$B59,DeadRaw!CC:CC)</f>
        <v>56</v>
      </c>
      <c r="CB59">
        <f>SUMIF(DeadRaw!$B:$B,$B59,DeadRaw!CD:CD)</f>
        <v>63</v>
      </c>
      <c r="CC59">
        <f>SUMIF(DeadRaw!$B:$B,$B59,DeadRaw!CE:CE)</f>
        <v>72</v>
      </c>
      <c r="CD59">
        <f>SUMIF(DeadRaw!$B:$B,$B59,DeadRaw!CF:CF)</f>
        <v>82</v>
      </c>
      <c r="CE59">
        <f>SUMIF(DeadRaw!$B:$B,$B59,DeadRaw!CG:CG)</f>
        <v>83</v>
      </c>
      <c r="CF59">
        <f>SUMIF(DeadRaw!$B:$B,$B59,DeadRaw!CH:CH)</f>
        <v>90</v>
      </c>
      <c r="CG59">
        <f>SUMIF(DeadRaw!$B:$B,$B59,DeadRaw!CI:CI)</f>
        <v>97</v>
      </c>
      <c r="CH59">
        <f>SUMIF(DeadRaw!$B:$B,$B59,DeadRaw!CJ:CJ)</f>
        <v>102</v>
      </c>
      <c r="CI59">
        <f>SUMIF(DeadRaw!$B:$B,$B59,DeadRaw!CK:CK)</f>
        <v>111</v>
      </c>
      <c r="CJ59">
        <f>SUMIF(DeadRaw!$B:$B,$B59,DeadRaw!CL:CL)</f>
        <v>115</v>
      </c>
      <c r="CK59">
        <f>SUMIF(DeadRaw!$B:$B,$B59,DeadRaw!CM:CM)</f>
        <v>123</v>
      </c>
      <c r="CL59">
        <f>SUMIF(DeadRaw!$B:$B,$B59,DeadRaw!CN:CN)</f>
        <v>129</v>
      </c>
      <c r="CM59">
        <f>SUMIF(DeadRaw!$B:$B,$B59,DeadRaw!CO:CO)</f>
        <v>132</v>
      </c>
      <c r="CN59">
        <f>SUMIF(DeadRaw!$B:$B,$B59,DeadRaw!CP:CP)</f>
        <v>136</v>
      </c>
      <c r="CO59">
        <f>SUMIF(DeadRaw!$B:$B,$B59,DeadRaw!CQ:CQ)</f>
        <v>147</v>
      </c>
      <c r="CP59">
        <f>SUMIF(DeadRaw!$B:$B,$B59,DeadRaw!CR:CR)</f>
        <v>152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47</v>
      </c>
      <c r="BZ60">
        <f>SUMIF(DeadRaw!$B:$B,$B60,DeadRaw!CB:CB)</f>
        <v>53</v>
      </c>
      <c r="CA60">
        <f>SUMIF(DeadRaw!$B:$B,$B60,DeadRaw!CC:CC)</f>
        <v>57</v>
      </c>
      <c r="CB60">
        <f>SUMIF(DeadRaw!$B:$B,$B60,DeadRaw!CD:CD)</f>
        <v>61</v>
      </c>
      <c r="CC60">
        <f>SUMIF(DeadRaw!$B:$B,$B60,DeadRaw!CE:CE)</f>
        <v>65</v>
      </c>
      <c r="CD60">
        <f>SUMIF(DeadRaw!$B:$B,$B60,DeadRaw!CF:CF)</f>
        <v>66</v>
      </c>
      <c r="CE60">
        <f>SUMIF(DeadRaw!$B:$B,$B60,DeadRaw!CG:CG)</f>
        <v>86</v>
      </c>
      <c r="CF60">
        <f>SUMIF(DeadRaw!$B:$B,$B60,DeadRaw!CH:CH)</f>
        <v>91</v>
      </c>
      <c r="CG60">
        <f>SUMIF(DeadRaw!$B:$B,$B60,DeadRaw!CI:CI)</f>
        <v>93</v>
      </c>
      <c r="CH60">
        <f>SUMIF(DeadRaw!$B:$B,$B60,DeadRaw!CJ:CJ)</f>
        <v>96</v>
      </c>
      <c r="CI60">
        <f>SUMIF(DeadRaw!$B:$B,$B60,DeadRaw!CK:CK)</f>
        <v>111</v>
      </c>
      <c r="CJ60">
        <f>SUMIF(DeadRaw!$B:$B,$B60,DeadRaw!CL:CL)</f>
        <v>128</v>
      </c>
      <c r="CK60">
        <f>SUMIF(DeadRaw!$B:$B,$B60,DeadRaw!CM:CM)</f>
        <v>135</v>
      </c>
      <c r="CL60">
        <f>SUMIF(DeadRaw!$B:$B,$B60,DeadRaw!CN:CN)</f>
        <v>143</v>
      </c>
      <c r="CM60">
        <f>SUMIF(DeadRaw!$B:$B,$B60,DeadRaw!CO:CO)</f>
        <v>168</v>
      </c>
      <c r="CN60">
        <f>SUMIF(DeadRaw!$B:$B,$B60,DeadRaw!CP:CP)</f>
        <v>176</v>
      </c>
      <c r="CO60">
        <f>SUMIF(DeadRaw!$B:$B,$B60,DeadRaw!CQ:CQ)</f>
        <v>201</v>
      </c>
      <c r="CP60">
        <f>SUMIF(DeadRaw!$B:$B,$B60,DeadRaw!CR:CR)</f>
        <v>212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83</v>
      </c>
      <c r="BZ61">
        <f>SUMIF(DeadRaw!$B:$B,$B61,DeadRaw!CB:CB)</f>
        <v>92</v>
      </c>
      <c r="CA61">
        <f>SUMIF(DeadRaw!$B:$B,$B61,DeadRaw!CC:CC)</f>
        <v>107</v>
      </c>
      <c r="CB61">
        <f>SUMIF(DeadRaw!$B:$B,$B61,DeadRaw!CD:CD)</f>
        <v>121</v>
      </c>
      <c r="CC61">
        <f>SUMIF(DeadRaw!$B:$B,$B61,DeadRaw!CE:CE)</f>
        <v>138</v>
      </c>
      <c r="CD61">
        <f>SUMIF(DeadRaw!$B:$B,$B61,DeadRaw!CF:CF)</f>
        <v>169</v>
      </c>
      <c r="CE61">
        <f>SUMIF(DeadRaw!$B:$B,$B61,DeadRaw!CG:CG)</f>
        <v>181</v>
      </c>
      <c r="CF61">
        <f>SUMIF(DeadRaw!$B:$B,$B61,DeadRaw!CH:CH)</f>
        <v>193</v>
      </c>
      <c r="CG61">
        <f>SUMIF(DeadRaw!$B:$B,$B61,DeadRaw!CI:CI)</f>
        <v>216</v>
      </c>
      <c r="CH61">
        <f>SUMIF(DeadRaw!$B:$B,$B61,DeadRaw!CJ:CJ)</f>
        <v>230</v>
      </c>
      <c r="CI61">
        <f>SUMIF(DeadRaw!$B:$B,$B61,DeadRaw!CK:CK)</f>
        <v>254</v>
      </c>
      <c r="CJ61">
        <f>SUMIF(DeadRaw!$B:$B,$B61,DeadRaw!CL:CL)</f>
        <v>274</v>
      </c>
      <c r="CK61">
        <f>SUMIF(DeadRaw!$B:$B,$B61,DeadRaw!CM:CM)</f>
        <v>300</v>
      </c>
      <c r="CL61">
        <f>SUMIF(DeadRaw!$B:$B,$B61,DeadRaw!CN:CN)</f>
        <v>348</v>
      </c>
      <c r="CM61">
        <f>SUMIF(DeadRaw!$B:$B,$B61,DeadRaw!CO:CO)</f>
        <v>400</v>
      </c>
      <c r="CN61">
        <f>SUMIF(DeadRaw!$B:$B,$B61,DeadRaw!CP:CP)</f>
        <v>445</v>
      </c>
      <c r="CO61">
        <f>SUMIF(DeadRaw!$B:$B,$B61,DeadRaw!CQ:CQ)</f>
        <v>484</v>
      </c>
      <c r="CP61">
        <f>SUMIF(DeadRaw!$B:$B,$B61,DeadRaw!CR:CR)</f>
        <v>530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8</v>
      </c>
      <c r="BZ62">
        <f>SUMIF(DeadRaw!$B:$B,$B62,DeadRaw!CB:CB)</f>
        <v>13</v>
      </c>
      <c r="CA62">
        <f>SUMIF(DeadRaw!$B:$B,$B62,DeadRaw!CC:CC)</f>
        <v>13</v>
      </c>
      <c r="CB62">
        <f>SUMIF(DeadRaw!$B:$B,$B62,DeadRaw!CD:CD)</f>
        <v>13</v>
      </c>
      <c r="CC62">
        <f>SUMIF(DeadRaw!$B:$B,$B62,DeadRaw!CE:CE)</f>
        <v>16</v>
      </c>
      <c r="CD62">
        <f>SUMIF(DeadRaw!$B:$B,$B62,DeadRaw!CF:CF)</f>
        <v>19</v>
      </c>
      <c r="CE62">
        <f>SUMIF(DeadRaw!$B:$B,$B62,DeadRaw!CG:CG)</f>
        <v>23</v>
      </c>
      <c r="CF62">
        <f>SUMIF(DeadRaw!$B:$B,$B62,DeadRaw!CH:CH)</f>
        <v>26</v>
      </c>
      <c r="CG62">
        <f>SUMIF(DeadRaw!$B:$B,$B62,DeadRaw!CI:CI)</f>
        <v>29</v>
      </c>
      <c r="CH62">
        <f>SUMIF(DeadRaw!$B:$B,$B62,DeadRaw!CJ:CJ)</f>
        <v>33</v>
      </c>
      <c r="CI62">
        <f>SUMIF(DeadRaw!$B:$B,$B62,DeadRaw!CK:CK)</f>
        <v>36</v>
      </c>
      <c r="CJ62">
        <f>SUMIF(DeadRaw!$B:$B,$B62,DeadRaw!CL:CL)</f>
        <v>40</v>
      </c>
      <c r="CK62">
        <f>SUMIF(DeadRaw!$B:$B,$B62,DeadRaw!CM:CM)</f>
        <v>42</v>
      </c>
      <c r="CL62">
        <f>SUMIF(DeadRaw!$B:$B,$B62,DeadRaw!CN:CN)</f>
        <v>45</v>
      </c>
      <c r="CM62">
        <f>SUMIF(DeadRaw!$B:$B,$B62,DeadRaw!CO:CO)</f>
        <v>47</v>
      </c>
      <c r="CN62">
        <f>SUMIF(DeadRaw!$B:$B,$B62,DeadRaw!CP:CP)</f>
        <v>51</v>
      </c>
      <c r="CO62">
        <f>SUMIF(DeadRaw!$B:$B,$B62,DeadRaw!CQ:CQ)</f>
        <v>55</v>
      </c>
      <c r="CP62">
        <f>SUMIF(DeadRaw!$B:$B,$B62,DeadRaw!CR:CR)</f>
        <v>58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46</v>
      </c>
      <c r="BZ63">
        <f>SUMIF(DeadRaw!$B:$B,$B63,DeadRaw!CB:CB)</f>
        <v>54</v>
      </c>
      <c r="CA63">
        <f>SUMIF(DeadRaw!$B:$B,$B63,DeadRaw!CC:CC)</f>
        <v>55</v>
      </c>
      <c r="CB63">
        <f>SUMIF(DeadRaw!$B:$B,$B63,DeadRaw!CD:CD)</f>
        <v>59</v>
      </c>
      <c r="CC63">
        <f>SUMIF(DeadRaw!$B:$B,$B63,DeadRaw!CE:CE)</f>
        <v>63</v>
      </c>
      <c r="CD63">
        <f>SUMIF(DeadRaw!$B:$B,$B63,DeadRaw!CF:CF)</f>
        <v>66</v>
      </c>
      <c r="CE63">
        <f>SUMIF(DeadRaw!$B:$B,$B63,DeadRaw!CG:CG)</f>
        <v>74</v>
      </c>
      <c r="CF63">
        <f>SUMIF(DeadRaw!$B:$B,$B63,DeadRaw!CH:CH)</f>
        <v>79</v>
      </c>
      <c r="CG63">
        <f>SUMIF(DeadRaw!$B:$B,$B63,DeadRaw!CI:CI)</f>
        <v>87</v>
      </c>
      <c r="CH63">
        <f>SUMIF(DeadRaw!$B:$B,$B63,DeadRaw!CJ:CJ)</f>
        <v>94</v>
      </c>
      <c r="CI63">
        <f>SUMIF(DeadRaw!$B:$B,$B63,DeadRaw!CK:CK)</f>
        <v>95</v>
      </c>
      <c r="CJ63">
        <f>SUMIF(DeadRaw!$B:$B,$B63,DeadRaw!CL:CL)</f>
        <v>103</v>
      </c>
      <c r="CK63">
        <f>SUMIF(DeadRaw!$B:$B,$B63,DeadRaw!CM:CM)</f>
        <v>109</v>
      </c>
      <c r="CL63">
        <f>SUMIF(DeadRaw!$B:$B,$B63,DeadRaw!CN:CN)</f>
        <v>116</v>
      </c>
      <c r="CM63">
        <f>SUMIF(DeadRaw!$B:$B,$B63,DeadRaw!CO:CO)</f>
        <v>120</v>
      </c>
      <c r="CN63">
        <f>SUMIF(DeadRaw!$B:$B,$B63,DeadRaw!CP:CP)</f>
        <v>126</v>
      </c>
      <c r="CO63">
        <f>SUMIF(DeadRaw!$B:$B,$B63,DeadRaw!CQ:CQ)</f>
        <v>136</v>
      </c>
      <c r="CP63">
        <f>SUMIF(DeadRaw!$B:$B,$B63,DeadRaw!CR:CR)</f>
        <v>141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152</v>
      </c>
      <c r="BZ64">
        <f>SUMIF(DeadRaw!$B:$B,$B64,DeadRaw!CB:CB)</f>
        <v>173</v>
      </c>
      <c r="CA64">
        <f>SUMIF(DeadRaw!$B:$B,$B64,DeadRaw!CC:CC)</f>
        <v>193</v>
      </c>
      <c r="CB64">
        <f>SUMIF(DeadRaw!$B:$B,$B64,DeadRaw!CD:CD)</f>
        <v>205</v>
      </c>
      <c r="CC64">
        <f>SUMIF(DeadRaw!$B:$B,$B64,DeadRaw!CE:CE)</f>
        <v>235</v>
      </c>
      <c r="CD64">
        <f>SUMIF(DeadRaw!$B:$B,$B64,DeadRaw!CF:CF)</f>
        <v>256</v>
      </c>
      <c r="CE64">
        <f>SUMIF(DeadRaw!$B:$B,$B64,DeadRaw!CG:CG)</f>
        <v>275</v>
      </c>
      <c r="CF64">
        <f>SUMIF(DeadRaw!$B:$B,$B64,DeadRaw!CH:CH)</f>
        <v>293</v>
      </c>
      <c r="CG64">
        <f>SUMIF(DeadRaw!$B:$B,$B64,DeadRaw!CI:CI)</f>
        <v>313</v>
      </c>
      <c r="CH64">
        <f>SUMIF(DeadRaw!$B:$B,$B64,DeadRaw!CJ:CJ)</f>
        <v>326</v>
      </c>
      <c r="CI64">
        <f>SUMIF(DeadRaw!$B:$B,$B64,DeadRaw!CK:CK)</f>
        <v>336</v>
      </c>
      <c r="CJ64">
        <f>SUMIF(DeadRaw!$B:$B,$B64,DeadRaw!CL:CL)</f>
        <v>348</v>
      </c>
      <c r="CK64">
        <f>SUMIF(DeadRaw!$B:$B,$B64,DeadRaw!CM:CM)</f>
        <v>364</v>
      </c>
      <c r="CL64">
        <f>SUMIF(DeadRaw!$B:$B,$B64,DeadRaw!CN:CN)</f>
        <v>367</v>
      </c>
      <c r="CM64">
        <f>SUMIF(DeadRaw!$B:$B,$B64,DeadRaw!CO:CO)</f>
        <v>375</v>
      </c>
      <c r="CN64">
        <f>SUMIF(DeadRaw!$B:$B,$B64,DeadRaw!CP:CP)</f>
        <v>384</v>
      </c>
      <c r="CO64">
        <f>SUMIF(DeadRaw!$B:$B,$B64,DeadRaw!CQ:CQ)</f>
        <v>392</v>
      </c>
      <c r="CP64">
        <f>SUMIF(DeadRaw!$B:$B,$B64,DeadRaw!CR:CR)</f>
        <v>402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2</v>
      </c>
      <c r="BZ65">
        <f>SUMIF(DeadRaw!$B:$B,$B65,DeadRaw!CB:CB)</f>
        <v>2</v>
      </c>
      <c r="CA65">
        <f>SUMIF(DeadRaw!$B:$B,$B65,DeadRaw!CC:CC)</f>
        <v>3</v>
      </c>
      <c r="CB65">
        <f>SUMIF(DeadRaw!$B:$B,$B65,DeadRaw!CD:CD)</f>
        <v>3</v>
      </c>
      <c r="CC65">
        <f>SUMIF(DeadRaw!$B:$B,$B65,DeadRaw!CE:CE)</f>
        <v>3</v>
      </c>
      <c r="CD65">
        <f>SUMIF(DeadRaw!$B:$B,$B65,DeadRaw!CF:CF)</f>
        <v>3</v>
      </c>
      <c r="CE65">
        <f>SUMIF(DeadRaw!$B:$B,$B65,DeadRaw!CG:CG)</f>
        <v>3</v>
      </c>
      <c r="CF65">
        <f>SUMIF(DeadRaw!$B:$B,$B65,DeadRaw!CH:CH)</f>
        <v>3</v>
      </c>
      <c r="CG65">
        <f>SUMIF(DeadRaw!$B:$B,$B65,DeadRaw!CI:CI)</f>
        <v>3</v>
      </c>
      <c r="CH65">
        <f>SUMIF(DeadRaw!$B:$B,$B65,DeadRaw!CJ:CJ)</f>
        <v>3</v>
      </c>
      <c r="CI65">
        <f>SUMIF(DeadRaw!$B:$B,$B65,DeadRaw!CK:CK)</f>
        <v>3</v>
      </c>
      <c r="CJ65">
        <f>SUMIF(DeadRaw!$B:$B,$B65,DeadRaw!CL:CL)</f>
        <v>3</v>
      </c>
      <c r="CK65">
        <f>SUMIF(DeadRaw!$B:$B,$B65,DeadRaw!CM:CM)</f>
        <v>3</v>
      </c>
      <c r="CL65">
        <f>SUMIF(DeadRaw!$B:$B,$B65,DeadRaw!CN:CN)</f>
        <v>4</v>
      </c>
      <c r="CM65">
        <f>SUMIF(DeadRaw!$B:$B,$B65,DeadRaw!CO:CO)</f>
        <v>4</v>
      </c>
      <c r="CN65">
        <f>SUMIF(DeadRaw!$B:$B,$B65,DeadRaw!CP:CP)</f>
        <v>4</v>
      </c>
      <c r="CO65">
        <f>SUMIF(DeadRaw!$B:$B,$B65,DeadRaw!CQ:CQ)</f>
        <v>4</v>
      </c>
      <c r="CP65">
        <f>SUMIF(DeadRaw!$B:$B,$B65,DeadRaw!CR:CR)</f>
        <v>5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11</v>
      </c>
      <c r="BZ66">
        <f>SUMIF(DeadRaw!$B:$B,$B66,DeadRaw!CB:CB)</f>
        <v>12</v>
      </c>
      <c r="CA66">
        <f>SUMIF(DeadRaw!$B:$B,$B66,DeadRaw!CC:CC)</f>
        <v>13</v>
      </c>
      <c r="CB66">
        <f>SUMIF(DeadRaw!$B:$B,$B66,DeadRaw!CD:CD)</f>
        <v>18</v>
      </c>
      <c r="CC66">
        <f>SUMIF(DeadRaw!$B:$B,$B66,DeadRaw!CE:CE)</f>
        <v>18</v>
      </c>
      <c r="CD66">
        <f>SUMIF(DeadRaw!$B:$B,$B66,DeadRaw!CF:CF)</f>
        <v>24</v>
      </c>
      <c r="CE66">
        <f>SUMIF(DeadRaw!$B:$B,$B66,DeadRaw!CG:CG)</f>
        <v>25</v>
      </c>
      <c r="CF66">
        <f>SUMIF(DeadRaw!$B:$B,$B66,DeadRaw!CH:CH)</f>
        <v>25</v>
      </c>
      <c r="CG66">
        <f>SUMIF(DeadRaw!$B:$B,$B66,DeadRaw!CI:CI)</f>
        <v>27</v>
      </c>
      <c r="CH66">
        <f>SUMIF(DeadRaw!$B:$B,$B66,DeadRaw!CJ:CJ)</f>
        <v>27</v>
      </c>
      <c r="CI66">
        <f>SUMIF(DeadRaw!$B:$B,$B66,DeadRaw!CK:CK)</f>
        <v>34</v>
      </c>
      <c r="CJ66">
        <f>SUMIF(DeadRaw!$B:$B,$B66,DeadRaw!CL:CL)</f>
        <v>48</v>
      </c>
      <c r="CK66">
        <f>SUMIF(DeadRaw!$B:$B,$B66,DeadRaw!CM:CM)</f>
        <v>50</v>
      </c>
      <c r="CL66">
        <f>SUMIF(DeadRaw!$B:$B,$B66,DeadRaw!CN:CN)</f>
        <v>52</v>
      </c>
      <c r="CM66">
        <f>SUMIF(DeadRaw!$B:$B,$B66,DeadRaw!CO:CO)</f>
        <v>54</v>
      </c>
      <c r="CN66">
        <f>SUMIF(DeadRaw!$B:$B,$B66,DeadRaw!CP:CP)</f>
        <v>58</v>
      </c>
      <c r="CO66">
        <f>SUMIF(DeadRaw!$B:$B,$B66,DeadRaw!CQ:CQ)</f>
        <v>58</v>
      </c>
      <c r="CP66">
        <f>SUMIF(DeadRaw!$B:$B,$B66,DeadRaw!CR:CR)</f>
        <v>65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20</v>
      </c>
      <c r="BZ67">
        <f>SUMIF(DeadRaw!$B:$B,$B67,DeadRaw!CB:CB)</f>
        <v>22</v>
      </c>
      <c r="CA67">
        <f>SUMIF(DeadRaw!$B:$B,$B67,DeadRaw!CC:CC)</f>
        <v>23</v>
      </c>
      <c r="CB67">
        <f>SUMIF(DeadRaw!$B:$B,$B67,DeadRaw!CD:CD)</f>
        <v>24</v>
      </c>
      <c r="CC67">
        <f>SUMIF(DeadRaw!$B:$B,$B67,DeadRaw!CE:CE)</f>
        <v>24</v>
      </c>
      <c r="CD67">
        <f>SUMIF(DeadRaw!$B:$B,$B67,DeadRaw!CF:CF)</f>
        <v>25</v>
      </c>
      <c r="CE67">
        <f>SUMIF(DeadRaw!$B:$B,$B67,DeadRaw!CG:CG)</f>
        <v>28</v>
      </c>
      <c r="CF67">
        <f>SUMIF(DeadRaw!$B:$B,$B67,DeadRaw!CH:CH)</f>
        <v>29</v>
      </c>
      <c r="CG67">
        <f>SUMIF(DeadRaw!$B:$B,$B67,DeadRaw!CI:CI)</f>
        <v>32</v>
      </c>
      <c r="CH67">
        <f>SUMIF(DeadRaw!$B:$B,$B67,DeadRaw!CJ:CJ)</f>
        <v>35</v>
      </c>
      <c r="CI67">
        <f>SUMIF(DeadRaw!$B:$B,$B67,DeadRaw!CK:CK)</f>
        <v>36</v>
      </c>
      <c r="CJ67">
        <f>SUMIF(DeadRaw!$B:$B,$B67,DeadRaw!CL:CL)</f>
        <v>38</v>
      </c>
      <c r="CK67">
        <f>SUMIF(DeadRaw!$B:$B,$B67,DeadRaw!CM:CM)</f>
        <v>41</v>
      </c>
      <c r="CL67">
        <f>SUMIF(DeadRaw!$B:$B,$B67,DeadRaw!CN:CN)</f>
        <v>41</v>
      </c>
      <c r="CM67">
        <f>SUMIF(DeadRaw!$B:$B,$B67,DeadRaw!CO:CO)</f>
        <v>42</v>
      </c>
      <c r="CN67">
        <f>SUMIF(DeadRaw!$B:$B,$B67,DeadRaw!CP:CP)</f>
        <v>43</v>
      </c>
      <c r="CO67">
        <f>SUMIF(DeadRaw!$B:$B,$B67,DeadRaw!CQ:CQ)</f>
        <v>45</v>
      </c>
      <c r="CP67">
        <f>SUMIF(DeadRaw!$B:$B,$B67,DeadRaw!CR:CR)</f>
        <v>49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2</v>
      </c>
      <c r="BZ68">
        <f>SUMIF(DeadRaw!$B:$B,$B68,DeadRaw!CB:CB)</f>
        <v>2</v>
      </c>
      <c r="CA68">
        <f>SUMIF(DeadRaw!$B:$B,$B68,DeadRaw!CC:CC)</f>
        <v>2</v>
      </c>
      <c r="CB68">
        <f>SUMIF(DeadRaw!$B:$B,$B68,DeadRaw!CD:CD)</f>
        <v>3</v>
      </c>
      <c r="CC68">
        <f>SUMIF(DeadRaw!$B:$B,$B68,DeadRaw!CE:CE)</f>
        <v>3</v>
      </c>
      <c r="CD68">
        <f>SUMIF(DeadRaw!$B:$B,$B68,DeadRaw!CF:CF)</f>
        <v>3</v>
      </c>
      <c r="CE68">
        <f>SUMIF(DeadRaw!$B:$B,$B68,DeadRaw!CG:CG)</f>
        <v>3</v>
      </c>
      <c r="CF68">
        <f>SUMIF(DeadRaw!$B:$B,$B68,DeadRaw!CH:CH)</f>
        <v>3</v>
      </c>
      <c r="CG68">
        <f>SUMIF(DeadRaw!$B:$B,$B68,DeadRaw!CI:CI)</f>
        <v>3</v>
      </c>
      <c r="CH68">
        <f>SUMIF(DeadRaw!$B:$B,$B68,DeadRaw!CJ:CJ)</f>
        <v>3</v>
      </c>
      <c r="CI68">
        <f>SUMIF(DeadRaw!$B:$B,$B68,DeadRaw!CK:CK)</f>
        <v>4</v>
      </c>
      <c r="CJ68">
        <f>SUMIF(DeadRaw!$B:$B,$B68,DeadRaw!CL:CL)</f>
        <v>4</v>
      </c>
      <c r="CK68">
        <f>SUMIF(DeadRaw!$B:$B,$B68,DeadRaw!CM:CM)</f>
        <v>4</v>
      </c>
      <c r="CL68">
        <f>SUMIF(DeadRaw!$B:$B,$B68,DeadRaw!CN:CN)</f>
        <v>4</v>
      </c>
      <c r="CM68">
        <f>SUMIF(DeadRaw!$B:$B,$B68,DeadRaw!CO:CO)</f>
        <v>5</v>
      </c>
      <c r="CN68">
        <f>SUMIF(DeadRaw!$B:$B,$B68,DeadRaw!CP:CP)</f>
        <v>6</v>
      </c>
      <c r="CO68">
        <f>SUMIF(DeadRaw!$B:$B,$B68,DeadRaw!CQ:CQ)</f>
        <v>6</v>
      </c>
      <c r="CP68">
        <f>SUMIF(DeadRaw!$B:$B,$B68,DeadRaw!CR:CR)</f>
        <v>6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34</v>
      </c>
      <c r="BZ69">
        <f>SUMIF(DeadRaw!$B:$B,$B69,DeadRaw!CB:CB)</f>
        <v>38</v>
      </c>
      <c r="CA69">
        <f>SUMIF(DeadRaw!$B:$B,$B69,DeadRaw!CC:CC)</f>
        <v>47</v>
      </c>
      <c r="CB69">
        <f>SUMIF(DeadRaw!$B:$B,$B69,DeadRaw!CD:CD)</f>
        <v>58</v>
      </c>
      <c r="CC69">
        <f>SUMIF(DeadRaw!$B:$B,$B69,DeadRaw!CE:CE)</f>
        <v>66</v>
      </c>
      <c r="CD69">
        <f>SUMIF(DeadRaw!$B:$B,$B69,DeadRaw!CF:CF)</f>
        <v>77</v>
      </c>
      <c r="CE69">
        <f>SUMIF(DeadRaw!$B:$B,$B69,DeadRaw!CG:CG)</f>
        <v>85</v>
      </c>
      <c r="CF69">
        <f>SUMIF(DeadRaw!$B:$B,$B69,DeadRaw!CH:CH)</f>
        <v>99</v>
      </c>
      <c r="CG69">
        <f>SUMIF(DeadRaw!$B:$B,$B69,DeadRaw!CI:CI)</f>
        <v>109</v>
      </c>
      <c r="CH69">
        <f>SUMIF(DeadRaw!$B:$B,$B69,DeadRaw!CJ:CJ)</f>
        <v>122</v>
      </c>
      <c r="CI69">
        <f>SUMIF(DeadRaw!$B:$B,$B69,DeadRaw!CK:CK)</f>
        <v>134</v>
      </c>
      <c r="CJ69">
        <f>SUMIF(DeadRaw!$B:$B,$B69,DeadRaw!CL:CL)</f>
        <v>142</v>
      </c>
      <c r="CK69">
        <f>SUMIF(DeadRaw!$B:$B,$B69,DeadRaw!CM:CM)</f>
        <v>156</v>
      </c>
      <c r="CL69">
        <f>SUMIF(DeadRaw!$B:$B,$B69,DeadRaw!CN:CN)</f>
        <v>172</v>
      </c>
      <c r="CM69">
        <f>SUMIF(DeadRaw!$B:$B,$B69,DeadRaw!CO:CO)</f>
        <v>189</v>
      </c>
      <c r="CN69">
        <f>SUMIF(DeadRaw!$B:$B,$B69,DeadRaw!CP:CP)</f>
        <v>199</v>
      </c>
      <c r="CO69">
        <f>SUMIF(DeadRaw!$B:$B,$B69,DeadRaw!CQ:CQ)</f>
        <v>213</v>
      </c>
      <c r="CP69">
        <f>SUMIF(DeadRaw!$B:$B,$B69,DeadRaw!CR:CR)</f>
        <v>225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2</v>
      </c>
      <c r="BZ70">
        <f>SUMIF(DeadRaw!$B:$B,$B70,DeadRaw!CB:CB)</f>
        <v>2</v>
      </c>
      <c r="CA70">
        <f>SUMIF(DeadRaw!$B:$B,$B70,DeadRaw!CC:CC)</f>
        <v>2</v>
      </c>
      <c r="CB70">
        <f>SUMIF(DeadRaw!$B:$B,$B70,DeadRaw!CD:CD)</f>
        <v>2</v>
      </c>
      <c r="CC70">
        <f>SUMIF(DeadRaw!$B:$B,$B70,DeadRaw!CE:CE)</f>
        <v>3</v>
      </c>
      <c r="CD70">
        <f>SUMIF(DeadRaw!$B:$B,$B70,DeadRaw!CF:CF)</f>
        <v>3</v>
      </c>
      <c r="CE70">
        <f>SUMIF(DeadRaw!$B:$B,$B70,DeadRaw!CG:CG)</f>
        <v>3</v>
      </c>
      <c r="CF70">
        <f>SUMIF(DeadRaw!$B:$B,$B70,DeadRaw!CH:CH)</f>
        <v>4</v>
      </c>
      <c r="CG70">
        <f>SUMIF(DeadRaw!$B:$B,$B70,DeadRaw!CI:CI)</f>
        <v>4</v>
      </c>
      <c r="CH70">
        <f>SUMIF(DeadRaw!$B:$B,$B70,DeadRaw!CJ:CJ)</f>
        <v>4</v>
      </c>
      <c r="CI70">
        <f>SUMIF(DeadRaw!$B:$B,$B70,DeadRaw!CK:CK)</f>
        <v>4</v>
      </c>
      <c r="CJ70">
        <f>SUMIF(DeadRaw!$B:$B,$B70,DeadRaw!CL:CL)</f>
        <v>4</v>
      </c>
      <c r="CK70">
        <f>SUMIF(DeadRaw!$B:$B,$B70,DeadRaw!CM:CM)</f>
        <v>6</v>
      </c>
      <c r="CL70">
        <f>SUMIF(DeadRaw!$B:$B,$B70,DeadRaw!CN:CN)</f>
        <v>6</v>
      </c>
      <c r="CM70">
        <f>SUMIF(DeadRaw!$B:$B,$B70,DeadRaw!CO:CO)</f>
        <v>7</v>
      </c>
      <c r="CN70">
        <f>SUMIF(DeadRaw!$B:$B,$B70,DeadRaw!CP:CP)</f>
        <v>7</v>
      </c>
      <c r="CO70">
        <f>SUMIF(DeadRaw!$B:$B,$B70,DeadRaw!CQ:CQ)</f>
        <v>8</v>
      </c>
      <c r="CP70">
        <f>SUMIF(DeadRaw!$B:$B,$B70,DeadRaw!CR:CR)</f>
        <v>8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180</v>
      </c>
      <c r="BZ71">
        <f>SUMIF(DeadRaw!$B:$B,$B71,DeadRaw!CB:CB)</f>
        <v>191</v>
      </c>
      <c r="CA71">
        <f>SUMIF(DeadRaw!$B:$B,$B71,DeadRaw!CC:CC)</f>
        <v>191</v>
      </c>
      <c r="CB71">
        <f>SUMIF(DeadRaw!$B:$B,$B71,DeadRaw!CD:CD)</f>
        <v>242</v>
      </c>
      <c r="CC71">
        <f>SUMIF(DeadRaw!$B:$B,$B71,DeadRaw!CE:CE)</f>
        <v>272</v>
      </c>
      <c r="CD71">
        <f>SUMIF(DeadRaw!$B:$B,$B71,DeadRaw!CF:CF)</f>
        <v>297</v>
      </c>
      <c r="CE71">
        <f>SUMIF(DeadRaw!$B:$B,$B71,DeadRaw!CG:CG)</f>
        <v>315</v>
      </c>
      <c r="CF71">
        <f>SUMIF(DeadRaw!$B:$B,$B71,DeadRaw!CH:CH)</f>
        <v>333</v>
      </c>
      <c r="CG71">
        <f>SUMIF(DeadRaw!$B:$B,$B71,DeadRaw!CI:CI)</f>
        <v>355</v>
      </c>
      <c r="CH71">
        <f>SUMIF(DeadRaw!$B:$B,$B71,DeadRaw!CJ:CJ)</f>
        <v>369</v>
      </c>
      <c r="CI71">
        <f>SUMIF(DeadRaw!$B:$B,$B71,DeadRaw!CK:CK)</f>
        <v>388</v>
      </c>
      <c r="CJ71">
        <f>SUMIF(DeadRaw!$B:$B,$B71,DeadRaw!CL:CL)</f>
        <v>403</v>
      </c>
      <c r="CK71">
        <f>SUMIF(DeadRaw!$B:$B,$B71,DeadRaw!CM:CM)</f>
        <v>421</v>
      </c>
      <c r="CL71">
        <f>SUMIF(DeadRaw!$B:$B,$B71,DeadRaw!CN:CN)</f>
        <v>456</v>
      </c>
      <c r="CM71">
        <f>SUMIF(DeadRaw!$B:$B,$B71,DeadRaw!CO:CO)</f>
        <v>474</v>
      </c>
      <c r="CN71">
        <f>SUMIF(DeadRaw!$B:$B,$B71,DeadRaw!CP:CP)</f>
        <v>507</v>
      </c>
      <c r="CO71">
        <f>SUMIF(DeadRaw!$B:$B,$B71,DeadRaw!CQ:CQ)</f>
        <v>520</v>
      </c>
      <c r="CP71">
        <f>SUMIF(DeadRaw!$B:$B,$B71,DeadRaw!CR:CR)</f>
        <v>537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1</v>
      </c>
      <c r="BZ72">
        <f>SUMIF(DeadRaw!$B:$B,$B72,DeadRaw!CB:CB)</f>
        <v>1</v>
      </c>
      <c r="CA72">
        <f>SUMIF(DeadRaw!$B:$B,$B72,DeadRaw!CC:CC)</f>
        <v>2</v>
      </c>
      <c r="CB72">
        <f>SUMIF(DeadRaw!$B:$B,$B72,DeadRaw!CD:CD)</f>
        <v>2</v>
      </c>
      <c r="CC72">
        <f>SUMIF(DeadRaw!$B:$B,$B72,DeadRaw!CE:CE)</f>
        <v>3</v>
      </c>
      <c r="CD72">
        <f>SUMIF(DeadRaw!$B:$B,$B72,DeadRaw!CF:CF)</f>
        <v>3</v>
      </c>
      <c r="CE72">
        <f>SUMIF(DeadRaw!$B:$B,$B72,DeadRaw!CG:CG)</f>
        <v>3</v>
      </c>
      <c r="CF72">
        <f>SUMIF(DeadRaw!$B:$B,$B72,DeadRaw!CH:CH)</f>
        <v>5</v>
      </c>
      <c r="CG72">
        <f>SUMIF(DeadRaw!$B:$B,$B72,DeadRaw!CI:CI)</f>
        <v>5</v>
      </c>
      <c r="CH72">
        <f>SUMIF(DeadRaw!$B:$B,$B72,DeadRaw!CJ:CJ)</f>
        <v>5</v>
      </c>
      <c r="CI72">
        <f>SUMIF(DeadRaw!$B:$B,$B72,DeadRaw!CK:CK)</f>
        <v>5</v>
      </c>
      <c r="CJ72">
        <f>SUMIF(DeadRaw!$B:$B,$B72,DeadRaw!CL:CL)</f>
        <v>5</v>
      </c>
      <c r="CK72">
        <f>SUMIF(DeadRaw!$B:$B,$B72,DeadRaw!CM:CM)</f>
        <v>5</v>
      </c>
      <c r="CL72">
        <f>SUMIF(DeadRaw!$B:$B,$B72,DeadRaw!CN:CN)</f>
        <v>5</v>
      </c>
      <c r="CM72">
        <f>SUMIF(DeadRaw!$B:$B,$B72,DeadRaw!CO:CO)</f>
        <v>5</v>
      </c>
      <c r="CN72">
        <f>SUMIF(DeadRaw!$B:$B,$B72,DeadRaw!CP:CP)</f>
        <v>5</v>
      </c>
      <c r="CO72">
        <f>SUMIF(DeadRaw!$B:$B,$B72,DeadRaw!CQ:CQ)</f>
        <v>9</v>
      </c>
      <c r="CP72">
        <f>SUMIF(DeadRaw!$B:$B,$B72,DeadRaw!CR:CR)</f>
        <v>11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22</v>
      </c>
      <c r="BZ73">
        <f>SUMIF(DeadRaw!$B:$B,$B73,DeadRaw!CB:CB)</f>
        <v>22</v>
      </c>
      <c r="CA73">
        <f>SUMIF(DeadRaw!$B:$B,$B73,DeadRaw!CC:CC)</f>
        <v>23</v>
      </c>
      <c r="CB73">
        <f>SUMIF(DeadRaw!$B:$B,$B73,DeadRaw!CD:CD)</f>
        <v>24</v>
      </c>
      <c r="CC73">
        <f>SUMIF(DeadRaw!$B:$B,$B73,DeadRaw!CE:CE)</f>
        <v>25</v>
      </c>
      <c r="CD73">
        <f>SUMIF(DeadRaw!$B:$B,$B73,DeadRaw!CF:CF)</f>
        <v>25</v>
      </c>
      <c r="CE73">
        <f>SUMIF(DeadRaw!$B:$B,$B73,DeadRaw!CG:CG)</f>
        <v>28</v>
      </c>
      <c r="CF73">
        <f>SUMIF(DeadRaw!$B:$B,$B73,DeadRaw!CH:CH)</f>
        <v>31</v>
      </c>
      <c r="CG73">
        <f>SUMIF(DeadRaw!$B:$B,$B73,DeadRaw!CI:CI)</f>
        <v>34</v>
      </c>
      <c r="CH73">
        <f>SUMIF(DeadRaw!$B:$B,$B73,DeadRaw!CJ:CJ)</f>
        <v>34</v>
      </c>
      <c r="CI73">
        <f>SUMIF(DeadRaw!$B:$B,$B73,DeadRaw!CK:CK)</f>
        <v>35</v>
      </c>
      <c r="CJ73">
        <f>SUMIF(DeadRaw!$B:$B,$B73,DeadRaw!CL:CL)</f>
        <v>37</v>
      </c>
      <c r="CK73">
        <f>SUMIF(DeadRaw!$B:$B,$B73,DeadRaw!CM:CM)</f>
        <v>37</v>
      </c>
      <c r="CL73">
        <f>SUMIF(DeadRaw!$B:$B,$B73,DeadRaw!CN:CN)</f>
        <v>37</v>
      </c>
      <c r="CM73">
        <f>SUMIF(DeadRaw!$B:$B,$B73,DeadRaw!CO:CO)</f>
        <v>38</v>
      </c>
      <c r="CN73">
        <f>SUMIF(DeadRaw!$B:$B,$B73,DeadRaw!CP:CP)</f>
        <v>38</v>
      </c>
      <c r="CO73">
        <f>SUMIF(DeadRaw!$B:$B,$B73,DeadRaw!CQ:CQ)</f>
        <v>38</v>
      </c>
      <c r="CP73">
        <f>SUMIF(DeadRaw!$B:$B,$B73,DeadRaw!CR:CR)</f>
        <v>38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7</v>
      </c>
      <c r="BZ74">
        <f>SUMIF(DeadRaw!$B:$B,$B74,DeadRaw!CB:CB)</f>
        <v>7</v>
      </c>
      <c r="CA74">
        <f>SUMIF(DeadRaw!$B:$B,$B74,DeadRaw!CC:CC)</f>
        <v>8</v>
      </c>
      <c r="CB74">
        <f>SUMIF(DeadRaw!$B:$B,$B74,DeadRaw!CD:CD)</f>
        <v>8</v>
      </c>
      <c r="CC74">
        <f>SUMIF(DeadRaw!$B:$B,$B74,DeadRaw!CE:CE)</f>
        <v>9</v>
      </c>
      <c r="CD74">
        <f>SUMIF(DeadRaw!$B:$B,$B74,DeadRaw!CF:CF)</f>
        <v>10</v>
      </c>
      <c r="CE74">
        <f>SUMIF(DeadRaw!$B:$B,$B74,DeadRaw!CG:CG)</f>
        <v>11</v>
      </c>
      <c r="CF74">
        <f>SUMIF(DeadRaw!$B:$B,$B74,DeadRaw!CH:CH)</f>
        <v>11</v>
      </c>
      <c r="CG74">
        <f>SUMIF(DeadRaw!$B:$B,$B74,DeadRaw!CI:CI)</f>
        <v>12</v>
      </c>
      <c r="CH74">
        <f>SUMIF(DeadRaw!$B:$B,$B74,DeadRaw!CJ:CJ)</f>
        <v>13</v>
      </c>
      <c r="CI74">
        <f>SUMIF(DeadRaw!$B:$B,$B74,DeadRaw!CK:CK)</f>
        <v>13</v>
      </c>
      <c r="CJ74">
        <f>SUMIF(DeadRaw!$B:$B,$B74,DeadRaw!CL:CL)</f>
        <v>15</v>
      </c>
      <c r="CK74">
        <f>SUMIF(DeadRaw!$B:$B,$B74,DeadRaw!CM:CM)</f>
        <v>15</v>
      </c>
      <c r="CL74">
        <f>SUMIF(DeadRaw!$B:$B,$B74,DeadRaw!CN:CN)</f>
        <v>18</v>
      </c>
      <c r="CM74">
        <f>SUMIF(DeadRaw!$B:$B,$B74,DeadRaw!CO:CO)</f>
        <v>19</v>
      </c>
      <c r="CN74">
        <f>SUMIF(DeadRaw!$B:$B,$B74,DeadRaw!CP:CP)</f>
        <v>19</v>
      </c>
      <c r="CO74">
        <f>SUMIF(DeadRaw!$B:$B,$B74,DeadRaw!CQ:CQ)</f>
        <v>20</v>
      </c>
      <c r="CP74">
        <f>SUMIF(DeadRaw!$B:$B,$B74,DeadRaw!CR:CR)</f>
        <v>20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9</v>
      </c>
      <c r="BZ75">
        <f>SUMIF(DeadRaw!$B:$B,$B75,DeadRaw!CB:CB)</f>
        <v>9</v>
      </c>
      <c r="CA75">
        <f>SUMIF(DeadRaw!$B:$B,$B75,DeadRaw!CC:CC)</f>
        <v>9</v>
      </c>
      <c r="CB75">
        <f>SUMIF(DeadRaw!$B:$B,$B75,DeadRaw!CD:CD)</f>
        <v>9</v>
      </c>
      <c r="CC75">
        <f>SUMIF(DeadRaw!$B:$B,$B75,DeadRaw!CE:CE)</f>
        <v>10</v>
      </c>
      <c r="CD75">
        <f>SUMIF(DeadRaw!$B:$B,$B75,DeadRaw!CF:CF)</f>
        <v>10</v>
      </c>
      <c r="CE75">
        <f>SUMIF(DeadRaw!$B:$B,$B75,DeadRaw!CG:CG)</f>
        <v>10</v>
      </c>
      <c r="CF75">
        <f>SUMIF(DeadRaw!$B:$B,$B75,DeadRaw!CH:CH)</f>
        <v>11</v>
      </c>
      <c r="CG75">
        <f>SUMIF(DeadRaw!$B:$B,$B75,DeadRaw!CI:CI)</f>
        <v>12</v>
      </c>
      <c r="CH75">
        <f>SUMIF(DeadRaw!$B:$B,$B75,DeadRaw!CJ:CJ)</f>
        <v>12</v>
      </c>
      <c r="CI75">
        <f>SUMIF(DeadRaw!$B:$B,$B75,DeadRaw!CK:CK)</f>
        <v>12</v>
      </c>
      <c r="CJ75">
        <f>SUMIF(DeadRaw!$B:$B,$B75,DeadRaw!CL:CL)</f>
        <v>12</v>
      </c>
      <c r="CK75">
        <f>SUMIF(DeadRaw!$B:$B,$B75,DeadRaw!CM:CM)</f>
        <v>12</v>
      </c>
      <c r="CL75">
        <f>SUMIF(DeadRaw!$B:$B,$B75,DeadRaw!CN:CN)</f>
        <v>12</v>
      </c>
      <c r="CM75">
        <f>SUMIF(DeadRaw!$B:$B,$B75,DeadRaw!CO:CO)</f>
        <v>12</v>
      </c>
      <c r="CN75">
        <f>SUMIF(DeadRaw!$B:$B,$B75,DeadRaw!CP:CP)</f>
        <v>12</v>
      </c>
      <c r="CO75">
        <f>SUMIF(DeadRaw!$B:$B,$B75,DeadRaw!CQ:CQ)</f>
        <v>12</v>
      </c>
      <c r="CP75">
        <f>SUMIF(DeadRaw!$B:$B,$B75,DeadRaw!CR:CR)</f>
        <v>13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18</v>
      </c>
      <c r="BZ76">
        <f>SUMIF(DeadRaw!$B:$B,$B76,DeadRaw!CB:CB)</f>
        <v>23</v>
      </c>
      <c r="CA76">
        <f>SUMIF(DeadRaw!$B:$B,$B76,DeadRaw!CC:CC)</f>
        <v>26</v>
      </c>
      <c r="CB76">
        <f>SUMIF(DeadRaw!$B:$B,$B76,DeadRaw!CD:CD)</f>
        <v>29</v>
      </c>
      <c r="CC76">
        <f>SUMIF(DeadRaw!$B:$B,$B76,DeadRaw!CE:CE)</f>
        <v>30</v>
      </c>
      <c r="CD76">
        <f>SUMIF(DeadRaw!$B:$B,$B76,DeadRaw!CF:CF)</f>
        <v>32</v>
      </c>
      <c r="CE76">
        <f>SUMIF(DeadRaw!$B:$B,$B76,DeadRaw!CG:CG)</f>
        <v>34</v>
      </c>
      <c r="CF76">
        <f>SUMIF(DeadRaw!$B:$B,$B76,DeadRaw!CH:CH)</f>
        <v>34</v>
      </c>
      <c r="CG76">
        <f>SUMIF(DeadRaw!$B:$B,$B76,DeadRaw!CI:CI)</f>
        <v>38</v>
      </c>
      <c r="CH76">
        <f>SUMIF(DeadRaw!$B:$B,$B76,DeadRaw!CJ:CJ)</f>
        <v>44</v>
      </c>
      <c r="CI76">
        <f>SUMIF(DeadRaw!$B:$B,$B76,DeadRaw!CK:CK)</f>
        <v>45</v>
      </c>
      <c r="CJ76">
        <f>SUMIF(DeadRaw!$B:$B,$B76,DeadRaw!CL:CL)</f>
        <v>46</v>
      </c>
      <c r="CK76">
        <f>SUMIF(DeadRaw!$B:$B,$B76,DeadRaw!CM:CM)</f>
        <v>49</v>
      </c>
      <c r="CL76">
        <f>SUMIF(DeadRaw!$B:$B,$B76,DeadRaw!CN:CN)</f>
        <v>49</v>
      </c>
      <c r="CM76">
        <f>SUMIF(DeadRaw!$B:$B,$B76,DeadRaw!CO:CO)</f>
        <v>51</v>
      </c>
      <c r="CN76">
        <f>SUMIF(DeadRaw!$B:$B,$B76,DeadRaw!CP:CP)</f>
        <v>54</v>
      </c>
      <c r="CO76">
        <f>SUMIF(DeadRaw!$B:$B,$B76,DeadRaw!CQ:CQ)</f>
        <v>55</v>
      </c>
      <c r="CP76">
        <f>SUMIF(DeadRaw!$B:$B,$B76,DeadRaw!CR:CR)</f>
        <v>56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23</v>
      </c>
      <c r="BZ77">
        <f>SUMIF(DeadRaw!$B:$B,$B77,DeadRaw!CB:CB)</f>
        <v>29</v>
      </c>
      <c r="CA77">
        <f>SUMIF(DeadRaw!$B:$B,$B77,DeadRaw!CC:CC)</f>
        <v>33</v>
      </c>
      <c r="CB77">
        <f>SUMIF(DeadRaw!$B:$B,$B77,DeadRaw!CD:CD)</f>
        <v>34</v>
      </c>
      <c r="CC77">
        <f>SUMIF(DeadRaw!$B:$B,$B77,DeadRaw!CE:CE)</f>
        <v>35</v>
      </c>
      <c r="CD77">
        <f>SUMIF(DeadRaw!$B:$B,$B77,DeadRaw!CF:CF)</f>
        <v>36</v>
      </c>
      <c r="CE77">
        <f>SUMIF(DeadRaw!$B:$B,$B77,DeadRaw!CG:CG)</f>
        <v>37</v>
      </c>
      <c r="CF77">
        <f>SUMIF(DeadRaw!$B:$B,$B77,DeadRaw!CH:CH)</f>
        <v>39</v>
      </c>
      <c r="CG77">
        <f>SUMIF(DeadRaw!$B:$B,$B77,DeadRaw!CI:CI)</f>
        <v>39</v>
      </c>
      <c r="CH77">
        <f>SUMIF(DeadRaw!$B:$B,$B77,DeadRaw!CJ:CJ)</f>
        <v>40</v>
      </c>
      <c r="CI77">
        <f>SUMIF(DeadRaw!$B:$B,$B77,DeadRaw!CK:CK)</f>
        <v>41</v>
      </c>
      <c r="CJ77">
        <f>SUMIF(DeadRaw!$B:$B,$B77,DeadRaw!CL:CL)</f>
        <v>43</v>
      </c>
      <c r="CK77">
        <f>SUMIF(DeadRaw!$B:$B,$B77,DeadRaw!CM:CM)</f>
        <v>46</v>
      </c>
      <c r="CL77">
        <f>SUMIF(DeadRaw!$B:$B,$B77,DeadRaw!CN:CN)</f>
        <v>47</v>
      </c>
      <c r="CM77">
        <f>SUMIF(DeadRaw!$B:$B,$B77,DeadRaw!CO:CO)</f>
        <v>48</v>
      </c>
      <c r="CN77">
        <f>SUMIF(DeadRaw!$B:$B,$B77,DeadRaw!CP:CP)</f>
        <v>49</v>
      </c>
      <c r="CO77">
        <f>SUMIF(DeadRaw!$B:$B,$B77,DeadRaw!CQ:CQ)</f>
        <v>51</v>
      </c>
      <c r="CP77">
        <f>SUMIF(DeadRaw!$B:$B,$B77,DeadRaw!CR:CR)</f>
        <v>53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35</v>
      </c>
      <c r="BZ78">
        <f>SUMIF(DeadRaw!$B:$B,$B78,DeadRaw!CB:CB)</f>
        <v>46</v>
      </c>
      <c r="CA78">
        <f>SUMIF(DeadRaw!$B:$B,$B78,DeadRaw!CC:CC)</f>
        <v>50</v>
      </c>
      <c r="CB78">
        <f>SUMIF(DeadRaw!$B:$B,$B78,DeadRaw!CD:CD)</f>
        <v>54</v>
      </c>
      <c r="CC78">
        <f>SUMIF(DeadRaw!$B:$B,$B78,DeadRaw!CE:CE)</f>
        <v>69</v>
      </c>
      <c r="CD78">
        <f>SUMIF(DeadRaw!$B:$B,$B78,DeadRaw!CF:CF)</f>
        <v>80</v>
      </c>
      <c r="CE78">
        <f>SUMIF(DeadRaw!$B:$B,$B78,DeadRaw!CG:CG)</f>
        <v>100</v>
      </c>
      <c r="CF78">
        <f>SUMIF(DeadRaw!$B:$B,$B78,DeadRaw!CH:CH)</f>
        <v>109</v>
      </c>
      <c r="CG78">
        <f>SUMIF(DeadRaw!$B:$B,$B78,DeadRaw!CI:CI)</f>
        <v>112</v>
      </c>
      <c r="CH78">
        <f>SUMIF(DeadRaw!$B:$B,$B78,DeadRaw!CJ:CJ)</f>
        <v>127</v>
      </c>
      <c r="CI78">
        <f>SUMIF(DeadRaw!$B:$B,$B78,DeadRaw!CK:CK)</f>
        <v>131</v>
      </c>
      <c r="CJ78">
        <f>SUMIF(DeadRaw!$B:$B,$B78,DeadRaw!CL:CL)</f>
        <v>144</v>
      </c>
      <c r="CK78">
        <f>SUMIF(DeadRaw!$B:$B,$B78,DeadRaw!CM:CM)</f>
        <v>153</v>
      </c>
      <c r="CL78">
        <f>SUMIF(DeadRaw!$B:$B,$B78,DeadRaw!CN:CN)</f>
        <v>153</v>
      </c>
      <c r="CM78">
        <f>SUMIF(DeadRaw!$B:$B,$B78,DeadRaw!CO:CO)</f>
        <v>179</v>
      </c>
      <c r="CN78">
        <f>SUMIF(DeadRaw!$B:$B,$B78,DeadRaw!CP:CP)</f>
        <v>189</v>
      </c>
      <c r="CO78">
        <f>SUMIF(DeadRaw!$B:$B,$B78,DeadRaw!CQ:CQ)</f>
        <v>196</v>
      </c>
      <c r="CP78">
        <f>SUMIF(DeadRaw!$B:$B,$B78,DeadRaw!CR:CR)</f>
        <v>206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1</v>
      </c>
      <c r="CC79">
        <f>SUMIF(DeadRaw!$B:$B,$B79,DeadRaw!CE:CE)</f>
        <v>2</v>
      </c>
      <c r="CD79">
        <f>SUMIF(DeadRaw!$B:$B,$B79,DeadRaw!CF:CF)</f>
        <v>2</v>
      </c>
      <c r="CE79">
        <f>SUMIF(DeadRaw!$B:$B,$B79,DeadRaw!CG:CG)</f>
        <v>3</v>
      </c>
      <c r="CF79">
        <f>SUMIF(DeadRaw!$B:$B,$B79,DeadRaw!CH:CH)</f>
        <v>3</v>
      </c>
      <c r="CG79">
        <f>SUMIF(DeadRaw!$B:$B,$B79,DeadRaw!CI:CI)</f>
        <v>3</v>
      </c>
      <c r="CH79">
        <f>SUMIF(DeadRaw!$B:$B,$B79,DeadRaw!CJ:CJ)</f>
        <v>3</v>
      </c>
      <c r="CI79">
        <f>SUMIF(DeadRaw!$B:$B,$B79,DeadRaw!CK:CK)</f>
        <v>3</v>
      </c>
      <c r="CJ79">
        <f>SUMIF(DeadRaw!$B:$B,$B79,DeadRaw!CL:CL)</f>
        <v>3</v>
      </c>
      <c r="CK79">
        <f>SUMIF(DeadRaw!$B:$B,$B79,DeadRaw!CM:CM)</f>
        <v>3</v>
      </c>
      <c r="CL79">
        <f>SUMIF(DeadRaw!$B:$B,$B79,DeadRaw!CN:CN)</f>
        <v>3</v>
      </c>
      <c r="CM79">
        <f>SUMIF(DeadRaw!$B:$B,$B79,DeadRaw!CO:CO)</f>
        <v>3</v>
      </c>
      <c r="CN79">
        <f>SUMIF(DeadRaw!$B:$B,$B79,DeadRaw!CP:CP)</f>
        <v>3</v>
      </c>
      <c r="CO79">
        <f>SUMIF(DeadRaw!$B:$B,$B79,DeadRaw!CQ:CQ)</f>
        <v>3</v>
      </c>
      <c r="CP79">
        <f>SUMIF(DeadRaw!$B:$B,$B79,DeadRaw!CR:CR)</f>
        <v>3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60</v>
      </c>
      <c r="BY80">
        <f>SUMIF(DeadRaw!$B:$B,$B80,DeadRaw!CA:CA)</f>
        <v>79</v>
      </c>
      <c r="BZ80">
        <f>SUMIF(DeadRaw!$B:$B,$B80,DeadRaw!CB:CB)</f>
        <v>94</v>
      </c>
      <c r="CA80">
        <f>SUMIF(DeadRaw!$B:$B,$B80,DeadRaw!CC:CC)</f>
        <v>125</v>
      </c>
      <c r="CB80">
        <f>SUMIF(DeadRaw!$B:$B,$B80,DeadRaw!CD:CD)</f>
        <v>141</v>
      </c>
      <c r="CC80">
        <f>SUMIF(DeadRaw!$B:$B,$B80,DeadRaw!CE:CE)</f>
        <v>174</v>
      </c>
      <c r="CD80">
        <f>SUMIF(DeadRaw!$B:$B,$B80,DeadRaw!CF:CF)</f>
        <v>194</v>
      </c>
      <c r="CE80">
        <f>SUMIF(DeadRaw!$B:$B,$B80,DeadRaw!CG:CG)</f>
        <v>233</v>
      </c>
      <c r="CF80">
        <f>SUMIF(DeadRaw!$B:$B,$B80,DeadRaw!CH:CH)</f>
        <v>273</v>
      </c>
      <c r="CG80">
        <f>SUMIF(DeadRaw!$B:$B,$B80,DeadRaw!CI:CI)</f>
        <v>296</v>
      </c>
      <c r="CH80">
        <f>SUMIF(DeadRaw!$B:$B,$B80,DeadRaw!CJ:CJ)</f>
        <v>332</v>
      </c>
      <c r="CI80">
        <f>SUMIF(DeadRaw!$B:$B,$B80,DeadRaw!CK:CK)</f>
        <v>406</v>
      </c>
      <c r="CJ80">
        <f>SUMIF(DeadRaw!$B:$B,$B80,DeadRaw!CL:CL)</f>
        <v>449</v>
      </c>
      <c r="CK80">
        <f>SUMIF(DeadRaw!$B:$B,$B80,DeadRaw!CM:CM)</f>
        <v>486</v>
      </c>
      <c r="CL80">
        <f>SUMIF(DeadRaw!$B:$B,$B80,DeadRaw!CN:CN)</f>
        <v>546</v>
      </c>
      <c r="CM80">
        <f>SUMIF(DeadRaw!$B:$B,$B80,DeadRaw!CO:CO)</f>
        <v>650</v>
      </c>
      <c r="CN80">
        <f>SUMIF(DeadRaw!$B:$B,$B80,DeadRaw!CP:CP)</f>
        <v>686</v>
      </c>
      <c r="CO80">
        <f>SUMIF(DeadRaw!$B:$B,$B80,DeadRaw!CQ:CQ)</f>
        <v>712</v>
      </c>
      <c r="CP80">
        <f>SUMIF(DeadRaw!$B:$B,$B80,DeadRaw!CR:CR)</f>
        <v>857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2</v>
      </c>
      <c r="BZ81">
        <f>SUMIF(DeadRaw!$B:$B,$B81,DeadRaw!CB:CB)</f>
        <v>2</v>
      </c>
      <c r="CA81">
        <f>SUMIF(DeadRaw!$B:$B,$B81,DeadRaw!CC:CC)</f>
        <v>2</v>
      </c>
      <c r="CB81">
        <f>SUMIF(DeadRaw!$B:$B,$B81,DeadRaw!CD:CD)</f>
        <v>2</v>
      </c>
      <c r="CC81">
        <f>SUMIF(DeadRaw!$B:$B,$B81,DeadRaw!CE:CE)</f>
        <v>2</v>
      </c>
      <c r="CD81">
        <f>SUMIF(DeadRaw!$B:$B,$B81,DeadRaw!CF:CF)</f>
        <v>2</v>
      </c>
      <c r="CE81">
        <f>SUMIF(DeadRaw!$B:$B,$B81,DeadRaw!CG:CG)</f>
        <v>2</v>
      </c>
      <c r="CF81">
        <f>SUMIF(DeadRaw!$B:$B,$B81,DeadRaw!CH:CH)</f>
        <v>2</v>
      </c>
      <c r="CG81">
        <f>SUMIF(DeadRaw!$B:$B,$B81,DeadRaw!CI:CI)</f>
        <v>2</v>
      </c>
      <c r="CH81">
        <f>SUMIF(DeadRaw!$B:$B,$B81,DeadRaw!CJ:CJ)</f>
        <v>2</v>
      </c>
      <c r="CI81">
        <f>SUMIF(DeadRaw!$B:$B,$B81,DeadRaw!CK:CK)</f>
        <v>2</v>
      </c>
      <c r="CJ81">
        <f>SUMIF(DeadRaw!$B:$B,$B81,DeadRaw!CL:CL)</f>
        <v>2</v>
      </c>
      <c r="CK81">
        <f>SUMIF(DeadRaw!$B:$B,$B81,DeadRaw!CM:CM)</f>
        <v>2</v>
      </c>
      <c r="CL81">
        <f>SUMIF(DeadRaw!$B:$B,$B81,DeadRaw!CN:CN)</f>
        <v>3</v>
      </c>
      <c r="CM81">
        <f>SUMIF(DeadRaw!$B:$B,$B81,DeadRaw!CO:CO)</f>
        <v>3</v>
      </c>
      <c r="CN81">
        <f>SUMIF(DeadRaw!$B:$B,$B81,DeadRaw!CP:CP)</f>
        <v>5</v>
      </c>
      <c r="CO81">
        <f>SUMIF(DeadRaw!$B:$B,$B81,DeadRaw!CQ:CQ)</f>
        <v>5</v>
      </c>
      <c r="CP81">
        <f>SUMIF(DeadRaw!$B:$B,$B81,DeadRaw!CR:CR)</f>
        <v>6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7</v>
      </c>
      <c r="BZ83">
        <f>SUMIF(DeadRaw!$B:$B,$B83,DeadRaw!CB:CB)</f>
        <v>8</v>
      </c>
      <c r="CA83">
        <f>SUMIF(DeadRaw!$B:$B,$B83,DeadRaw!CC:CC)</f>
        <v>8</v>
      </c>
      <c r="CB83">
        <f>SUMIF(DeadRaw!$B:$B,$B83,DeadRaw!CD:CD)</f>
        <v>9</v>
      </c>
      <c r="CC83">
        <f>SUMIF(DeadRaw!$B:$B,$B83,DeadRaw!CE:CE)</f>
        <v>10</v>
      </c>
      <c r="CD83">
        <f>SUMIF(DeadRaw!$B:$B,$B83,DeadRaw!CF:CF)</f>
        <v>12</v>
      </c>
      <c r="CE83">
        <f>SUMIF(DeadRaw!$B:$B,$B83,DeadRaw!CG:CG)</f>
        <v>13</v>
      </c>
      <c r="CF83">
        <f>SUMIF(DeadRaw!$B:$B,$B83,DeadRaw!CH:CH)</f>
        <v>13</v>
      </c>
      <c r="CG83">
        <f>SUMIF(DeadRaw!$B:$B,$B83,DeadRaw!CI:CI)</f>
        <v>14</v>
      </c>
      <c r="CH83">
        <f>SUMIF(DeadRaw!$B:$B,$B83,DeadRaw!CJ:CJ)</f>
        <v>16</v>
      </c>
      <c r="CI83">
        <f>SUMIF(DeadRaw!$B:$B,$B83,DeadRaw!CK:CK)</f>
        <v>17</v>
      </c>
      <c r="CJ83">
        <f>SUMIF(DeadRaw!$B:$B,$B83,DeadRaw!CL:CL)</f>
        <v>18</v>
      </c>
      <c r="CK83">
        <f>SUMIF(DeadRaw!$B:$B,$B83,DeadRaw!CM:CM)</f>
        <v>19</v>
      </c>
      <c r="CL83">
        <f>SUMIF(DeadRaw!$B:$B,$B83,DeadRaw!CN:CN)</f>
        <v>20</v>
      </c>
      <c r="CM83">
        <f>SUMIF(DeadRaw!$B:$B,$B83,DeadRaw!CO:CO)</f>
        <v>20</v>
      </c>
      <c r="CN83">
        <f>SUMIF(DeadRaw!$B:$B,$B83,DeadRaw!CP:CP)</f>
        <v>22</v>
      </c>
      <c r="CO83">
        <f>SUMIF(DeadRaw!$B:$B,$B83,DeadRaw!CQ:CQ)</f>
        <v>24</v>
      </c>
      <c r="CP83">
        <f>SUMIF(DeadRaw!$B:$B,$B83,DeadRaw!CR:CR)</f>
        <v>24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3</v>
      </c>
      <c r="BZ84">
        <f>SUMIF(DeadRaw!$B:$B,$B84,DeadRaw!CB:CB)</f>
        <v>3</v>
      </c>
      <c r="CA84">
        <f>SUMIF(DeadRaw!$B:$B,$B84,DeadRaw!CC:CC)</f>
        <v>3</v>
      </c>
      <c r="CB84">
        <f>SUMIF(DeadRaw!$B:$B,$B84,DeadRaw!CD:CD)</f>
        <v>4</v>
      </c>
      <c r="CC84">
        <f>SUMIF(DeadRaw!$B:$B,$B84,DeadRaw!CE:CE)</f>
        <v>4</v>
      </c>
      <c r="CD84">
        <f>SUMIF(DeadRaw!$B:$B,$B84,DeadRaw!CF:CF)</f>
        <v>4</v>
      </c>
      <c r="CE84">
        <f>SUMIF(DeadRaw!$B:$B,$B84,DeadRaw!CG:CG)</f>
        <v>4</v>
      </c>
      <c r="CF84">
        <f>SUMIF(DeadRaw!$B:$B,$B84,DeadRaw!CH:CH)</f>
        <v>4</v>
      </c>
      <c r="CG84">
        <f>SUMIF(DeadRaw!$B:$B,$B84,DeadRaw!CI:CI)</f>
        <v>4</v>
      </c>
      <c r="CH84">
        <f>SUMIF(DeadRaw!$B:$B,$B84,DeadRaw!CJ:CJ)</f>
        <v>4</v>
      </c>
      <c r="CI84">
        <f>SUMIF(DeadRaw!$B:$B,$B84,DeadRaw!CK:CK)</f>
        <v>5</v>
      </c>
      <c r="CJ84">
        <f>SUMIF(DeadRaw!$B:$B,$B84,DeadRaw!CL:CL)</f>
        <v>5</v>
      </c>
      <c r="CK84">
        <f>SUMIF(DeadRaw!$B:$B,$B84,DeadRaw!CM:CM)</f>
        <v>5</v>
      </c>
      <c r="CL84">
        <f>SUMIF(DeadRaw!$B:$B,$B84,DeadRaw!CN:CN)</f>
        <v>5</v>
      </c>
      <c r="CM84">
        <f>SUMIF(DeadRaw!$B:$B,$B84,DeadRaw!CO:CO)</f>
        <v>5</v>
      </c>
      <c r="CN84">
        <f>SUMIF(DeadRaw!$B:$B,$B84,DeadRaw!CP:CP)</f>
        <v>5</v>
      </c>
      <c r="CO84">
        <f>SUMIF(DeadRaw!$B:$B,$B84,DeadRaw!CQ:CQ)</f>
        <v>6</v>
      </c>
      <c r="CP84">
        <f>SUMIF(DeadRaw!$B:$B,$B84,DeadRaw!CR:CR)</f>
        <v>6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7</v>
      </c>
      <c r="BZ85">
        <f>SUMIF(DeadRaw!$B:$B,$B85,DeadRaw!CB:CB)</f>
        <v>11</v>
      </c>
      <c r="CA85">
        <f>SUMIF(DeadRaw!$B:$B,$B85,DeadRaw!CC:CC)</f>
        <v>14</v>
      </c>
      <c r="CB85">
        <f>SUMIF(DeadRaw!$B:$B,$B85,DeadRaw!CD:CD)</f>
        <v>14</v>
      </c>
      <c r="CC85">
        <f>SUMIF(DeadRaw!$B:$B,$B85,DeadRaw!CE:CE)</f>
        <v>15</v>
      </c>
      <c r="CD85">
        <f>SUMIF(DeadRaw!$B:$B,$B85,DeadRaw!CF:CF)</f>
        <v>15</v>
      </c>
      <c r="CE85">
        <f>SUMIF(DeadRaw!$B:$B,$B85,DeadRaw!CG:CG)</f>
        <v>18</v>
      </c>
      <c r="CF85">
        <f>SUMIF(DeadRaw!$B:$B,$B85,DeadRaw!CH:CH)</f>
        <v>18</v>
      </c>
      <c r="CG85">
        <f>SUMIF(DeadRaw!$B:$B,$B85,DeadRaw!CI:CI)</f>
        <v>21</v>
      </c>
      <c r="CH85">
        <f>SUMIF(DeadRaw!$B:$B,$B85,DeadRaw!CJ:CJ)</f>
        <v>23</v>
      </c>
      <c r="CI85">
        <f>SUMIF(DeadRaw!$B:$B,$B85,DeadRaw!CK:CK)</f>
        <v>25</v>
      </c>
      <c r="CJ85">
        <f>SUMIF(DeadRaw!$B:$B,$B85,DeadRaw!CL:CL)</f>
        <v>30</v>
      </c>
      <c r="CK85">
        <f>SUMIF(DeadRaw!$B:$B,$B85,DeadRaw!CM:CM)</f>
        <v>30</v>
      </c>
      <c r="CL85">
        <f>SUMIF(DeadRaw!$B:$B,$B85,DeadRaw!CN:CN)</f>
        <v>30</v>
      </c>
      <c r="CM85">
        <f>SUMIF(DeadRaw!$B:$B,$B85,DeadRaw!CO:CO)</f>
        <v>33</v>
      </c>
      <c r="CN85">
        <f>SUMIF(DeadRaw!$B:$B,$B85,DeadRaw!CP:CP)</f>
        <v>36</v>
      </c>
      <c r="CO85">
        <f>SUMIF(DeadRaw!$B:$B,$B85,DeadRaw!CQ:CQ)</f>
        <v>36</v>
      </c>
      <c r="CP85">
        <f>SUMIF(DeadRaw!$B:$B,$B85,DeadRaw!CR:CR)</f>
        <v>40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70</v>
      </c>
      <c r="BZ86">
        <f>SUMIF(DeadRaw!$B:$B,$B86,DeadRaw!CB:CB)</f>
        <v>80</v>
      </c>
      <c r="CA86">
        <f>SUMIF(DeadRaw!$B:$B,$B86,DeadRaw!CC:CC)</f>
        <v>90</v>
      </c>
      <c r="CB86">
        <f>SUMIF(DeadRaw!$B:$B,$B86,DeadRaw!CD:CD)</f>
        <v>93</v>
      </c>
      <c r="CC86">
        <f>SUMIF(DeadRaw!$B:$B,$B86,DeadRaw!CE:CE)</f>
        <v>97</v>
      </c>
      <c r="CD86">
        <f>SUMIF(DeadRaw!$B:$B,$B86,DeadRaw!CF:CF)</f>
        <v>107</v>
      </c>
      <c r="CE86">
        <f>SUMIF(DeadRaw!$B:$B,$B86,DeadRaw!CG:CG)</f>
        <v>111</v>
      </c>
      <c r="CF86">
        <f>SUMIF(DeadRaw!$B:$B,$B86,DeadRaw!CH:CH)</f>
        <v>118</v>
      </c>
      <c r="CG86">
        <f>SUMIF(DeadRaw!$B:$B,$B86,DeadRaw!CI:CI)</f>
        <v>126</v>
      </c>
      <c r="CH86">
        <f>SUMIF(DeadRaw!$B:$B,$B86,DeadRaw!CJ:CJ)</f>
        <v>126</v>
      </c>
      <c r="CI86">
        <f>SUMIF(DeadRaw!$B:$B,$B86,DeadRaw!CK:CK)</f>
        <v>127</v>
      </c>
      <c r="CJ86">
        <f>SUMIF(DeadRaw!$B:$B,$B86,DeadRaw!CL:CL)</f>
        <v>130</v>
      </c>
      <c r="CK86">
        <f>SUMIF(DeadRaw!$B:$B,$B86,DeadRaw!CM:CM)</f>
        <v>135</v>
      </c>
      <c r="CL86">
        <f>SUMIF(DeadRaw!$B:$B,$B86,DeadRaw!CN:CN)</f>
        <v>137</v>
      </c>
      <c r="CM86">
        <f>SUMIF(DeadRaw!$B:$B,$B86,DeadRaw!CO:CO)</f>
        <v>141</v>
      </c>
      <c r="CN86">
        <f>SUMIF(DeadRaw!$B:$B,$B86,DeadRaw!CP:CP)</f>
        <v>143</v>
      </c>
      <c r="CO86">
        <f>SUMIF(DeadRaw!$B:$B,$B86,DeadRaw!CQ:CQ)</f>
        <v>145</v>
      </c>
      <c r="CP86">
        <f>SUMIF(DeadRaw!$B:$B,$B86,DeadRaw!CR:CR)</f>
        <v>149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13</v>
      </c>
      <c r="BZ87">
        <f>SUMIF(DeadRaw!$B:$B,$B87,DeadRaw!CB:CB)</f>
        <v>15</v>
      </c>
      <c r="CA87">
        <f>SUMIF(DeadRaw!$B:$B,$B87,DeadRaw!CC:CC)</f>
        <v>15</v>
      </c>
      <c r="CB87">
        <f>SUMIF(DeadRaw!$B:$B,$B87,DeadRaw!CD:CD)</f>
        <v>15</v>
      </c>
      <c r="CC87">
        <f>SUMIF(DeadRaw!$B:$B,$B87,DeadRaw!CE:CE)</f>
        <v>16</v>
      </c>
      <c r="CD87">
        <f>SUMIF(DeadRaw!$B:$B,$B87,DeadRaw!CF:CF)</f>
        <v>22</v>
      </c>
      <c r="CE87">
        <f>SUMIF(DeadRaw!$B:$B,$B87,DeadRaw!CG:CG)</f>
        <v>23</v>
      </c>
      <c r="CF87">
        <f>SUMIF(DeadRaw!$B:$B,$B87,DeadRaw!CH:CH)</f>
        <v>23</v>
      </c>
      <c r="CG87">
        <f>SUMIF(DeadRaw!$B:$B,$B87,DeadRaw!CI:CI)</f>
        <v>24</v>
      </c>
      <c r="CH87">
        <f>SUMIF(DeadRaw!$B:$B,$B87,DeadRaw!CJ:CJ)</f>
        <v>29</v>
      </c>
      <c r="CI87">
        <f>SUMIF(DeadRaw!$B:$B,$B87,DeadRaw!CK:CK)</f>
        <v>30</v>
      </c>
      <c r="CJ87">
        <f>SUMIF(DeadRaw!$B:$B,$B87,DeadRaw!CL:CL)</f>
        <v>32</v>
      </c>
      <c r="CK87">
        <f>SUMIF(DeadRaw!$B:$B,$B87,DeadRaw!CM:CM)</f>
        <v>33</v>
      </c>
      <c r="CL87">
        <f>SUMIF(DeadRaw!$B:$B,$B87,DeadRaw!CN:CN)</f>
        <v>33</v>
      </c>
      <c r="CM87">
        <f>SUMIF(DeadRaw!$B:$B,$B87,DeadRaw!CO:CO)</f>
        <v>35</v>
      </c>
      <c r="CN87">
        <f>SUMIF(DeadRaw!$B:$B,$B87,DeadRaw!CP:CP)</f>
        <v>37</v>
      </c>
      <c r="CO87">
        <f>SUMIF(DeadRaw!$B:$B,$B87,DeadRaw!CQ:CQ)</f>
        <v>38</v>
      </c>
      <c r="CP87">
        <f>SUMIF(DeadRaw!$B:$B,$B87,DeadRaw!CR:CR)</f>
        <v>38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15</v>
      </c>
      <c r="BZ88">
        <f>SUMIF(DeadRaw!$B:$B,$B88,DeadRaw!CB:CB)</f>
        <v>19</v>
      </c>
      <c r="CA88">
        <f>SUMIF(DeadRaw!$B:$B,$B88,DeadRaw!CC:CC)</f>
        <v>22</v>
      </c>
      <c r="CB88">
        <f>SUMIF(DeadRaw!$B:$B,$B88,DeadRaw!CD:CD)</f>
        <v>27</v>
      </c>
      <c r="CC88">
        <f>SUMIF(DeadRaw!$B:$B,$B88,DeadRaw!CE:CE)</f>
        <v>29</v>
      </c>
      <c r="CD88">
        <f>SUMIF(DeadRaw!$B:$B,$B88,DeadRaw!CF:CF)</f>
        <v>29</v>
      </c>
      <c r="CE88">
        <f>SUMIF(DeadRaw!$B:$B,$B88,DeadRaw!CG:CG)</f>
        <v>30</v>
      </c>
      <c r="CF88">
        <f>SUMIF(DeadRaw!$B:$B,$B88,DeadRaw!CH:CH)</f>
        <v>31</v>
      </c>
      <c r="CG88">
        <f>SUMIF(DeadRaw!$B:$B,$B88,DeadRaw!CI:CI)</f>
        <v>35</v>
      </c>
      <c r="CH88">
        <f>SUMIF(DeadRaw!$B:$B,$B88,DeadRaw!CJ:CJ)</f>
        <v>40</v>
      </c>
      <c r="CI88">
        <f>SUMIF(DeadRaw!$B:$B,$B88,DeadRaw!CK:CK)</f>
        <v>46</v>
      </c>
      <c r="CJ88">
        <f>SUMIF(DeadRaw!$B:$B,$B88,DeadRaw!CL:CL)</f>
        <v>54</v>
      </c>
      <c r="CK88">
        <f>SUMIF(DeadRaw!$B:$B,$B88,DeadRaw!CM:CM)</f>
        <v>56</v>
      </c>
      <c r="CL88">
        <f>SUMIF(DeadRaw!$B:$B,$B88,DeadRaw!CN:CN)</f>
        <v>57</v>
      </c>
      <c r="CM88">
        <f>SUMIF(DeadRaw!$B:$B,$B88,DeadRaw!CO:CO)</f>
        <v>67</v>
      </c>
      <c r="CN88">
        <f>SUMIF(DeadRaw!$B:$B,$B88,DeadRaw!CP:CP)</f>
        <v>70</v>
      </c>
      <c r="CO88">
        <f>SUMIF(DeadRaw!$B:$B,$B88,DeadRaw!CQ:CQ)</f>
        <v>72</v>
      </c>
      <c r="CP88">
        <f>SUMIF(DeadRaw!$B:$B,$B88,DeadRaw!CR:CR)</f>
        <v>75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3</v>
      </c>
      <c r="BZ89">
        <f>SUMIF(DeadRaw!$B:$B,$B89,DeadRaw!CB:CB)</f>
        <v>5</v>
      </c>
      <c r="CA89">
        <f>SUMIF(DeadRaw!$B:$B,$B89,DeadRaw!CC:CC)</f>
        <v>5</v>
      </c>
      <c r="CB89">
        <f>SUMIF(DeadRaw!$B:$B,$B89,DeadRaw!CD:CD)</f>
        <v>5</v>
      </c>
      <c r="CC89">
        <f>SUMIF(DeadRaw!$B:$B,$B89,DeadRaw!CE:CE)</f>
        <v>5</v>
      </c>
      <c r="CD89">
        <f>SUMIF(DeadRaw!$B:$B,$B89,DeadRaw!CF:CF)</f>
        <v>6</v>
      </c>
      <c r="CE89">
        <f>SUMIF(DeadRaw!$B:$B,$B89,DeadRaw!CG:CG)</f>
        <v>6</v>
      </c>
      <c r="CF89">
        <f>SUMIF(DeadRaw!$B:$B,$B89,DeadRaw!CH:CH)</f>
        <v>6</v>
      </c>
      <c r="CG89">
        <f>SUMIF(DeadRaw!$B:$B,$B89,DeadRaw!CI:CI)</f>
        <v>6</v>
      </c>
      <c r="CH89">
        <f>SUMIF(DeadRaw!$B:$B,$B89,DeadRaw!CJ:CJ)</f>
        <v>7</v>
      </c>
      <c r="CI89">
        <f>SUMIF(DeadRaw!$B:$B,$B89,DeadRaw!CK:CK)</f>
        <v>8</v>
      </c>
      <c r="CJ89">
        <f>SUMIF(DeadRaw!$B:$B,$B89,DeadRaw!CL:CL)</f>
        <v>8</v>
      </c>
      <c r="CK89">
        <f>SUMIF(DeadRaw!$B:$B,$B89,DeadRaw!CM:CM)</f>
        <v>8</v>
      </c>
      <c r="CL89">
        <f>SUMIF(DeadRaw!$B:$B,$B89,DeadRaw!CN:CN)</f>
        <v>8</v>
      </c>
      <c r="CM89">
        <f>SUMIF(DeadRaw!$B:$B,$B89,DeadRaw!CO:CO)</f>
        <v>8</v>
      </c>
      <c r="CN89">
        <f>SUMIF(DeadRaw!$B:$B,$B89,DeadRaw!CP:CP)</f>
        <v>8</v>
      </c>
      <c r="CO89">
        <f>SUMIF(DeadRaw!$B:$B,$B89,DeadRaw!CQ:CQ)</f>
        <v>8</v>
      </c>
      <c r="CP89">
        <f>SUMIF(DeadRaw!$B:$B,$B89,DeadRaw!CR:CR)</f>
        <v>9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5</v>
      </c>
      <c r="BZ90">
        <f>SUMIF(DeadRaw!$B:$B,$B90,DeadRaw!CB:CB)</f>
        <v>5</v>
      </c>
      <c r="CA90">
        <f>SUMIF(DeadRaw!$B:$B,$B90,DeadRaw!CC:CC)</f>
        <v>6</v>
      </c>
      <c r="CB90">
        <f>SUMIF(DeadRaw!$B:$B,$B90,DeadRaw!CD:CD)</f>
        <v>7</v>
      </c>
      <c r="CC90">
        <f>SUMIF(DeadRaw!$B:$B,$B90,DeadRaw!CE:CE)</f>
        <v>7</v>
      </c>
      <c r="CD90">
        <f>SUMIF(DeadRaw!$B:$B,$B90,DeadRaw!CF:CF)</f>
        <v>7</v>
      </c>
      <c r="CE90">
        <f>SUMIF(DeadRaw!$B:$B,$B90,DeadRaw!CG:CG)</f>
        <v>7</v>
      </c>
      <c r="CF90">
        <f>SUMIF(DeadRaw!$B:$B,$B90,DeadRaw!CH:CH)</f>
        <v>7</v>
      </c>
      <c r="CG90">
        <f>SUMIF(DeadRaw!$B:$B,$B90,DeadRaw!CI:CI)</f>
        <v>7</v>
      </c>
      <c r="CH90">
        <f>SUMIF(DeadRaw!$B:$B,$B90,DeadRaw!CJ:CJ)</f>
        <v>7</v>
      </c>
      <c r="CI90">
        <f>SUMIF(DeadRaw!$B:$B,$B90,DeadRaw!CK:CK)</f>
        <v>7</v>
      </c>
      <c r="CJ90">
        <f>SUMIF(DeadRaw!$B:$B,$B90,DeadRaw!CL:CL)</f>
        <v>7</v>
      </c>
      <c r="CK90">
        <f>SUMIF(DeadRaw!$B:$B,$B90,DeadRaw!CM:CM)</f>
        <v>7</v>
      </c>
      <c r="CL90">
        <f>SUMIF(DeadRaw!$B:$B,$B90,DeadRaw!CN:CN)</f>
        <v>7</v>
      </c>
      <c r="CM90">
        <f>SUMIF(DeadRaw!$B:$B,$B90,DeadRaw!CO:CO)</f>
        <v>7</v>
      </c>
      <c r="CN90">
        <f>SUMIF(DeadRaw!$B:$B,$B90,DeadRaw!CP:CP)</f>
        <v>7</v>
      </c>
      <c r="CO90">
        <f>SUMIF(DeadRaw!$B:$B,$B90,DeadRaw!CQ:CQ)</f>
        <v>7</v>
      </c>
      <c r="CP90">
        <f>SUMIF(DeadRaw!$B:$B,$B90,DeadRaw!CR:CR)</f>
        <v>7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82</v>
      </c>
      <c r="BZ92">
        <f>SUMIF(DeadRaw!$B:$B,$B92,DeadRaw!CB:CB)</f>
        <v>86</v>
      </c>
      <c r="CA92">
        <f>SUMIF(DeadRaw!$B:$B,$B92,DeadRaw!CC:CC)</f>
        <v>98</v>
      </c>
      <c r="CB92">
        <f>SUMIF(DeadRaw!$B:$B,$B92,DeadRaw!CD:CD)</f>
        <v>108</v>
      </c>
      <c r="CC92">
        <f>SUMIF(DeadRaw!$B:$B,$B92,DeadRaw!CE:CE)</f>
        <v>118</v>
      </c>
      <c r="CD92">
        <f>SUMIF(DeadRaw!$B:$B,$B92,DeadRaw!CF:CF)</f>
        <v>126</v>
      </c>
      <c r="CE92">
        <f>SUMIF(DeadRaw!$B:$B,$B92,DeadRaw!CG:CG)</f>
        <v>135</v>
      </c>
      <c r="CF92">
        <f>SUMIF(DeadRaw!$B:$B,$B92,DeadRaw!CH:CH)</f>
        <v>173</v>
      </c>
      <c r="CG92">
        <f>SUMIF(DeadRaw!$B:$B,$B92,DeadRaw!CI:CI)</f>
        <v>177</v>
      </c>
      <c r="CH92">
        <f>SUMIF(DeadRaw!$B:$B,$B92,DeadRaw!CJ:CJ)</f>
        <v>183</v>
      </c>
      <c r="CI92">
        <f>SUMIF(DeadRaw!$B:$B,$B92,DeadRaw!CK:CK)</f>
        <v>189</v>
      </c>
      <c r="CJ92">
        <f>SUMIF(DeadRaw!$B:$B,$B92,DeadRaw!CL:CL)</f>
        <v>196</v>
      </c>
      <c r="CK92">
        <f>SUMIF(DeadRaw!$B:$B,$B92,DeadRaw!CM:CM)</f>
        <v>200</v>
      </c>
      <c r="CL92">
        <f>SUMIF(DeadRaw!$B:$B,$B92,DeadRaw!CN:CN)</f>
        <v>217</v>
      </c>
      <c r="CM92">
        <f>SUMIF(DeadRaw!$B:$B,$B92,DeadRaw!CO:CO)</f>
        <v>226</v>
      </c>
      <c r="CN92">
        <f>SUMIF(DeadRaw!$B:$B,$B92,DeadRaw!CP:CP)</f>
        <v>235</v>
      </c>
      <c r="CO92">
        <f>SUMIF(DeadRaw!$B:$B,$B92,DeadRaw!CQ:CQ)</f>
        <v>245</v>
      </c>
      <c r="CP92">
        <f>SUMIF(DeadRaw!$B:$B,$B92,DeadRaw!CR:CR)</f>
        <v>260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1</v>
      </c>
      <c r="BZ94">
        <f>SUMIF(DeadRaw!$B:$B,$B94,DeadRaw!CB:CB)</f>
        <v>1</v>
      </c>
      <c r="CA94">
        <f>SUMIF(DeadRaw!$B:$B,$B94,DeadRaw!CC:CC)</f>
        <v>1</v>
      </c>
      <c r="CB94">
        <f>SUMIF(DeadRaw!$B:$B,$B94,DeadRaw!CD:CD)</f>
        <v>1</v>
      </c>
      <c r="CC94">
        <f>SUMIF(DeadRaw!$B:$B,$B94,DeadRaw!CE:CE)</f>
        <v>1</v>
      </c>
      <c r="CD94">
        <f>SUMIF(DeadRaw!$B:$B,$B94,DeadRaw!CF:CF)</f>
        <v>2</v>
      </c>
      <c r="CE94">
        <f>SUMIF(DeadRaw!$B:$B,$B94,DeadRaw!CG:CG)</f>
        <v>4</v>
      </c>
      <c r="CF94">
        <f>SUMIF(DeadRaw!$B:$B,$B94,DeadRaw!CH:CH)</f>
        <v>4</v>
      </c>
      <c r="CG94">
        <f>SUMIF(DeadRaw!$B:$B,$B94,DeadRaw!CI:CI)</f>
        <v>5</v>
      </c>
      <c r="CH94">
        <f>SUMIF(DeadRaw!$B:$B,$B94,DeadRaw!CJ:CJ)</f>
        <v>9</v>
      </c>
      <c r="CI94">
        <f>SUMIF(DeadRaw!$B:$B,$B94,DeadRaw!CK:CK)</f>
        <v>9</v>
      </c>
      <c r="CJ94">
        <f>SUMIF(DeadRaw!$B:$B,$B94,DeadRaw!CL:CL)</f>
        <v>9</v>
      </c>
      <c r="CK94">
        <f>SUMIF(DeadRaw!$B:$B,$B94,DeadRaw!CM:CM)</f>
        <v>11</v>
      </c>
      <c r="CL94">
        <f>SUMIF(DeadRaw!$B:$B,$B94,DeadRaw!CN:CN)</f>
        <v>11</v>
      </c>
      <c r="CM94">
        <f>SUMIF(DeadRaw!$B:$B,$B94,DeadRaw!CO:CO)</f>
        <v>12</v>
      </c>
      <c r="CN94">
        <f>SUMIF(DeadRaw!$B:$B,$B94,DeadRaw!CP:CP)</f>
        <v>12</v>
      </c>
      <c r="CO94">
        <f>SUMIF(DeadRaw!$B:$B,$B94,DeadRaw!CQ:CQ)</f>
        <v>13</v>
      </c>
      <c r="CP94">
        <f>SUMIF(DeadRaw!$B:$B,$B94,DeadRaw!CR:CR)</f>
        <v>14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574</v>
      </c>
      <c r="BZ96">
        <f>SUMIF(DeadRaw!$B:$B,$B96,DeadRaw!CB:CB)</f>
        <v>649</v>
      </c>
      <c r="CA96">
        <f>SUMIF(DeadRaw!$B:$B,$B96,DeadRaw!CC:CC)</f>
        <v>725</v>
      </c>
      <c r="CB96">
        <f>SUMIF(DeadRaw!$B:$B,$B96,DeadRaw!CD:CD)</f>
        <v>812</v>
      </c>
      <c r="CC96">
        <f>SUMIF(DeadRaw!$B:$B,$B96,DeadRaw!CE:CE)</f>
        <v>908</v>
      </c>
      <c r="CD96">
        <f>SUMIF(DeadRaw!$B:$B,$B96,DeadRaw!CF:CF)</f>
        <v>1006</v>
      </c>
      <c r="CE96">
        <f>SUMIF(DeadRaw!$B:$B,$B96,DeadRaw!CG:CG)</f>
        <v>1101</v>
      </c>
      <c r="CF96">
        <f>SUMIF(DeadRaw!$B:$B,$B96,DeadRaw!CH:CH)</f>
        <v>1198</v>
      </c>
      <c r="CG96">
        <f>SUMIF(DeadRaw!$B:$B,$B96,DeadRaw!CI:CI)</f>
        <v>1296</v>
      </c>
      <c r="CH96">
        <f>SUMIF(DeadRaw!$B:$B,$B96,DeadRaw!CJ:CJ)</f>
        <v>1403</v>
      </c>
      <c r="CI96">
        <f>SUMIF(DeadRaw!$B:$B,$B96,DeadRaw!CK:CK)</f>
        <v>1518</v>
      </c>
      <c r="CJ96">
        <f>SUMIF(DeadRaw!$B:$B,$B96,DeadRaw!CL:CL)</f>
        <v>1643</v>
      </c>
      <c r="CK96">
        <f>SUMIF(DeadRaw!$B:$B,$B96,DeadRaw!CM:CM)</f>
        <v>1769</v>
      </c>
      <c r="CL96">
        <f>SUMIF(DeadRaw!$B:$B,$B96,DeadRaw!CN:CN)</f>
        <v>1890</v>
      </c>
      <c r="CM96">
        <f>SUMIF(DeadRaw!$B:$B,$B96,DeadRaw!CO:CO)</f>
        <v>2017</v>
      </c>
      <c r="CN96">
        <f>SUMIF(DeadRaw!$B:$B,$B96,DeadRaw!CP:CP)</f>
        <v>2140</v>
      </c>
      <c r="CO96">
        <f>SUMIF(DeadRaw!$B:$B,$B96,DeadRaw!CQ:CQ)</f>
        <v>2259</v>
      </c>
      <c r="CP96">
        <f>SUMIF(DeadRaw!$B:$B,$B96,DeadRaw!CR:CR)</f>
        <v>2376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8</v>
      </c>
      <c r="BZ97">
        <f>SUMIF(DeadRaw!$B:$B,$B97,DeadRaw!CB:CB)</f>
        <v>9</v>
      </c>
      <c r="CA97">
        <f>SUMIF(DeadRaw!$B:$B,$B97,DeadRaw!CC:CC)</f>
        <v>11</v>
      </c>
      <c r="CB97">
        <f>SUMIF(DeadRaw!$B:$B,$B97,DeadRaw!CD:CD)</f>
        <v>12</v>
      </c>
      <c r="CC97">
        <f>SUMIF(DeadRaw!$B:$B,$B97,DeadRaw!CE:CE)</f>
        <v>15</v>
      </c>
      <c r="CD97">
        <f>SUMIF(DeadRaw!$B:$B,$B97,DeadRaw!CF:CF)</f>
        <v>15</v>
      </c>
      <c r="CE97">
        <f>SUMIF(DeadRaw!$B:$B,$B97,DeadRaw!CG:CG)</f>
        <v>16</v>
      </c>
      <c r="CF97">
        <f>SUMIF(DeadRaw!$B:$B,$B97,DeadRaw!CH:CH)</f>
        <v>18</v>
      </c>
      <c r="CG97">
        <f>SUMIF(DeadRaw!$B:$B,$B97,DeadRaw!CI:CI)</f>
        <v>21</v>
      </c>
      <c r="CH97">
        <f>SUMIF(DeadRaw!$B:$B,$B97,DeadRaw!CJ:CJ)</f>
        <v>21</v>
      </c>
      <c r="CI97">
        <f>SUMIF(DeadRaw!$B:$B,$B97,DeadRaw!CK:CK)</f>
        <v>24</v>
      </c>
      <c r="CJ97">
        <f>SUMIF(DeadRaw!$B:$B,$B97,DeadRaw!CL:CL)</f>
        <v>27</v>
      </c>
      <c r="CK97">
        <f>SUMIF(DeadRaw!$B:$B,$B97,DeadRaw!CM:CM)</f>
        <v>31</v>
      </c>
      <c r="CL97">
        <f>SUMIF(DeadRaw!$B:$B,$B97,DeadRaw!CN:CN)</f>
        <v>32</v>
      </c>
      <c r="CM97">
        <f>SUMIF(DeadRaw!$B:$B,$B97,DeadRaw!CO:CO)</f>
        <v>34</v>
      </c>
      <c r="CN97">
        <f>SUMIF(DeadRaw!$B:$B,$B97,DeadRaw!CP:CP)</f>
        <v>36</v>
      </c>
      <c r="CO97">
        <f>SUMIF(DeadRaw!$B:$B,$B97,DeadRaw!CQ:CQ)</f>
        <v>38</v>
      </c>
      <c r="CP97">
        <f>SUMIF(DeadRaw!$B:$B,$B97,DeadRaw!CR:CR)</f>
        <v>40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6</v>
      </c>
      <c r="BZ98">
        <f>SUMIF(DeadRaw!$B:$B,$B98,DeadRaw!CB:CB)</f>
        <v>6</v>
      </c>
      <c r="CA98">
        <f>SUMIF(DeadRaw!$B:$B,$B98,DeadRaw!CC:CC)</f>
        <v>6</v>
      </c>
      <c r="CB98">
        <f>SUMIF(DeadRaw!$B:$B,$B98,DeadRaw!CD:CD)</f>
        <v>7</v>
      </c>
      <c r="CC98">
        <f>SUMIF(DeadRaw!$B:$B,$B98,DeadRaw!CE:CE)</f>
        <v>8</v>
      </c>
      <c r="CD98">
        <f>SUMIF(DeadRaw!$B:$B,$B98,DeadRaw!CF:CF)</f>
        <v>10</v>
      </c>
      <c r="CE98">
        <f>SUMIF(DeadRaw!$B:$B,$B98,DeadRaw!CG:CG)</f>
        <v>10</v>
      </c>
      <c r="CF98">
        <f>SUMIF(DeadRaw!$B:$B,$B98,DeadRaw!CH:CH)</f>
        <v>10</v>
      </c>
      <c r="CG98">
        <f>SUMIF(DeadRaw!$B:$B,$B98,DeadRaw!CI:CI)</f>
        <v>12</v>
      </c>
      <c r="CH98">
        <f>SUMIF(DeadRaw!$B:$B,$B98,DeadRaw!CJ:CJ)</f>
        <v>14</v>
      </c>
      <c r="CI98">
        <f>SUMIF(DeadRaw!$B:$B,$B98,DeadRaw!CK:CK)</f>
        <v>16</v>
      </c>
      <c r="CJ98">
        <f>SUMIF(DeadRaw!$B:$B,$B98,DeadRaw!CL:CL)</f>
        <v>17</v>
      </c>
      <c r="CK98">
        <f>SUMIF(DeadRaw!$B:$B,$B98,DeadRaw!CM:CM)</f>
        <v>17</v>
      </c>
      <c r="CL98">
        <f>SUMIF(DeadRaw!$B:$B,$B98,DeadRaw!CN:CN)</f>
        <v>17</v>
      </c>
      <c r="CM98">
        <f>SUMIF(DeadRaw!$B:$B,$B98,DeadRaw!CO:CO)</f>
        <v>17</v>
      </c>
      <c r="CN98">
        <f>SUMIF(DeadRaw!$B:$B,$B98,DeadRaw!CP:CP)</f>
        <v>19</v>
      </c>
      <c r="CO98">
        <f>SUMIF(DeadRaw!$B:$B,$B98,DeadRaw!CQ:CQ)</f>
        <v>19</v>
      </c>
      <c r="CP98">
        <f>SUMIF(DeadRaw!$B:$B,$B98,DeadRaw!CR:CR)</f>
        <v>19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9</v>
      </c>
      <c r="BZ99">
        <f>SUMIF(DeadRaw!$B:$B,$B99,DeadRaw!CB:CB)</f>
        <v>12</v>
      </c>
      <c r="CA99">
        <f>SUMIF(DeadRaw!$B:$B,$B99,DeadRaw!CC:CC)</f>
        <v>17</v>
      </c>
      <c r="CB99">
        <f>SUMIF(DeadRaw!$B:$B,$B99,DeadRaw!CD:CD)</f>
        <v>20</v>
      </c>
      <c r="CC99">
        <f>SUMIF(DeadRaw!$B:$B,$B99,DeadRaw!CE:CE)</f>
        <v>21</v>
      </c>
      <c r="CD99">
        <f>SUMIF(DeadRaw!$B:$B,$B99,DeadRaw!CF:CF)</f>
        <v>27</v>
      </c>
      <c r="CE99">
        <f>SUMIF(DeadRaw!$B:$B,$B99,DeadRaw!CG:CG)</f>
        <v>30</v>
      </c>
      <c r="CF99">
        <f>SUMIF(DeadRaw!$B:$B,$B99,DeadRaw!CH:CH)</f>
        <v>34</v>
      </c>
      <c r="CG99">
        <f>SUMIF(DeadRaw!$B:$B,$B99,DeadRaw!CI:CI)</f>
        <v>39</v>
      </c>
      <c r="CH99">
        <f>SUMIF(DeadRaw!$B:$B,$B99,DeadRaw!CJ:CJ)</f>
        <v>46</v>
      </c>
      <c r="CI99">
        <f>SUMIF(DeadRaw!$B:$B,$B99,DeadRaw!CK:CK)</f>
        <v>50</v>
      </c>
      <c r="CJ99">
        <f>SUMIF(DeadRaw!$B:$B,$B99,DeadRaw!CL:CL)</f>
        <v>60</v>
      </c>
      <c r="CK99">
        <f>SUMIF(DeadRaw!$B:$B,$B99,DeadRaw!CM:CM)</f>
        <v>75</v>
      </c>
      <c r="CL99">
        <f>SUMIF(DeadRaw!$B:$B,$B99,DeadRaw!CN:CN)</f>
        <v>84</v>
      </c>
      <c r="CM99">
        <f>SUMIF(DeadRaw!$B:$B,$B99,DeadRaw!CO:CO)</f>
        <v>91</v>
      </c>
      <c r="CN99">
        <f>SUMIF(DeadRaw!$B:$B,$B99,DeadRaw!CP:CP)</f>
        <v>101</v>
      </c>
      <c r="CO99">
        <f>SUMIF(DeadRaw!$B:$B,$B99,DeadRaw!CQ:CQ)</f>
        <v>110</v>
      </c>
      <c r="CP99">
        <f>SUMIF(DeadRaw!$B:$B,$B99,DeadRaw!CR:CR)</f>
        <v>120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10</v>
      </c>
      <c r="BZ100">
        <f>SUMIF(DeadRaw!$B:$B,$B100,DeadRaw!CB:CB)</f>
        <v>11</v>
      </c>
      <c r="CA100">
        <f>SUMIF(DeadRaw!$B:$B,$B100,DeadRaw!CC:CC)</f>
        <v>14</v>
      </c>
      <c r="CB100">
        <f>SUMIF(DeadRaw!$B:$B,$B100,DeadRaw!CD:CD)</f>
        <v>15</v>
      </c>
      <c r="CC100">
        <f>SUMIF(DeadRaw!$B:$B,$B100,DeadRaw!CE:CE)</f>
        <v>18</v>
      </c>
      <c r="CD100">
        <f>SUMIF(DeadRaw!$B:$B,$B100,DeadRaw!CF:CF)</f>
        <v>19</v>
      </c>
      <c r="CE100">
        <f>SUMIF(DeadRaw!$B:$B,$B100,DeadRaw!CG:CG)</f>
        <v>20</v>
      </c>
      <c r="CF100">
        <f>SUMIF(DeadRaw!$B:$B,$B100,DeadRaw!CH:CH)</f>
        <v>24</v>
      </c>
      <c r="CG100">
        <f>SUMIF(DeadRaw!$B:$B,$B100,DeadRaw!CI:CI)</f>
        <v>27</v>
      </c>
      <c r="CH100">
        <f>SUMIF(DeadRaw!$B:$B,$B100,DeadRaw!CJ:CJ)</f>
        <v>28</v>
      </c>
      <c r="CI100">
        <f>SUMIF(DeadRaw!$B:$B,$B100,DeadRaw!CK:CK)</f>
        <v>28</v>
      </c>
      <c r="CJ100">
        <f>SUMIF(DeadRaw!$B:$B,$B100,DeadRaw!CL:CL)</f>
        <v>29</v>
      </c>
      <c r="CK100">
        <f>SUMIF(DeadRaw!$B:$B,$B100,DeadRaw!CM:CM)</f>
        <v>31</v>
      </c>
      <c r="CL100">
        <f>SUMIF(DeadRaw!$B:$B,$B100,DeadRaw!CN:CN)</f>
        <v>31</v>
      </c>
      <c r="CM100">
        <f>SUMIF(DeadRaw!$B:$B,$B100,DeadRaw!CO:CO)</f>
        <v>32</v>
      </c>
      <c r="CN100">
        <f>SUMIF(DeadRaw!$B:$B,$B100,DeadRaw!CP:CP)</f>
        <v>33</v>
      </c>
      <c r="CO100">
        <f>SUMIF(DeadRaw!$B:$B,$B100,DeadRaw!CQ:CQ)</f>
        <v>34</v>
      </c>
      <c r="CP100">
        <f>SUMIF(DeadRaw!$B:$B,$B100,DeadRaw!CR:CR)</f>
        <v>37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37</v>
      </c>
      <c r="BZ102">
        <f>SUMIF(DeadRaw!$B:$B,$B102,DeadRaw!CB:CB)</f>
        <v>38</v>
      </c>
      <c r="CA102">
        <f>SUMIF(DeadRaw!$B:$B,$B102,DeadRaw!CC:CC)</f>
        <v>45</v>
      </c>
      <c r="CB102">
        <f>SUMIF(DeadRaw!$B:$B,$B102,DeadRaw!CD:CD)</f>
        <v>52</v>
      </c>
      <c r="CC102">
        <f>SUMIF(DeadRaw!$B:$B,$B102,DeadRaw!CE:CE)</f>
        <v>57</v>
      </c>
      <c r="CD102">
        <f>SUMIF(DeadRaw!$B:$B,$B102,DeadRaw!CF:CF)</f>
        <v>69</v>
      </c>
      <c r="CE102">
        <f>SUMIF(DeadRaw!$B:$B,$B102,DeadRaw!CG:CG)</f>
        <v>73</v>
      </c>
      <c r="CF102">
        <f>SUMIF(DeadRaw!$B:$B,$B102,DeadRaw!CH:CH)</f>
        <v>83</v>
      </c>
      <c r="CG102">
        <f>SUMIF(DeadRaw!$B:$B,$B102,DeadRaw!CI:CI)</f>
        <v>93</v>
      </c>
      <c r="CH102">
        <f>SUMIF(DeadRaw!$B:$B,$B102,DeadRaw!CJ:CJ)</f>
        <v>98</v>
      </c>
      <c r="CI102">
        <f>SUMIF(DeadRaw!$B:$B,$B102,DeadRaw!CK:CK)</f>
        <v>108</v>
      </c>
      <c r="CJ102">
        <f>SUMIF(DeadRaw!$B:$B,$B102,DeadRaw!CL:CL)</f>
        <v>116</v>
      </c>
      <c r="CK102">
        <f>SUMIF(DeadRaw!$B:$B,$B102,DeadRaw!CM:CM)</f>
        <v>125</v>
      </c>
      <c r="CL102">
        <f>SUMIF(DeadRaw!$B:$B,$B102,DeadRaw!CN:CN)</f>
        <v>133</v>
      </c>
      <c r="CM102">
        <f>SUMIF(DeadRaw!$B:$B,$B102,DeadRaw!CO:CO)</f>
        <v>141</v>
      </c>
      <c r="CN102">
        <f>SUMIF(DeadRaw!$B:$B,$B102,DeadRaw!CP:CP)</f>
        <v>151</v>
      </c>
      <c r="CO102">
        <f>SUMIF(DeadRaw!$B:$B,$B102,DeadRaw!CQ:CQ)</f>
        <v>161</v>
      </c>
      <c r="CP102">
        <f>SUMIF(DeadRaw!$B:$B,$B102,DeadRaw!CR:CR)</f>
        <v>174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17</v>
      </c>
      <c r="BZ104">
        <f>SUMIF(DeadRaw!$B:$B,$B104,DeadRaw!CB:CB)</f>
        <v>18</v>
      </c>
      <c r="CA104">
        <f>SUMIF(DeadRaw!$B:$B,$B104,DeadRaw!CC:CC)</f>
        <v>19</v>
      </c>
      <c r="CB104">
        <f>SUMIF(DeadRaw!$B:$B,$B104,DeadRaw!CD:CD)</f>
        <v>23</v>
      </c>
      <c r="CC104">
        <f>SUMIF(DeadRaw!$B:$B,$B104,DeadRaw!CE:CE)</f>
        <v>24</v>
      </c>
      <c r="CD104">
        <f>SUMIF(DeadRaw!$B:$B,$B104,DeadRaw!CF:CF)</f>
        <v>24</v>
      </c>
      <c r="CE104">
        <f>SUMIF(DeadRaw!$B:$B,$B104,DeadRaw!CG:CG)</f>
        <v>27</v>
      </c>
      <c r="CF104">
        <f>SUMIF(DeadRaw!$B:$B,$B104,DeadRaw!CH:CH)</f>
        <v>27</v>
      </c>
      <c r="CG104">
        <f>SUMIF(DeadRaw!$B:$B,$B104,DeadRaw!CI:CI)</f>
        <v>27</v>
      </c>
      <c r="CH104">
        <f>SUMIF(DeadRaw!$B:$B,$B104,DeadRaw!CJ:CJ)</f>
        <v>30</v>
      </c>
      <c r="CI104">
        <f>SUMIF(DeadRaw!$B:$B,$B104,DeadRaw!CK:CK)</f>
        <v>32</v>
      </c>
      <c r="CJ104">
        <f>SUMIF(DeadRaw!$B:$B,$B104,DeadRaw!CL:CL)</f>
        <v>32</v>
      </c>
      <c r="CK104">
        <f>SUMIF(DeadRaw!$B:$B,$B104,DeadRaw!CM:CM)</f>
        <v>35</v>
      </c>
      <c r="CL104">
        <f>SUMIF(DeadRaw!$B:$B,$B104,DeadRaw!CN:CN)</f>
        <v>36</v>
      </c>
      <c r="CM104">
        <f>SUMIF(DeadRaw!$B:$B,$B104,DeadRaw!CO:CO)</f>
        <v>36</v>
      </c>
      <c r="CN104">
        <f>SUMIF(DeadRaw!$B:$B,$B104,DeadRaw!CP:CP)</f>
        <v>38</v>
      </c>
      <c r="CO104">
        <f>SUMIF(DeadRaw!$B:$B,$B104,DeadRaw!CQ:CQ)</f>
        <v>38</v>
      </c>
      <c r="CP104">
        <f>SUMIF(DeadRaw!$B:$B,$B104,DeadRaw!CR:CR)</f>
        <v>39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9</v>
      </c>
      <c r="BZ105">
        <f>SUMIF(DeadRaw!$B:$B,$B105,DeadRaw!CB:CB)</f>
        <v>9</v>
      </c>
      <c r="CA105">
        <f>SUMIF(DeadRaw!$B:$B,$B105,DeadRaw!CC:CC)</f>
        <v>9</v>
      </c>
      <c r="CB105">
        <f>SUMIF(DeadRaw!$B:$B,$B105,DeadRaw!CD:CD)</f>
        <v>10</v>
      </c>
      <c r="CC105">
        <f>SUMIF(DeadRaw!$B:$B,$B105,DeadRaw!CE:CE)</f>
        <v>10</v>
      </c>
      <c r="CD105">
        <f>SUMIF(DeadRaw!$B:$B,$B105,DeadRaw!CF:CF)</f>
        <v>12</v>
      </c>
      <c r="CE105">
        <f>SUMIF(DeadRaw!$B:$B,$B105,DeadRaw!CG:CG)</f>
        <v>12</v>
      </c>
      <c r="CF105">
        <f>SUMIF(DeadRaw!$B:$B,$B105,DeadRaw!CH:CH)</f>
        <v>12</v>
      </c>
      <c r="CG105">
        <f>SUMIF(DeadRaw!$B:$B,$B105,DeadRaw!CI:CI)</f>
        <v>12</v>
      </c>
      <c r="CH105">
        <f>SUMIF(DeadRaw!$B:$B,$B105,DeadRaw!CJ:CJ)</f>
        <v>14</v>
      </c>
      <c r="CI105">
        <f>SUMIF(DeadRaw!$B:$B,$B105,DeadRaw!CK:CK)</f>
        <v>17</v>
      </c>
      <c r="CJ105">
        <f>SUMIF(DeadRaw!$B:$B,$B105,DeadRaw!CL:CL)</f>
        <v>22</v>
      </c>
      <c r="CK105">
        <f>SUMIF(DeadRaw!$B:$B,$B105,DeadRaw!CM:CM)</f>
        <v>22</v>
      </c>
      <c r="CL105">
        <f>SUMIF(DeadRaw!$B:$B,$B105,DeadRaw!CN:CN)</f>
        <v>22</v>
      </c>
      <c r="CM105">
        <f>SUMIF(DeadRaw!$B:$B,$B105,DeadRaw!CO:CO)</f>
        <v>42</v>
      </c>
      <c r="CN105">
        <f>SUMIF(DeadRaw!$B:$B,$B105,DeadRaw!CP:CP)</f>
        <v>42</v>
      </c>
      <c r="CO105">
        <f>SUMIF(DeadRaw!$B:$B,$B105,DeadRaw!CQ:CQ)</f>
        <v>43</v>
      </c>
      <c r="CP105">
        <f>SUMIF(DeadRaw!$B:$B,$B105,DeadRaw!CR:CR)</f>
        <v>43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18</v>
      </c>
      <c r="BZ106">
        <f>SUMIF(DeadRaw!$B:$B,$B106,DeadRaw!CB:CB)</f>
        <v>18</v>
      </c>
      <c r="CA106">
        <f>SUMIF(DeadRaw!$B:$B,$B106,DeadRaw!CC:CC)</f>
        <v>18</v>
      </c>
      <c r="CB106">
        <f>SUMIF(DeadRaw!$B:$B,$B106,DeadRaw!CD:CD)</f>
        <v>18</v>
      </c>
      <c r="CC106">
        <f>SUMIF(DeadRaw!$B:$B,$B106,DeadRaw!CE:CE)</f>
        <v>18</v>
      </c>
      <c r="CD106">
        <f>SUMIF(DeadRaw!$B:$B,$B106,DeadRaw!CF:CF)</f>
        <v>20</v>
      </c>
      <c r="CE106">
        <f>SUMIF(DeadRaw!$B:$B,$B106,DeadRaw!CG:CG)</f>
        <v>20</v>
      </c>
      <c r="CF106">
        <f>SUMIF(DeadRaw!$B:$B,$B106,DeadRaw!CH:CH)</f>
        <v>20</v>
      </c>
      <c r="CG106">
        <f>SUMIF(DeadRaw!$B:$B,$B106,DeadRaw!CI:CI)</f>
        <v>20</v>
      </c>
      <c r="CH106">
        <f>SUMIF(DeadRaw!$B:$B,$B106,DeadRaw!CJ:CJ)</f>
        <v>20</v>
      </c>
      <c r="CI106">
        <f>SUMIF(DeadRaw!$B:$B,$B106,DeadRaw!CK:CK)</f>
        <v>21</v>
      </c>
      <c r="CJ106">
        <f>SUMIF(DeadRaw!$B:$B,$B106,DeadRaw!CL:CL)</f>
        <v>22</v>
      </c>
      <c r="CK106">
        <f>SUMIF(DeadRaw!$B:$B,$B106,DeadRaw!CM:CM)</f>
        <v>23</v>
      </c>
      <c r="CL106">
        <f>SUMIF(DeadRaw!$B:$B,$B106,DeadRaw!CN:CN)</f>
        <v>25</v>
      </c>
      <c r="CM106">
        <f>SUMIF(DeadRaw!$B:$B,$B106,DeadRaw!CO:CO)</f>
        <v>25</v>
      </c>
      <c r="CN106">
        <f>SUMIF(DeadRaw!$B:$B,$B106,DeadRaw!CP:CP)</f>
        <v>25</v>
      </c>
      <c r="CO106">
        <f>SUMIF(DeadRaw!$B:$B,$B106,DeadRaw!CQ:CQ)</f>
        <v>25</v>
      </c>
      <c r="CP106">
        <f>SUMIF(DeadRaw!$B:$B,$B106,DeadRaw!CR:CR)</f>
        <v>25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22</v>
      </c>
      <c r="BZ107">
        <f>SUMIF(DeadRaw!$B:$B,$B107,DeadRaw!CB:CB)</f>
        <v>22</v>
      </c>
      <c r="CA107">
        <f>SUMIF(DeadRaw!$B:$B,$B107,DeadRaw!CC:CC)</f>
        <v>22</v>
      </c>
      <c r="CB107">
        <f>SUMIF(DeadRaw!$B:$B,$B107,DeadRaw!CD:CD)</f>
        <v>22</v>
      </c>
      <c r="CC107">
        <f>SUMIF(DeadRaw!$B:$B,$B107,DeadRaw!CE:CE)</f>
        <v>23</v>
      </c>
      <c r="CD107">
        <f>SUMIF(DeadRaw!$B:$B,$B107,DeadRaw!CF:CF)</f>
        <v>23</v>
      </c>
      <c r="CE107">
        <f>SUMIF(DeadRaw!$B:$B,$B107,DeadRaw!CG:CG)</f>
        <v>24</v>
      </c>
      <c r="CF107">
        <f>SUMIF(DeadRaw!$B:$B,$B107,DeadRaw!CH:CH)</f>
        <v>25</v>
      </c>
      <c r="CG107">
        <f>SUMIF(DeadRaw!$B:$B,$B107,DeadRaw!CI:CI)</f>
        <v>25</v>
      </c>
      <c r="CH107">
        <f>SUMIF(DeadRaw!$B:$B,$B107,DeadRaw!CJ:CJ)</f>
        <v>26</v>
      </c>
      <c r="CI107">
        <f>SUMIF(DeadRaw!$B:$B,$B107,DeadRaw!CK:CK)</f>
        <v>31</v>
      </c>
      <c r="CJ107">
        <f>SUMIF(DeadRaw!$B:$B,$B107,DeadRaw!CL:CL)</f>
        <v>35</v>
      </c>
      <c r="CK107">
        <f>SUMIF(DeadRaw!$B:$B,$B107,DeadRaw!CM:CM)</f>
        <v>41</v>
      </c>
      <c r="CL107">
        <f>SUMIF(DeadRaw!$B:$B,$B107,DeadRaw!CN:CN)</f>
        <v>46</v>
      </c>
      <c r="CM107">
        <f>SUMIF(DeadRaw!$B:$B,$B107,DeadRaw!CO:CO)</f>
        <v>46</v>
      </c>
      <c r="CN107">
        <f>SUMIF(DeadRaw!$B:$B,$B107,DeadRaw!CP:CP)</f>
        <v>46</v>
      </c>
      <c r="CO107">
        <f>SUMIF(DeadRaw!$B:$B,$B107,DeadRaw!CQ:CQ)</f>
        <v>46</v>
      </c>
      <c r="CP107">
        <f>SUMIF(DeadRaw!$B:$B,$B107,DeadRaw!CR:CR)</f>
        <v>46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1</v>
      </c>
      <c r="BZ108">
        <f>SUMIF(DeadRaw!$B:$B,$B108,DeadRaw!CB:CB)</f>
        <v>1</v>
      </c>
      <c r="CA108">
        <f>SUMIF(DeadRaw!$B:$B,$B108,DeadRaw!CC:CC)</f>
        <v>1</v>
      </c>
      <c r="CB108">
        <f>SUMIF(DeadRaw!$B:$B,$B108,DeadRaw!CD:CD)</f>
        <v>1</v>
      </c>
      <c r="CC108">
        <f>SUMIF(DeadRaw!$B:$B,$B108,DeadRaw!CE:CE)</f>
        <v>1</v>
      </c>
      <c r="CD108">
        <f>SUMIF(DeadRaw!$B:$B,$B108,DeadRaw!CF:CF)</f>
        <v>1</v>
      </c>
      <c r="CE108">
        <f>SUMIF(DeadRaw!$B:$B,$B108,DeadRaw!CG:CG)</f>
        <v>1</v>
      </c>
      <c r="CF108">
        <f>SUMIF(DeadRaw!$B:$B,$B108,DeadRaw!CH:CH)</f>
        <v>1</v>
      </c>
      <c r="CG108">
        <f>SUMIF(DeadRaw!$B:$B,$B108,DeadRaw!CI:CI)</f>
        <v>1</v>
      </c>
      <c r="CH108">
        <f>SUMIF(DeadRaw!$B:$B,$B108,DeadRaw!CJ:CJ)</f>
        <v>1</v>
      </c>
      <c r="CI108">
        <f>SUMIF(DeadRaw!$B:$B,$B108,DeadRaw!CK:CK)</f>
        <v>3</v>
      </c>
      <c r="CJ108">
        <f>SUMIF(DeadRaw!$B:$B,$B108,DeadRaw!CL:CL)</f>
        <v>3</v>
      </c>
      <c r="CK108">
        <f>SUMIF(DeadRaw!$B:$B,$B108,DeadRaw!CM:CM)</f>
        <v>3</v>
      </c>
      <c r="CL108">
        <f>SUMIF(DeadRaw!$B:$B,$B108,DeadRaw!CN:CN)</f>
        <v>3</v>
      </c>
      <c r="CM108">
        <f>SUMIF(DeadRaw!$B:$B,$B108,DeadRaw!CO:CO)</f>
        <v>3</v>
      </c>
      <c r="CN108">
        <f>SUMIF(DeadRaw!$B:$B,$B108,DeadRaw!CP:CP)</f>
        <v>3</v>
      </c>
      <c r="CO108">
        <f>SUMIF(DeadRaw!$B:$B,$B108,DeadRaw!CQ:CQ)</f>
        <v>3</v>
      </c>
      <c r="CP108">
        <f>SUMIF(DeadRaw!$B:$B,$B108,DeadRaw!CR:CR)</f>
        <v>3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5</v>
      </c>
      <c r="BZ109">
        <f>SUMIF(DeadRaw!$B:$B,$B109,DeadRaw!CB:CB)</f>
        <v>5</v>
      </c>
      <c r="CA109">
        <f>SUMIF(DeadRaw!$B:$B,$B109,DeadRaw!CC:CC)</f>
        <v>6</v>
      </c>
      <c r="CB109">
        <f>SUMIF(DeadRaw!$B:$B,$B109,DeadRaw!CD:CD)</f>
        <v>6</v>
      </c>
      <c r="CC109">
        <f>SUMIF(DeadRaw!$B:$B,$B109,DeadRaw!CE:CE)</f>
        <v>7</v>
      </c>
      <c r="CD109">
        <f>SUMIF(DeadRaw!$B:$B,$B109,DeadRaw!CF:CF)</f>
        <v>7</v>
      </c>
      <c r="CE109">
        <f>SUMIF(DeadRaw!$B:$B,$B109,DeadRaw!CG:CG)</f>
        <v>10</v>
      </c>
      <c r="CF109">
        <f>SUMIF(DeadRaw!$B:$B,$B109,DeadRaw!CH:CH)</f>
        <v>10</v>
      </c>
      <c r="CG109">
        <f>SUMIF(DeadRaw!$B:$B,$B109,DeadRaw!CI:CI)</f>
        <v>10</v>
      </c>
      <c r="CH109">
        <f>SUMIF(DeadRaw!$B:$B,$B109,DeadRaw!CJ:CJ)</f>
        <v>11</v>
      </c>
      <c r="CI109">
        <f>SUMIF(DeadRaw!$B:$B,$B109,DeadRaw!CK:CK)</f>
        <v>12</v>
      </c>
      <c r="CJ109">
        <f>SUMIF(DeadRaw!$B:$B,$B109,DeadRaw!CL:CL)</f>
        <v>13</v>
      </c>
      <c r="CK109">
        <f>SUMIF(DeadRaw!$B:$B,$B109,DeadRaw!CM:CM)</f>
        <v>17</v>
      </c>
      <c r="CL109">
        <f>SUMIF(DeadRaw!$B:$B,$B109,DeadRaw!CN:CN)</f>
        <v>19</v>
      </c>
      <c r="CM109">
        <f>SUMIF(DeadRaw!$B:$B,$B109,DeadRaw!CO:CO)</f>
        <v>21</v>
      </c>
      <c r="CN109">
        <f>SUMIF(DeadRaw!$B:$B,$B109,DeadRaw!CP:CP)</f>
        <v>22</v>
      </c>
      <c r="CO109">
        <f>SUMIF(DeadRaw!$B:$B,$B109,DeadRaw!CQ:CQ)</f>
        <v>22</v>
      </c>
      <c r="CP109">
        <f>SUMIF(DeadRaw!$B:$B,$B109,DeadRaw!CR:CR)</f>
        <v>28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18</v>
      </c>
      <c r="BZ110">
        <f>SUMIF(DeadRaw!$B:$B,$B110,DeadRaw!CB:CB)</f>
        <v>21</v>
      </c>
      <c r="CA110">
        <f>SUMIF(DeadRaw!$B:$B,$B110,DeadRaw!CC:CC)</f>
        <v>22</v>
      </c>
      <c r="CB110">
        <f>SUMIF(DeadRaw!$B:$B,$B110,DeadRaw!CD:CD)</f>
        <v>23</v>
      </c>
      <c r="CC110">
        <f>SUMIF(DeadRaw!$B:$B,$B110,DeadRaw!CE:CE)</f>
        <v>25</v>
      </c>
      <c r="CD110">
        <f>SUMIF(DeadRaw!$B:$B,$B110,DeadRaw!CF:CF)</f>
        <v>26</v>
      </c>
      <c r="CE110">
        <f>SUMIF(DeadRaw!$B:$B,$B110,DeadRaw!CG:CG)</f>
        <v>26</v>
      </c>
      <c r="CF110">
        <f>SUMIF(DeadRaw!$B:$B,$B110,DeadRaw!CH:CH)</f>
        <v>29</v>
      </c>
      <c r="CG110">
        <f>SUMIF(DeadRaw!$B:$B,$B110,DeadRaw!CI:CI)</f>
        <v>29</v>
      </c>
      <c r="CH110">
        <f>SUMIF(DeadRaw!$B:$B,$B110,DeadRaw!CJ:CJ)</f>
        <v>31</v>
      </c>
      <c r="CI110">
        <f>SUMIF(DeadRaw!$B:$B,$B110,DeadRaw!CK:CK)</f>
        <v>33</v>
      </c>
      <c r="CJ110">
        <f>SUMIF(DeadRaw!$B:$B,$B110,DeadRaw!CL:CL)</f>
        <v>33</v>
      </c>
      <c r="CK110">
        <f>SUMIF(DeadRaw!$B:$B,$B110,DeadRaw!CM:CM)</f>
        <v>35</v>
      </c>
      <c r="CL110">
        <f>SUMIF(DeadRaw!$B:$B,$B110,DeadRaw!CN:CN)</f>
        <v>35</v>
      </c>
      <c r="CM110">
        <f>SUMIF(DeadRaw!$B:$B,$B110,DeadRaw!CO:CO)</f>
        <v>36</v>
      </c>
      <c r="CN110">
        <f>SUMIF(DeadRaw!$B:$B,$B110,DeadRaw!CP:CP)</f>
        <v>37</v>
      </c>
      <c r="CO110">
        <f>SUMIF(DeadRaw!$B:$B,$B110,DeadRaw!CQ:CQ)</f>
        <v>37</v>
      </c>
      <c r="CP110">
        <f>SUMIF(DeadRaw!$B:$B,$B110,DeadRaw!CR:CR)</f>
        <v>37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1</v>
      </c>
      <c r="CB111">
        <f>SUMIF(DeadRaw!$B:$B,$B111,DeadRaw!CD:CD)</f>
        <v>2</v>
      </c>
      <c r="CC111">
        <f>SUMIF(DeadRaw!$B:$B,$B111,DeadRaw!CE:CE)</f>
        <v>2</v>
      </c>
      <c r="CD111">
        <f>SUMIF(DeadRaw!$B:$B,$B111,DeadRaw!CF:CF)</f>
        <v>2</v>
      </c>
      <c r="CE111">
        <f>SUMIF(DeadRaw!$B:$B,$B111,DeadRaw!CG:CG)</f>
        <v>2</v>
      </c>
      <c r="CF111">
        <f>SUMIF(DeadRaw!$B:$B,$B111,DeadRaw!CH:CH)</f>
        <v>2</v>
      </c>
      <c r="CG111">
        <f>SUMIF(DeadRaw!$B:$B,$B111,DeadRaw!CI:CI)</f>
        <v>2</v>
      </c>
      <c r="CH111">
        <f>SUMIF(DeadRaw!$B:$B,$B111,DeadRaw!CJ:CJ)</f>
        <v>2</v>
      </c>
      <c r="CI111">
        <f>SUMIF(DeadRaw!$B:$B,$B111,DeadRaw!CK:CK)</f>
        <v>2</v>
      </c>
      <c r="CJ111">
        <f>SUMIF(DeadRaw!$B:$B,$B111,DeadRaw!CL:CL)</f>
        <v>3</v>
      </c>
      <c r="CK111">
        <f>SUMIF(DeadRaw!$B:$B,$B111,DeadRaw!CM:CM)</f>
        <v>3</v>
      </c>
      <c r="CL111">
        <f>SUMIF(DeadRaw!$B:$B,$B111,DeadRaw!CN:CN)</f>
        <v>3</v>
      </c>
      <c r="CM111">
        <f>SUMIF(DeadRaw!$B:$B,$B111,DeadRaw!CO:CO)</f>
        <v>3</v>
      </c>
      <c r="CN111">
        <f>SUMIF(DeadRaw!$B:$B,$B111,DeadRaw!CP:CP)</f>
        <v>3</v>
      </c>
      <c r="CO111">
        <f>SUMIF(DeadRaw!$B:$B,$B111,DeadRaw!CQ:CQ)</f>
        <v>3</v>
      </c>
      <c r="CP111">
        <f>SUMIF(DeadRaw!$B:$B,$B111,DeadRaw!CR:CR)</f>
        <v>3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3</v>
      </c>
      <c r="BZ114">
        <f>SUMIF(DeadRaw!$B:$B,$B114,DeadRaw!CB:CB)</f>
        <v>3</v>
      </c>
      <c r="CA114">
        <f>SUMIF(DeadRaw!$B:$B,$B114,DeadRaw!CC:CC)</f>
        <v>3</v>
      </c>
      <c r="CB114">
        <f>SUMIF(DeadRaw!$B:$B,$B114,DeadRaw!CD:CD)</f>
        <v>3</v>
      </c>
      <c r="CC114">
        <f>SUMIF(DeadRaw!$B:$B,$B114,DeadRaw!CE:CE)</f>
        <v>3</v>
      </c>
      <c r="CD114">
        <f>SUMIF(DeadRaw!$B:$B,$B114,DeadRaw!CF:CF)</f>
        <v>3</v>
      </c>
      <c r="CE114">
        <f>SUMIF(DeadRaw!$B:$B,$B114,DeadRaw!CG:CG)</f>
        <v>4</v>
      </c>
      <c r="CF114">
        <f>SUMIF(DeadRaw!$B:$B,$B114,DeadRaw!CH:CH)</f>
        <v>5</v>
      </c>
      <c r="CG114">
        <f>SUMIF(DeadRaw!$B:$B,$B114,DeadRaw!CI:CI)</f>
        <v>6</v>
      </c>
      <c r="CH114">
        <f>SUMIF(DeadRaw!$B:$B,$B114,DeadRaw!CJ:CJ)</f>
        <v>6</v>
      </c>
      <c r="CI114">
        <f>SUMIF(DeadRaw!$B:$B,$B114,DeadRaw!CK:CK)</f>
        <v>6</v>
      </c>
      <c r="CJ114">
        <f>SUMIF(DeadRaw!$B:$B,$B114,DeadRaw!CL:CL)</f>
        <v>6</v>
      </c>
      <c r="CK114">
        <f>SUMIF(DeadRaw!$B:$B,$B114,DeadRaw!CM:CM)</f>
        <v>6</v>
      </c>
      <c r="CL114">
        <f>SUMIF(DeadRaw!$B:$B,$B114,DeadRaw!CN:CN)</f>
        <v>8</v>
      </c>
      <c r="CM114">
        <f>SUMIF(DeadRaw!$B:$B,$B114,DeadRaw!CO:CO)</f>
        <v>9</v>
      </c>
      <c r="CN114">
        <f>SUMIF(DeadRaw!$B:$B,$B114,DeadRaw!CP:CP)</f>
        <v>9</v>
      </c>
      <c r="CO114">
        <f>SUMIF(DeadRaw!$B:$B,$B114,DeadRaw!CQ:CQ)</f>
        <v>13</v>
      </c>
      <c r="CP114">
        <f>SUMIF(DeadRaw!$B:$B,$B114,DeadRaw!CR:CR)</f>
        <v>14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2</v>
      </c>
      <c r="BZ115">
        <f>SUMIF(DeadRaw!$B:$B,$B115,DeadRaw!CB:CB)</f>
        <v>2</v>
      </c>
      <c r="CA115">
        <f>SUMIF(DeadRaw!$B:$B,$B115,DeadRaw!CC:CC)</f>
        <v>2</v>
      </c>
      <c r="CB115">
        <f>SUMIF(DeadRaw!$B:$B,$B115,DeadRaw!CD:CD)</f>
        <v>2</v>
      </c>
      <c r="CC115">
        <f>SUMIF(DeadRaw!$B:$B,$B115,DeadRaw!CE:CE)</f>
        <v>2</v>
      </c>
      <c r="CD115">
        <f>SUMIF(DeadRaw!$B:$B,$B115,DeadRaw!CF:CF)</f>
        <v>3</v>
      </c>
      <c r="CE115">
        <f>SUMIF(DeadRaw!$B:$B,$B115,DeadRaw!CG:CG)</f>
        <v>3</v>
      </c>
      <c r="CF115">
        <f>SUMIF(DeadRaw!$B:$B,$B115,DeadRaw!CH:CH)</f>
        <v>3</v>
      </c>
      <c r="CG115">
        <f>SUMIF(DeadRaw!$B:$B,$B115,DeadRaw!CI:CI)</f>
        <v>3</v>
      </c>
      <c r="CH115">
        <f>SUMIF(DeadRaw!$B:$B,$B115,DeadRaw!CJ:CJ)</f>
        <v>3</v>
      </c>
      <c r="CI115">
        <f>SUMIF(DeadRaw!$B:$B,$B115,DeadRaw!CK:CK)</f>
        <v>3</v>
      </c>
      <c r="CJ115">
        <f>SUMIF(DeadRaw!$B:$B,$B115,DeadRaw!CL:CL)</f>
        <v>3</v>
      </c>
      <c r="CK115">
        <f>SUMIF(DeadRaw!$B:$B,$B115,DeadRaw!CM:CM)</f>
        <v>3</v>
      </c>
      <c r="CL115">
        <f>SUMIF(DeadRaw!$B:$B,$B115,DeadRaw!CN:CN)</f>
        <v>3</v>
      </c>
      <c r="CM115">
        <f>SUMIF(DeadRaw!$B:$B,$B115,DeadRaw!CO:CO)</f>
        <v>3</v>
      </c>
      <c r="CN115">
        <f>SUMIF(DeadRaw!$B:$B,$B115,DeadRaw!CP:CP)</f>
        <v>3</v>
      </c>
      <c r="CO115">
        <f>SUMIF(DeadRaw!$B:$B,$B115,DeadRaw!CQ:CQ)</f>
        <v>3</v>
      </c>
      <c r="CP115">
        <f>SUMIF(DeadRaw!$B:$B,$B115,DeadRaw!CR:CR)</f>
        <v>3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1</v>
      </c>
      <c r="CJ117">
        <f>SUMIF(DeadRaw!$B:$B,$B117,DeadRaw!CL:CL)</f>
        <v>1</v>
      </c>
      <c r="CK117">
        <f>SUMIF(DeadRaw!$B:$B,$B117,DeadRaw!CM:CM)</f>
        <v>3</v>
      </c>
      <c r="CL117">
        <f>SUMIF(DeadRaw!$B:$B,$B117,DeadRaw!CN:CN)</f>
        <v>3</v>
      </c>
      <c r="CM117">
        <f>SUMIF(DeadRaw!$B:$B,$B117,DeadRaw!CO:CO)</f>
        <v>5</v>
      </c>
      <c r="CN117">
        <f>SUMIF(DeadRaw!$B:$B,$B117,DeadRaw!CP:CP)</f>
        <v>5</v>
      </c>
      <c r="CO117">
        <f>SUMIF(DeadRaw!$B:$B,$B117,DeadRaw!CQ:CQ)</f>
        <v>6</v>
      </c>
      <c r="CP117">
        <f>SUMIF(DeadRaw!$B:$B,$B117,DeadRaw!CR:CR)</f>
        <v>6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4</v>
      </c>
      <c r="BZ118">
        <f>SUMIF(DeadRaw!$B:$B,$B118,DeadRaw!CB:CB)</f>
        <v>4</v>
      </c>
      <c r="CA118">
        <f>SUMIF(DeadRaw!$B:$B,$B118,DeadRaw!CC:CC)</f>
        <v>5</v>
      </c>
      <c r="CB118">
        <f>SUMIF(DeadRaw!$B:$B,$B118,DeadRaw!CD:CD)</f>
        <v>6</v>
      </c>
      <c r="CC118">
        <f>SUMIF(DeadRaw!$B:$B,$B118,DeadRaw!CE:CE)</f>
        <v>6</v>
      </c>
      <c r="CD118">
        <f>SUMIF(DeadRaw!$B:$B,$B118,DeadRaw!CF:CF)</f>
        <v>6</v>
      </c>
      <c r="CE118">
        <f>SUMIF(DeadRaw!$B:$B,$B118,DeadRaw!CG:CG)</f>
        <v>6</v>
      </c>
      <c r="CF118">
        <f>SUMIF(DeadRaw!$B:$B,$B118,DeadRaw!CH:CH)</f>
        <v>6</v>
      </c>
      <c r="CG118">
        <f>SUMIF(DeadRaw!$B:$B,$B118,DeadRaw!CI:CI)</f>
        <v>6</v>
      </c>
      <c r="CH118">
        <f>SUMIF(DeadRaw!$B:$B,$B118,DeadRaw!CJ:CJ)</f>
        <v>6</v>
      </c>
      <c r="CI118">
        <f>SUMIF(DeadRaw!$B:$B,$B118,DeadRaw!CK:CK)</f>
        <v>6</v>
      </c>
      <c r="CJ118">
        <f>SUMIF(DeadRaw!$B:$B,$B118,DeadRaw!CL:CL)</f>
        <v>6</v>
      </c>
      <c r="CK118">
        <f>SUMIF(DeadRaw!$B:$B,$B118,DeadRaw!CM:CM)</f>
        <v>6</v>
      </c>
      <c r="CL118">
        <f>SUMIF(DeadRaw!$B:$B,$B118,DeadRaw!CN:CN)</f>
        <v>6</v>
      </c>
      <c r="CM118">
        <f>SUMIF(DeadRaw!$B:$B,$B118,DeadRaw!CO:CO)</f>
        <v>7</v>
      </c>
      <c r="CN118">
        <f>SUMIF(DeadRaw!$B:$B,$B118,DeadRaw!CP:CP)</f>
        <v>7</v>
      </c>
      <c r="CO118">
        <f>SUMIF(DeadRaw!$B:$B,$B118,DeadRaw!CQ:CQ)</f>
        <v>7</v>
      </c>
      <c r="CP118">
        <f>SUMIF(DeadRaw!$B:$B,$B118,DeadRaw!CR:CR)</f>
        <v>7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5</v>
      </c>
      <c r="BZ120">
        <f>SUMIF(DeadRaw!$B:$B,$B120,DeadRaw!CB:CB)</f>
        <v>6</v>
      </c>
      <c r="CA120">
        <f>SUMIF(DeadRaw!$B:$B,$B120,DeadRaw!CC:CC)</f>
        <v>6</v>
      </c>
      <c r="CB120">
        <f>SUMIF(DeadRaw!$B:$B,$B120,DeadRaw!CD:CD)</f>
        <v>6</v>
      </c>
      <c r="CC120">
        <f>SUMIF(DeadRaw!$B:$B,$B120,DeadRaw!CE:CE)</f>
        <v>7</v>
      </c>
      <c r="CD120">
        <f>SUMIF(DeadRaw!$B:$B,$B120,DeadRaw!CF:CF)</f>
        <v>7</v>
      </c>
      <c r="CE120">
        <f>SUMIF(DeadRaw!$B:$B,$B120,DeadRaw!CG:CG)</f>
        <v>7</v>
      </c>
      <c r="CF120">
        <f>SUMIF(DeadRaw!$B:$B,$B120,DeadRaw!CH:CH)</f>
        <v>7</v>
      </c>
      <c r="CG120">
        <f>SUMIF(DeadRaw!$B:$B,$B120,DeadRaw!CI:CI)</f>
        <v>7</v>
      </c>
      <c r="CH120">
        <f>SUMIF(DeadRaw!$B:$B,$B120,DeadRaw!CJ:CJ)</f>
        <v>7</v>
      </c>
      <c r="CI120">
        <f>SUMIF(DeadRaw!$B:$B,$B120,DeadRaw!CK:CK)</f>
        <v>7</v>
      </c>
      <c r="CJ120">
        <f>SUMIF(DeadRaw!$B:$B,$B120,DeadRaw!CL:CL)</f>
        <v>7</v>
      </c>
      <c r="CK120">
        <f>SUMIF(DeadRaw!$B:$B,$B120,DeadRaw!CM:CM)</f>
        <v>7</v>
      </c>
      <c r="CL120">
        <f>SUMIF(DeadRaw!$B:$B,$B120,DeadRaw!CN:CN)</f>
        <v>7</v>
      </c>
      <c r="CM120">
        <f>SUMIF(DeadRaw!$B:$B,$B120,DeadRaw!CO:CO)</f>
        <v>7</v>
      </c>
      <c r="CN120">
        <f>SUMIF(DeadRaw!$B:$B,$B120,DeadRaw!CP:CP)</f>
        <v>7</v>
      </c>
      <c r="CO120">
        <f>SUMIF(DeadRaw!$B:$B,$B120,DeadRaw!CQ:CQ)</f>
        <v>7</v>
      </c>
      <c r="CP120">
        <f>SUMIF(DeadRaw!$B:$B,$B120,DeadRaw!CR:CR)</f>
        <v>7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4</v>
      </c>
      <c r="BZ121">
        <f>SUMIF(DeadRaw!$B:$B,$B121,DeadRaw!CB:CB)</f>
        <v>6</v>
      </c>
      <c r="CA121">
        <f>SUMIF(DeadRaw!$B:$B,$B121,DeadRaw!CC:CC)</f>
        <v>6</v>
      </c>
      <c r="CB121">
        <f>SUMIF(DeadRaw!$B:$B,$B121,DeadRaw!CD:CD)</f>
        <v>6</v>
      </c>
      <c r="CC121">
        <f>SUMIF(DeadRaw!$B:$B,$B121,DeadRaw!CE:CE)</f>
        <v>7</v>
      </c>
      <c r="CD121">
        <f>SUMIF(DeadRaw!$B:$B,$B121,DeadRaw!CF:CF)</f>
        <v>7</v>
      </c>
      <c r="CE121">
        <f>SUMIF(DeadRaw!$B:$B,$B121,DeadRaw!CG:CG)</f>
        <v>7</v>
      </c>
      <c r="CF121">
        <f>SUMIF(DeadRaw!$B:$B,$B121,DeadRaw!CH:CH)</f>
        <v>8</v>
      </c>
      <c r="CG121">
        <f>SUMIF(DeadRaw!$B:$B,$B121,DeadRaw!CI:CI)</f>
        <v>9</v>
      </c>
      <c r="CH121">
        <f>SUMIF(DeadRaw!$B:$B,$B121,DeadRaw!CJ:CJ)</f>
        <v>9</v>
      </c>
      <c r="CI121">
        <f>SUMIF(DeadRaw!$B:$B,$B121,DeadRaw!CK:CK)</f>
        <v>10</v>
      </c>
      <c r="CJ121">
        <f>SUMIF(DeadRaw!$B:$B,$B121,DeadRaw!CL:CL)</f>
        <v>11</v>
      </c>
      <c r="CK121">
        <f>SUMIF(DeadRaw!$B:$B,$B121,DeadRaw!CM:CM)</f>
        <v>11</v>
      </c>
      <c r="CL121">
        <f>SUMIF(DeadRaw!$B:$B,$B121,DeadRaw!CN:CN)</f>
        <v>12</v>
      </c>
      <c r="CM121">
        <f>SUMIF(DeadRaw!$B:$B,$B121,DeadRaw!CO:CO)</f>
        <v>14</v>
      </c>
      <c r="CN121">
        <f>SUMIF(DeadRaw!$B:$B,$B121,DeadRaw!CP:CP)</f>
        <v>14</v>
      </c>
      <c r="CO121">
        <f>SUMIF(DeadRaw!$B:$B,$B121,DeadRaw!CQ:CQ)</f>
        <v>14</v>
      </c>
      <c r="CP121">
        <f>SUMIF(DeadRaw!$B:$B,$B121,DeadRaw!CR:CR)</f>
        <v>14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1</v>
      </c>
      <c r="BZ122">
        <f>SUMIF(DeadRaw!$B:$B,$B122,DeadRaw!CB:CB)</f>
        <v>1</v>
      </c>
      <c r="CA122">
        <f>SUMIF(DeadRaw!$B:$B,$B122,DeadRaw!CC:CC)</f>
        <v>1</v>
      </c>
      <c r="CB122">
        <f>SUMIF(DeadRaw!$B:$B,$B122,DeadRaw!CD:CD)</f>
        <v>1</v>
      </c>
      <c r="CC122">
        <f>SUMIF(DeadRaw!$B:$B,$B122,DeadRaw!CE:CE)</f>
        <v>1</v>
      </c>
      <c r="CD122">
        <f>SUMIF(DeadRaw!$B:$B,$B122,DeadRaw!CF:CF)</f>
        <v>1</v>
      </c>
      <c r="CE122">
        <f>SUMIF(DeadRaw!$B:$B,$B122,DeadRaw!CG:CG)</f>
        <v>1</v>
      </c>
      <c r="CF122">
        <f>SUMIF(DeadRaw!$B:$B,$B122,DeadRaw!CH:CH)</f>
        <v>1</v>
      </c>
      <c r="CG122">
        <f>SUMIF(DeadRaw!$B:$B,$B122,DeadRaw!CI:CI)</f>
        <v>1</v>
      </c>
      <c r="CH122">
        <f>SUMIF(DeadRaw!$B:$B,$B122,DeadRaw!CJ:CJ)</f>
        <v>1</v>
      </c>
      <c r="CI122">
        <f>SUMIF(DeadRaw!$B:$B,$B122,DeadRaw!CK:CK)</f>
        <v>1</v>
      </c>
      <c r="CJ122">
        <f>SUMIF(DeadRaw!$B:$B,$B122,DeadRaw!CL:CL)</f>
        <v>1</v>
      </c>
      <c r="CK122">
        <f>SUMIF(DeadRaw!$B:$B,$B122,DeadRaw!CM:CM)</f>
        <v>1</v>
      </c>
      <c r="CL122">
        <f>SUMIF(DeadRaw!$B:$B,$B122,DeadRaw!CN:CN)</f>
        <v>1</v>
      </c>
      <c r="CM122">
        <f>SUMIF(DeadRaw!$B:$B,$B122,DeadRaw!CO:CO)</f>
        <v>1</v>
      </c>
      <c r="CN122">
        <f>SUMIF(DeadRaw!$B:$B,$B122,DeadRaw!CP:CP)</f>
        <v>1</v>
      </c>
      <c r="CO122">
        <f>SUMIF(DeadRaw!$B:$B,$B122,DeadRaw!CQ:CQ)</f>
        <v>1</v>
      </c>
      <c r="CP122">
        <f>SUMIF(DeadRaw!$B:$B,$B122,DeadRaw!CR:CR)</f>
        <v>1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2</v>
      </c>
      <c r="BZ125">
        <f>SUMIF(DeadRaw!$B:$B,$B125,DeadRaw!CB:CB)</f>
        <v>2</v>
      </c>
      <c r="CA125">
        <f>SUMIF(DeadRaw!$B:$B,$B125,DeadRaw!CC:CC)</f>
        <v>2</v>
      </c>
      <c r="CB125">
        <f>SUMIF(DeadRaw!$B:$B,$B125,DeadRaw!CD:CD)</f>
        <v>2</v>
      </c>
      <c r="CC125">
        <f>SUMIF(DeadRaw!$B:$B,$B125,DeadRaw!CE:CE)</f>
        <v>2</v>
      </c>
      <c r="CD125">
        <f>SUMIF(DeadRaw!$B:$B,$B125,DeadRaw!CF:CF)</f>
        <v>2</v>
      </c>
      <c r="CE125">
        <f>SUMIF(DeadRaw!$B:$B,$B125,DeadRaw!CG:CG)</f>
        <v>2</v>
      </c>
      <c r="CF125">
        <f>SUMIF(DeadRaw!$B:$B,$B125,DeadRaw!CH:CH)</f>
        <v>2</v>
      </c>
      <c r="CG125">
        <f>SUMIF(DeadRaw!$B:$B,$B125,DeadRaw!CI:CI)</f>
        <v>4</v>
      </c>
      <c r="CH125">
        <f>SUMIF(DeadRaw!$B:$B,$B125,DeadRaw!CJ:CJ)</f>
        <v>5</v>
      </c>
      <c r="CI125">
        <f>SUMIF(DeadRaw!$B:$B,$B125,DeadRaw!CK:CK)</f>
        <v>5</v>
      </c>
      <c r="CJ125">
        <f>SUMIF(DeadRaw!$B:$B,$B125,DeadRaw!CL:CL)</f>
        <v>5</v>
      </c>
      <c r="CK125">
        <f>SUMIF(DeadRaw!$B:$B,$B125,DeadRaw!CM:CM)</f>
        <v>6</v>
      </c>
      <c r="CL125">
        <f>SUMIF(DeadRaw!$B:$B,$B125,DeadRaw!CN:CN)</f>
        <v>10</v>
      </c>
      <c r="CM125">
        <f>SUMIF(DeadRaw!$B:$B,$B125,DeadRaw!CO:CO)</f>
        <v>10</v>
      </c>
      <c r="CN125">
        <f>SUMIF(DeadRaw!$B:$B,$B125,DeadRaw!CP:CP)</f>
        <v>12</v>
      </c>
      <c r="CO125">
        <f>SUMIF(DeadRaw!$B:$B,$B125,DeadRaw!CQ:CQ)</f>
        <v>12</v>
      </c>
      <c r="CP125">
        <f>SUMIF(DeadRaw!$B:$B,$B125,DeadRaw!CR:CR)</f>
        <v>13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3</v>
      </c>
      <c r="BZ126">
        <f>SUMIF(DeadRaw!$B:$B,$B126,DeadRaw!CB:CB)</f>
        <v>3</v>
      </c>
      <c r="CA126">
        <f>SUMIF(DeadRaw!$B:$B,$B126,DeadRaw!CC:CC)</f>
        <v>3</v>
      </c>
      <c r="CB126">
        <f>SUMIF(DeadRaw!$B:$B,$B126,DeadRaw!CD:CD)</f>
        <v>3</v>
      </c>
      <c r="CC126">
        <f>SUMIF(DeadRaw!$B:$B,$B126,DeadRaw!CE:CE)</f>
        <v>3</v>
      </c>
      <c r="CD126">
        <f>SUMIF(DeadRaw!$B:$B,$B126,DeadRaw!CF:CF)</f>
        <v>3</v>
      </c>
      <c r="CE126">
        <f>SUMIF(DeadRaw!$B:$B,$B126,DeadRaw!CG:CG)</f>
        <v>3</v>
      </c>
      <c r="CF126">
        <f>SUMIF(DeadRaw!$B:$B,$B126,DeadRaw!CH:CH)</f>
        <v>3</v>
      </c>
      <c r="CG126">
        <f>SUMIF(DeadRaw!$B:$B,$B126,DeadRaw!CI:CI)</f>
        <v>3</v>
      </c>
      <c r="CH126">
        <f>SUMIF(DeadRaw!$B:$B,$B126,DeadRaw!CJ:CJ)</f>
        <v>3</v>
      </c>
      <c r="CI126">
        <f>SUMIF(DeadRaw!$B:$B,$B126,DeadRaw!CK:CK)</f>
        <v>3</v>
      </c>
      <c r="CJ126">
        <f>SUMIF(DeadRaw!$B:$B,$B126,DeadRaw!CL:CL)</f>
        <v>5</v>
      </c>
      <c r="CK126">
        <f>SUMIF(DeadRaw!$B:$B,$B126,DeadRaw!CM:CM)</f>
        <v>5</v>
      </c>
      <c r="CL126">
        <f>SUMIF(DeadRaw!$B:$B,$B126,DeadRaw!CN:CN)</f>
        <v>5</v>
      </c>
      <c r="CM126">
        <f>SUMIF(DeadRaw!$B:$B,$B126,DeadRaw!CO:CO)</f>
        <v>5</v>
      </c>
      <c r="CN126">
        <f>SUMIF(DeadRaw!$B:$B,$B126,DeadRaw!CP:CP)</f>
        <v>6</v>
      </c>
      <c r="CO126">
        <f>SUMIF(DeadRaw!$B:$B,$B126,DeadRaw!CQ:CQ)</f>
        <v>6</v>
      </c>
      <c r="CP126">
        <f>SUMIF(DeadRaw!$B:$B,$B126,DeadRaw!CR:CR)</f>
        <v>6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42055</v>
      </c>
      <c r="BU127">
        <f t="shared" si="2"/>
        <v>47119</v>
      </c>
      <c r="BV127">
        <f t="shared" ref="BV127:DD127" si="3">SUM(BV2:BV126)</f>
        <v>52912</v>
      </c>
      <c r="BW127">
        <f t="shared" si="3"/>
        <v>58711</v>
      </c>
      <c r="BX127">
        <f t="shared" si="3"/>
        <v>64518</v>
      </c>
      <c r="BY127">
        <f t="shared" si="3"/>
        <v>69273</v>
      </c>
      <c r="BZ127">
        <f t="shared" si="3"/>
        <v>74453</v>
      </c>
      <c r="CA127">
        <f t="shared" si="3"/>
        <v>81816</v>
      </c>
      <c r="CB127">
        <f t="shared" si="3"/>
        <v>88212</v>
      </c>
      <c r="CC127">
        <f t="shared" si="3"/>
        <v>95383</v>
      </c>
      <c r="CD127">
        <f t="shared" si="3"/>
        <v>102383</v>
      </c>
      <c r="CE127">
        <f t="shared" si="3"/>
        <v>108355</v>
      </c>
      <c r="CF127">
        <f t="shared" si="3"/>
        <v>113936</v>
      </c>
      <c r="CG127">
        <f t="shared" si="3"/>
        <v>119322</v>
      </c>
      <c r="CH127">
        <f t="shared" si="3"/>
        <v>125818</v>
      </c>
      <c r="CI127">
        <f t="shared" si="3"/>
        <v>134007</v>
      </c>
      <c r="CJ127">
        <f t="shared" si="3"/>
        <v>143627</v>
      </c>
      <c r="CK127">
        <f t="shared" si="3"/>
        <v>153633</v>
      </c>
      <c r="CL127">
        <f t="shared" si="3"/>
        <v>159301</v>
      </c>
      <c r="CM127">
        <f t="shared" si="3"/>
        <v>164826</v>
      </c>
      <c r="CN127">
        <f t="shared" si="3"/>
        <v>169762</v>
      </c>
      <c r="CO127">
        <f t="shared" si="3"/>
        <v>176355</v>
      </c>
      <c r="CP127">
        <f t="shared" si="3"/>
        <v>182786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4257</v>
      </c>
      <c r="BZ128">
        <f t="shared" si="10"/>
        <v>4344</v>
      </c>
      <c r="CA128">
        <f t="shared" ref="BV128:DD133" si="11">SUMIFS(CA$2:CA$126,$A$2:$A$126,$B128)</f>
        <v>4421</v>
      </c>
      <c r="CB128">
        <f t="shared" si="11"/>
        <v>4503</v>
      </c>
      <c r="CC128">
        <f t="shared" si="11"/>
        <v>4643</v>
      </c>
      <c r="CD128">
        <f t="shared" si="11"/>
        <v>4751</v>
      </c>
      <c r="CE128">
        <f t="shared" si="11"/>
        <v>4888</v>
      </c>
      <c r="CF128">
        <f t="shared" si="11"/>
        <v>5078</v>
      </c>
      <c r="CG128">
        <f t="shared" si="11"/>
        <v>5201</v>
      </c>
      <c r="CH128">
        <f t="shared" si="11"/>
        <v>5383</v>
      </c>
      <c r="CI128">
        <f t="shared" si="11"/>
        <v>5478</v>
      </c>
      <c r="CJ128">
        <f t="shared" si="11"/>
        <v>5665</v>
      </c>
      <c r="CK128">
        <f t="shared" si="11"/>
        <v>7122</v>
      </c>
      <c r="CL128">
        <f t="shared" si="11"/>
        <v>7278</v>
      </c>
      <c r="CM128">
        <f t="shared" si="11"/>
        <v>7473</v>
      </c>
      <c r="CN128">
        <f t="shared" si="11"/>
        <v>7599</v>
      </c>
      <c r="CO128">
        <f t="shared" si="11"/>
        <v>7805</v>
      </c>
      <c r="CP128">
        <f t="shared" si="11"/>
        <v>7969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34291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49785</v>
      </c>
      <c r="BZ129">
        <f t="shared" si="11"/>
        <v>53282</v>
      </c>
      <c r="CA129">
        <f t="shared" si="11"/>
        <v>58115</v>
      </c>
      <c r="CB129">
        <f t="shared" si="11"/>
        <v>62064</v>
      </c>
      <c r="CC129">
        <f t="shared" si="11"/>
        <v>66702</v>
      </c>
      <c r="CD129">
        <f t="shared" si="11"/>
        <v>71062</v>
      </c>
      <c r="CE129">
        <f t="shared" si="11"/>
        <v>74544</v>
      </c>
      <c r="CF129">
        <f t="shared" si="11"/>
        <v>77895</v>
      </c>
      <c r="CG129">
        <f t="shared" si="11"/>
        <v>81198</v>
      </c>
      <c r="CH129">
        <f t="shared" si="11"/>
        <v>84613</v>
      </c>
      <c r="CI129">
        <f t="shared" si="11"/>
        <v>89602</v>
      </c>
      <c r="CJ129">
        <f t="shared" si="11"/>
        <v>93704</v>
      </c>
      <c r="CK129">
        <f t="shared" si="11"/>
        <v>97794</v>
      </c>
      <c r="CL129">
        <f t="shared" si="11"/>
        <v>100848</v>
      </c>
      <c r="CM129">
        <f t="shared" si="11"/>
        <v>103514</v>
      </c>
      <c r="CN129">
        <f t="shared" si="11"/>
        <v>106307</v>
      </c>
      <c r="CO129">
        <f t="shared" si="11"/>
        <v>109740</v>
      </c>
      <c r="CP129">
        <f t="shared" si="11"/>
        <v>113112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4042</v>
      </c>
      <c r="BU130">
        <f t="shared" si="10"/>
        <v>4939</v>
      </c>
      <c r="BV130">
        <f t="shared" si="11"/>
        <v>6148</v>
      </c>
      <c r="BW130">
        <f t="shared" si="11"/>
        <v>7367</v>
      </c>
      <c r="BX130">
        <f t="shared" si="11"/>
        <v>8738</v>
      </c>
      <c r="BY130">
        <f t="shared" si="11"/>
        <v>10016</v>
      </c>
      <c r="BZ130">
        <f t="shared" si="11"/>
        <v>11284</v>
      </c>
      <c r="CA130">
        <f t="shared" si="11"/>
        <v>13366</v>
      </c>
      <c r="CB130">
        <f t="shared" si="11"/>
        <v>15332</v>
      </c>
      <c r="CC130">
        <f t="shared" si="11"/>
        <v>17308</v>
      </c>
      <c r="CD130">
        <f t="shared" si="11"/>
        <v>19436</v>
      </c>
      <c r="CE130">
        <f t="shared" si="11"/>
        <v>21457</v>
      </c>
      <c r="CF130">
        <f t="shared" si="11"/>
        <v>23122</v>
      </c>
      <c r="CG130">
        <f t="shared" si="11"/>
        <v>24730</v>
      </c>
      <c r="CH130">
        <f t="shared" si="11"/>
        <v>27198</v>
      </c>
      <c r="CI130">
        <f t="shared" si="11"/>
        <v>29880</v>
      </c>
      <c r="CJ130">
        <f t="shared" si="11"/>
        <v>34778</v>
      </c>
      <c r="CK130">
        <f t="shared" si="11"/>
        <v>38779</v>
      </c>
      <c r="CL130">
        <f t="shared" si="11"/>
        <v>40769</v>
      </c>
      <c r="CM130">
        <f t="shared" si="11"/>
        <v>43041</v>
      </c>
      <c r="CN130">
        <f t="shared" si="11"/>
        <v>44681</v>
      </c>
      <c r="CO130">
        <f t="shared" si="11"/>
        <v>47253</v>
      </c>
      <c r="CP130">
        <f t="shared" si="11"/>
        <v>49711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983</v>
      </c>
      <c r="BZ131">
        <f t="shared" si="11"/>
        <v>1106</v>
      </c>
      <c r="CA131">
        <f t="shared" si="11"/>
        <v>1277</v>
      </c>
      <c r="CB131">
        <f t="shared" si="11"/>
        <v>1503</v>
      </c>
      <c r="CC131">
        <f t="shared" si="11"/>
        <v>1728</v>
      </c>
      <c r="CD131">
        <f t="shared" si="11"/>
        <v>1930</v>
      </c>
      <c r="CE131">
        <f t="shared" si="11"/>
        <v>2067</v>
      </c>
      <c r="CF131">
        <f t="shared" si="11"/>
        <v>2262</v>
      </c>
      <c r="CG131">
        <f t="shared" si="11"/>
        <v>2431</v>
      </c>
      <c r="CH131">
        <f t="shared" si="11"/>
        <v>2702</v>
      </c>
      <c r="CI131">
        <f t="shared" si="11"/>
        <v>2976</v>
      </c>
      <c r="CJ131">
        <f t="shared" si="11"/>
        <v>3239</v>
      </c>
      <c r="CK131">
        <f t="shared" si="11"/>
        <v>3540</v>
      </c>
      <c r="CL131">
        <f t="shared" si="11"/>
        <v>3874</v>
      </c>
      <c r="CM131">
        <f t="shared" si="11"/>
        <v>4099</v>
      </c>
      <c r="CN131">
        <f t="shared" si="11"/>
        <v>4332</v>
      </c>
      <c r="CO131">
        <f t="shared" si="11"/>
        <v>4575</v>
      </c>
      <c r="CP131">
        <f t="shared" si="11"/>
        <v>4850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398</v>
      </c>
      <c r="BZ132">
        <f t="shared" si="11"/>
        <v>440</v>
      </c>
      <c r="CA132">
        <f t="shared" si="11"/>
        <v>483</v>
      </c>
      <c r="CB132">
        <f t="shared" si="11"/>
        <v>518</v>
      </c>
      <c r="CC132">
        <f t="shared" si="11"/>
        <v>571</v>
      </c>
      <c r="CD132">
        <f t="shared" si="11"/>
        <v>630</v>
      </c>
      <c r="CE132">
        <f t="shared" si="11"/>
        <v>675</v>
      </c>
      <c r="CF132">
        <f t="shared" si="11"/>
        <v>718</v>
      </c>
      <c r="CG132">
        <f t="shared" si="11"/>
        <v>760</v>
      </c>
      <c r="CH132">
        <f t="shared" si="11"/>
        <v>794</v>
      </c>
      <c r="CI132">
        <f t="shared" si="11"/>
        <v>827</v>
      </c>
      <c r="CJ132">
        <f t="shared" si="11"/>
        <v>881</v>
      </c>
      <c r="CK132">
        <f t="shared" si="11"/>
        <v>924</v>
      </c>
      <c r="CL132">
        <f t="shared" si="11"/>
        <v>963</v>
      </c>
      <c r="CM132">
        <f t="shared" si="11"/>
        <v>1020</v>
      </c>
      <c r="CN132">
        <f t="shared" si="11"/>
        <v>1054</v>
      </c>
      <c r="CO132">
        <f t="shared" si="11"/>
        <v>1084</v>
      </c>
      <c r="CP132">
        <f t="shared" si="11"/>
        <v>1127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3798</v>
      </c>
      <c r="BZ133">
        <f t="shared" si="11"/>
        <v>3956</v>
      </c>
      <c r="CA133">
        <f t="shared" si="11"/>
        <v>4108</v>
      </c>
      <c r="CB133">
        <f t="shared" si="11"/>
        <v>4241</v>
      </c>
      <c r="CC133">
        <f t="shared" si="11"/>
        <v>4379</v>
      </c>
      <c r="CD133">
        <f t="shared" si="11"/>
        <v>4518</v>
      </c>
      <c r="CE133">
        <f t="shared" si="11"/>
        <v>4663</v>
      </c>
      <c r="CF133">
        <f t="shared" si="11"/>
        <v>4797</v>
      </c>
      <c r="CG133">
        <f t="shared" si="11"/>
        <v>4936</v>
      </c>
      <c r="CH133">
        <f t="shared" si="11"/>
        <v>5057</v>
      </c>
      <c r="CI133">
        <f t="shared" si="11"/>
        <v>5172</v>
      </c>
      <c r="CJ133">
        <f t="shared" si="11"/>
        <v>5288</v>
      </c>
      <c r="CK133">
        <f t="shared" si="11"/>
        <v>5397</v>
      </c>
      <c r="CL133">
        <f t="shared" si="11"/>
        <v>5491</v>
      </c>
      <c r="CM133">
        <f t="shared" si="11"/>
        <v>5600</v>
      </c>
      <c r="CN133">
        <f t="shared" si="11"/>
        <v>5710</v>
      </c>
      <c r="CO133">
        <f t="shared" si="11"/>
        <v>5818</v>
      </c>
      <c r="CP133">
        <f t="shared" si="11"/>
        <v>5936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454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455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456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457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458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459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460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461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462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465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466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468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469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470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471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483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482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479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480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478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481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484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467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514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515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516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517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518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519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522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523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524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525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526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527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528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529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530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545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546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547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548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549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552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553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554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555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556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461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566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467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454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567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568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569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570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571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CR265"/>
  <sheetViews>
    <sheetView workbookViewId="0">
      <selection sqref="A1:FA1000"/>
    </sheetView>
  </sheetViews>
  <sheetFormatPr defaultRowHeight="14.4" x14ac:dyDescent="0.3"/>
  <sheetData>
    <row r="1" spans="1:96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  <c r="CA1">
        <v>43926</v>
      </c>
      <c r="CB1">
        <v>43927</v>
      </c>
      <c r="CC1">
        <v>43928</v>
      </c>
      <c r="CD1">
        <v>43929</v>
      </c>
      <c r="CE1">
        <v>43930</v>
      </c>
      <c r="CF1">
        <v>43931</v>
      </c>
      <c r="CG1">
        <v>43932</v>
      </c>
      <c r="CH1">
        <v>43933</v>
      </c>
      <c r="CI1">
        <v>43934</v>
      </c>
      <c r="CJ1">
        <v>43935</v>
      </c>
      <c r="CK1">
        <v>43936</v>
      </c>
      <c r="CL1">
        <v>43937</v>
      </c>
      <c r="CM1">
        <v>43938</v>
      </c>
      <c r="CN1">
        <v>43939</v>
      </c>
      <c r="CO1">
        <v>43940</v>
      </c>
      <c r="CP1">
        <v>43941</v>
      </c>
      <c r="CQ1">
        <v>43942</v>
      </c>
      <c r="CR1">
        <v>43943</v>
      </c>
    </row>
    <row r="2" spans="1:96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  <c r="CA2">
        <v>7</v>
      </c>
      <c r="CB2">
        <v>11</v>
      </c>
      <c r="CC2">
        <v>14</v>
      </c>
      <c r="CD2">
        <v>14</v>
      </c>
      <c r="CE2">
        <v>15</v>
      </c>
      <c r="CF2">
        <v>15</v>
      </c>
      <c r="CG2">
        <v>18</v>
      </c>
      <c r="CH2">
        <v>18</v>
      </c>
      <c r="CI2">
        <v>21</v>
      </c>
      <c r="CJ2">
        <v>23</v>
      </c>
      <c r="CK2">
        <v>25</v>
      </c>
      <c r="CL2">
        <v>30</v>
      </c>
      <c r="CM2">
        <v>30</v>
      </c>
      <c r="CN2">
        <v>30</v>
      </c>
      <c r="CO2">
        <v>33</v>
      </c>
      <c r="CP2">
        <v>36</v>
      </c>
      <c r="CQ2">
        <v>36</v>
      </c>
      <c r="CR2">
        <v>40</v>
      </c>
    </row>
    <row r="3" spans="1:96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  <c r="CA3">
        <v>20</v>
      </c>
      <c r="CB3">
        <v>21</v>
      </c>
      <c r="CC3">
        <v>22</v>
      </c>
      <c r="CD3">
        <v>22</v>
      </c>
      <c r="CE3">
        <v>23</v>
      </c>
      <c r="CF3">
        <v>23</v>
      </c>
      <c r="CG3">
        <v>23</v>
      </c>
      <c r="CH3">
        <v>23</v>
      </c>
      <c r="CI3">
        <v>23</v>
      </c>
      <c r="CJ3">
        <v>24</v>
      </c>
      <c r="CK3">
        <v>25</v>
      </c>
      <c r="CL3">
        <v>26</v>
      </c>
      <c r="CM3">
        <v>26</v>
      </c>
      <c r="CN3">
        <v>26</v>
      </c>
      <c r="CO3">
        <v>26</v>
      </c>
      <c r="CP3">
        <v>26</v>
      </c>
      <c r="CQ3">
        <v>26</v>
      </c>
      <c r="CR3">
        <v>27</v>
      </c>
    </row>
    <row r="4" spans="1:96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  <c r="CA4">
        <v>152</v>
      </c>
      <c r="CB4">
        <v>173</v>
      </c>
      <c r="CC4">
        <v>193</v>
      </c>
      <c r="CD4">
        <v>205</v>
      </c>
      <c r="CE4">
        <v>235</v>
      </c>
      <c r="CF4">
        <v>256</v>
      </c>
      <c r="CG4">
        <v>275</v>
      </c>
      <c r="CH4">
        <v>293</v>
      </c>
      <c r="CI4">
        <v>313</v>
      </c>
      <c r="CJ4">
        <v>326</v>
      </c>
      <c r="CK4">
        <v>336</v>
      </c>
      <c r="CL4">
        <v>348</v>
      </c>
      <c r="CM4">
        <v>364</v>
      </c>
      <c r="CN4">
        <v>367</v>
      </c>
      <c r="CO4">
        <v>375</v>
      </c>
      <c r="CP4">
        <v>384</v>
      </c>
      <c r="CQ4">
        <v>392</v>
      </c>
      <c r="CR4">
        <v>402</v>
      </c>
    </row>
    <row r="5" spans="1:96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  <c r="CA5">
        <v>18</v>
      </c>
      <c r="CB5">
        <v>21</v>
      </c>
      <c r="CC5">
        <v>22</v>
      </c>
      <c r="CD5">
        <v>23</v>
      </c>
      <c r="CE5">
        <v>25</v>
      </c>
      <c r="CF5">
        <v>26</v>
      </c>
      <c r="CG5">
        <v>26</v>
      </c>
      <c r="CH5">
        <v>29</v>
      </c>
      <c r="CI5">
        <v>29</v>
      </c>
      <c r="CJ5">
        <v>31</v>
      </c>
      <c r="CK5">
        <v>33</v>
      </c>
      <c r="CL5">
        <v>33</v>
      </c>
      <c r="CM5">
        <v>35</v>
      </c>
      <c r="CN5">
        <v>35</v>
      </c>
      <c r="CO5">
        <v>36</v>
      </c>
      <c r="CP5">
        <v>37</v>
      </c>
      <c r="CQ5">
        <v>37</v>
      </c>
      <c r="CR5">
        <v>37</v>
      </c>
    </row>
    <row r="6" spans="1:96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</row>
    <row r="7" spans="1:96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1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3</v>
      </c>
      <c r="CM7">
        <v>3</v>
      </c>
      <c r="CN7">
        <v>3</v>
      </c>
      <c r="CO7">
        <v>3</v>
      </c>
      <c r="CP7">
        <v>3</v>
      </c>
      <c r="CQ7">
        <v>3</v>
      </c>
      <c r="CR7">
        <v>3</v>
      </c>
    </row>
    <row r="8" spans="1:96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  <c r="CA8">
        <v>44</v>
      </c>
      <c r="CB8">
        <v>48</v>
      </c>
      <c r="CC8">
        <v>56</v>
      </c>
      <c r="CD8">
        <v>63</v>
      </c>
      <c r="CE8">
        <v>72</v>
      </c>
      <c r="CF8">
        <v>82</v>
      </c>
      <c r="CG8">
        <v>83</v>
      </c>
      <c r="CH8">
        <v>90</v>
      </c>
      <c r="CI8">
        <v>97</v>
      </c>
      <c r="CJ8">
        <v>102</v>
      </c>
      <c r="CK8">
        <v>111</v>
      </c>
      <c r="CL8">
        <v>115</v>
      </c>
      <c r="CM8">
        <v>123</v>
      </c>
      <c r="CN8">
        <v>129</v>
      </c>
      <c r="CO8">
        <v>132</v>
      </c>
      <c r="CP8">
        <v>136</v>
      </c>
      <c r="CQ8">
        <v>147</v>
      </c>
      <c r="CR8">
        <v>152</v>
      </c>
    </row>
    <row r="9" spans="1:96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  <c r="CA9">
        <v>7</v>
      </c>
      <c r="CB9">
        <v>8</v>
      </c>
      <c r="CC9">
        <v>8</v>
      </c>
      <c r="CD9">
        <v>9</v>
      </c>
      <c r="CE9">
        <v>10</v>
      </c>
      <c r="CF9">
        <v>12</v>
      </c>
      <c r="CG9">
        <v>13</v>
      </c>
      <c r="CH9">
        <v>13</v>
      </c>
      <c r="CI9">
        <v>14</v>
      </c>
      <c r="CJ9">
        <v>16</v>
      </c>
      <c r="CK9">
        <v>17</v>
      </c>
      <c r="CL9">
        <v>18</v>
      </c>
      <c r="CM9">
        <v>19</v>
      </c>
      <c r="CN9">
        <v>20</v>
      </c>
      <c r="CO9">
        <v>20</v>
      </c>
      <c r="CP9">
        <v>22</v>
      </c>
      <c r="CQ9">
        <v>24</v>
      </c>
      <c r="CR9">
        <v>24</v>
      </c>
    </row>
    <row r="10" spans="1:96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3</v>
      </c>
      <c r="CL10">
        <v>3</v>
      </c>
      <c r="CM10">
        <v>3</v>
      </c>
      <c r="CN10">
        <v>3</v>
      </c>
      <c r="CO10">
        <v>3</v>
      </c>
      <c r="CP10">
        <v>3</v>
      </c>
      <c r="CQ10">
        <v>3</v>
      </c>
      <c r="CR10">
        <v>3</v>
      </c>
    </row>
    <row r="11" spans="1:96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16</v>
      </c>
      <c r="CB11">
        <v>18</v>
      </c>
      <c r="CC11">
        <v>21</v>
      </c>
      <c r="CD11">
        <v>21</v>
      </c>
      <c r="CE11">
        <v>21</v>
      </c>
      <c r="CF11">
        <v>22</v>
      </c>
      <c r="CG11">
        <v>23</v>
      </c>
      <c r="CH11">
        <v>24</v>
      </c>
      <c r="CI11">
        <v>25</v>
      </c>
      <c r="CJ11">
        <v>25</v>
      </c>
      <c r="CK11">
        <v>25</v>
      </c>
      <c r="CL11">
        <v>25</v>
      </c>
      <c r="CM11">
        <v>26</v>
      </c>
      <c r="CN11">
        <v>26</v>
      </c>
      <c r="CO11">
        <v>26</v>
      </c>
      <c r="CP11">
        <v>26</v>
      </c>
      <c r="CQ11">
        <v>26</v>
      </c>
      <c r="CR11">
        <v>26</v>
      </c>
    </row>
    <row r="12" spans="1:96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</row>
    <row r="13" spans="1:96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5</v>
      </c>
      <c r="CH13">
        <v>5</v>
      </c>
      <c r="CI13">
        <v>5</v>
      </c>
      <c r="CJ13">
        <v>5</v>
      </c>
      <c r="CK13">
        <v>5</v>
      </c>
      <c r="CL13">
        <v>5</v>
      </c>
      <c r="CM13">
        <v>5</v>
      </c>
      <c r="CN13">
        <v>6</v>
      </c>
      <c r="CO13">
        <v>6</v>
      </c>
      <c r="CP13">
        <v>6</v>
      </c>
      <c r="CQ13">
        <v>6</v>
      </c>
      <c r="CR13">
        <v>6</v>
      </c>
    </row>
    <row r="14" spans="1:96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2</v>
      </c>
      <c r="CE14">
        <v>3</v>
      </c>
      <c r="CF14">
        <v>3</v>
      </c>
      <c r="CG14">
        <v>3</v>
      </c>
      <c r="CH14">
        <v>4</v>
      </c>
      <c r="CI14">
        <v>4</v>
      </c>
      <c r="CJ14">
        <v>4</v>
      </c>
      <c r="CK14">
        <v>4</v>
      </c>
      <c r="CL14">
        <v>4</v>
      </c>
      <c r="CM14">
        <v>4</v>
      </c>
      <c r="CN14">
        <v>4</v>
      </c>
      <c r="CO14">
        <v>4</v>
      </c>
      <c r="CP14">
        <v>4</v>
      </c>
      <c r="CQ14">
        <v>4</v>
      </c>
      <c r="CR14">
        <v>4</v>
      </c>
    </row>
    <row r="15" spans="1:96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3</v>
      </c>
      <c r="CE15">
        <v>3</v>
      </c>
      <c r="CF15">
        <v>4</v>
      </c>
      <c r="CG15">
        <v>4</v>
      </c>
      <c r="CH15">
        <v>5</v>
      </c>
      <c r="CI15">
        <v>5</v>
      </c>
      <c r="CJ15">
        <v>6</v>
      </c>
      <c r="CK15">
        <v>6</v>
      </c>
      <c r="CL15">
        <v>6</v>
      </c>
      <c r="CM15">
        <v>7</v>
      </c>
      <c r="CN15">
        <v>7</v>
      </c>
      <c r="CO15">
        <v>7</v>
      </c>
      <c r="CP15">
        <v>7</v>
      </c>
      <c r="CQ15">
        <v>7</v>
      </c>
      <c r="CR15">
        <v>7</v>
      </c>
    </row>
    <row r="16" spans="1:96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  <c r="CA16">
        <v>8</v>
      </c>
      <c r="CB16">
        <v>10</v>
      </c>
      <c r="CC16">
        <v>11</v>
      </c>
      <c r="CD16">
        <v>12</v>
      </c>
      <c r="CE16">
        <v>12</v>
      </c>
      <c r="CF16">
        <v>13</v>
      </c>
      <c r="CG16">
        <v>14</v>
      </c>
      <c r="CH16">
        <v>14</v>
      </c>
      <c r="CI16">
        <v>14</v>
      </c>
      <c r="CJ16">
        <v>14</v>
      </c>
      <c r="CK16">
        <v>14</v>
      </c>
      <c r="CL16">
        <v>14</v>
      </c>
      <c r="CM16">
        <v>14</v>
      </c>
      <c r="CN16">
        <v>14</v>
      </c>
      <c r="CO16">
        <v>14</v>
      </c>
      <c r="CP16">
        <v>14</v>
      </c>
      <c r="CQ16">
        <v>14</v>
      </c>
      <c r="CR16">
        <v>14</v>
      </c>
    </row>
    <row r="17" spans="1:96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3</v>
      </c>
      <c r="CB17">
        <v>4</v>
      </c>
      <c r="CC17">
        <v>4</v>
      </c>
      <c r="CD17">
        <v>6</v>
      </c>
      <c r="CE17">
        <v>6</v>
      </c>
      <c r="CF17">
        <v>6</v>
      </c>
      <c r="CG17">
        <v>6</v>
      </c>
      <c r="CH17">
        <v>6</v>
      </c>
      <c r="CI17">
        <v>6</v>
      </c>
      <c r="CJ17">
        <v>6</v>
      </c>
      <c r="CK17">
        <v>6</v>
      </c>
      <c r="CL17">
        <v>6</v>
      </c>
      <c r="CM17">
        <v>7</v>
      </c>
      <c r="CN17">
        <v>7</v>
      </c>
      <c r="CO17">
        <v>7</v>
      </c>
      <c r="CP17">
        <v>7</v>
      </c>
      <c r="CQ17">
        <v>7</v>
      </c>
      <c r="CR17">
        <v>7</v>
      </c>
    </row>
    <row r="18" spans="1:96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  <c r="CA18">
        <v>204</v>
      </c>
      <c r="CB18">
        <v>220</v>
      </c>
      <c r="CC18">
        <v>243</v>
      </c>
      <c r="CD18">
        <v>273</v>
      </c>
      <c r="CE18">
        <v>295</v>
      </c>
      <c r="CF18">
        <v>319</v>
      </c>
      <c r="CG18">
        <v>337</v>
      </c>
      <c r="CH18">
        <v>350</v>
      </c>
      <c r="CI18">
        <v>368</v>
      </c>
      <c r="CJ18">
        <v>384</v>
      </c>
      <c r="CK18">
        <v>393</v>
      </c>
      <c r="CL18">
        <v>410</v>
      </c>
      <c r="CM18">
        <v>431</v>
      </c>
      <c r="CN18">
        <v>443</v>
      </c>
      <c r="CO18">
        <v>452</v>
      </c>
      <c r="CP18">
        <v>470</v>
      </c>
      <c r="CQ18">
        <v>491</v>
      </c>
      <c r="CR18">
        <v>510</v>
      </c>
    </row>
    <row r="19" spans="1:96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7</v>
      </c>
      <c r="CB19">
        <v>7</v>
      </c>
      <c r="CC19">
        <v>8</v>
      </c>
      <c r="CD19">
        <v>8</v>
      </c>
      <c r="CE19">
        <v>9</v>
      </c>
      <c r="CF19">
        <v>10</v>
      </c>
      <c r="CG19">
        <v>11</v>
      </c>
      <c r="CH19">
        <v>11</v>
      </c>
      <c r="CI19">
        <v>12</v>
      </c>
      <c r="CJ19">
        <v>13</v>
      </c>
      <c r="CK19">
        <v>13</v>
      </c>
      <c r="CL19">
        <v>15</v>
      </c>
      <c r="CM19">
        <v>15</v>
      </c>
      <c r="CN19">
        <v>18</v>
      </c>
      <c r="CO19">
        <v>19</v>
      </c>
      <c r="CP19">
        <v>19</v>
      </c>
      <c r="CQ19">
        <v>20</v>
      </c>
      <c r="CR19">
        <v>20</v>
      </c>
    </row>
    <row r="20" spans="1:96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  <c r="CA20">
        <v>4</v>
      </c>
      <c r="CB20">
        <v>5</v>
      </c>
      <c r="CC20">
        <v>6</v>
      </c>
      <c r="CD20">
        <v>7</v>
      </c>
      <c r="CE20">
        <v>8</v>
      </c>
      <c r="CF20">
        <v>8</v>
      </c>
      <c r="CG20">
        <v>8</v>
      </c>
      <c r="CH20">
        <v>8</v>
      </c>
      <c r="CI20">
        <v>8</v>
      </c>
      <c r="CJ20">
        <v>8</v>
      </c>
      <c r="CK20">
        <v>8</v>
      </c>
      <c r="CL20">
        <v>8</v>
      </c>
      <c r="CM20">
        <v>9</v>
      </c>
      <c r="CN20">
        <v>9</v>
      </c>
      <c r="CO20">
        <v>9</v>
      </c>
      <c r="CP20">
        <v>9</v>
      </c>
      <c r="CQ20">
        <v>9</v>
      </c>
      <c r="CR20">
        <v>9</v>
      </c>
    </row>
    <row r="21" spans="1:96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5</v>
      </c>
      <c r="CD21">
        <v>5</v>
      </c>
      <c r="CE21">
        <v>5</v>
      </c>
      <c r="CF21">
        <v>6</v>
      </c>
      <c r="CG21">
        <v>6</v>
      </c>
      <c r="CH21">
        <v>6</v>
      </c>
      <c r="CI21">
        <v>6</v>
      </c>
      <c r="CJ21">
        <v>7</v>
      </c>
      <c r="CK21">
        <v>7</v>
      </c>
      <c r="CL21">
        <v>7</v>
      </c>
      <c r="CM21">
        <v>7</v>
      </c>
      <c r="CN21">
        <v>7</v>
      </c>
      <c r="CO21">
        <v>7</v>
      </c>
      <c r="CP21">
        <v>7</v>
      </c>
      <c r="CQ21">
        <v>7</v>
      </c>
      <c r="CR21">
        <v>7</v>
      </c>
    </row>
    <row r="22" spans="1:96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  <c r="CA22">
        <v>9</v>
      </c>
      <c r="CB22">
        <v>12</v>
      </c>
      <c r="CC22">
        <v>17</v>
      </c>
      <c r="CD22">
        <v>20</v>
      </c>
      <c r="CE22">
        <v>21</v>
      </c>
      <c r="CF22">
        <v>27</v>
      </c>
      <c r="CG22">
        <v>30</v>
      </c>
      <c r="CH22">
        <v>34</v>
      </c>
      <c r="CI22">
        <v>39</v>
      </c>
      <c r="CJ22">
        <v>46</v>
      </c>
      <c r="CK22">
        <v>50</v>
      </c>
      <c r="CL22">
        <v>60</v>
      </c>
      <c r="CM22">
        <v>75</v>
      </c>
      <c r="CN22">
        <v>84</v>
      </c>
      <c r="CO22">
        <v>91</v>
      </c>
      <c r="CP22">
        <v>101</v>
      </c>
      <c r="CQ22">
        <v>110</v>
      </c>
      <c r="CR22">
        <v>120</v>
      </c>
    </row>
    <row r="23" spans="1:96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</v>
      </c>
      <c r="CB23">
        <v>2</v>
      </c>
      <c r="CC23">
        <v>3</v>
      </c>
      <c r="CD23">
        <v>3</v>
      </c>
      <c r="CE23">
        <v>3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5</v>
      </c>
      <c r="CL23">
        <v>5</v>
      </c>
      <c r="CM23">
        <v>5</v>
      </c>
      <c r="CN23">
        <v>5</v>
      </c>
      <c r="CO23">
        <v>5</v>
      </c>
      <c r="CP23">
        <v>5</v>
      </c>
      <c r="CQ23">
        <v>5</v>
      </c>
      <c r="CR23">
        <v>5</v>
      </c>
    </row>
    <row r="24" spans="1:96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  <c r="CA24">
        <v>8</v>
      </c>
      <c r="CB24">
        <v>13</v>
      </c>
      <c r="CC24">
        <v>13</v>
      </c>
      <c r="CD24">
        <v>13</v>
      </c>
      <c r="CE24">
        <v>16</v>
      </c>
      <c r="CF24">
        <v>19</v>
      </c>
      <c r="CG24">
        <v>23</v>
      </c>
      <c r="CH24">
        <v>26</v>
      </c>
      <c r="CI24">
        <v>29</v>
      </c>
      <c r="CJ24">
        <v>33</v>
      </c>
      <c r="CK24">
        <v>36</v>
      </c>
      <c r="CL24">
        <v>40</v>
      </c>
      <c r="CM24">
        <v>42</v>
      </c>
      <c r="CN24">
        <v>45</v>
      </c>
      <c r="CO24">
        <v>47</v>
      </c>
      <c r="CP24">
        <v>51</v>
      </c>
      <c r="CQ24">
        <v>55</v>
      </c>
      <c r="CR24">
        <v>58</v>
      </c>
    </row>
    <row r="25" spans="1:96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  <c r="CA25">
        <v>1447</v>
      </c>
      <c r="CB25">
        <v>1632</v>
      </c>
      <c r="CC25">
        <v>2035</v>
      </c>
      <c r="CD25">
        <v>2240</v>
      </c>
      <c r="CE25">
        <v>2523</v>
      </c>
      <c r="CF25">
        <v>3019</v>
      </c>
      <c r="CG25">
        <v>3346</v>
      </c>
      <c r="CH25">
        <v>3600</v>
      </c>
      <c r="CI25">
        <v>3903</v>
      </c>
      <c r="CJ25">
        <v>4157</v>
      </c>
      <c r="CK25">
        <v>4440</v>
      </c>
      <c r="CL25">
        <v>4857</v>
      </c>
      <c r="CM25">
        <v>5163</v>
      </c>
      <c r="CN25">
        <v>5453</v>
      </c>
      <c r="CO25">
        <v>5683</v>
      </c>
      <c r="CP25">
        <v>5828</v>
      </c>
      <c r="CQ25">
        <v>5998</v>
      </c>
      <c r="CR25">
        <v>6262</v>
      </c>
    </row>
    <row r="26" spans="1:96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  <c r="CM26">
        <v>1</v>
      </c>
      <c r="CN26">
        <v>1</v>
      </c>
      <c r="CO26">
        <v>1</v>
      </c>
      <c r="CP26">
        <v>1</v>
      </c>
      <c r="CQ26">
        <v>1</v>
      </c>
      <c r="CR26">
        <v>1</v>
      </c>
    </row>
    <row r="27" spans="1:96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</row>
    <row r="28" spans="1:96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  <c r="CA28">
        <v>10</v>
      </c>
      <c r="CB28">
        <v>11</v>
      </c>
      <c r="CC28">
        <v>14</v>
      </c>
      <c r="CD28">
        <v>15</v>
      </c>
      <c r="CE28">
        <v>18</v>
      </c>
      <c r="CF28">
        <v>19</v>
      </c>
      <c r="CG28">
        <v>20</v>
      </c>
      <c r="CH28">
        <v>24</v>
      </c>
      <c r="CI28">
        <v>27</v>
      </c>
      <c r="CJ28">
        <v>28</v>
      </c>
      <c r="CK28">
        <v>28</v>
      </c>
      <c r="CL28">
        <v>29</v>
      </c>
      <c r="CM28">
        <v>31</v>
      </c>
      <c r="CN28">
        <v>31</v>
      </c>
      <c r="CO28">
        <v>32</v>
      </c>
      <c r="CP28">
        <v>33</v>
      </c>
      <c r="CQ28">
        <v>34</v>
      </c>
      <c r="CR28">
        <v>37</v>
      </c>
    </row>
    <row r="29" spans="1:96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  <c r="CA29">
        <v>23</v>
      </c>
      <c r="CB29">
        <v>29</v>
      </c>
      <c r="CC29">
        <v>33</v>
      </c>
      <c r="CD29">
        <v>34</v>
      </c>
      <c r="CE29">
        <v>35</v>
      </c>
      <c r="CF29">
        <v>36</v>
      </c>
      <c r="CG29">
        <v>37</v>
      </c>
      <c r="CH29">
        <v>39</v>
      </c>
      <c r="CI29">
        <v>39</v>
      </c>
      <c r="CJ29">
        <v>40</v>
      </c>
      <c r="CK29">
        <v>41</v>
      </c>
      <c r="CL29">
        <v>43</v>
      </c>
      <c r="CM29">
        <v>46</v>
      </c>
      <c r="CN29">
        <v>47</v>
      </c>
      <c r="CO29">
        <v>48</v>
      </c>
      <c r="CP29">
        <v>49</v>
      </c>
      <c r="CQ29">
        <v>51</v>
      </c>
      <c r="CR29">
        <v>53</v>
      </c>
    </row>
    <row r="30" spans="1:96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  <c r="CA30">
        <v>486</v>
      </c>
      <c r="CB30">
        <v>564</v>
      </c>
      <c r="CC30">
        <v>686</v>
      </c>
      <c r="CD30">
        <v>819</v>
      </c>
      <c r="CE30">
        <v>950</v>
      </c>
      <c r="CF30">
        <v>1057</v>
      </c>
      <c r="CG30">
        <v>1124</v>
      </c>
      <c r="CH30">
        <v>1223</v>
      </c>
      <c r="CI30">
        <v>1328</v>
      </c>
      <c r="CJ30">
        <v>1532</v>
      </c>
      <c r="CK30">
        <v>1736</v>
      </c>
      <c r="CL30">
        <v>1924</v>
      </c>
      <c r="CM30">
        <v>2141</v>
      </c>
      <c r="CN30">
        <v>2354</v>
      </c>
      <c r="CO30">
        <v>2462</v>
      </c>
      <c r="CP30">
        <v>2587</v>
      </c>
      <c r="CQ30">
        <v>2741</v>
      </c>
      <c r="CR30">
        <v>2906</v>
      </c>
    </row>
    <row r="31" spans="1:96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  <c r="CN31">
        <v>1</v>
      </c>
      <c r="CO31">
        <v>1</v>
      </c>
      <c r="CP31">
        <v>1</v>
      </c>
      <c r="CQ31">
        <v>1</v>
      </c>
      <c r="CR31">
        <v>1</v>
      </c>
    </row>
    <row r="32" spans="1:96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  <c r="CA32">
        <v>20</v>
      </c>
      <c r="CB32">
        <v>22</v>
      </c>
      <c r="CC32">
        <v>23</v>
      </c>
      <c r="CD32">
        <v>24</v>
      </c>
      <c r="CE32">
        <v>24</v>
      </c>
      <c r="CF32">
        <v>25</v>
      </c>
      <c r="CG32">
        <v>28</v>
      </c>
      <c r="CH32">
        <v>29</v>
      </c>
      <c r="CI32">
        <v>32</v>
      </c>
      <c r="CJ32">
        <v>35</v>
      </c>
      <c r="CK32">
        <v>36</v>
      </c>
      <c r="CL32">
        <v>38</v>
      </c>
      <c r="CM32">
        <v>41</v>
      </c>
      <c r="CN32">
        <v>41</v>
      </c>
      <c r="CO32">
        <v>42</v>
      </c>
      <c r="CP32">
        <v>43</v>
      </c>
      <c r="CQ32">
        <v>45</v>
      </c>
      <c r="CR32">
        <v>49</v>
      </c>
    </row>
    <row r="33" spans="1:96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  <c r="CA33">
        <v>17</v>
      </c>
      <c r="CB33">
        <v>18</v>
      </c>
      <c r="CC33">
        <v>19</v>
      </c>
      <c r="CD33">
        <v>23</v>
      </c>
      <c r="CE33">
        <v>24</v>
      </c>
      <c r="CF33">
        <v>24</v>
      </c>
      <c r="CG33">
        <v>27</v>
      </c>
      <c r="CH33">
        <v>27</v>
      </c>
      <c r="CI33">
        <v>27</v>
      </c>
      <c r="CJ33">
        <v>30</v>
      </c>
      <c r="CK33">
        <v>32</v>
      </c>
      <c r="CL33">
        <v>32</v>
      </c>
      <c r="CM33">
        <v>35</v>
      </c>
      <c r="CN33">
        <v>36</v>
      </c>
      <c r="CO33">
        <v>36</v>
      </c>
      <c r="CP33">
        <v>38</v>
      </c>
      <c r="CQ33">
        <v>38</v>
      </c>
      <c r="CR33">
        <v>39</v>
      </c>
    </row>
    <row r="34" spans="1:96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  <c r="CO34">
        <v>1</v>
      </c>
      <c r="CP34">
        <v>1</v>
      </c>
      <c r="CQ34">
        <v>1</v>
      </c>
      <c r="CR34">
        <v>1</v>
      </c>
    </row>
    <row r="35" spans="1:96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</row>
    <row r="36" spans="1:96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  <c r="CA36">
        <v>9</v>
      </c>
      <c r="CB36">
        <v>9</v>
      </c>
      <c r="CC36">
        <v>9</v>
      </c>
      <c r="CD36">
        <v>10</v>
      </c>
      <c r="CE36">
        <v>10</v>
      </c>
      <c r="CF36">
        <v>12</v>
      </c>
      <c r="CG36">
        <v>12</v>
      </c>
      <c r="CH36">
        <v>12</v>
      </c>
      <c r="CI36">
        <v>12</v>
      </c>
      <c r="CJ36">
        <v>14</v>
      </c>
      <c r="CK36">
        <v>17</v>
      </c>
      <c r="CL36">
        <v>22</v>
      </c>
      <c r="CM36">
        <v>22</v>
      </c>
      <c r="CN36">
        <v>22</v>
      </c>
      <c r="CO36">
        <v>42</v>
      </c>
      <c r="CP36">
        <v>42</v>
      </c>
      <c r="CQ36">
        <v>43</v>
      </c>
      <c r="CR36">
        <v>43</v>
      </c>
    </row>
    <row r="37" spans="1:96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  <c r="CA37">
        <v>20</v>
      </c>
      <c r="CB37">
        <v>23</v>
      </c>
      <c r="CC37">
        <v>24</v>
      </c>
      <c r="CD37">
        <v>26</v>
      </c>
      <c r="CE37">
        <v>29</v>
      </c>
      <c r="CF37">
        <v>32</v>
      </c>
      <c r="CG37">
        <v>40</v>
      </c>
      <c r="CH37">
        <v>40</v>
      </c>
      <c r="CI37">
        <v>46</v>
      </c>
      <c r="CJ37">
        <v>48</v>
      </c>
      <c r="CK37">
        <v>48</v>
      </c>
      <c r="CL37">
        <v>48</v>
      </c>
      <c r="CM37">
        <v>50</v>
      </c>
      <c r="CN37">
        <v>51</v>
      </c>
      <c r="CO37">
        <v>51</v>
      </c>
      <c r="CP37">
        <v>59</v>
      </c>
      <c r="CQ37">
        <v>61</v>
      </c>
      <c r="CR37">
        <v>66</v>
      </c>
    </row>
    <row r="38" spans="1:96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  <c r="CA38">
        <v>38</v>
      </c>
      <c r="CB38">
        <v>38</v>
      </c>
      <c r="CC38">
        <v>39</v>
      </c>
      <c r="CD38">
        <v>43</v>
      </c>
      <c r="CE38">
        <v>48</v>
      </c>
      <c r="CF38">
        <v>50</v>
      </c>
      <c r="CG38">
        <v>58</v>
      </c>
      <c r="CH38">
        <v>58</v>
      </c>
      <c r="CI38">
        <v>69</v>
      </c>
      <c r="CJ38">
        <v>69</v>
      </c>
      <c r="CK38">
        <v>72</v>
      </c>
      <c r="CL38">
        <v>75</v>
      </c>
      <c r="CM38">
        <v>77</v>
      </c>
      <c r="CN38">
        <v>78</v>
      </c>
      <c r="CO38">
        <v>81</v>
      </c>
      <c r="CP38">
        <v>82</v>
      </c>
      <c r="CQ38">
        <v>87</v>
      </c>
      <c r="CR38">
        <v>90</v>
      </c>
    </row>
    <row r="39" spans="1:96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-1</v>
      </c>
    </row>
    <row r="40" spans="1:96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  <c r="CA40">
        <v>2</v>
      </c>
      <c r="CB40">
        <v>2</v>
      </c>
      <c r="CC40">
        <v>3</v>
      </c>
      <c r="CD40">
        <v>3</v>
      </c>
      <c r="CE40">
        <v>3</v>
      </c>
      <c r="CF40">
        <v>3</v>
      </c>
      <c r="CG40">
        <v>4</v>
      </c>
      <c r="CH40">
        <v>4</v>
      </c>
      <c r="CI40">
        <v>4</v>
      </c>
      <c r="CJ40">
        <v>4</v>
      </c>
      <c r="CK40">
        <v>5</v>
      </c>
      <c r="CL40">
        <v>5</v>
      </c>
      <c r="CM40">
        <v>5</v>
      </c>
      <c r="CN40">
        <v>5</v>
      </c>
      <c r="CO40">
        <v>5</v>
      </c>
      <c r="CP40">
        <v>6</v>
      </c>
      <c r="CQ40">
        <v>6</v>
      </c>
      <c r="CR40">
        <v>6</v>
      </c>
    </row>
    <row r="41" spans="1:96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</row>
    <row r="42" spans="1:96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2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  <c r="CM42">
        <v>3</v>
      </c>
      <c r="CN42">
        <v>3</v>
      </c>
      <c r="CO42">
        <v>3</v>
      </c>
      <c r="CP42">
        <v>3</v>
      </c>
      <c r="CQ42">
        <v>3</v>
      </c>
      <c r="CR42">
        <v>3</v>
      </c>
    </row>
    <row r="43" spans="1:96" x14ac:dyDescent="0.3">
      <c r="A43" t="s">
        <v>465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1</v>
      </c>
      <c r="CD43">
        <v>1</v>
      </c>
      <c r="CE43">
        <v>1</v>
      </c>
      <c r="CF43">
        <v>2</v>
      </c>
      <c r="CG43">
        <v>2</v>
      </c>
      <c r="CH43">
        <v>2</v>
      </c>
      <c r="CI43">
        <v>3</v>
      </c>
      <c r="CJ43">
        <v>3</v>
      </c>
      <c r="CK43">
        <v>3</v>
      </c>
      <c r="CL43">
        <v>3</v>
      </c>
      <c r="CM43">
        <v>4</v>
      </c>
      <c r="CN43">
        <v>7</v>
      </c>
      <c r="CO43">
        <v>9</v>
      </c>
      <c r="CP43">
        <v>9</v>
      </c>
      <c r="CQ43">
        <v>10</v>
      </c>
      <c r="CR43">
        <v>12</v>
      </c>
    </row>
    <row r="44" spans="1:96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  <c r="CA44">
        <v>119</v>
      </c>
      <c r="CB44">
        <v>150</v>
      </c>
      <c r="CC44">
        <v>153</v>
      </c>
      <c r="CD44">
        <v>153</v>
      </c>
      <c r="CE44">
        <v>200</v>
      </c>
      <c r="CF44">
        <v>222</v>
      </c>
      <c r="CG44">
        <v>253</v>
      </c>
      <c r="CH44">
        <v>274</v>
      </c>
      <c r="CI44">
        <v>291</v>
      </c>
      <c r="CJ44">
        <v>334</v>
      </c>
      <c r="CK44">
        <v>385</v>
      </c>
      <c r="CL44">
        <v>490</v>
      </c>
      <c r="CM44">
        <v>524</v>
      </c>
      <c r="CN44">
        <v>564</v>
      </c>
      <c r="CO44">
        <v>591</v>
      </c>
      <c r="CP44">
        <v>624</v>
      </c>
      <c r="CQ44">
        <v>694</v>
      </c>
      <c r="CR44">
        <v>762</v>
      </c>
    </row>
    <row r="45" spans="1:96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1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</row>
    <row r="46" spans="1:96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  <c r="CA46">
        <v>75</v>
      </c>
      <c r="CB46">
        <v>121</v>
      </c>
      <c r="CC46">
        <v>150</v>
      </c>
      <c r="CD46">
        <v>175</v>
      </c>
      <c r="CE46">
        <v>216</v>
      </c>
      <c r="CF46">
        <v>241</v>
      </c>
      <c r="CG46">
        <v>289</v>
      </c>
      <c r="CH46">
        <v>328</v>
      </c>
      <c r="CI46">
        <v>360</v>
      </c>
      <c r="CJ46">
        <v>435</v>
      </c>
      <c r="CK46">
        <v>487</v>
      </c>
      <c r="CL46">
        <v>630</v>
      </c>
      <c r="CM46">
        <v>688</v>
      </c>
      <c r="CN46">
        <v>688</v>
      </c>
      <c r="CO46">
        <v>820</v>
      </c>
      <c r="CP46">
        <v>939</v>
      </c>
      <c r="CQ46">
        <v>1044</v>
      </c>
      <c r="CR46">
        <v>1134</v>
      </c>
    </row>
    <row r="47" spans="1:96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4</v>
      </c>
      <c r="CH47">
        <v>4</v>
      </c>
      <c r="CI47">
        <v>4</v>
      </c>
      <c r="CJ47">
        <v>4</v>
      </c>
      <c r="CK47">
        <v>4</v>
      </c>
      <c r="CL47">
        <v>4</v>
      </c>
      <c r="CM47">
        <v>4</v>
      </c>
      <c r="CN47">
        <v>4</v>
      </c>
      <c r="CO47">
        <v>4</v>
      </c>
      <c r="CP47">
        <v>4</v>
      </c>
      <c r="CQ47">
        <v>4</v>
      </c>
      <c r="CR47">
        <v>4</v>
      </c>
    </row>
    <row r="48" spans="1:96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</row>
    <row r="49" spans="1:96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</row>
    <row r="50" spans="1:96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  <c r="CA50">
        <v>34</v>
      </c>
      <c r="CB50">
        <v>37</v>
      </c>
      <c r="CC50">
        <v>43</v>
      </c>
      <c r="CD50">
        <v>48</v>
      </c>
      <c r="CE50">
        <v>57</v>
      </c>
      <c r="CF50">
        <v>65</v>
      </c>
      <c r="CG50">
        <v>73</v>
      </c>
      <c r="CH50">
        <v>80</v>
      </c>
      <c r="CI50">
        <v>82</v>
      </c>
      <c r="CJ50">
        <v>92</v>
      </c>
      <c r="CK50">
        <v>94</v>
      </c>
      <c r="CL50">
        <v>105</v>
      </c>
      <c r="CM50">
        <v>116</v>
      </c>
      <c r="CN50">
        <v>126</v>
      </c>
      <c r="CO50">
        <v>133</v>
      </c>
      <c r="CP50">
        <v>139</v>
      </c>
      <c r="CQ50">
        <v>147</v>
      </c>
      <c r="CR50">
        <v>160</v>
      </c>
    </row>
    <row r="51" spans="1:96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  <c r="CQ51">
        <v>6</v>
      </c>
      <c r="CR51">
        <v>6</v>
      </c>
    </row>
    <row r="52" spans="1:96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  <c r="CM52">
        <v>8</v>
      </c>
      <c r="CN52">
        <v>8</v>
      </c>
      <c r="CO52">
        <v>8</v>
      </c>
      <c r="CP52">
        <v>8</v>
      </c>
      <c r="CQ52">
        <v>8</v>
      </c>
      <c r="CR52">
        <v>8</v>
      </c>
    </row>
    <row r="53" spans="1:96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</row>
    <row r="54" spans="1:96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</row>
    <row r="55" spans="1:96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</row>
    <row r="56" spans="1:96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  <c r="CM56">
        <v>8</v>
      </c>
      <c r="CN56">
        <v>8</v>
      </c>
      <c r="CO56">
        <v>8</v>
      </c>
      <c r="CP56">
        <v>8</v>
      </c>
      <c r="CQ56">
        <v>8</v>
      </c>
      <c r="CR56">
        <v>8</v>
      </c>
    </row>
    <row r="57" spans="1:96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  <c r="CN57">
        <v>2</v>
      </c>
      <c r="CO57">
        <v>2</v>
      </c>
      <c r="CP57">
        <v>2</v>
      </c>
      <c r="CQ57">
        <v>2</v>
      </c>
      <c r="CR57">
        <v>2</v>
      </c>
    </row>
    <row r="58" spans="1:96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  <c r="CM58">
        <v>2</v>
      </c>
      <c r="CN58">
        <v>2</v>
      </c>
      <c r="CO58">
        <v>2</v>
      </c>
      <c r="CP58">
        <v>2</v>
      </c>
      <c r="CQ58">
        <v>2</v>
      </c>
      <c r="CR58">
        <v>2</v>
      </c>
    </row>
    <row r="59" spans="1:96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  <c r="CE59">
        <v>6</v>
      </c>
      <c r="CF59">
        <v>6</v>
      </c>
      <c r="CG59">
        <v>6</v>
      </c>
      <c r="CH59">
        <v>6</v>
      </c>
      <c r="CI59">
        <v>6</v>
      </c>
      <c r="CJ59">
        <v>6</v>
      </c>
      <c r="CK59">
        <v>6</v>
      </c>
      <c r="CL59">
        <v>6</v>
      </c>
      <c r="CM59">
        <v>6</v>
      </c>
      <c r="CN59">
        <v>6</v>
      </c>
      <c r="CO59">
        <v>6</v>
      </c>
      <c r="CP59">
        <v>6</v>
      </c>
      <c r="CQ59">
        <v>6</v>
      </c>
      <c r="CR59">
        <v>6</v>
      </c>
    </row>
    <row r="60" spans="1:96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  <c r="CM60">
        <v>6</v>
      </c>
      <c r="CN60">
        <v>6</v>
      </c>
      <c r="CO60">
        <v>6</v>
      </c>
      <c r="CP60">
        <v>6</v>
      </c>
      <c r="CQ60">
        <v>6</v>
      </c>
      <c r="CR60">
        <v>6</v>
      </c>
    </row>
    <row r="61" spans="1:96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  <c r="CD61">
        <v>13</v>
      </c>
      <c r="CE61">
        <v>13</v>
      </c>
      <c r="CF61">
        <v>13</v>
      </c>
      <c r="CG61">
        <v>13</v>
      </c>
      <c r="CH61">
        <v>13</v>
      </c>
      <c r="CI61">
        <v>13</v>
      </c>
      <c r="CJ61">
        <v>13</v>
      </c>
      <c r="CK61">
        <v>13</v>
      </c>
      <c r="CL61">
        <v>13</v>
      </c>
      <c r="CM61">
        <v>13</v>
      </c>
      <c r="CN61">
        <v>13</v>
      </c>
      <c r="CO61">
        <v>13</v>
      </c>
      <c r="CP61">
        <v>13</v>
      </c>
      <c r="CQ61">
        <v>13</v>
      </c>
      <c r="CR61">
        <v>13</v>
      </c>
    </row>
    <row r="62" spans="1:96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  <c r="CD62">
        <v>22</v>
      </c>
      <c r="CE62">
        <v>22</v>
      </c>
      <c r="CF62">
        <v>22</v>
      </c>
      <c r="CG62">
        <v>22</v>
      </c>
      <c r="CH62">
        <v>22</v>
      </c>
      <c r="CI62">
        <v>22</v>
      </c>
      <c r="CJ62">
        <v>22</v>
      </c>
      <c r="CK62">
        <v>22</v>
      </c>
      <c r="CL62">
        <v>22</v>
      </c>
      <c r="CM62">
        <v>22</v>
      </c>
      <c r="CN62">
        <v>22</v>
      </c>
      <c r="CO62">
        <v>22</v>
      </c>
      <c r="CP62">
        <v>22</v>
      </c>
      <c r="CQ62">
        <v>22</v>
      </c>
      <c r="CR62">
        <v>22</v>
      </c>
    </row>
    <row r="63" spans="1:96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  <c r="CE63">
        <v>4</v>
      </c>
      <c r="CF63">
        <v>4</v>
      </c>
      <c r="CG63">
        <v>4</v>
      </c>
      <c r="CH63">
        <v>4</v>
      </c>
      <c r="CI63">
        <v>4</v>
      </c>
      <c r="CJ63">
        <v>4</v>
      </c>
      <c r="CK63">
        <v>4</v>
      </c>
      <c r="CL63">
        <v>4</v>
      </c>
      <c r="CM63">
        <v>4</v>
      </c>
      <c r="CN63">
        <v>4</v>
      </c>
      <c r="CO63">
        <v>4</v>
      </c>
      <c r="CP63">
        <v>4</v>
      </c>
      <c r="CQ63">
        <v>4</v>
      </c>
      <c r="CR63">
        <v>4</v>
      </c>
    </row>
    <row r="64" spans="1:96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  <c r="CA64">
        <v>3210</v>
      </c>
      <c r="CB64">
        <v>3212</v>
      </c>
      <c r="CC64">
        <v>3212</v>
      </c>
      <c r="CD64">
        <v>3213</v>
      </c>
      <c r="CE64">
        <v>3215</v>
      </c>
      <c r="CF64">
        <v>3216</v>
      </c>
      <c r="CG64">
        <v>3219</v>
      </c>
      <c r="CH64">
        <v>3219</v>
      </c>
      <c r="CI64">
        <v>3221</v>
      </c>
      <c r="CJ64">
        <v>3221</v>
      </c>
      <c r="CK64">
        <v>3222</v>
      </c>
      <c r="CL64">
        <v>3222</v>
      </c>
      <c r="CM64">
        <v>4512</v>
      </c>
      <c r="CN64">
        <v>4512</v>
      </c>
      <c r="CO64">
        <v>4512</v>
      </c>
      <c r="CP64">
        <v>4512</v>
      </c>
      <c r="CQ64">
        <v>4512</v>
      </c>
      <c r="CR64">
        <v>4512</v>
      </c>
    </row>
    <row r="65" spans="1:96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  <c r="CG65">
        <v>4</v>
      </c>
      <c r="CH65">
        <v>4</v>
      </c>
      <c r="CI65">
        <v>4</v>
      </c>
      <c r="CJ65">
        <v>4</v>
      </c>
      <c r="CK65">
        <v>4</v>
      </c>
      <c r="CL65">
        <v>4</v>
      </c>
      <c r="CM65">
        <v>4</v>
      </c>
      <c r="CN65">
        <v>4</v>
      </c>
      <c r="CO65">
        <v>4</v>
      </c>
      <c r="CP65">
        <v>4</v>
      </c>
      <c r="CQ65">
        <v>4</v>
      </c>
      <c r="CR65">
        <v>4</v>
      </c>
    </row>
    <row r="66" spans="1:96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1</v>
      </c>
      <c r="CL66">
        <v>1</v>
      </c>
      <c r="CM66">
        <v>1</v>
      </c>
      <c r="CN66">
        <v>1</v>
      </c>
      <c r="CO66">
        <v>1</v>
      </c>
      <c r="CP66">
        <v>1</v>
      </c>
      <c r="CQ66">
        <v>1</v>
      </c>
      <c r="CR66">
        <v>1</v>
      </c>
    </row>
    <row r="67" spans="1:96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</row>
    <row r="68" spans="1:96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J68">
        <v>1</v>
      </c>
      <c r="CK68">
        <v>1</v>
      </c>
      <c r="CL68">
        <v>1</v>
      </c>
      <c r="CM68">
        <v>1</v>
      </c>
      <c r="CN68">
        <v>1</v>
      </c>
      <c r="CO68">
        <v>1</v>
      </c>
      <c r="CP68">
        <v>1</v>
      </c>
      <c r="CQ68">
        <v>1</v>
      </c>
      <c r="CR68">
        <v>1</v>
      </c>
    </row>
    <row r="69" spans="1:96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1</v>
      </c>
      <c r="CK69">
        <v>1</v>
      </c>
      <c r="CL69">
        <v>1</v>
      </c>
      <c r="CM69">
        <v>1</v>
      </c>
      <c r="CN69">
        <v>1</v>
      </c>
      <c r="CO69">
        <v>1</v>
      </c>
      <c r="CP69">
        <v>1</v>
      </c>
      <c r="CQ69">
        <v>1</v>
      </c>
      <c r="CR69">
        <v>1</v>
      </c>
    </row>
    <row r="70" spans="1:96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  <c r="CD70">
        <v>2</v>
      </c>
      <c r="CE70">
        <v>2</v>
      </c>
      <c r="CF70">
        <v>2</v>
      </c>
      <c r="CG70">
        <v>2</v>
      </c>
      <c r="CH70">
        <v>2</v>
      </c>
      <c r="CI70">
        <v>2</v>
      </c>
      <c r="CJ70">
        <v>2</v>
      </c>
      <c r="CK70">
        <v>2</v>
      </c>
      <c r="CL70">
        <v>2</v>
      </c>
      <c r="CM70">
        <v>2</v>
      </c>
      <c r="CN70">
        <v>2</v>
      </c>
      <c r="CO70">
        <v>2</v>
      </c>
      <c r="CP70">
        <v>2</v>
      </c>
      <c r="CQ70">
        <v>2</v>
      </c>
      <c r="CR70">
        <v>2</v>
      </c>
    </row>
    <row r="71" spans="1:96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</row>
    <row r="72" spans="1:96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</row>
    <row r="73" spans="1:96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</row>
    <row r="74" spans="1:96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  <c r="CD74">
        <v>3</v>
      </c>
      <c r="CE74">
        <v>3</v>
      </c>
      <c r="CF74">
        <v>3</v>
      </c>
      <c r="CG74">
        <v>3</v>
      </c>
      <c r="CH74">
        <v>3</v>
      </c>
      <c r="CI74">
        <v>3</v>
      </c>
      <c r="CJ74">
        <v>3</v>
      </c>
      <c r="CK74">
        <v>3</v>
      </c>
      <c r="CL74">
        <v>3</v>
      </c>
      <c r="CM74">
        <v>3</v>
      </c>
      <c r="CN74">
        <v>3</v>
      </c>
      <c r="CO74">
        <v>3</v>
      </c>
      <c r="CP74">
        <v>3</v>
      </c>
      <c r="CQ74">
        <v>3</v>
      </c>
      <c r="CR74">
        <v>3</v>
      </c>
    </row>
    <row r="75" spans="1:96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  <c r="CD75">
        <v>7</v>
      </c>
      <c r="CE75">
        <v>7</v>
      </c>
      <c r="CF75">
        <v>7</v>
      </c>
      <c r="CG75">
        <v>7</v>
      </c>
      <c r="CH75">
        <v>7</v>
      </c>
      <c r="CI75">
        <v>7</v>
      </c>
      <c r="CJ75">
        <v>7</v>
      </c>
      <c r="CK75">
        <v>7</v>
      </c>
      <c r="CL75">
        <v>7</v>
      </c>
      <c r="CM75">
        <v>7</v>
      </c>
      <c r="CN75">
        <v>7</v>
      </c>
      <c r="CO75">
        <v>7</v>
      </c>
      <c r="CP75">
        <v>7</v>
      </c>
      <c r="CQ75">
        <v>7</v>
      </c>
      <c r="CR75">
        <v>7</v>
      </c>
    </row>
    <row r="76" spans="1:96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6</v>
      </c>
      <c r="CC76">
        <v>6</v>
      </c>
      <c r="CD76">
        <v>7</v>
      </c>
      <c r="CE76">
        <v>7</v>
      </c>
      <c r="CF76">
        <v>7</v>
      </c>
      <c r="CG76">
        <v>7</v>
      </c>
      <c r="CH76">
        <v>7</v>
      </c>
      <c r="CI76">
        <v>7</v>
      </c>
      <c r="CJ76">
        <v>7</v>
      </c>
      <c r="CK76">
        <v>7</v>
      </c>
      <c r="CL76">
        <v>7</v>
      </c>
      <c r="CM76">
        <v>7</v>
      </c>
      <c r="CN76">
        <v>7</v>
      </c>
      <c r="CO76">
        <v>7</v>
      </c>
      <c r="CP76">
        <v>7</v>
      </c>
      <c r="CQ76">
        <v>7</v>
      </c>
      <c r="CR76">
        <v>7</v>
      </c>
    </row>
    <row r="77" spans="1:96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</row>
    <row r="78" spans="1:96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  <c r="CE78">
        <v>3</v>
      </c>
      <c r="CF78">
        <v>3</v>
      </c>
      <c r="CG78">
        <v>3</v>
      </c>
      <c r="CH78">
        <v>3</v>
      </c>
      <c r="CI78">
        <v>3</v>
      </c>
      <c r="CJ78">
        <v>3</v>
      </c>
      <c r="CK78">
        <v>3</v>
      </c>
      <c r="CL78">
        <v>3</v>
      </c>
      <c r="CM78">
        <v>3</v>
      </c>
      <c r="CN78">
        <v>3</v>
      </c>
      <c r="CO78">
        <v>3</v>
      </c>
      <c r="CP78">
        <v>3</v>
      </c>
      <c r="CQ78">
        <v>3</v>
      </c>
      <c r="CR78">
        <v>3</v>
      </c>
    </row>
    <row r="79" spans="1:96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  <c r="CD79">
        <v>3</v>
      </c>
      <c r="CE79">
        <v>3</v>
      </c>
      <c r="CF79">
        <v>3</v>
      </c>
      <c r="CG79">
        <v>3</v>
      </c>
      <c r="CH79">
        <v>3</v>
      </c>
      <c r="CI79">
        <v>3</v>
      </c>
      <c r="CJ79">
        <v>3</v>
      </c>
      <c r="CK79">
        <v>3</v>
      </c>
      <c r="CL79">
        <v>3</v>
      </c>
      <c r="CM79">
        <v>3</v>
      </c>
      <c r="CN79">
        <v>3</v>
      </c>
      <c r="CO79">
        <v>3</v>
      </c>
      <c r="CP79">
        <v>3</v>
      </c>
      <c r="CQ79">
        <v>3</v>
      </c>
      <c r="CR79">
        <v>3</v>
      </c>
    </row>
    <row r="80" spans="1:96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</row>
    <row r="81" spans="1:96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  <c r="CD81">
        <v>3</v>
      </c>
      <c r="CE81">
        <v>3</v>
      </c>
      <c r="CF81">
        <v>3</v>
      </c>
      <c r="CG81">
        <v>3</v>
      </c>
      <c r="CH81">
        <v>3</v>
      </c>
      <c r="CI81">
        <v>3</v>
      </c>
      <c r="CJ81">
        <v>3</v>
      </c>
      <c r="CK81">
        <v>3</v>
      </c>
      <c r="CL81">
        <v>3</v>
      </c>
      <c r="CM81">
        <v>3</v>
      </c>
      <c r="CN81">
        <v>3</v>
      </c>
      <c r="CO81">
        <v>3</v>
      </c>
      <c r="CP81">
        <v>3</v>
      </c>
      <c r="CQ81">
        <v>3</v>
      </c>
      <c r="CR81">
        <v>3</v>
      </c>
    </row>
    <row r="82" spans="1:96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  <c r="CD82">
        <v>2</v>
      </c>
      <c r="CE82">
        <v>2</v>
      </c>
      <c r="CF82">
        <v>2</v>
      </c>
      <c r="CG82">
        <v>2</v>
      </c>
      <c r="CH82">
        <v>2</v>
      </c>
      <c r="CI82">
        <v>2</v>
      </c>
      <c r="CJ82">
        <v>2</v>
      </c>
      <c r="CK82">
        <v>2</v>
      </c>
      <c r="CL82">
        <v>2</v>
      </c>
      <c r="CM82">
        <v>2</v>
      </c>
      <c r="CN82">
        <v>2</v>
      </c>
      <c r="CO82">
        <v>2</v>
      </c>
      <c r="CP82">
        <v>2</v>
      </c>
      <c r="CQ82">
        <v>2</v>
      </c>
      <c r="CR82">
        <v>2</v>
      </c>
    </row>
    <row r="83" spans="1:96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  <c r="CN83">
        <v>1</v>
      </c>
      <c r="CO83">
        <v>1</v>
      </c>
      <c r="CP83">
        <v>1</v>
      </c>
      <c r="CQ83">
        <v>1</v>
      </c>
      <c r="CR83">
        <v>1</v>
      </c>
    </row>
    <row r="84" spans="1:96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  <c r="CA84">
        <v>35</v>
      </c>
      <c r="CB84">
        <v>46</v>
      </c>
      <c r="CC84">
        <v>50</v>
      </c>
      <c r="CD84">
        <v>54</v>
      </c>
      <c r="CE84">
        <v>69</v>
      </c>
      <c r="CF84">
        <v>80</v>
      </c>
      <c r="CG84">
        <v>100</v>
      </c>
      <c r="CH84">
        <v>109</v>
      </c>
      <c r="CI84">
        <v>112</v>
      </c>
      <c r="CJ84">
        <v>127</v>
      </c>
      <c r="CK84">
        <v>131</v>
      </c>
      <c r="CL84">
        <v>144</v>
      </c>
      <c r="CM84">
        <v>153</v>
      </c>
      <c r="CN84">
        <v>153</v>
      </c>
      <c r="CO84">
        <v>179</v>
      </c>
      <c r="CP84">
        <v>189</v>
      </c>
      <c r="CQ84">
        <v>196</v>
      </c>
      <c r="CR84">
        <v>206</v>
      </c>
    </row>
    <row r="85" spans="1:96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  <c r="CA85">
        <v>5</v>
      </c>
      <c r="CB85">
        <v>5</v>
      </c>
      <c r="CC85">
        <v>5</v>
      </c>
      <c r="CD85">
        <v>5</v>
      </c>
      <c r="CE85">
        <v>5</v>
      </c>
      <c r="CF85">
        <v>5</v>
      </c>
      <c r="CG85">
        <v>5</v>
      </c>
      <c r="CH85">
        <v>5</v>
      </c>
      <c r="CI85">
        <v>5</v>
      </c>
      <c r="CJ85">
        <v>5</v>
      </c>
      <c r="CK85">
        <v>5</v>
      </c>
      <c r="CL85">
        <v>5</v>
      </c>
      <c r="CM85">
        <v>6</v>
      </c>
      <c r="CN85">
        <v>6</v>
      </c>
      <c r="CO85">
        <v>6</v>
      </c>
      <c r="CP85">
        <v>6</v>
      </c>
      <c r="CQ85">
        <v>6</v>
      </c>
      <c r="CR85">
        <v>6</v>
      </c>
    </row>
    <row r="86" spans="1:96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  <c r="CA86">
        <v>18</v>
      </c>
      <c r="CB86">
        <v>18</v>
      </c>
      <c r="CC86">
        <v>18</v>
      </c>
      <c r="CD86">
        <v>18</v>
      </c>
      <c r="CE86">
        <v>18</v>
      </c>
      <c r="CF86">
        <v>20</v>
      </c>
      <c r="CG86">
        <v>20</v>
      </c>
      <c r="CH86">
        <v>20</v>
      </c>
      <c r="CI86">
        <v>20</v>
      </c>
      <c r="CJ86">
        <v>20</v>
      </c>
      <c r="CK86">
        <v>21</v>
      </c>
      <c r="CL86">
        <v>22</v>
      </c>
      <c r="CM86">
        <v>23</v>
      </c>
      <c r="CN86">
        <v>25</v>
      </c>
      <c r="CO86">
        <v>25</v>
      </c>
      <c r="CP86">
        <v>25</v>
      </c>
      <c r="CQ86">
        <v>25</v>
      </c>
      <c r="CR86">
        <v>25</v>
      </c>
    </row>
    <row r="87" spans="1:96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  <c r="CD87">
        <v>3</v>
      </c>
      <c r="CE87">
        <v>3</v>
      </c>
      <c r="CF87">
        <v>3</v>
      </c>
      <c r="CG87">
        <v>3</v>
      </c>
      <c r="CH87">
        <v>3</v>
      </c>
      <c r="CI87">
        <v>3</v>
      </c>
      <c r="CJ87">
        <v>3</v>
      </c>
      <c r="CK87">
        <v>4</v>
      </c>
      <c r="CL87">
        <v>4</v>
      </c>
      <c r="CM87">
        <v>4</v>
      </c>
      <c r="CN87">
        <v>4</v>
      </c>
      <c r="CO87">
        <v>5</v>
      </c>
      <c r="CP87">
        <v>6</v>
      </c>
      <c r="CQ87">
        <v>6</v>
      </c>
      <c r="CR87">
        <v>6</v>
      </c>
    </row>
    <row r="88" spans="1:96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3</v>
      </c>
      <c r="CB88">
        <v>3</v>
      </c>
      <c r="CC88">
        <v>3</v>
      </c>
      <c r="CD88">
        <v>3</v>
      </c>
      <c r="CE88">
        <v>3</v>
      </c>
      <c r="CF88">
        <v>3</v>
      </c>
      <c r="CG88">
        <v>4</v>
      </c>
      <c r="CH88">
        <v>5</v>
      </c>
      <c r="CI88">
        <v>6</v>
      </c>
      <c r="CJ88">
        <v>6</v>
      </c>
      <c r="CK88">
        <v>6</v>
      </c>
      <c r="CL88">
        <v>6</v>
      </c>
      <c r="CM88">
        <v>6</v>
      </c>
      <c r="CN88">
        <v>8</v>
      </c>
      <c r="CO88">
        <v>9</v>
      </c>
      <c r="CP88">
        <v>9</v>
      </c>
      <c r="CQ88">
        <v>13</v>
      </c>
      <c r="CR88">
        <v>14</v>
      </c>
    </row>
    <row r="89" spans="1:96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  <c r="CA89">
        <v>15</v>
      </c>
      <c r="CB89">
        <v>16</v>
      </c>
      <c r="CC89">
        <v>18</v>
      </c>
      <c r="CD89">
        <v>19</v>
      </c>
      <c r="CE89">
        <v>20</v>
      </c>
      <c r="CF89">
        <v>21</v>
      </c>
      <c r="CG89">
        <v>21</v>
      </c>
      <c r="CH89">
        <v>23</v>
      </c>
      <c r="CI89">
        <v>25</v>
      </c>
      <c r="CJ89">
        <v>31</v>
      </c>
      <c r="CK89">
        <v>33</v>
      </c>
      <c r="CL89">
        <v>35</v>
      </c>
      <c r="CM89">
        <v>36</v>
      </c>
      <c r="CN89">
        <v>39</v>
      </c>
      <c r="CO89">
        <v>47</v>
      </c>
      <c r="CP89">
        <v>47</v>
      </c>
      <c r="CQ89">
        <v>48</v>
      </c>
      <c r="CR89">
        <v>48</v>
      </c>
    </row>
    <row r="90" spans="1:96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11</v>
      </c>
      <c r="CI90">
        <v>11</v>
      </c>
      <c r="CJ90">
        <v>12</v>
      </c>
      <c r="CK90">
        <v>12</v>
      </c>
      <c r="CL90">
        <v>12</v>
      </c>
      <c r="CM90">
        <v>13</v>
      </c>
      <c r="CN90">
        <v>13</v>
      </c>
      <c r="CO90">
        <v>13</v>
      </c>
      <c r="CP90">
        <v>13</v>
      </c>
      <c r="CQ90">
        <v>13</v>
      </c>
      <c r="CR90">
        <v>13</v>
      </c>
    </row>
    <row r="91" spans="1:96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  <c r="CA91">
        <v>8</v>
      </c>
      <c r="CB91">
        <v>9</v>
      </c>
      <c r="CC91">
        <v>11</v>
      </c>
      <c r="CD91">
        <v>12</v>
      </c>
      <c r="CE91">
        <v>15</v>
      </c>
      <c r="CF91">
        <v>15</v>
      </c>
      <c r="CG91">
        <v>16</v>
      </c>
      <c r="CH91">
        <v>18</v>
      </c>
      <c r="CI91">
        <v>21</v>
      </c>
      <c r="CJ91">
        <v>21</v>
      </c>
      <c r="CK91">
        <v>24</v>
      </c>
      <c r="CL91">
        <v>27</v>
      </c>
      <c r="CM91">
        <v>31</v>
      </c>
      <c r="CN91">
        <v>32</v>
      </c>
      <c r="CO91">
        <v>34</v>
      </c>
      <c r="CP91">
        <v>36</v>
      </c>
      <c r="CQ91">
        <v>38</v>
      </c>
      <c r="CR91">
        <v>40</v>
      </c>
    </row>
    <row r="92" spans="1:96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  <c r="CA92">
        <v>9</v>
      </c>
      <c r="CB92">
        <v>9</v>
      </c>
      <c r="CC92">
        <v>9</v>
      </c>
      <c r="CD92">
        <v>9</v>
      </c>
      <c r="CE92">
        <v>10</v>
      </c>
      <c r="CF92">
        <v>10</v>
      </c>
      <c r="CG92">
        <v>10</v>
      </c>
      <c r="CH92">
        <v>11</v>
      </c>
      <c r="CI92">
        <v>12</v>
      </c>
      <c r="CJ92">
        <v>12</v>
      </c>
      <c r="CK92">
        <v>12</v>
      </c>
      <c r="CL92">
        <v>12</v>
      </c>
      <c r="CM92">
        <v>12</v>
      </c>
      <c r="CN92">
        <v>12</v>
      </c>
      <c r="CO92">
        <v>12</v>
      </c>
      <c r="CP92">
        <v>12</v>
      </c>
      <c r="CQ92">
        <v>12</v>
      </c>
      <c r="CR92">
        <v>13</v>
      </c>
    </row>
    <row r="93" spans="1:96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  <c r="CA93">
        <v>67</v>
      </c>
      <c r="CB93">
        <v>78</v>
      </c>
      <c r="CC93">
        <v>88</v>
      </c>
      <c r="CD93">
        <v>99</v>
      </c>
      <c r="CE93">
        <v>112</v>
      </c>
      <c r="CF93">
        <v>119</v>
      </c>
      <c r="CG93">
        <v>129</v>
      </c>
      <c r="CH93">
        <v>138</v>
      </c>
      <c r="CI93">
        <v>143</v>
      </c>
      <c r="CJ93">
        <v>161</v>
      </c>
      <c r="CK93">
        <v>166</v>
      </c>
      <c r="CL93">
        <v>169</v>
      </c>
      <c r="CM93">
        <v>173</v>
      </c>
      <c r="CN93">
        <v>181</v>
      </c>
      <c r="CO93">
        <v>186</v>
      </c>
      <c r="CP93">
        <v>194</v>
      </c>
      <c r="CQ93">
        <v>201</v>
      </c>
      <c r="CR93">
        <v>208</v>
      </c>
    </row>
    <row r="94" spans="1:96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</row>
    <row r="95" spans="1:96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</row>
    <row r="96" spans="1:96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  <c r="CA96">
        <v>179</v>
      </c>
      <c r="CB96">
        <v>187</v>
      </c>
      <c r="CC96">
        <v>203</v>
      </c>
      <c r="CD96">
        <v>218</v>
      </c>
      <c r="CE96">
        <v>237</v>
      </c>
      <c r="CF96">
        <v>247</v>
      </c>
      <c r="CG96">
        <v>260</v>
      </c>
      <c r="CH96">
        <v>273</v>
      </c>
      <c r="CI96">
        <v>285</v>
      </c>
      <c r="CJ96">
        <v>299</v>
      </c>
      <c r="CK96">
        <v>309</v>
      </c>
      <c r="CL96">
        <v>321</v>
      </c>
      <c r="CM96">
        <v>336</v>
      </c>
      <c r="CN96">
        <v>346</v>
      </c>
      <c r="CO96">
        <v>355</v>
      </c>
      <c r="CP96">
        <v>364</v>
      </c>
      <c r="CQ96">
        <v>370</v>
      </c>
      <c r="CR96">
        <v>384</v>
      </c>
    </row>
    <row r="97" spans="1:96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1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  <c r="CM97">
        <v>2</v>
      </c>
      <c r="CN97">
        <v>2</v>
      </c>
      <c r="CO97">
        <v>2</v>
      </c>
      <c r="CP97">
        <v>2</v>
      </c>
      <c r="CQ97">
        <v>2</v>
      </c>
      <c r="CR97">
        <v>2</v>
      </c>
    </row>
    <row r="98" spans="1:96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  <c r="CA98">
        <v>82</v>
      </c>
      <c r="CB98">
        <v>86</v>
      </c>
      <c r="CC98">
        <v>98</v>
      </c>
      <c r="CD98">
        <v>108</v>
      </c>
      <c r="CE98">
        <v>118</v>
      </c>
      <c r="CF98">
        <v>126</v>
      </c>
      <c r="CG98">
        <v>135</v>
      </c>
      <c r="CH98">
        <v>173</v>
      </c>
      <c r="CI98">
        <v>177</v>
      </c>
      <c r="CJ98">
        <v>183</v>
      </c>
      <c r="CK98">
        <v>189</v>
      </c>
      <c r="CL98">
        <v>196</v>
      </c>
      <c r="CM98">
        <v>200</v>
      </c>
      <c r="CN98">
        <v>217</v>
      </c>
      <c r="CO98">
        <v>226</v>
      </c>
      <c r="CP98">
        <v>235</v>
      </c>
      <c r="CQ98">
        <v>245</v>
      </c>
      <c r="CR98">
        <v>260</v>
      </c>
    </row>
    <row r="99" spans="1:96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  <c r="CA99">
        <v>180</v>
      </c>
      <c r="CB99">
        <v>191</v>
      </c>
      <c r="CC99">
        <v>191</v>
      </c>
      <c r="CD99">
        <v>242</v>
      </c>
      <c r="CE99">
        <v>272</v>
      </c>
      <c r="CF99">
        <v>297</v>
      </c>
      <c r="CG99">
        <v>315</v>
      </c>
      <c r="CH99">
        <v>333</v>
      </c>
      <c r="CI99">
        <v>355</v>
      </c>
      <c r="CJ99">
        <v>369</v>
      </c>
      <c r="CK99">
        <v>388</v>
      </c>
      <c r="CL99">
        <v>403</v>
      </c>
      <c r="CM99">
        <v>421</v>
      </c>
      <c r="CN99">
        <v>456</v>
      </c>
      <c r="CO99">
        <v>474</v>
      </c>
      <c r="CP99">
        <v>507</v>
      </c>
      <c r="CQ99">
        <v>520</v>
      </c>
      <c r="CR99">
        <v>537</v>
      </c>
    </row>
    <row r="100" spans="1:96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  <c r="CA100">
        <v>78</v>
      </c>
      <c r="CB100">
        <v>85</v>
      </c>
      <c r="CC100">
        <v>94</v>
      </c>
      <c r="CD100">
        <v>103</v>
      </c>
      <c r="CE100">
        <v>118</v>
      </c>
      <c r="CF100">
        <v>135</v>
      </c>
      <c r="CG100">
        <v>146</v>
      </c>
      <c r="CH100">
        <v>159</v>
      </c>
      <c r="CI100">
        <v>164</v>
      </c>
      <c r="CJ100">
        <v>178</v>
      </c>
      <c r="CK100">
        <v>183</v>
      </c>
      <c r="CL100">
        <v>196</v>
      </c>
      <c r="CM100">
        <v>205</v>
      </c>
      <c r="CN100">
        <v>224</v>
      </c>
      <c r="CO100">
        <v>239</v>
      </c>
      <c r="CP100">
        <v>250</v>
      </c>
      <c r="CQ100">
        <v>264</v>
      </c>
      <c r="CR100">
        <v>276</v>
      </c>
    </row>
    <row r="101" spans="1:96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  <c r="CA101">
        <v>3</v>
      </c>
      <c r="CB101">
        <v>4</v>
      </c>
      <c r="CC101">
        <v>4</v>
      </c>
      <c r="CD101">
        <v>5</v>
      </c>
      <c r="CE101">
        <v>6</v>
      </c>
      <c r="CF101">
        <v>6</v>
      </c>
      <c r="CG101">
        <v>6</v>
      </c>
      <c r="CH101">
        <v>6</v>
      </c>
      <c r="CI101">
        <v>6</v>
      </c>
      <c r="CJ101">
        <v>6</v>
      </c>
      <c r="CK101">
        <v>6</v>
      </c>
      <c r="CL101">
        <v>6</v>
      </c>
      <c r="CM101">
        <v>7</v>
      </c>
      <c r="CN101">
        <v>7</v>
      </c>
      <c r="CO101">
        <v>7</v>
      </c>
      <c r="CP101">
        <v>7</v>
      </c>
      <c r="CQ101">
        <v>7</v>
      </c>
      <c r="CR101">
        <v>7</v>
      </c>
    </row>
    <row r="102" spans="1:96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1</v>
      </c>
    </row>
    <row r="103" spans="1:96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</row>
    <row r="104" spans="1:96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  <c r="CA104">
        <v>15</v>
      </c>
      <c r="CB104">
        <v>19</v>
      </c>
      <c r="CC104">
        <v>21</v>
      </c>
      <c r="CD104">
        <v>24</v>
      </c>
      <c r="CE104">
        <v>24</v>
      </c>
      <c r="CF104">
        <v>24</v>
      </c>
      <c r="CG104">
        <v>24</v>
      </c>
      <c r="CH104">
        <v>25</v>
      </c>
      <c r="CI104">
        <v>28</v>
      </c>
      <c r="CJ104">
        <v>31</v>
      </c>
      <c r="CK104">
        <v>35</v>
      </c>
      <c r="CL104">
        <v>36</v>
      </c>
      <c r="CM104">
        <v>38</v>
      </c>
      <c r="CN104">
        <v>38</v>
      </c>
      <c r="CO104">
        <v>40</v>
      </c>
      <c r="CP104">
        <v>40</v>
      </c>
      <c r="CQ104">
        <v>43</v>
      </c>
      <c r="CR104">
        <v>44</v>
      </c>
    </row>
    <row r="105" spans="1:96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1</v>
      </c>
      <c r="CM105">
        <v>1</v>
      </c>
      <c r="CN105">
        <v>1</v>
      </c>
      <c r="CO105">
        <v>1</v>
      </c>
      <c r="CP105">
        <v>1</v>
      </c>
      <c r="CQ105">
        <v>1</v>
      </c>
      <c r="CR105">
        <v>1</v>
      </c>
    </row>
    <row r="106" spans="1:96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3</v>
      </c>
      <c r="CG106">
        <v>3</v>
      </c>
      <c r="CH106">
        <v>3</v>
      </c>
      <c r="CI106">
        <v>3</v>
      </c>
      <c r="CJ106">
        <v>3</v>
      </c>
      <c r="CK106">
        <v>3</v>
      </c>
      <c r="CL106">
        <v>3</v>
      </c>
      <c r="CM106">
        <v>3</v>
      </c>
      <c r="CN106">
        <v>3</v>
      </c>
      <c r="CO106">
        <v>3</v>
      </c>
      <c r="CP106">
        <v>3</v>
      </c>
      <c r="CQ106">
        <v>3</v>
      </c>
      <c r="CR106">
        <v>3</v>
      </c>
    </row>
    <row r="107" spans="1:96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</row>
    <row r="108" spans="1:96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  <c r="CA108">
        <v>28</v>
      </c>
      <c r="CB108">
        <v>27</v>
      </c>
      <c r="CC108">
        <v>34</v>
      </c>
      <c r="CD108">
        <v>40</v>
      </c>
      <c r="CE108">
        <v>42</v>
      </c>
      <c r="CF108">
        <v>48</v>
      </c>
      <c r="CG108">
        <v>49</v>
      </c>
      <c r="CH108">
        <v>56</v>
      </c>
      <c r="CI108">
        <v>59</v>
      </c>
      <c r="CJ108">
        <v>64</v>
      </c>
      <c r="CK108">
        <v>72</v>
      </c>
      <c r="CL108">
        <v>75</v>
      </c>
      <c r="CM108">
        <v>82</v>
      </c>
      <c r="CN108">
        <v>90</v>
      </c>
      <c r="CO108">
        <v>94</v>
      </c>
      <c r="CP108">
        <v>98</v>
      </c>
      <c r="CQ108">
        <v>141</v>
      </c>
      <c r="CR108">
        <v>149</v>
      </c>
    </row>
    <row r="109" spans="1:96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1</v>
      </c>
      <c r="CQ109">
        <v>1</v>
      </c>
      <c r="CR109">
        <v>1</v>
      </c>
    </row>
    <row r="110" spans="1:96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</row>
    <row r="111" spans="1:96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  <c r="CA111">
        <v>7</v>
      </c>
      <c r="CB111">
        <v>7</v>
      </c>
      <c r="CC111">
        <v>7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  <c r="CL111">
        <v>8</v>
      </c>
      <c r="CM111">
        <v>8</v>
      </c>
      <c r="CN111">
        <v>8</v>
      </c>
      <c r="CO111">
        <v>8</v>
      </c>
      <c r="CP111">
        <v>8</v>
      </c>
      <c r="CQ111">
        <v>12</v>
      </c>
      <c r="CR111">
        <v>12</v>
      </c>
    </row>
    <row r="112" spans="1:96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2</v>
      </c>
      <c r="CF112">
        <v>2</v>
      </c>
      <c r="CG112">
        <v>3</v>
      </c>
      <c r="CH112">
        <v>3</v>
      </c>
      <c r="CI112">
        <v>3</v>
      </c>
      <c r="CJ112">
        <v>3</v>
      </c>
      <c r="CK112">
        <v>3</v>
      </c>
      <c r="CL112">
        <v>3</v>
      </c>
      <c r="CM112">
        <v>4</v>
      </c>
      <c r="CN112">
        <v>4</v>
      </c>
      <c r="CO112">
        <v>4</v>
      </c>
      <c r="CP112">
        <v>4</v>
      </c>
      <c r="CQ112">
        <v>4</v>
      </c>
      <c r="CR112">
        <v>4</v>
      </c>
    </row>
    <row r="113" spans="1:96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</row>
    <row r="114" spans="1:96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</row>
    <row r="115" spans="1:96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</row>
    <row r="116" spans="1:96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  <c r="CJ116">
        <v>2</v>
      </c>
      <c r="CK116">
        <v>2</v>
      </c>
      <c r="CL116">
        <v>2</v>
      </c>
      <c r="CM116">
        <v>2</v>
      </c>
      <c r="CN116">
        <v>2</v>
      </c>
      <c r="CO116">
        <v>2</v>
      </c>
      <c r="CP116">
        <v>2</v>
      </c>
      <c r="CQ116">
        <v>2</v>
      </c>
      <c r="CR116">
        <v>2</v>
      </c>
    </row>
    <row r="117" spans="1:96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4</v>
      </c>
      <c r="CB117">
        <v>4</v>
      </c>
      <c r="CC117">
        <v>4</v>
      </c>
      <c r="CD117">
        <v>6</v>
      </c>
      <c r="CE117">
        <v>6</v>
      </c>
      <c r="CF117">
        <v>6</v>
      </c>
      <c r="CG117">
        <v>6</v>
      </c>
      <c r="CH117">
        <v>6</v>
      </c>
      <c r="CI117">
        <v>6</v>
      </c>
      <c r="CJ117">
        <v>6</v>
      </c>
      <c r="CK117">
        <v>8</v>
      </c>
      <c r="CL117">
        <v>8</v>
      </c>
      <c r="CM117">
        <v>8</v>
      </c>
      <c r="CN117">
        <v>8</v>
      </c>
      <c r="CO117">
        <v>12</v>
      </c>
      <c r="CP117">
        <v>12</v>
      </c>
      <c r="CQ117">
        <v>14</v>
      </c>
      <c r="CR117">
        <v>14</v>
      </c>
    </row>
    <row r="118" spans="1:96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4403</v>
      </c>
      <c r="BX118">
        <v>5387</v>
      </c>
      <c r="BY118">
        <v>6507</v>
      </c>
      <c r="BZ118">
        <v>7560</v>
      </c>
      <c r="CA118">
        <v>8078</v>
      </c>
      <c r="CB118">
        <v>8911</v>
      </c>
      <c r="CC118">
        <v>10328</v>
      </c>
      <c r="CD118">
        <v>10869</v>
      </c>
      <c r="CE118">
        <v>12210</v>
      </c>
      <c r="CF118">
        <v>13197</v>
      </c>
      <c r="CG118">
        <v>13832</v>
      </c>
      <c r="CH118">
        <v>14393</v>
      </c>
      <c r="CI118">
        <v>14967</v>
      </c>
      <c r="CJ118">
        <v>15729</v>
      </c>
      <c r="CK118">
        <v>17167</v>
      </c>
      <c r="CL118">
        <v>17920</v>
      </c>
      <c r="CM118">
        <v>18681</v>
      </c>
      <c r="CN118">
        <v>19323</v>
      </c>
      <c r="CO118">
        <v>19718</v>
      </c>
      <c r="CP118">
        <v>20265</v>
      </c>
      <c r="CQ118">
        <v>20796</v>
      </c>
      <c r="CR118">
        <v>21340</v>
      </c>
    </row>
    <row r="119" spans="1:96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1</v>
      </c>
      <c r="CR119">
        <v>1</v>
      </c>
    </row>
    <row r="120" spans="1:96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1</v>
      </c>
      <c r="CO120">
        <v>1</v>
      </c>
      <c r="CP120">
        <v>1</v>
      </c>
      <c r="CQ120">
        <v>1</v>
      </c>
      <c r="CR120">
        <v>1</v>
      </c>
    </row>
    <row r="121" spans="1:96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  <c r="CA121">
        <v>2</v>
      </c>
      <c r="CB121">
        <v>2</v>
      </c>
      <c r="CC121">
        <v>3</v>
      </c>
      <c r="CD121">
        <v>3</v>
      </c>
      <c r="CE121">
        <v>3</v>
      </c>
      <c r="CF121">
        <v>3</v>
      </c>
      <c r="CG121">
        <v>3</v>
      </c>
      <c r="CH121">
        <v>3</v>
      </c>
      <c r="CI121">
        <v>3</v>
      </c>
      <c r="CJ121">
        <v>3</v>
      </c>
      <c r="CK121">
        <v>3</v>
      </c>
      <c r="CL121">
        <v>3</v>
      </c>
      <c r="CM121">
        <v>3</v>
      </c>
      <c r="CN121">
        <v>4</v>
      </c>
      <c r="CO121">
        <v>4</v>
      </c>
      <c r="CP121">
        <v>4</v>
      </c>
      <c r="CQ121">
        <v>4</v>
      </c>
      <c r="CR121">
        <v>5</v>
      </c>
    </row>
    <row r="122" spans="1:96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  <c r="CA122">
        <v>1584</v>
      </c>
      <c r="CB122">
        <v>1810</v>
      </c>
      <c r="CC122">
        <v>2016</v>
      </c>
      <c r="CD122">
        <v>2349</v>
      </c>
      <c r="CE122">
        <v>2607</v>
      </c>
      <c r="CF122">
        <v>2767</v>
      </c>
      <c r="CG122">
        <v>2736</v>
      </c>
      <c r="CH122">
        <v>3022</v>
      </c>
      <c r="CI122">
        <v>3194</v>
      </c>
      <c r="CJ122">
        <v>3294</v>
      </c>
      <c r="CK122">
        <v>3804</v>
      </c>
      <c r="CL122">
        <v>4052</v>
      </c>
      <c r="CM122">
        <v>4352</v>
      </c>
      <c r="CN122">
        <v>4459</v>
      </c>
      <c r="CO122">
        <v>4586</v>
      </c>
      <c r="CP122">
        <v>4862</v>
      </c>
      <c r="CQ122">
        <v>5033</v>
      </c>
      <c r="CR122">
        <v>5279</v>
      </c>
    </row>
    <row r="123" spans="1:96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5</v>
      </c>
      <c r="CC123">
        <v>5</v>
      </c>
      <c r="CD123">
        <v>6</v>
      </c>
      <c r="CE123">
        <v>6</v>
      </c>
      <c r="CF123">
        <v>6</v>
      </c>
      <c r="CG123">
        <v>8</v>
      </c>
      <c r="CH123">
        <v>8</v>
      </c>
      <c r="CI123">
        <v>8</v>
      </c>
      <c r="CJ123">
        <v>8</v>
      </c>
      <c r="CK123">
        <v>8</v>
      </c>
      <c r="CL123">
        <v>8</v>
      </c>
      <c r="CM123">
        <v>8</v>
      </c>
      <c r="CN123">
        <v>9</v>
      </c>
      <c r="CO123">
        <v>9</v>
      </c>
      <c r="CP123">
        <v>9</v>
      </c>
      <c r="CQ123">
        <v>9</v>
      </c>
      <c r="CR123">
        <v>9</v>
      </c>
    </row>
    <row r="124" spans="1:96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  <c r="CA124">
        <v>73</v>
      </c>
      <c r="CB124">
        <v>79</v>
      </c>
      <c r="CC124">
        <v>81</v>
      </c>
      <c r="CD124">
        <v>83</v>
      </c>
      <c r="CE124">
        <v>87</v>
      </c>
      <c r="CF124">
        <v>92</v>
      </c>
      <c r="CG124">
        <v>93</v>
      </c>
      <c r="CH124">
        <v>98</v>
      </c>
      <c r="CI124">
        <v>99</v>
      </c>
      <c r="CJ124">
        <v>101</v>
      </c>
      <c r="CK124">
        <v>102</v>
      </c>
      <c r="CL124">
        <v>105</v>
      </c>
      <c r="CM124">
        <v>108</v>
      </c>
      <c r="CN124">
        <v>110</v>
      </c>
      <c r="CO124">
        <v>113</v>
      </c>
      <c r="CP124">
        <v>116</v>
      </c>
      <c r="CQ124">
        <v>121</v>
      </c>
      <c r="CR124">
        <v>121</v>
      </c>
    </row>
    <row r="125" spans="1:96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  <c r="CA125">
        <v>2</v>
      </c>
      <c r="CB125">
        <v>3</v>
      </c>
      <c r="CC125">
        <v>3</v>
      </c>
      <c r="CD125">
        <v>3</v>
      </c>
      <c r="CE125">
        <v>3</v>
      </c>
      <c r="CF125">
        <v>3</v>
      </c>
      <c r="CG125">
        <v>3</v>
      </c>
      <c r="CH125">
        <v>5</v>
      </c>
      <c r="CI125">
        <v>5</v>
      </c>
      <c r="CJ125">
        <v>5</v>
      </c>
      <c r="CK125">
        <v>5</v>
      </c>
      <c r="CL125">
        <v>5</v>
      </c>
      <c r="CM125">
        <v>7</v>
      </c>
      <c r="CN125">
        <v>7</v>
      </c>
      <c r="CO125">
        <v>7</v>
      </c>
      <c r="CP125">
        <v>7</v>
      </c>
      <c r="CQ125">
        <v>7</v>
      </c>
      <c r="CR125">
        <v>8</v>
      </c>
    </row>
    <row r="126" spans="1:96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1</v>
      </c>
      <c r="CL126">
        <v>1</v>
      </c>
      <c r="CM126">
        <v>3</v>
      </c>
      <c r="CN126">
        <v>3</v>
      </c>
      <c r="CO126">
        <v>5</v>
      </c>
      <c r="CP126">
        <v>5</v>
      </c>
      <c r="CQ126">
        <v>6</v>
      </c>
      <c r="CR126">
        <v>6</v>
      </c>
    </row>
    <row r="127" spans="1:96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  <c r="CA127">
        <v>4</v>
      </c>
      <c r="CB127">
        <v>4</v>
      </c>
      <c r="CC127">
        <v>5</v>
      </c>
      <c r="CD127">
        <v>6</v>
      </c>
      <c r="CE127">
        <v>6</v>
      </c>
      <c r="CF127">
        <v>6</v>
      </c>
      <c r="CG127">
        <v>6</v>
      </c>
      <c r="CH127">
        <v>6</v>
      </c>
      <c r="CI127">
        <v>6</v>
      </c>
      <c r="CJ127">
        <v>6</v>
      </c>
      <c r="CK127">
        <v>6</v>
      </c>
      <c r="CL127">
        <v>6</v>
      </c>
      <c r="CM127">
        <v>6</v>
      </c>
      <c r="CN127">
        <v>6</v>
      </c>
      <c r="CO127">
        <v>7</v>
      </c>
      <c r="CP127">
        <v>7</v>
      </c>
      <c r="CQ127">
        <v>7</v>
      </c>
      <c r="CR127">
        <v>7</v>
      </c>
    </row>
    <row r="128" spans="1:96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1</v>
      </c>
      <c r="CB128">
        <v>1</v>
      </c>
      <c r="CC128">
        <v>1</v>
      </c>
      <c r="CD128">
        <v>1</v>
      </c>
      <c r="CE128">
        <v>2</v>
      </c>
      <c r="CF128">
        <v>2</v>
      </c>
      <c r="CG128">
        <v>2</v>
      </c>
      <c r="CH128">
        <v>3</v>
      </c>
      <c r="CI128">
        <v>3</v>
      </c>
      <c r="CJ128">
        <v>3</v>
      </c>
      <c r="CK128">
        <v>3</v>
      </c>
      <c r="CL128">
        <v>3</v>
      </c>
      <c r="CM128">
        <v>3</v>
      </c>
      <c r="CN128">
        <v>3</v>
      </c>
      <c r="CO128">
        <v>3</v>
      </c>
      <c r="CP128">
        <v>3</v>
      </c>
      <c r="CQ128">
        <v>3</v>
      </c>
      <c r="CR128">
        <v>4</v>
      </c>
    </row>
    <row r="129" spans="2:96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</row>
    <row r="130" spans="2:96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  <c r="CA130">
        <v>22</v>
      </c>
      <c r="CB130">
        <v>22</v>
      </c>
      <c r="CC130">
        <v>22</v>
      </c>
      <c r="CD130">
        <v>22</v>
      </c>
      <c r="CE130">
        <v>23</v>
      </c>
      <c r="CF130">
        <v>23</v>
      </c>
      <c r="CG130">
        <v>24</v>
      </c>
      <c r="CH130">
        <v>25</v>
      </c>
      <c r="CI130">
        <v>25</v>
      </c>
      <c r="CJ130">
        <v>26</v>
      </c>
      <c r="CK130">
        <v>31</v>
      </c>
      <c r="CL130">
        <v>35</v>
      </c>
      <c r="CM130">
        <v>41</v>
      </c>
      <c r="CN130">
        <v>46</v>
      </c>
      <c r="CO130">
        <v>46</v>
      </c>
      <c r="CP130">
        <v>46</v>
      </c>
      <c r="CQ130">
        <v>46</v>
      </c>
      <c r="CR130">
        <v>46</v>
      </c>
    </row>
    <row r="131" spans="2:96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  <c r="CA131">
        <v>34</v>
      </c>
      <c r="CB131">
        <v>38</v>
      </c>
      <c r="CC131">
        <v>47</v>
      </c>
      <c r="CD131">
        <v>58</v>
      </c>
      <c r="CE131">
        <v>66</v>
      </c>
      <c r="CF131">
        <v>77</v>
      </c>
      <c r="CG131">
        <v>85</v>
      </c>
      <c r="CH131">
        <v>99</v>
      </c>
      <c r="CI131">
        <v>109</v>
      </c>
      <c r="CJ131">
        <v>122</v>
      </c>
      <c r="CK131">
        <v>134</v>
      </c>
      <c r="CL131">
        <v>142</v>
      </c>
      <c r="CM131">
        <v>156</v>
      </c>
      <c r="CN131">
        <v>172</v>
      </c>
      <c r="CO131">
        <v>189</v>
      </c>
      <c r="CP131">
        <v>199</v>
      </c>
      <c r="CQ131">
        <v>213</v>
      </c>
      <c r="CR131">
        <v>225</v>
      </c>
    </row>
    <row r="132" spans="2:96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  <c r="CA132">
        <v>4</v>
      </c>
      <c r="CB132">
        <v>6</v>
      </c>
      <c r="CC132">
        <v>6</v>
      </c>
      <c r="CD132">
        <v>6</v>
      </c>
      <c r="CE132">
        <v>6</v>
      </c>
      <c r="CF132">
        <v>7</v>
      </c>
      <c r="CG132">
        <v>8</v>
      </c>
      <c r="CH132">
        <v>8</v>
      </c>
      <c r="CI132">
        <v>8</v>
      </c>
      <c r="CJ132">
        <v>8</v>
      </c>
      <c r="CK132">
        <v>8</v>
      </c>
      <c r="CL132">
        <v>8</v>
      </c>
      <c r="CM132">
        <v>9</v>
      </c>
      <c r="CN132">
        <v>9</v>
      </c>
      <c r="CO132">
        <v>9</v>
      </c>
      <c r="CP132">
        <v>10</v>
      </c>
      <c r="CQ132">
        <v>10</v>
      </c>
      <c r="CR132">
        <v>10</v>
      </c>
    </row>
    <row r="133" spans="2:96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  <c r="CA133">
        <v>99</v>
      </c>
      <c r="CB133">
        <v>136</v>
      </c>
      <c r="CC133">
        <v>150</v>
      </c>
      <c r="CD133">
        <v>178</v>
      </c>
      <c r="CE133">
        <v>226</v>
      </c>
      <c r="CF133">
        <v>246</v>
      </c>
      <c r="CG133">
        <v>288</v>
      </c>
      <c r="CH133">
        <v>331</v>
      </c>
      <c r="CI133">
        <v>358</v>
      </c>
      <c r="CJ133">
        <v>393</v>
      </c>
      <c r="CK133">
        <v>405</v>
      </c>
      <c r="CL133">
        <v>448</v>
      </c>
      <c r="CM133">
        <v>486</v>
      </c>
      <c r="CN133">
        <v>521</v>
      </c>
      <c r="CO133">
        <v>559</v>
      </c>
      <c r="CP133">
        <v>592</v>
      </c>
      <c r="CQ133">
        <v>645</v>
      </c>
      <c r="CR133">
        <v>681</v>
      </c>
    </row>
    <row r="134" spans="2:96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  <c r="CA134">
        <v>198</v>
      </c>
      <c r="CB134">
        <v>209</v>
      </c>
      <c r="CC134">
        <v>221</v>
      </c>
      <c r="CD134">
        <v>240</v>
      </c>
      <c r="CE134">
        <v>280</v>
      </c>
      <c r="CF134">
        <v>306</v>
      </c>
      <c r="CG134">
        <v>327</v>
      </c>
      <c r="CH134">
        <v>373</v>
      </c>
      <c r="CI134">
        <v>399</v>
      </c>
      <c r="CJ134">
        <v>459</v>
      </c>
      <c r="CK134">
        <v>469</v>
      </c>
      <c r="CL134">
        <v>496</v>
      </c>
      <c r="CM134">
        <v>520</v>
      </c>
      <c r="CN134">
        <v>535</v>
      </c>
      <c r="CO134">
        <v>582</v>
      </c>
      <c r="CP134">
        <v>590</v>
      </c>
      <c r="CQ134">
        <v>616</v>
      </c>
      <c r="CR134">
        <v>635</v>
      </c>
    </row>
    <row r="135" spans="2:96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  <c r="CA135">
        <v>3603</v>
      </c>
      <c r="CB135">
        <v>3739</v>
      </c>
      <c r="CC135">
        <v>3872</v>
      </c>
      <c r="CD135">
        <v>3993</v>
      </c>
      <c r="CE135">
        <v>4110</v>
      </c>
      <c r="CF135">
        <v>4232</v>
      </c>
      <c r="CG135">
        <v>4357</v>
      </c>
      <c r="CH135">
        <v>4474</v>
      </c>
      <c r="CI135">
        <v>4585</v>
      </c>
      <c r="CJ135">
        <v>4683</v>
      </c>
      <c r="CK135">
        <v>4777</v>
      </c>
      <c r="CL135">
        <v>4869</v>
      </c>
      <c r="CM135">
        <v>4958</v>
      </c>
      <c r="CN135">
        <v>5031</v>
      </c>
      <c r="CO135">
        <v>5118</v>
      </c>
      <c r="CP135">
        <v>5209</v>
      </c>
      <c r="CQ135">
        <v>5297</v>
      </c>
      <c r="CR135">
        <v>5391</v>
      </c>
    </row>
    <row r="136" spans="2:96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  <c r="CA136">
        <v>61</v>
      </c>
      <c r="CB136">
        <v>64</v>
      </c>
      <c r="CC136">
        <v>65</v>
      </c>
      <c r="CD136">
        <v>69</v>
      </c>
      <c r="CE136">
        <v>69</v>
      </c>
      <c r="CF136">
        <v>70</v>
      </c>
      <c r="CG136">
        <v>72</v>
      </c>
      <c r="CH136">
        <v>76</v>
      </c>
      <c r="CI136">
        <v>78</v>
      </c>
      <c r="CJ136">
        <v>78</v>
      </c>
      <c r="CK136">
        <v>79</v>
      </c>
      <c r="CL136">
        <v>80</v>
      </c>
      <c r="CM136">
        <v>81</v>
      </c>
      <c r="CN136">
        <v>82</v>
      </c>
      <c r="CO136">
        <v>82</v>
      </c>
      <c r="CP136">
        <v>82</v>
      </c>
      <c r="CQ136">
        <v>83</v>
      </c>
      <c r="CR136">
        <v>83</v>
      </c>
    </row>
    <row r="137" spans="2:96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  <c r="CA137">
        <v>158</v>
      </c>
      <c r="CB137">
        <v>174</v>
      </c>
      <c r="CC137">
        <v>210</v>
      </c>
      <c r="CD137">
        <v>235</v>
      </c>
      <c r="CE137">
        <v>263</v>
      </c>
      <c r="CF137">
        <v>287</v>
      </c>
      <c r="CG137">
        <v>320</v>
      </c>
      <c r="CH137">
        <v>334</v>
      </c>
      <c r="CI137">
        <v>365</v>
      </c>
      <c r="CJ137">
        <v>406</v>
      </c>
      <c r="CK137">
        <v>444</v>
      </c>
      <c r="CL137">
        <v>486</v>
      </c>
      <c r="CM137">
        <v>530</v>
      </c>
      <c r="CN137">
        <v>571</v>
      </c>
      <c r="CO137">
        <v>610</v>
      </c>
      <c r="CP137">
        <v>687</v>
      </c>
      <c r="CQ137">
        <v>730</v>
      </c>
      <c r="CR137">
        <v>769</v>
      </c>
    </row>
    <row r="138" spans="2:96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  <c r="CA138">
        <v>49</v>
      </c>
      <c r="CB138">
        <v>57</v>
      </c>
      <c r="CC138">
        <v>65</v>
      </c>
      <c r="CD138">
        <v>73</v>
      </c>
      <c r="CE138">
        <v>86</v>
      </c>
      <c r="CF138">
        <v>95</v>
      </c>
      <c r="CG138">
        <v>101</v>
      </c>
      <c r="CH138">
        <v>103</v>
      </c>
      <c r="CI138">
        <v>116</v>
      </c>
      <c r="CJ138">
        <v>123</v>
      </c>
      <c r="CK138">
        <v>130</v>
      </c>
      <c r="CL138">
        <v>142</v>
      </c>
      <c r="CM138">
        <v>151</v>
      </c>
      <c r="CN138">
        <v>164</v>
      </c>
      <c r="CO138">
        <v>172</v>
      </c>
      <c r="CP138">
        <v>177</v>
      </c>
      <c r="CQ138">
        <v>184</v>
      </c>
      <c r="CR138">
        <v>189</v>
      </c>
    </row>
    <row r="139" spans="2:96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  <c r="CA139">
        <v>15887</v>
      </c>
      <c r="CB139">
        <v>16523</v>
      </c>
      <c r="CC139">
        <v>17127</v>
      </c>
      <c r="CD139">
        <v>17669</v>
      </c>
      <c r="CE139">
        <v>18279</v>
      </c>
      <c r="CF139">
        <v>18849</v>
      </c>
      <c r="CG139">
        <v>19468</v>
      </c>
      <c r="CH139">
        <v>19899</v>
      </c>
      <c r="CI139">
        <v>20465</v>
      </c>
      <c r="CJ139">
        <v>21067</v>
      </c>
      <c r="CK139">
        <v>21645</v>
      </c>
      <c r="CL139">
        <v>22170</v>
      </c>
      <c r="CM139">
        <v>22745</v>
      </c>
      <c r="CN139">
        <v>23227</v>
      </c>
      <c r="CO139">
        <v>23660</v>
      </c>
      <c r="CP139">
        <v>24114</v>
      </c>
      <c r="CQ139">
        <v>24648</v>
      </c>
      <c r="CR139">
        <v>25085</v>
      </c>
    </row>
    <row r="140" spans="2:96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3</v>
      </c>
      <c r="CC140">
        <v>3</v>
      </c>
      <c r="CD140">
        <v>4</v>
      </c>
      <c r="CE140">
        <v>4</v>
      </c>
      <c r="CF140">
        <v>4</v>
      </c>
      <c r="CG140">
        <v>4</v>
      </c>
      <c r="CH140">
        <v>4</v>
      </c>
      <c r="CI140">
        <v>4</v>
      </c>
      <c r="CJ140">
        <v>4</v>
      </c>
      <c r="CK140">
        <v>5</v>
      </c>
      <c r="CL140">
        <v>5</v>
      </c>
      <c r="CM140">
        <v>5</v>
      </c>
      <c r="CN140">
        <v>5</v>
      </c>
      <c r="CO140">
        <v>5</v>
      </c>
      <c r="CP140">
        <v>5</v>
      </c>
      <c r="CQ140">
        <v>6</v>
      </c>
      <c r="CR140">
        <v>6</v>
      </c>
    </row>
    <row r="141" spans="2:96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  <c r="CA141">
        <v>77</v>
      </c>
      <c r="CB141">
        <v>85</v>
      </c>
      <c r="CC141">
        <v>92</v>
      </c>
      <c r="CD141">
        <v>93</v>
      </c>
      <c r="CE141">
        <v>94</v>
      </c>
      <c r="CF141">
        <v>99</v>
      </c>
      <c r="CG141">
        <v>99</v>
      </c>
      <c r="CH141">
        <v>108</v>
      </c>
      <c r="CI141">
        <v>123</v>
      </c>
      <c r="CJ141">
        <v>143</v>
      </c>
      <c r="CK141">
        <v>146</v>
      </c>
      <c r="CL141">
        <v>178</v>
      </c>
      <c r="CM141">
        <v>190</v>
      </c>
      <c r="CN141">
        <v>222</v>
      </c>
      <c r="CO141">
        <v>236</v>
      </c>
      <c r="CP141">
        <v>236</v>
      </c>
      <c r="CQ141">
        <v>263</v>
      </c>
      <c r="CR141">
        <v>281</v>
      </c>
    </row>
    <row r="142" spans="2:96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  <c r="CB142">
        <v>6</v>
      </c>
      <c r="CC142">
        <v>6</v>
      </c>
      <c r="CD142">
        <v>6</v>
      </c>
      <c r="CE142">
        <v>7</v>
      </c>
      <c r="CF142">
        <v>7</v>
      </c>
      <c r="CG142">
        <v>7</v>
      </c>
      <c r="CH142">
        <v>7</v>
      </c>
      <c r="CI142">
        <v>7</v>
      </c>
      <c r="CJ142">
        <v>7</v>
      </c>
      <c r="CK142">
        <v>7</v>
      </c>
      <c r="CL142">
        <v>7</v>
      </c>
      <c r="CM142">
        <v>7</v>
      </c>
      <c r="CN142">
        <v>7</v>
      </c>
      <c r="CO142">
        <v>7</v>
      </c>
      <c r="CP142">
        <v>7</v>
      </c>
      <c r="CQ142">
        <v>7</v>
      </c>
      <c r="CR142">
        <v>7</v>
      </c>
    </row>
    <row r="143" spans="2:96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  <c r="CA143">
        <v>6</v>
      </c>
      <c r="CB143">
        <v>6</v>
      </c>
      <c r="CC143">
        <v>6</v>
      </c>
      <c r="CD143">
        <v>7</v>
      </c>
      <c r="CE143">
        <v>8</v>
      </c>
      <c r="CF143">
        <v>10</v>
      </c>
      <c r="CG143">
        <v>10</v>
      </c>
      <c r="CH143">
        <v>10</v>
      </c>
      <c r="CI143">
        <v>12</v>
      </c>
      <c r="CJ143">
        <v>14</v>
      </c>
      <c r="CK143">
        <v>16</v>
      </c>
      <c r="CL143">
        <v>17</v>
      </c>
      <c r="CM143">
        <v>17</v>
      </c>
      <c r="CN143">
        <v>17</v>
      </c>
      <c r="CO143">
        <v>17</v>
      </c>
      <c r="CP143">
        <v>19</v>
      </c>
      <c r="CQ143">
        <v>19</v>
      </c>
      <c r="CR143">
        <v>19</v>
      </c>
    </row>
    <row r="144" spans="2:96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  <c r="CA144">
        <v>4</v>
      </c>
      <c r="CB144">
        <v>6</v>
      </c>
      <c r="CC144">
        <v>6</v>
      </c>
      <c r="CD144">
        <v>6</v>
      </c>
      <c r="CE144">
        <v>7</v>
      </c>
      <c r="CF144">
        <v>7</v>
      </c>
      <c r="CG144">
        <v>7</v>
      </c>
      <c r="CH144">
        <v>8</v>
      </c>
      <c r="CI144">
        <v>9</v>
      </c>
      <c r="CJ144">
        <v>9</v>
      </c>
      <c r="CK144">
        <v>10</v>
      </c>
      <c r="CL144">
        <v>11</v>
      </c>
      <c r="CM144">
        <v>11</v>
      </c>
      <c r="CN144">
        <v>12</v>
      </c>
      <c r="CO144">
        <v>14</v>
      </c>
      <c r="CP144">
        <v>14</v>
      </c>
      <c r="CQ144">
        <v>14</v>
      </c>
      <c r="CR144">
        <v>14</v>
      </c>
    </row>
    <row r="145" spans="2:96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  <c r="CA145">
        <v>183</v>
      </c>
      <c r="CB145">
        <v>186</v>
      </c>
      <c r="CC145">
        <v>192</v>
      </c>
      <c r="CD145">
        <v>200</v>
      </c>
      <c r="CE145">
        <v>204</v>
      </c>
      <c r="CF145">
        <v>208</v>
      </c>
      <c r="CG145">
        <v>211</v>
      </c>
      <c r="CH145">
        <v>214</v>
      </c>
      <c r="CI145">
        <v>217</v>
      </c>
      <c r="CJ145">
        <v>222</v>
      </c>
      <c r="CK145">
        <v>225</v>
      </c>
      <c r="CL145">
        <v>229</v>
      </c>
      <c r="CM145">
        <v>230</v>
      </c>
      <c r="CN145">
        <v>232</v>
      </c>
      <c r="CO145">
        <v>234</v>
      </c>
      <c r="CP145">
        <v>236</v>
      </c>
      <c r="CQ145">
        <v>237</v>
      </c>
      <c r="CR145">
        <v>238</v>
      </c>
    </row>
    <row r="146" spans="2:96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2</v>
      </c>
      <c r="CJ146">
        <v>3</v>
      </c>
      <c r="CK146">
        <v>3</v>
      </c>
      <c r="CL146">
        <v>3</v>
      </c>
      <c r="CM146">
        <v>5</v>
      </c>
      <c r="CN146">
        <v>6</v>
      </c>
      <c r="CO146">
        <v>7</v>
      </c>
      <c r="CP146">
        <v>9</v>
      </c>
      <c r="CQ146">
        <v>11</v>
      </c>
      <c r="CR146">
        <v>13</v>
      </c>
    </row>
    <row r="147" spans="2:96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  <c r="CA147">
        <v>1</v>
      </c>
      <c r="CB147">
        <v>4</v>
      </c>
      <c r="CC147">
        <v>4</v>
      </c>
      <c r="CD147">
        <v>4</v>
      </c>
      <c r="CE147">
        <v>4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  <c r="CL147">
        <v>5</v>
      </c>
      <c r="CM147">
        <v>5</v>
      </c>
      <c r="CN147">
        <v>5</v>
      </c>
      <c r="CO147">
        <v>5</v>
      </c>
      <c r="CP147">
        <v>7</v>
      </c>
      <c r="CQ147">
        <v>7</v>
      </c>
      <c r="CR147">
        <v>7</v>
      </c>
    </row>
    <row r="148" spans="2:96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  <c r="CA148">
        <v>1</v>
      </c>
      <c r="CB148">
        <v>1</v>
      </c>
      <c r="CC148">
        <v>2</v>
      </c>
      <c r="CD148">
        <v>2</v>
      </c>
      <c r="CE148">
        <v>3</v>
      </c>
      <c r="CF148">
        <v>3</v>
      </c>
      <c r="CG148">
        <v>3</v>
      </c>
      <c r="CH148">
        <v>5</v>
      </c>
      <c r="CI148">
        <v>5</v>
      </c>
      <c r="CJ148">
        <v>5</v>
      </c>
      <c r="CK148">
        <v>5</v>
      </c>
      <c r="CL148">
        <v>5</v>
      </c>
      <c r="CM148">
        <v>5</v>
      </c>
      <c r="CN148">
        <v>5</v>
      </c>
      <c r="CO148">
        <v>5</v>
      </c>
      <c r="CP148">
        <v>5</v>
      </c>
      <c r="CQ148">
        <v>9</v>
      </c>
      <c r="CR148">
        <v>11</v>
      </c>
    </row>
    <row r="149" spans="2:96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  <c r="CA149">
        <v>18</v>
      </c>
      <c r="CB149">
        <v>19</v>
      </c>
      <c r="CC149">
        <v>19</v>
      </c>
      <c r="CD149">
        <v>19</v>
      </c>
      <c r="CE149">
        <v>19</v>
      </c>
      <c r="CF149">
        <v>20</v>
      </c>
      <c r="CG149">
        <v>20</v>
      </c>
      <c r="CH149">
        <v>20</v>
      </c>
      <c r="CI149">
        <v>20</v>
      </c>
      <c r="CJ149">
        <v>21</v>
      </c>
      <c r="CK149">
        <v>21</v>
      </c>
      <c r="CL149">
        <v>21</v>
      </c>
      <c r="CM149">
        <v>21</v>
      </c>
      <c r="CN149">
        <v>21</v>
      </c>
      <c r="CO149">
        <v>21</v>
      </c>
      <c r="CP149">
        <v>21</v>
      </c>
      <c r="CQ149">
        <v>21</v>
      </c>
      <c r="CR149">
        <v>22</v>
      </c>
    </row>
    <row r="150" spans="2:96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  <c r="CA150">
        <v>3</v>
      </c>
      <c r="CB150">
        <v>3</v>
      </c>
      <c r="CC150">
        <v>3</v>
      </c>
      <c r="CD150">
        <v>4</v>
      </c>
      <c r="CE150">
        <v>4</v>
      </c>
      <c r="CF150">
        <v>5</v>
      </c>
      <c r="CG150">
        <v>5</v>
      </c>
      <c r="CH150">
        <v>5</v>
      </c>
      <c r="CI150">
        <v>6</v>
      </c>
      <c r="CJ150">
        <v>6</v>
      </c>
      <c r="CK150">
        <v>6</v>
      </c>
      <c r="CL150">
        <v>6</v>
      </c>
      <c r="CM150">
        <v>7</v>
      </c>
      <c r="CN150">
        <v>7</v>
      </c>
      <c r="CO150">
        <v>8</v>
      </c>
      <c r="CP150">
        <v>8</v>
      </c>
      <c r="CQ150">
        <v>8</v>
      </c>
      <c r="CR150">
        <v>8</v>
      </c>
    </row>
    <row r="151" spans="2:96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  <c r="CL151">
        <v>1</v>
      </c>
      <c r="CM151">
        <v>1</v>
      </c>
      <c r="CN151">
        <v>1</v>
      </c>
      <c r="CO151">
        <v>1</v>
      </c>
      <c r="CP151">
        <v>1</v>
      </c>
      <c r="CQ151">
        <v>1</v>
      </c>
      <c r="CR151">
        <v>1</v>
      </c>
    </row>
    <row r="152" spans="2:96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  <c r="CA152">
        <v>13</v>
      </c>
      <c r="CB152">
        <v>15</v>
      </c>
      <c r="CC152">
        <v>15</v>
      </c>
      <c r="CD152">
        <v>15</v>
      </c>
      <c r="CE152">
        <v>16</v>
      </c>
      <c r="CF152">
        <v>22</v>
      </c>
      <c r="CG152">
        <v>23</v>
      </c>
      <c r="CH152">
        <v>23</v>
      </c>
      <c r="CI152">
        <v>24</v>
      </c>
      <c r="CJ152">
        <v>29</v>
      </c>
      <c r="CK152">
        <v>30</v>
      </c>
      <c r="CL152">
        <v>32</v>
      </c>
      <c r="CM152">
        <v>33</v>
      </c>
      <c r="CN152">
        <v>33</v>
      </c>
      <c r="CO152">
        <v>35</v>
      </c>
      <c r="CP152">
        <v>37</v>
      </c>
      <c r="CQ152">
        <v>38</v>
      </c>
      <c r="CR152">
        <v>38</v>
      </c>
    </row>
    <row r="153" spans="2:96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  <c r="CA153">
        <v>36</v>
      </c>
      <c r="CB153">
        <v>41</v>
      </c>
      <c r="CC153">
        <v>44</v>
      </c>
      <c r="CD153">
        <v>46</v>
      </c>
      <c r="CE153">
        <v>52</v>
      </c>
      <c r="CF153">
        <v>54</v>
      </c>
      <c r="CG153">
        <v>62</v>
      </c>
      <c r="CH153">
        <v>66</v>
      </c>
      <c r="CI153">
        <v>69</v>
      </c>
      <c r="CJ153">
        <v>67</v>
      </c>
      <c r="CK153">
        <v>69</v>
      </c>
      <c r="CL153">
        <v>69</v>
      </c>
      <c r="CM153">
        <v>72</v>
      </c>
      <c r="CN153">
        <v>72</v>
      </c>
      <c r="CO153">
        <v>73</v>
      </c>
      <c r="CP153">
        <v>75</v>
      </c>
      <c r="CQ153">
        <v>78</v>
      </c>
      <c r="CR153">
        <v>80</v>
      </c>
    </row>
    <row r="154" spans="2:96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</row>
    <row r="155" spans="2:96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  <c r="CA155">
        <v>61</v>
      </c>
      <c r="CB155">
        <v>62</v>
      </c>
      <c r="CC155">
        <v>63</v>
      </c>
      <c r="CD155">
        <v>65</v>
      </c>
      <c r="CE155">
        <v>67</v>
      </c>
      <c r="CF155">
        <v>70</v>
      </c>
      <c r="CG155">
        <v>73</v>
      </c>
      <c r="CH155">
        <v>76</v>
      </c>
      <c r="CI155">
        <v>77</v>
      </c>
      <c r="CJ155">
        <v>82</v>
      </c>
      <c r="CK155">
        <v>83</v>
      </c>
      <c r="CL155">
        <v>84</v>
      </c>
      <c r="CM155">
        <v>86</v>
      </c>
      <c r="CN155">
        <v>88</v>
      </c>
      <c r="CO155">
        <v>89</v>
      </c>
      <c r="CP155">
        <v>89</v>
      </c>
      <c r="CQ155">
        <v>92</v>
      </c>
      <c r="CR155">
        <v>93</v>
      </c>
    </row>
    <row r="156" spans="2:96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</row>
    <row r="157" spans="2:96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</v>
      </c>
      <c r="CE157">
        <v>2</v>
      </c>
      <c r="CF157">
        <v>2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  <c r="CQ157">
        <v>3</v>
      </c>
      <c r="CR157">
        <v>3</v>
      </c>
    </row>
    <row r="158" spans="2:96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J158">
        <v>1</v>
      </c>
      <c r="CK158">
        <v>1</v>
      </c>
      <c r="CL158">
        <v>1</v>
      </c>
      <c r="CM158">
        <v>1</v>
      </c>
      <c r="CN158">
        <v>1</v>
      </c>
      <c r="CO158">
        <v>1</v>
      </c>
      <c r="CP158">
        <v>1</v>
      </c>
      <c r="CQ158">
        <v>1</v>
      </c>
      <c r="CR158">
        <v>1</v>
      </c>
    </row>
    <row r="159" spans="2:96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7</v>
      </c>
      <c r="CE159">
        <v>7</v>
      </c>
      <c r="CF159">
        <v>9</v>
      </c>
      <c r="CG159">
        <v>9</v>
      </c>
      <c r="CH159">
        <v>9</v>
      </c>
      <c r="CI159">
        <v>9</v>
      </c>
      <c r="CJ159">
        <v>9</v>
      </c>
      <c r="CK159">
        <v>9</v>
      </c>
      <c r="CL159">
        <v>9</v>
      </c>
      <c r="CM159">
        <v>9</v>
      </c>
      <c r="CN159">
        <v>9</v>
      </c>
      <c r="CO159">
        <v>9</v>
      </c>
      <c r="CP159">
        <v>9</v>
      </c>
      <c r="CQ159">
        <v>9</v>
      </c>
      <c r="CR159">
        <v>9</v>
      </c>
    </row>
    <row r="160" spans="2:96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  <c r="BZ160">
        <v>60</v>
      </c>
      <c r="CA160">
        <v>79</v>
      </c>
      <c r="CB160">
        <v>94</v>
      </c>
      <c r="CC160">
        <v>125</v>
      </c>
      <c r="CD160">
        <v>141</v>
      </c>
      <c r="CE160">
        <v>174</v>
      </c>
      <c r="CF160">
        <v>194</v>
      </c>
      <c r="CG160">
        <v>233</v>
      </c>
      <c r="CH160">
        <v>273</v>
      </c>
      <c r="CI160">
        <v>296</v>
      </c>
      <c r="CJ160">
        <v>332</v>
      </c>
      <c r="CK160">
        <v>406</v>
      </c>
      <c r="CL160">
        <v>449</v>
      </c>
      <c r="CM160">
        <v>486</v>
      </c>
      <c r="CN160">
        <v>546</v>
      </c>
      <c r="CO160">
        <v>650</v>
      </c>
      <c r="CP160">
        <v>686</v>
      </c>
      <c r="CQ160">
        <v>712</v>
      </c>
      <c r="CR160">
        <v>857</v>
      </c>
    </row>
    <row r="161" spans="1:96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  <c r="CA161">
        <v>15</v>
      </c>
      <c r="CB161">
        <v>19</v>
      </c>
      <c r="CC161">
        <v>22</v>
      </c>
      <c r="CD161">
        <v>27</v>
      </c>
      <c r="CE161">
        <v>29</v>
      </c>
      <c r="CF161">
        <v>29</v>
      </c>
      <c r="CG161">
        <v>30</v>
      </c>
      <c r="CH161">
        <v>31</v>
      </c>
      <c r="CI161">
        <v>35</v>
      </c>
      <c r="CJ161">
        <v>40</v>
      </c>
      <c r="CK161">
        <v>46</v>
      </c>
      <c r="CL161">
        <v>54</v>
      </c>
      <c r="CM161">
        <v>56</v>
      </c>
      <c r="CN161">
        <v>57</v>
      </c>
      <c r="CO161">
        <v>67</v>
      </c>
      <c r="CP161">
        <v>70</v>
      </c>
      <c r="CQ161">
        <v>72</v>
      </c>
      <c r="CR161">
        <v>75</v>
      </c>
    </row>
    <row r="162" spans="1:96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J162">
        <v>1</v>
      </c>
      <c r="CK162">
        <v>3</v>
      </c>
      <c r="CL162">
        <v>3</v>
      </c>
      <c r="CM162">
        <v>3</v>
      </c>
      <c r="CN162">
        <v>3</v>
      </c>
      <c r="CO162">
        <v>3</v>
      </c>
      <c r="CP162">
        <v>3</v>
      </c>
      <c r="CQ162">
        <v>3</v>
      </c>
      <c r="CR162">
        <v>3</v>
      </c>
    </row>
    <row r="163" spans="1:96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</row>
    <row r="164" spans="1:96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3</v>
      </c>
      <c r="CI164">
        <v>3</v>
      </c>
      <c r="CJ164">
        <v>4</v>
      </c>
      <c r="CK164">
        <v>4</v>
      </c>
      <c r="CL164">
        <v>4</v>
      </c>
      <c r="CM164">
        <v>5</v>
      </c>
      <c r="CN164">
        <v>5</v>
      </c>
      <c r="CO164">
        <v>5</v>
      </c>
      <c r="CP164">
        <v>5</v>
      </c>
      <c r="CQ164">
        <v>5</v>
      </c>
      <c r="CR164">
        <v>5</v>
      </c>
    </row>
    <row r="165" spans="1:96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  <c r="CA165">
        <v>70</v>
      </c>
      <c r="CB165">
        <v>80</v>
      </c>
      <c r="CC165">
        <v>90</v>
      </c>
      <c r="CD165">
        <v>93</v>
      </c>
      <c r="CE165">
        <v>97</v>
      </c>
      <c r="CF165">
        <v>107</v>
      </c>
      <c r="CG165">
        <v>111</v>
      </c>
      <c r="CH165">
        <v>118</v>
      </c>
      <c r="CI165">
        <v>126</v>
      </c>
      <c r="CJ165">
        <v>126</v>
      </c>
      <c r="CK165">
        <v>127</v>
      </c>
      <c r="CL165">
        <v>130</v>
      </c>
      <c r="CM165">
        <v>135</v>
      </c>
      <c r="CN165">
        <v>137</v>
      </c>
      <c r="CO165">
        <v>141</v>
      </c>
      <c r="CP165">
        <v>143</v>
      </c>
      <c r="CQ165">
        <v>145</v>
      </c>
      <c r="CR165">
        <v>149</v>
      </c>
    </row>
    <row r="166" spans="1:96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</row>
    <row r="167" spans="1:96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</row>
    <row r="168" spans="1:96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1</v>
      </c>
      <c r="CL168">
        <v>2</v>
      </c>
      <c r="CM168">
        <v>2</v>
      </c>
      <c r="CN168">
        <v>2</v>
      </c>
      <c r="CO168">
        <v>2</v>
      </c>
      <c r="CP168">
        <v>2</v>
      </c>
      <c r="CQ168">
        <v>2</v>
      </c>
      <c r="CR168">
        <v>2</v>
      </c>
    </row>
    <row r="169" spans="1:96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  <c r="CL169">
        <v>1</v>
      </c>
      <c r="CM169">
        <v>1</v>
      </c>
      <c r="CN169">
        <v>1</v>
      </c>
      <c r="CO169">
        <v>1</v>
      </c>
      <c r="CP169">
        <v>1</v>
      </c>
      <c r="CQ169">
        <v>1</v>
      </c>
      <c r="CR169">
        <v>1</v>
      </c>
    </row>
    <row r="170" spans="1:96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  <c r="CA170">
        <v>4</v>
      </c>
      <c r="CB170">
        <v>6</v>
      </c>
      <c r="CC170">
        <v>6</v>
      </c>
      <c r="CD170">
        <v>6</v>
      </c>
      <c r="CE170">
        <v>6</v>
      </c>
      <c r="CF170">
        <v>8</v>
      </c>
      <c r="CG170">
        <v>9</v>
      </c>
      <c r="CH170">
        <v>9</v>
      </c>
      <c r="CI170">
        <v>9</v>
      </c>
      <c r="CJ170">
        <v>9</v>
      </c>
      <c r="CK170">
        <v>9</v>
      </c>
      <c r="CL170">
        <v>9</v>
      </c>
      <c r="CM170">
        <v>9</v>
      </c>
      <c r="CN170">
        <v>9</v>
      </c>
      <c r="CO170">
        <v>10</v>
      </c>
      <c r="CP170">
        <v>10</v>
      </c>
      <c r="CQ170">
        <v>10</v>
      </c>
      <c r="CR170">
        <v>11</v>
      </c>
    </row>
    <row r="171" spans="1:96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  <c r="CA171">
        <v>1766</v>
      </c>
      <c r="CB171">
        <v>1867</v>
      </c>
      <c r="CC171">
        <v>2101</v>
      </c>
      <c r="CD171">
        <v>2248</v>
      </c>
      <c r="CE171">
        <v>2396</v>
      </c>
      <c r="CF171">
        <v>2511</v>
      </c>
      <c r="CG171">
        <v>2643</v>
      </c>
      <c r="CH171">
        <v>2737</v>
      </c>
      <c r="CI171">
        <v>2823</v>
      </c>
      <c r="CJ171">
        <v>2945</v>
      </c>
      <c r="CK171">
        <v>3134</v>
      </c>
      <c r="CL171">
        <v>3315</v>
      </c>
      <c r="CM171">
        <v>3459</v>
      </c>
      <c r="CN171">
        <v>3601</v>
      </c>
      <c r="CO171">
        <v>3684</v>
      </c>
      <c r="CP171">
        <v>3751</v>
      </c>
      <c r="CQ171">
        <v>3916</v>
      </c>
      <c r="CR171">
        <v>4054</v>
      </c>
    </row>
    <row r="172" spans="1:96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2</v>
      </c>
      <c r="CG172">
        <v>4</v>
      </c>
      <c r="CH172">
        <v>4</v>
      </c>
      <c r="CI172">
        <v>5</v>
      </c>
      <c r="CJ172">
        <v>9</v>
      </c>
      <c r="CK172">
        <v>9</v>
      </c>
      <c r="CL172">
        <v>9</v>
      </c>
      <c r="CM172">
        <v>11</v>
      </c>
      <c r="CN172">
        <v>11</v>
      </c>
      <c r="CO172">
        <v>12</v>
      </c>
      <c r="CP172">
        <v>12</v>
      </c>
      <c r="CQ172">
        <v>13</v>
      </c>
      <c r="CR172">
        <v>14</v>
      </c>
    </row>
    <row r="173" spans="1:96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  <c r="CL173">
        <v>1</v>
      </c>
      <c r="CM173">
        <v>1</v>
      </c>
      <c r="CN173">
        <v>2</v>
      </c>
      <c r="CO173">
        <v>2</v>
      </c>
      <c r="CP173">
        <v>2</v>
      </c>
      <c r="CQ173">
        <v>2</v>
      </c>
      <c r="CR173">
        <v>2</v>
      </c>
    </row>
    <row r="174" spans="1:96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  <c r="CA174">
        <v>10</v>
      </c>
      <c r="CB174">
        <v>10</v>
      </c>
      <c r="CC174">
        <v>11</v>
      </c>
      <c r="CD174">
        <v>11</v>
      </c>
      <c r="CE174">
        <v>11</v>
      </c>
      <c r="CF174">
        <v>11</v>
      </c>
      <c r="CG174">
        <v>11</v>
      </c>
      <c r="CH174">
        <v>12</v>
      </c>
      <c r="CI174">
        <v>12</v>
      </c>
      <c r="CJ174">
        <v>14</v>
      </c>
      <c r="CK174">
        <v>14</v>
      </c>
      <c r="CL174">
        <v>14</v>
      </c>
      <c r="CM174">
        <v>18</v>
      </c>
      <c r="CN174">
        <v>19</v>
      </c>
      <c r="CO174">
        <v>20</v>
      </c>
      <c r="CP174">
        <v>20</v>
      </c>
      <c r="CQ174">
        <v>20</v>
      </c>
      <c r="CR174">
        <v>22</v>
      </c>
    </row>
    <row r="175" spans="1:96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  <c r="CA175">
        <v>5</v>
      </c>
      <c r="CB175">
        <v>5</v>
      </c>
      <c r="CC175">
        <v>6</v>
      </c>
      <c r="CD175">
        <v>6</v>
      </c>
      <c r="CE175">
        <v>7</v>
      </c>
      <c r="CF175">
        <v>7</v>
      </c>
      <c r="CG175">
        <v>10</v>
      </c>
      <c r="CH175">
        <v>10</v>
      </c>
      <c r="CI175">
        <v>10</v>
      </c>
      <c r="CJ175">
        <v>11</v>
      </c>
      <c r="CK175">
        <v>12</v>
      </c>
      <c r="CL175">
        <v>13</v>
      </c>
      <c r="CM175">
        <v>17</v>
      </c>
      <c r="CN175">
        <v>19</v>
      </c>
      <c r="CO175">
        <v>21</v>
      </c>
      <c r="CP175">
        <v>22</v>
      </c>
      <c r="CQ175">
        <v>22</v>
      </c>
      <c r="CR175">
        <v>28</v>
      </c>
    </row>
    <row r="176" spans="1:96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  <c r="CA176">
        <v>18</v>
      </c>
      <c r="CB176">
        <v>23</v>
      </c>
      <c r="CC176">
        <v>26</v>
      </c>
      <c r="CD176">
        <v>29</v>
      </c>
      <c r="CE176">
        <v>30</v>
      </c>
      <c r="CF176">
        <v>32</v>
      </c>
      <c r="CG176">
        <v>34</v>
      </c>
      <c r="CH176">
        <v>34</v>
      </c>
      <c r="CI176">
        <v>38</v>
      </c>
      <c r="CJ176">
        <v>44</v>
      </c>
      <c r="CK176">
        <v>45</v>
      </c>
      <c r="CL176">
        <v>46</v>
      </c>
      <c r="CM176">
        <v>49</v>
      </c>
      <c r="CN176">
        <v>49</v>
      </c>
      <c r="CO176">
        <v>51</v>
      </c>
      <c r="CP176">
        <v>54</v>
      </c>
      <c r="CQ176">
        <v>55</v>
      </c>
      <c r="CR176">
        <v>56</v>
      </c>
    </row>
    <row r="177" spans="2:96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  <c r="CA177">
        <v>71</v>
      </c>
      <c r="CB177">
        <v>76</v>
      </c>
      <c r="CC177">
        <v>89</v>
      </c>
      <c r="CD177">
        <v>101</v>
      </c>
      <c r="CE177">
        <v>108</v>
      </c>
      <c r="CF177">
        <v>113</v>
      </c>
      <c r="CG177">
        <v>119</v>
      </c>
      <c r="CH177">
        <v>128</v>
      </c>
      <c r="CI177">
        <v>134</v>
      </c>
      <c r="CJ177">
        <v>139</v>
      </c>
      <c r="CK177">
        <v>150</v>
      </c>
      <c r="CL177">
        <v>152</v>
      </c>
      <c r="CM177">
        <v>161</v>
      </c>
      <c r="CN177">
        <v>164</v>
      </c>
      <c r="CO177">
        <v>165</v>
      </c>
      <c r="CP177">
        <v>181</v>
      </c>
      <c r="CQ177">
        <v>182</v>
      </c>
      <c r="CR177">
        <v>187</v>
      </c>
    </row>
    <row r="178" spans="2:96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3</v>
      </c>
      <c r="CF178">
        <v>3</v>
      </c>
      <c r="CG178">
        <v>3</v>
      </c>
      <c r="CH178">
        <v>4</v>
      </c>
      <c r="CI178">
        <v>4</v>
      </c>
      <c r="CJ178">
        <v>4</v>
      </c>
      <c r="CK178">
        <v>4</v>
      </c>
      <c r="CL178">
        <v>4</v>
      </c>
      <c r="CM178">
        <v>6</v>
      </c>
      <c r="CN178">
        <v>6</v>
      </c>
      <c r="CO178">
        <v>7</v>
      </c>
      <c r="CP178">
        <v>7</v>
      </c>
      <c r="CQ178">
        <v>8</v>
      </c>
      <c r="CR178">
        <v>8</v>
      </c>
    </row>
    <row r="179" spans="2:96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  <c r="CA179">
        <v>47</v>
      </c>
      <c r="CB179">
        <v>53</v>
      </c>
      <c r="CC179">
        <v>57</v>
      </c>
      <c r="CD179">
        <v>61</v>
      </c>
      <c r="CE179">
        <v>65</v>
      </c>
      <c r="CF179">
        <v>66</v>
      </c>
      <c r="CG179">
        <v>86</v>
      </c>
      <c r="CH179">
        <v>91</v>
      </c>
      <c r="CI179">
        <v>93</v>
      </c>
      <c r="CJ179">
        <v>96</v>
      </c>
      <c r="CK179">
        <v>111</v>
      </c>
      <c r="CL179">
        <v>128</v>
      </c>
      <c r="CM179">
        <v>135</v>
      </c>
      <c r="CN179">
        <v>143</v>
      </c>
      <c r="CO179">
        <v>168</v>
      </c>
      <c r="CP179">
        <v>176</v>
      </c>
      <c r="CQ179">
        <v>201</v>
      </c>
      <c r="CR179">
        <v>212</v>
      </c>
    </row>
    <row r="180" spans="2:96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  <c r="CA180">
        <v>46</v>
      </c>
      <c r="CB180">
        <v>54</v>
      </c>
      <c r="CC180">
        <v>55</v>
      </c>
      <c r="CD180">
        <v>59</v>
      </c>
      <c r="CE180">
        <v>63</v>
      </c>
      <c r="CF180">
        <v>66</v>
      </c>
      <c r="CG180">
        <v>74</v>
      </c>
      <c r="CH180">
        <v>79</v>
      </c>
      <c r="CI180">
        <v>87</v>
      </c>
      <c r="CJ180">
        <v>94</v>
      </c>
      <c r="CK180">
        <v>95</v>
      </c>
      <c r="CL180">
        <v>103</v>
      </c>
      <c r="CM180">
        <v>109</v>
      </c>
      <c r="CN180">
        <v>116</v>
      </c>
      <c r="CO180">
        <v>120</v>
      </c>
      <c r="CP180">
        <v>126</v>
      </c>
      <c r="CQ180">
        <v>136</v>
      </c>
      <c r="CR180">
        <v>141</v>
      </c>
    </row>
    <row r="181" spans="2:96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</row>
    <row r="182" spans="2:96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  <c r="CA182">
        <v>3</v>
      </c>
      <c r="CB182">
        <v>5</v>
      </c>
      <c r="CC182">
        <v>5</v>
      </c>
      <c r="CD182">
        <v>5</v>
      </c>
      <c r="CE182">
        <v>5</v>
      </c>
      <c r="CF182">
        <v>6</v>
      </c>
      <c r="CG182">
        <v>6</v>
      </c>
      <c r="CH182">
        <v>6</v>
      </c>
      <c r="CI182">
        <v>6</v>
      </c>
      <c r="CJ182">
        <v>7</v>
      </c>
      <c r="CK182">
        <v>8</v>
      </c>
      <c r="CL182">
        <v>8</v>
      </c>
      <c r="CM182">
        <v>8</v>
      </c>
      <c r="CN182">
        <v>8</v>
      </c>
      <c r="CO182">
        <v>8</v>
      </c>
      <c r="CP182">
        <v>8</v>
      </c>
      <c r="CQ182">
        <v>8</v>
      </c>
      <c r="CR182">
        <v>9</v>
      </c>
    </row>
    <row r="183" spans="2:96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  <c r="CA183">
        <v>83</v>
      </c>
      <c r="CB183">
        <v>92</v>
      </c>
      <c r="CC183">
        <v>107</v>
      </c>
      <c r="CD183">
        <v>121</v>
      </c>
      <c r="CE183">
        <v>138</v>
      </c>
      <c r="CF183">
        <v>169</v>
      </c>
      <c r="CG183">
        <v>181</v>
      </c>
      <c r="CH183">
        <v>193</v>
      </c>
      <c r="CI183">
        <v>216</v>
      </c>
      <c r="CJ183">
        <v>230</v>
      </c>
      <c r="CK183">
        <v>254</v>
      </c>
      <c r="CL183">
        <v>274</v>
      </c>
      <c r="CM183">
        <v>300</v>
      </c>
      <c r="CN183">
        <v>348</v>
      </c>
      <c r="CO183">
        <v>400</v>
      </c>
      <c r="CP183">
        <v>445</v>
      </c>
      <c r="CQ183">
        <v>484</v>
      </c>
      <c r="CR183">
        <v>530</v>
      </c>
    </row>
    <row r="184" spans="2:96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  <c r="CA184">
        <v>152</v>
      </c>
      <c r="CB184">
        <v>163</v>
      </c>
      <c r="CC184">
        <v>177</v>
      </c>
      <c r="CD184">
        <v>182</v>
      </c>
      <c r="CE184">
        <v>203</v>
      </c>
      <c r="CF184">
        <v>221</v>
      </c>
      <c r="CG184">
        <v>247</v>
      </c>
      <c r="CH184">
        <v>297</v>
      </c>
      <c r="CI184">
        <v>315</v>
      </c>
      <c r="CJ184">
        <v>335</v>
      </c>
      <c r="CK184">
        <v>349</v>
      </c>
      <c r="CL184">
        <v>362</v>
      </c>
      <c r="CM184">
        <v>387</v>
      </c>
      <c r="CN184">
        <v>397</v>
      </c>
      <c r="CO184">
        <v>409</v>
      </c>
      <c r="CP184">
        <v>428</v>
      </c>
      <c r="CQ184">
        <v>437</v>
      </c>
      <c r="CR184">
        <v>446</v>
      </c>
    </row>
    <row r="185" spans="2:96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  <c r="CA185">
        <v>94</v>
      </c>
      <c r="CB185">
        <v>107</v>
      </c>
      <c r="CC185">
        <v>129</v>
      </c>
      <c r="CD185">
        <v>159</v>
      </c>
      <c r="CE185">
        <v>174</v>
      </c>
      <c r="CF185">
        <v>181</v>
      </c>
      <c r="CG185">
        <v>208</v>
      </c>
      <c r="CH185">
        <v>232</v>
      </c>
      <c r="CI185">
        <v>245</v>
      </c>
      <c r="CJ185">
        <v>263</v>
      </c>
      <c r="CK185">
        <v>286</v>
      </c>
      <c r="CL185">
        <v>314</v>
      </c>
      <c r="CM185">
        <v>332</v>
      </c>
      <c r="CN185">
        <v>347</v>
      </c>
      <c r="CO185">
        <v>360</v>
      </c>
      <c r="CP185">
        <v>380</v>
      </c>
      <c r="CQ185">
        <v>401</v>
      </c>
      <c r="CR185">
        <v>426</v>
      </c>
    </row>
    <row r="186" spans="2:96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  <c r="CA186">
        <v>295</v>
      </c>
      <c r="CB186">
        <v>311</v>
      </c>
      <c r="CC186">
        <v>345</v>
      </c>
      <c r="CD186">
        <v>380</v>
      </c>
      <c r="CE186">
        <v>409</v>
      </c>
      <c r="CF186">
        <v>435</v>
      </c>
      <c r="CG186">
        <v>470</v>
      </c>
      <c r="CH186">
        <v>504</v>
      </c>
      <c r="CI186">
        <v>535</v>
      </c>
      <c r="CJ186">
        <v>567</v>
      </c>
      <c r="CK186">
        <v>599</v>
      </c>
      <c r="CL186">
        <v>629</v>
      </c>
      <c r="CM186">
        <v>657</v>
      </c>
      <c r="CN186">
        <v>687</v>
      </c>
      <c r="CO186">
        <v>714</v>
      </c>
      <c r="CP186">
        <v>735</v>
      </c>
      <c r="CQ186">
        <v>762</v>
      </c>
      <c r="CR186">
        <v>785</v>
      </c>
    </row>
    <row r="187" spans="2:96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  <c r="CA187">
        <v>4</v>
      </c>
      <c r="CB187">
        <v>4</v>
      </c>
      <c r="CC187">
        <v>6</v>
      </c>
      <c r="CD187">
        <v>6</v>
      </c>
      <c r="CE187">
        <v>6</v>
      </c>
      <c r="CF187">
        <v>6</v>
      </c>
      <c r="CG187">
        <v>6</v>
      </c>
      <c r="CH187">
        <v>7</v>
      </c>
      <c r="CI187">
        <v>7</v>
      </c>
      <c r="CJ187">
        <v>7</v>
      </c>
      <c r="CK187">
        <v>7</v>
      </c>
      <c r="CL187">
        <v>7</v>
      </c>
      <c r="CM187">
        <v>7</v>
      </c>
      <c r="CN187">
        <v>8</v>
      </c>
      <c r="CO187">
        <v>8</v>
      </c>
      <c r="CP187">
        <v>9</v>
      </c>
      <c r="CQ187">
        <v>9</v>
      </c>
      <c r="CR187">
        <v>10</v>
      </c>
    </row>
    <row r="188" spans="2:96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  <c r="CA188">
        <v>151</v>
      </c>
      <c r="CB188">
        <v>176</v>
      </c>
      <c r="CC188">
        <v>197</v>
      </c>
      <c r="CD188">
        <v>220</v>
      </c>
      <c r="CE188">
        <v>248</v>
      </c>
      <c r="CF188">
        <v>270</v>
      </c>
      <c r="CG188">
        <v>291</v>
      </c>
      <c r="CH188">
        <v>316</v>
      </c>
      <c r="CI188">
        <v>331</v>
      </c>
      <c r="CJ188">
        <v>351</v>
      </c>
      <c r="CK188">
        <v>372</v>
      </c>
      <c r="CL188">
        <v>392</v>
      </c>
      <c r="CM188">
        <v>411</v>
      </c>
      <c r="CN188">
        <v>421</v>
      </c>
      <c r="CO188">
        <v>451</v>
      </c>
      <c r="CP188">
        <v>478</v>
      </c>
      <c r="CQ188">
        <v>498</v>
      </c>
      <c r="CR188">
        <v>524</v>
      </c>
    </row>
    <row r="189" spans="2:96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  <c r="CA189">
        <v>45</v>
      </c>
      <c r="CB189">
        <v>47</v>
      </c>
      <c r="CC189">
        <v>58</v>
      </c>
      <c r="CD189">
        <v>63</v>
      </c>
      <c r="CE189">
        <v>76</v>
      </c>
      <c r="CF189">
        <v>94</v>
      </c>
      <c r="CG189">
        <v>106</v>
      </c>
      <c r="CH189">
        <v>130</v>
      </c>
      <c r="CI189">
        <v>148</v>
      </c>
      <c r="CJ189">
        <v>170</v>
      </c>
      <c r="CK189">
        <v>198</v>
      </c>
      <c r="CL189">
        <v>232</v>
      </c>
      <c r="CM189">
        <v>273</v>
      </c>
      <c r="CN189">
        <v>313</v>
      </c>
      <c r="CO189">
        <v>361</v>
      </c>
      <c r="CP189">
        <v>405</v>
      </c>
      <c r="CQ189">
        <v>456</v>
      </c>
      <c r="CR189">
        <v>513</v>
      </c>
    </row>
    <row r="190" spans="2:96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</row>
    <row r="191" spans="2:96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</row>
    <row r="192" spans="2:96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</row>
    <row r="193" spans="2:96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  <c r="CA193">
        <v>32</v>
      </c>
      <c r="CB193">
        <v>32</v>
      </c>
      <c r="CC193">
        <v>34</v>
      </c>
      <c r="CD193">
        <v>34</v>
      </c>
      <c r="CE193">
        <v>34</v>
      </c>
      <c r="CF193">
        <v>34</v>
      </c>
      <c r="CG193">
        <v>35</v>
      </c>
      <c r="CH193">
        <v>35</v>
      </c>
      <c r="CI193">
        <v>35</v>
      </c>
      <c r="CJ193">
        <v>36</v>
      </c>
      <c r="CK193">
        <v>36</v>
      </c>
      <c r="CL193">
        <v>38</v>
      </c>
      <c r="CM193">
        <v>39</v>
      </c>
      <c r="CN193">
        <v>39</v>
      </c>
      <c r="CO193">
        <v>39</v>
      </c>
      <c r="CP193">
        <v>39</v>
      </c>
      <c r="CQ193">
        <v>40</v>
      </c>
      <c r="CR193">
        <v>40</v>
      </c>
    </row>
    <row r="194" spans="2:96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  <c r="CA194">
        <v>34</v>
      </c>
      <c r="CB194">
        <v>38</v>
      </c>
      <c r="CC194">
        <v>41</v>
      </c>
      <c r="CD194">
        <v>41</v>
      </c>
      <c r="CE194">
        <v>44</v>
      </c>
      <c r="CF194">
        <v>47</v>
      </c>
      <c r="CG194">
        <v>52</v>
      </c>
      <c r="CH194">
        <v>59</v>
      </c>
      <c r="CI194">
        <v>65</v>
      </c>
      <c r="CJ194">
        <v>73</v>
      </c>
      <c r="CK194">
        <v>79</v>
      </c>
      <c r="CL194">
        <v>83</v>
      </c>
      <c r="CM194">
        <v>87</v>
      </c>
      <c r="CN194">
        <v>92</v>
      </c>
      <c r="CO194">
        <v>97</v>
      </c>
      <c r="CP194">
        <v>103</v>
      </c>
      <c r="CQ194">
        <v>109</v>
      </c>
      <c r="CR194">
        <v>114</v>
      </c>
    </row>
    <row r="195" spans="2:96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  <c r="CM195">
        <v>2</v>
      </c>
      <c r="CN195">
        <v>3</v>
      </c>
      <c r="CO195">
        <v>3</v>
      </c>
      <c r="CP195">
        <v>5</v>
      </c>
      <c r="CQ195">
        <v>5</v>
      </c>
      <c r="CR195">
        <v>6</v>
      </c>
    </row>
    <row r="196" spans="2:96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  <c r="CA196">
        <v>51</v>
      </c>
      <c r="CB196">
        <v>58</v>
      </c>
      <c r="CC196">
        <v>61</v>
      </c>
      <c r="CD196">
        <v>65</v>
      </c>
      <c r="CE196">
        <v>66</v>
      </c>
      <c r="CF196">
        <v>71</v>
      </c>
      <c r="CG196">
        <v>74</v>
      </c>
      <c r="CH196">
        <v>80</v>
      </c>
      <c r="CI196">
        <v>85</v>
      </c>
      <c r="CJ196">
        <v>94</v>
      </c>
      <c r="CK196">
        <v>99</v>
      </c>
      <c r="CL196">
        <v>103</v>
      </c>
      <c r="CM196">
        <v>110</v>
      </c>
      <c r="CN196">
        <v>117</v>
      </c>
      <c r="CO196">
        <v>122</v>
      </c>
      <c r="CP196">
        <v>125</v>
      </c>
      <c r="CQ196">
        <v>125</v>
      </c>
      <c r="CR196">
        <v>125</v>
      </c>
    </row>
    <row r="197" spans="2:96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</row>
    <row r="198" spans="2:96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  <c r="CA198">
        <v>6</v>
      </c>
      <c r="CB198">
        <v>6</v>
      </c>
      <c r="CC198">
        <v>6</v>
      </c>
      <c r="CD198">
        <v>6</v>
      </c>
      <c r="CE198">
        <v>6</v>
      </c>
      <c r="CF198">
        <v>7</v>
      </c>
      <c r="CG198">
        <v>8</v>
      </c>
      <c r="CH198">
        <v>8</v>
      </c>
      <c r="CI198">
        <v>9</v>
      </c>
      <c r="CJ198">
        <v>10</v>
      </c>
      <c r="CK198">
        <v>10</v>
      </c>
      <c r="CL198">
        <v>10</v>
      </c>
      <c r="CM198">
        <v>11</v>
      </c>
      <c r="CN198">
        <v>11</v>
      </c>
      <c r="CO198">
        <v>11</v>
      </c>
      <c r="CP198">
        <v>11</v>
      </c>
      <c r="CQ198">
        <v>11</v>
      </c>
      <c r="CR198">
        <v>12</v>
      </c>
    </row>
    <row r="199" spans="2:96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6</v>
      </c>
      <c r="CL199">
        <v>8</v>
      </c>
      <c r="CM199">
        <v>9</v>
      </c>
      <c r="CN199">
        <v>11</v>
      </c>
      <c r="CO199">
        <v>12</v>
      </c>
      <c r="CP199">
        <v>13</v>
      </c>
      <c r="CQ199">
        <v>14</v>
      </c>
      <c r="CR199">
        <v>14</v>
      </c>
    </row>
    <row r="200" spans="2:96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  <c r="CA200">
        <v>28</v>
      </c>
      <c r="CB200">
        <v>30</v>
      </c>
      <c r="CC200">
        <v>36</v>
      </c>
      <c r="CD200">
        <v>40</v>
      </c>
      <c r="CE200">
        <v>43</v>
      </c>
      <c r="CF200">
        <v>45</v>
      </c>
      <c r="CG200">
        <v>50</v>
      </c>
      <c r="CH200">
        <v>53</v>
      </c>
      <c r="CI200">
        <v>55</v>
      </c>
      <c r="CJ200">
        <v>56</v>
      </c>
      <c r="CK200">
        <v>61</v>
      </c>
      <c r="CL200">
        <v>61</v>
      </c>
      <c r="CM200">
        <v>66</v>
      </c>
      <c r="CN200">
        <v>70</v>
      </c>
      <c r="CO200">
        <v>74</v>
      </c>
      <c r="CP200">
        <v>77</v>
      </c>
      <c r="CQ200">
        <v>77</v>
      </c>
      <c r="CR200">
        <v>79</v>
      </c>
    </row>
    <row r="201" spans="2:96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2</v>
      </c>
      <c r="CJ201">
        <v>2</v>
      </c>
      <c r="CK201">
        <v>5</v>
      </c>
      <c r="CL201">
        <v>5</v>
      </c>
      <c r="CM201">
        <v>6</v>
      </c>
      <c r="CN201">
        <v>7</v>
      </c>
      <c r="CO201">
        <v>7</v>
      </c>
      <c r="CP201">
        <v>8</v>
      </c>
      <c r="CQ201">
        <v>8</v>
      </c>
      <c r="CR201">
        <v>8</v>
      </c>
    </row>
    <row r="202" spans="2:96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  <c r="CA202">
        <v>11</v>
      </c>
      <c r="CB202">
        <v>12</v>
      </c>
      <c r="CC202">
        <v>13</v>
      </c>
      <c r="CD202">
        <v>18</v>
      </c>
      <c r="CE202">
        <v>18</v>
      </c>
      <c r="CF202">
        <v>24</v>
      </c>
      <c r="CG202">
        <v>25</v>
      </c>
      <c r="CH202">
        <v>25</v>
      </c>
      <c r="CI202">
        <v>27</v>
      </c>
      <c r="CJ202">
        <v>27</v>
      </c>
      <c r="CK202">
        <v>34</v>
      </c>
      <c r="CL202">
        <v>48</v>
      </c>
      <c r="CM202">
        <v>50</v>
      </c>
      <c r="CN202">
        <v>52</v>
      </c>
      <c r="CO202">
        <v>54</v>
      </c>
      <c r="CP202">
        <v>58</v>
      </c>
      <c r="CQ202">
        <v>58</v>
      </c>
      <c r="CR202">
        <v>65</v>
      </c>
    </row>
    <row r="203" spans="2:96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  <c r="CA203">
        <v>12641</v>
      </c>
      <c r="CB203">
        <v>13341</v>
      </c>
      <c r="CC203">
        <v>14045</v>
      </c>
      <c r="CD203">
        <v>14792</v>
      </c>
      <c r="CE203">
        <v>15447</v>
      </c>
      <c r="CF203">
        <v>16081</v>
      </c>
      <c r="CG203">
        <v>16606</v>
      </c>
      <c r="CH203">
        <v>17209</v>
      </c>
      <c r="CI203">
        <v>17756</v>
      </c>
      <c r="CJ203">
        <v>18056</v>
      </c>
      <c r="CK203">
        <v>18708</v>
      </c>
      <c r="CL203">
        <v>19315</v>
      </c>
      <c r="CM203">
        <v>20002</v>
      </c>
      <c r="CN203">
        <v>20043</v>
      </c>
      <c r="CO203">
        <v>20453</v>
      </c>
      <c r="CP203">
        <v>20852</v>
      </c>
      <c r="CQ203">
        <v>21282</v>
      </c>
      <c r="CR203">
        <v>21717</v>
      </c>
    </row>
    <row r="204" spans="2:96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  <c r="CA204">
        <v>5</v>
      </c>
      <c r="CB204">
        <v>5</v>
      </c>
      <c r="CC204">
        <v>6</v>
      </c>
      <c r="CD204">
        <v>7</v>
      </c>
      <c r="CE204">
        <v>7</v>
      </c>
      <c r="CF204">
        <v>7</v>
      </c>
      <c r="CG204">
        <v>7</v>
      </c>
      <c r="CH204">
        <v>7</v>
      </c>
      <c r="CI204">
        <v>7</v>
      </c>
      <c r="CJ204">
        <v>7</v>
      </c>
      <c r="CK204">
        <v>7</v>
      </c>
      <c r="CL204">
        <v>7</v>
      </c>
      <c r="CM204">
        <v>7</v>
      </c>
      <c r="CN204">
        <v>7</v>
      </c>
      <c r="CO204">
        <v>7</v>
      </c>
      <c r="CP204">
        <v>7</v>
      </c>
      <c r="CQ204">
        <v>7</v>
      </c>
      <c r="CR204">
        <v>7</v>
      </c>
    </row>
    <row r="205" spans="2:96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  <c r="CD205">
        <v>2</v>
      </c>
      <c r="CE205">
        <v>2</v>
      </c>
      <c r="CF205">
        <v>2</v>
      </c>
      <c r="CG205">
        <v>2</v>
      </c>
      <c r="CH205">
        <v>2</v>
      </c>
      <c r="CI205">
        <v>4</v>
      </c>
      <c r="CJ205">
        <v>5</v>
      </c>
      <c r="CK205">
        <v>5</v>
      </c>
      <c r="CL205">
        <v>5</v>
      </c>
      <c r="CM205">
        <v>6</v>
      </c>
      <c r="CN205">
        <v>10</v>
      </c>
      <c r="CO205">
        <v>10</v>
      </c>
      <c r="CP205">
        <v>12</v>
      </c>
      <c r="CQ205">
        <v>12</v>
      </c>
      <c r="CR205">
        <v>13</v>
      </c>
    </row>
    <row r="206" spans="2:96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  <c r="CJ206">
        <v>1</v>
      </c>
      <c r="CK206">
        <v>1</v>
      </c>
      <c r="CL206">
        <v>1</v>
      </c>
      <c r="CM206">
        <v>1</v>
      </c>
      <c r="CN206">
        <v>1</v>
      </c>
      <c r="CO206">
        <v>1</v>
      </c>
      <c r="CP206">
        <v>1</v>
      </c>
      <c r="CQ206">
        <v>1</v>
      </c>
      <c r="CR206">
        <v>1</v>
      </c>
    </row>
    <row r="207" spans="2:96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  <c r="CA207">
        <v>401</v>
      </c>
      <c r="CB207">
        <v>477</v>
      </c>
      <c r="CC207">
        <v>591</v>
      </c>
      <c r="CD207">
        <v>687</v>
      </c>
      <c r="CE207">
        <v>793</v>
      </c>
      <c r="CF207">
        <v>870</v>
      </c>
      <c r="CG207">
        <v>887</v>
      </c>
      <c r="CH207">
        <v>899</v>
      </c>
      <c r="CI207">
        <v>919</v>
      </c>
      <c r="CJ207">
        <v>1033</v>
      </c>
      <c r="CK207">
        <v>1203</v>
      </c>
      <c r="CL207">
        <v>1333</v>
      </c>
      <c r="CM207">
        <v>1400</v>
      </c>
      <c r="CN207">
        <v>1511</v>
      </c>
      <c r="CO207">
        <v>1540</v>
      </c>
      <c r="CP207">
        <v>1580</v>
      </c>
      <c r="CQ207">
        <v>1765</v>
      </c>
      <c r="CR207">
        <v>1937</v>
      </c>
    </row>
    <row r="208" spans="2:96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  <c r="CA208">
        <v>715</v>
      </c>
      <c r="CB208">
        <v>765</v>
      </c>
      <c r="CC208">
        <v>821</v>
      </c>
      <c r="CD208">
        <v>895</v>
      </c>
      <c r="CE208">
        <v>948</v>
      </c>
      <c r="CF208">
        <v>1002</v>
      </c>
      <c r="CG208">
        <v>1036</v>
      </c>
      <c r="CH208">
        <v>1106</v>
      </c>
      <c r="CI208">
        <v>1138</v>
      </c>
      <c r="CJ208">
        <v>1174</v>
      </c>
      <c r="CK208">
        <v>1239</v>
      </c>
      <c r="CL208">
        <v>1281</v>
      </c>
      <c r="CM208">
        <v>1327</v>
      </c>
      <c r="CN208">
        <v>1368</v>
      </c>
      <c r="CO208">
        <v>1393</v>
      </c>
      <c r="CP208">
        <v>1429</v>
      </c>
      <c r="CQ208">
        <v>1478</v>
      </c>
      <c r="CR208">
        <v>1509</v>
      </c>
    </row>
    <row r="209" spans="1:96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  <c r="CD209">
        <v>5</v>
      </c>
      <c r="CE209">
        <v>5</v>
      </c>
      <c r="CF209">
        <v>6</v>
      </c>
      <c r="CG209">
        <v>6</v>
      </c>
      <c r="CH209">
        <v>6</v>
      </c>
      <c r="CI209">
        <v>6</v>
      </c>
      <c r="CJ209">
        <v>6</v>
      </c>
      <c r="CK209">
        <v>6</v>
      </c>
      <c r="CL209">
        <v>6</v>
      </c>
      <c r="CM209">
        <v>6</v>
      </c>
      <c r="CN209">
        <v>6</v>
      </c>
      <c r="CO209">
        <v>6</v>
      </c>
      <c r="CP209">
        <v>6</v>
      </c>
      <c r="CQ209">
        <v>6</v>
      </c>
      <c r="CR209">
        <v>6</v>
      </c>
    </row>
    <row r="210" spans="1:96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  <c r="CE210">
        <v>1</v>
      </c>
      <c r="CF210">
        <v>3</v>
      </c>
      <c r="CG210">
        <v>3</v>
      </c>
      <c r="CH210">
        <v>3</v>
      </c>
      <c r="CI210">
        <v>3</v>
      </c>
      <c r="CJ210">
        <v>3</v>
      </c>
      <c r="CK210">
        <v>4</v>
      </c>
      <c r="CL210">
        <v>4</v>
      </c>
      <c r="CM210">
        <v>5</v>
      </c>
      <c r="CN210">
        <v>5</v>
      </c>
      <c r="CO210">
        <v>7</v>
      </c>
      <c r="CP210">
        <v>10</v>
      </c>
      <c r="CQ210">
        <v>10</v>
      </c>
      <c r="CR210">
        <v>10</v>
      </c>
    </row>
    <row r="211" spans="1:96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  <c r="CA211">
        <v>23</v>
      </c>
      <c r="CB211">
        <v>26</v>
      </c>
      <c r="CC211">
        <v>27</v>
      </c>
      <c r="CD211">
        <v>30</v>
      </c>
      <c r="CE211">
        <v>32</v>
      </c>
      <c r="CF211">
        <v>33</v>
      </c>
      <c r="CG211">
        <v>35</v>
      </c>
      <c r="CH211">
        <v>38</v>
      </c>
      <c r="CI211">
        <v>40</v>
      </c>
      <c r="CJ211">
        <v>41</v>
      </c>
      <c r="CK211">
        <v>43</v>
      </c>
      <c r="CL211">
        <v>46</v>
      </c>
      <c r="CM211">
        <v>47</v>
      </c>
      <c r="CN211">
        <v>47</v>
      </c>
      <c r="CO211">
        <v>47</v>
      </c>
      <c r="CP211">
        <v>47</v>
      </c>
      <c r="CQ211">
        <v>48</v>
      </c>
      <c r="CR211">
        <v>49</v>
      </c>
    </row>
    <row r="212" spans="1:96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  <c r="CA212">
        <v>3</v>
      </c>
      <c r="CB212">
        <v>3</v>
      </c>
      <c r="CC212">
        <v>3</v>
      </c>
      <c r="CD212">
        <v>3</v>
      </c>
      <c r="CE212">
        <v>3</v>
      </c>
      <c r="CF212">
        <v>3</v>
      </c>
      <c r="CG212">
        <v>3</v>
      </c>
      <c r="CH212">
        <v>3</v>
      </c>
      <c r="CI212">
        <v>3</v>
      </c>
      <c r="CJ212">
        <v>3</v>
      </c>
      <c r="CK212">
        <v>3</v>
      </c>
      <c r="CL212">
        <v>5</v>
      </c>
      <c r="CM212">
        <v>5</v>
      </c>
      <c r="CN212">
        <v>5</v>
      </c>
      <c r="CO212">
        <v>5</v>
      </c>
      <c r="CP212">
        <v>6</v>
      </c>
      <c r="CQ212">
        <v>6</v>
      </c>
      <c r="CR212">
        <v>6</v>
      </c>
    </row>
    <row r="213" spans="1:96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  <c r="CA213">
        <v>7</v>
      </c>
      <c r="CB213">
        <v>8</v>
      </c>
      <c r="CC213">
        <v>8</v>
      </c>
      <c r="CD213">
        <v>8</v>
      </c>
      <c r="CE213">
        <v>8</v>
      </c>
      <c r="CF213">
        <v>8</v>
      </c>
      <c r="CG213">
        <v>8</v>
      </c>
      <c r="CH213">
        <v>8</v>
      </c>
      <c r="CI213">
        <v>8</v>
      </c>
      <c r="CJ213">
        <v>8</v>
      </c>
      <c r="CK213">
        <v>8</v>
      </c>
      <c r="CL213">
        <v>8</v>
      </c>
      <c r="CM213">
        <v>8</v>
      </c>
      <c r="CN213">
        <v>8</v>
      </c>
      <c r="CO213">
        <v>8</v>
      </c>
      <c r="CP213">
        <v>8</v>
      </c>
      <c r="CQ213">
        <v>8</v>
      </c>
      <c r="CR213">
        <v>8</v>
      </c>
    </row>
    <row r="214" spans="1:96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  <c r="CA214">
        <v>22</v>
      </c>
      <c r="CB214">
        <v>22</v>
      </c>
      <c r="CC214">
        <v>23</v>
      </c>
      <c r="CD214">
        <v>24</v>
      </c>
      <c r="CE214">
        <v>25</v>
      </c>
      <c r="CF214">
        <v>25</v>
      </c>
      <c r="CG214">
        <v>28</v>
      </c>
      <c r="CH214">
        <v>31</v>
      </c>
      <c r="CI214">
        <v>34</v>
      </c>
      <c r="CJ214">
        <v>34</v>
      </c>
      <c r="CK214">
        <v>35</v>
      </c>
      <c r="CL214">
        <v>37</v>
      </c>
      <c r="CM214">
        <v>37</v>
      </c>
      <c r="CN214">
        <v>37</v>
      </c>
      <c r="CO214">
        <v>38</v>
      </c>
      <c r="CP214">
        <v>38</v>
      </c>
      <c r="CQ214">
        <v>38</v>
      </c>
      <c r="CR214">
        <v>38</v>
      </c>
    </row>
    <row r="215" spans="1:96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  <c r="CA215">
        <v>574</v>
      </c>
      <c r="CB215">
        <v>649</v>
      </c>
      <c r="CC215">
        <v>725</v>
      </c>
      <c r="CD215">
        <v>812</v>
      </c>
      <c r="CE215">
        <v>908</v>
      </c>
      <c r="CF215">
        <v>1006</v>
      </c>
      <c r="CG215">
        <v>1101</v>
      </c>
      <c r="CH215">
        <v>1198</v>
      </c>
      <c r="CI215">
        <v>1296</v>
      </c>
      <c r="CJ215">
        <v>1403</v>
      </c>
      <c r="CK215">
        <v>1518</v>
      </c>
      <c r="CL215">
        <v>1643</v>
      </c>
      <c r="CM215">
        <v>1769</v>
      </c>
      <c r="CN215">
        <v>1890</v>
      </c>
      <c r="CO215">
        <v>2017</v>
      </c>
      <c r="CP215">
        <v>2140</v>
      </c>
      <c r="CQ215">
        <v>2259</v>
      </c>
      <c r="CR215">
        <v>2376</v>
      </c>
    </row>
    <row r="216" spans="1:96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</row>
    <row r="217" spans="1:96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  <c r="CA217">
        <v>37</v>
      </c>
      <c r="CB217">
        <v>38</v>
      </c>
      <c r="CC217">
        <v>45</v>
      </c>
      <c r="CD217">
        <v>52</v>
      </c>
      <c r="CE217">
        <v>57</v>
      </c>
      <c r="CF217">
        <v>69</v>
      </c>
      <c r="CG217">
        <v>73</v>
      </c>
      <c r="CH217">
        <v>83</v>
      </c>
      <c r="CI217">
        <v>93</v>
      </c>
      <c r="CJ217">
        <v>98</v>
      </c>
      <c r="CK217">
        <v>108</v>
      </c>
      <c r="CL217">
        <v>116</v>
      </c>
      <c r="CM217">
        <v>125</v>
      </c>
      <c r="CN217">
        <v>133</v>
      </c>
      <c r="CO217">
        <v>141</v>
      </c>
      <c r="CP217">
        <v>151</v>
      </c>
      <c r="CQ217">
        <v>161</v>
      </c>
      <c r="CR217">
        <v>174</v>
      </c>
    </row>
    <row r="218" spans="1:96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  <c r="CA218">
        <v>10</v>
      </c>
      <c r="CB218">
        <v>11</v>
      </c>
      <c r="CC218">
        <v>12</v>
      </c>
      <c r="CD218">
        <v>12</v>
      </c>
      <c r="CE218">
        <v>14</v>
      </c>
      <c r="CF218">
        <v>16</v>
      </c>
      <c r="CG218">
        <v>20</v>
      </c>
      <c r="CH218">
        <v>22</v>
      </c>
      <c r="CI218">
        <v>25</v>
      </c>
      <c r="CJ218">
        <v>28</v>
      </c>
      <c r="CK218">
        <v>33</v>
      </c>
      <c r="CL218">
        <v>35</v>
      </c>
      <c r="CM218">
        <v>37</v>
      </c>
      <c r="CN218">
        <v>37</v>
      </c>
      <c r="CO218">
        <v>41</v>
      </c>
      <c r="CP218">
        <v>43</v>
      </c>
      <c r="CQ218">
        <v>46</v>
      </c>
      <c r="CR218">
        <v>52</v>
      </c>
    </row>
    <row r="219" spans="1:96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2</v>
      </c>
      <c r="CC219">
        <v>2</v>
      </c>
      <c r="CD219">
        <v>3</v>
      </c>
      <c r="CE219">
        <v>4</v>
      </c>
      <c r="CF219">
        <v>4</v>
      </c>
      <c r="CG219">
        <v>4</v>
      </c>
      <c r="CH219">
        <v>4</v>
      </c>
      <c r="CI219">
        <v>5</v>
      </c>
      <c r="CJ219">
        <v>5</v>
      </c>
      <c r="CK219">
        <v>5</v>
      </c>
      <c r="CL219">
        <v>5</v>
      </c>
      <c r="CM219">
        <v>5</v>
      </c>
      <c r="CN219">
        <v>5</v>
      </c>
      <c r="CO219">
        <v>5</v>
      </c>
      <c r="CP219">
        <v>5</v>
      </c>
      <c r="CQ219">
        <v>5</v>
      </c>
      <c r="CR219">
        <v>5</v>
      </c>
    </row>
    <row r="220" spans="1:96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  <c r="CJ220">
        <v>1</v>
      </c>
      <c r="CK220">
        <v>1</v>
      </c>
      <c r="CL220">
        <v>1</v>
      </c>
      <c r="CM220">
        <v>1</v>
      </c>
      <c r="CN220">
        <v>1</v>
      </c>
      <c r="CO220">
        <v>1</v>
      </c>
      <c r="CP220">
        <v>1</v>
      </c>
      <c r="CQ220">
        <v>1</v>
      </c>
      <c r="CR220">
        <v>1</v>
      </c>
    </row>
    <row r="221" spans="1:96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  <c r="CA221">
        <v>6</v>
      </c>
      <c r="CB221">
        <v>7</v>
      </c>
      <c r="CC221">
        <v>7</v>
      </c>
      <c r="CD221">
        <v>8</v>
      </c>
      <c r="CE221">
        <v>8</v>
      </c>
      <c r="CF221">
        <v>9</v>
      </c>
      <c r="CG221">
        <v>9</v>
      </c>
      <c r="CH221">
        <v>9</v>
      </c>
      <c r="CI221">
        <v>9</v>
      </c>
      <c r="CJ221">
        <v>13</v>
      </c>
      <c r="CK221">
        <v>15</v>
      </c>
      <c r="CL221">
        <v>19</v>
      </c>
      <c r="CM221">
        <v>20</v>
      </c>
      <c r="CN221">
        <v>21</v>
      </c>
      <c r="CO221">
        <v>21</v>
      </c>
      <c r="CP221">
        <v>24</v>
      </c>
      <c r="CQ221">
        <v>24</v>
      </c>
      <c r="CR221">
        <v>28</v>
      </c>
    </row>
    <row r="222" spans="1:96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</row>
    <row r="223" spans="1:96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1</v>
      </c>
      <c r="CF223">
        <v>1</v>
      </c>
      <c r="CG223">
        <v>2</v>
      </c>
      <c r="CH223">
        <v>2</v>
      </c>
      <c r="CI223">
        <v>2</v>
      </c>
      <c r="CJ223">
        <v>2</v>
      </c>
      <c r="CK223">
        <v>4</v>
      </c>
      <c r="CL223">
        <v>4</v>
      </c>
      <c r="CM223">
        <v>4</v>
      </c>
      <c r="CN223">
        <v>6</v>
      </c>
      <c r="CO223">
        <v>6</v>
      </c>
      <c r="CP223">
        <v>9</v>
      </c>
      <c r="CQ223">
        <v>9</v>
      </c>
      <c r="CR223">
        <v>15</v>
      </c>
    </row>
    <row r="224" spans="1:96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</row>
    <row r="225" spans="1:96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  <c r="CA225">
        <v>4934</v>
      </c>
      <c r="CB225">
        <v>5373</v>
      </c>
      <c r="CC225">
        <v>6159</v>
      </c>
      <c r="CD225">
        <v>7097</v>
      </c>
      <c r="CE225">
        <v>7978</v>
      </c>
      <c r="CF225">
        <v>8958</v>
      </c>
      <c r="CG225">
        <v>9875</v>
      </c>
      <c r="CH225">
        <v>10612</v>
      </c>
      <c r="CI225">
        <v>11329</v>
      </c>
      <c r="CJ225">
        <v>12107</v>
      </c>
      <c r="CK225">
        <v>12868</v>
      </c>
      <c r="CL225">
        <v>13729</v>
      </c>
      <c r="CM225">
        <v>14576</v>
      </c>
      <c r="CN225">
        <v>15464</v>
      </c>
      <c r="CO225">
        <v>16060</v>
      </c>
      <c r="CP225">
        <v>16509</v>
      </c>
      <c r="CQ225">
        <v>17337</v>
      </c>
      <c r="CR225">
        <v>18100</v>
      </c>
    </row>
    <row r="226" spans="1:96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  <c r="CA226">
        <v>5</v>
      </c>
      <c r="CB226">
        <v>6</v>
      </c>
      <c r="CC226">
        <v>7</v>
      </c>
      <c r="CD226">
        <v>7</v>
      </c>
      <c r="CE226">
        <v>7</v>
      </c>
      <c r="CF226">
        <v>7</v>
      </c>
      <c r="CG226">
        <v>7</v>
      </c>
      <c r="CH226">
        <v>7</v>
      </c>
      <c r="CI226">
        <v>8</v>
      </c>
      <c r="CJ226">
        <v>8</v>
      </c>
      <c r="CK226">
        <v>8</v>
      </c>
      <c r="CL226">
        <v>9</v>
      </c>
      <c r="CM226">
        <v>9</v>
      </c>
      <c r="CN226">
        <v>9</v>
      </c>
      <c r="CO226">
        <v>10</v>
      </c>
      <c r="CP226">
        <v>10</v>
      </c>
      <c r="CQ226">
        <v>11</v>
      </c>
      <c r="CR226">
        <v>12</v>
      </c>
    </row>
    <row r="227" spans="1:96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3874</v>
      </c>
      <c r="BW227">
        <v>4760</v>
      </c>
      <c r="BX227">
        <v>5929</v>
      </c>
      <c r="BY227">
        <v>7090</v>
      </c>
      <c r="BZ227">
        <v>8408</v>
      </c>
      <c r="CA227">
        <v>9619</v>
      </c>
      <c r="CB227">
        <v>10783</v>
      </c>
      <c r="CC227">
        <v>12794</v>
      </c>
      <c r="CD227">
        <v>14704</v>
      </c>
      <c r="CE227">
        <v>16544</v>
      </c>
      <c r="CF227">
        <v>18595</v>
      </c>
      <c r="CG227">
        <v>20471</v>
      </c>
      <c r="CH227">
        <v>22029</v>
      </c>
      <c r="CI227">
        <v>23538</v>
      </c>
      <c r="CJ227">
        <v>25843</v>
      </c>
      <c r="CK227">
        <v>28338</v>
      </c>
      <c r="CL227">
        <v>32930</v>
      </c>
      <c r="CM227">
        <v>36787</v>
      </c>
      <c r="CN227">
        <v>38664</v>
      </c>
      <c r="CO227">
        <v>40661</v>
      </c>
      <c r="CP227">
        <v>42094</v>
      </c>
      <c r="CQ227">
        <v>44444</v>
      </c>
      <c r="CR227">
        <v>46583</v>
      </c>
    </row>
    <row r="228" spans="1:96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2</v>
      </c>
      <c r="CC228">
        <v>2</v>
      </c>
      <c r="CD228">
        <v>3</v>
      </c>
      <c r="CE228">
        <v>3</v>
      </c>
      <c r="CF228">
        <v>3</v>
      </c>
      <c r="CG228">
        <v>4</v>
      </c>
      <c r="CH228">
        <v>4</v>
      </c>
      <c r="CI228">
        <v>4</v>
      </c>
      <c r="CJ228">
        <v>4</v>
      </c>
      <c r="CK228">
        <v>4</v>
      </c>
      <c r="CL228">
        <v>4</v>
      </c>
      <c r="CM228">
        <v>4</v>
      </c>
      <c r="CN228">
        <v>5</v>
      </c>
      <c r="CO228">
        <v>5</v>
      </c>
      <c r="CP228">
        <v>5</v>
      </c>
      <c r="CQ228">
        <v>6</v>
      </c>
      <c r="CR228">
        <v>7</v>
      </c>
    </row>
    <row r="229" spans="1:96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  <c r="CA229">
        <v>7</v>
      </c>
      <c r="CB229">
        <v>7</v>
      </c>
      <c r="CC229">
        <v>7</v>
      </c>
      <c r="CD229">
        <v>9</v>
      </c>
      <c r="CE229">
        <v>9</v>
      </c>
      <c r="CF229">
        <v>9</v>
      </c>
      <c r="CG229">
        <v>9</v>
      </c>
      <c r="CH229">
        <v>9</v>
      </c>
      <c r="CI229">
        <v>9</v>
      </c>
      <c r="CJ229">
        <v>9</v>
      </c>
      <c r="CK229">
        <v>9</v>
      </c>
      <c r="CL229">
        <v>9</v>
      </c>
      <c r="CM229">
        <v>9</v>
      </c>
      <c r="CN229">
        <v>9</v>
      </c>
      <c r="CO229">
        <v>9</v>
      </c>
      <c r="CP229">
        <v>9</v>
      </c>
      <c r="CQ229">
        <v>10</v>
      </c>
      <c r="CR229">
        <v>10</v>
      </c>
    </row>
    <row r="230" spans="1:96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</row>
    <row r="231" spans="1:96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  <c r="CE231">
        <v>1</v>
      </c>
      <c r="CF231">
        <v>2</v>
      </c>
      <c r="CG231">
        <v>2</v>
      </c>
      <c r="CH231">
        <v>2</v>
      </c>
      <c r="CI231">
        <v>2</v>
      </c>
      <c r="CJ231">
        <v>2</v>
      </c>
      <c r="CK231">
        <v>2</v>
      </c>
      <c r="CL231">
        <v>2</v>
      </c>
      <c r="CM231">
        <v>2</v>
      </c>
      <c r="CN231">
        <v>2</v>
      </c>
      <c r="CO231">
        <v>3</v>
      </c>
      <c r="CP231">
        <v>3</v>
      </c>
      <c r="CQ231">
        <v>3</v>
      </c>
      <c r="CR231">
        <v>3</v>
      </c>
    </row>
    <row r="232" spans="1:96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2</v>
      </c>
      <c r="CD232">
        <v>3</v>
      </c>
      <c r="CE232">
        <v>3</v>
      </c>
      <c r="CF232">
        <v>3</v>
      </c>
      <c r="CG232">
        <v>3</v>
      </c>
      <c r="CH232">
        <v>3</v>
      </c>
      <c r="CI232">
        <v>3</v>
      </c>
      <c r="CJ232">
        <v>3</v>
      </c>
      <c r="CK232">
        <v>3</v>
      </c>
      <c r="CL232">
        <v>3</v>
      </c>
      <c r="CM232">
        <v>3</v>
      </c>
      <c r="CN232">
        <v>3</v>
      </c>
      <c r="CO232">
        <v>3</v>
      </c>
      <c r="CP232">
        <v>3</v>
      </c>
      <c r="CQ232">
        <v>3</v>
      </c>
      <c r="CR232">
        <v>4</v>
      </c>
    </row>
    <row r="233" spans="1:96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1</v>
      </c>
      <c r="CH233">
        <v>1</v>
      </c>
      <c r="CI233">
        <v>-1</v>
      </c>
      <c r="CJ233">
        <v>-1</v>
      </c>
      <c r="CK233">
        <v>-1</v>
      </c>
      <c r="CL233">
        <v>-1</v>
      </c>
      <c r="CM233">
        <v>-1</v>
      </c>
      <c r="CN233">
        <v>-1</v>
      </c>
      <c r="CO233">
        <v>-1</v>
      </c>
      <c r="CP233">
        <v>-1</v>
      </c>
      <c r="CQ233">
        <v>-1</v>
      </c>
      <c r="CR233">
        <v>-1</v>
      </c>
    </row>
    <row r="234" spans="1:96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</row>
    <row r="235" spans="1:96" x14ac:dyDescent="0.3">
      <c r="B235" t="s">
        <v>553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</row>
    <row r="236" spans="1:96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</row>
    <row r="237" spans="1:96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  <c r="CD237">
        <v>2</v>
      </c>
      <c r="CE237">
        <v>2</v>
      </c>
      <c r="CF237">
        <v>2</v>
      </c>
      <c r="CG237">
        <v>2</v>
      </c>
      <c r="CH237">
        <v>2</v>
      </c>
      <c r="CI237">
        <v>2</v>
      </c>
      <c r="CJ237">
        <v>2</v>
      </c>
      <c r="CK237">
        <v>2</v>
      </c>
      <c r="CL237">
        <v>2</v>
      </c>
      <c r="CM237">
        <v>2</v>
      </c>
      <c r="CN237">
        <v>2</v>
      </c>
      <c r="CO237">
        <v>3</v>
      </c>
      <c r="CP237">
        <v>3</v>
      </c>
      <c r="CQ237">
        <v>3</v>
      </c>
      <c r="CR237">
        <v>3</v>
      </c>
    </row>
    <row r="238" spans="1:96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</row>
    <row r="239" spans="1:96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1</v>
      </c>
      <c r="CC239">
        <v>1</v>
      </c>
      <c r="CD239">
        <v>1</v>
      </c>
      <c r="CE239">
        <v>1</v>
      </c>
      <c r="CF239">
        <v>2</v>
      </c>
      <c r="CG239">
        <v>2</v>
      </c>
      <c r="CH239">
        <v>2</v>
      </c>
      <c r="CI239">
        <v>2</v>
      </c>
      <c r="CJ239">
        <v>2</v>
      </c>
      <c r="CK239">
        <v>2</v>
      </c>
      <c r="CL239">
        <v>2</v>
      </c>
      <c r="CM239">
        <v>2</v>
      </c>
      <c r="CN239">
        <v>2</v>
      </c>
      <c r="CO239">
        <v>2</v>
      </c>
      <c r="CP239">
        <v>2</v>
      </c>
      <c r="CQ239">
        <v>2</v>
      </c>
      <c r="CR239">
        <v>2</v>
      </c>
    </row>
    <row r="240" spans="1:96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</row>
    <row r="241" spans="1:96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</row>
    <row r="242" spans="1:96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  <c r="CJ242">
        <v>1</v>
      </c>
      <c r="CK242">
        <v>1</v>
      </c>
      <c r="CL242">
        <v>1</v>
      </c>
      <c r="CM242">
        <v>1</v>
      </c>
      <c r="CN242">
        <v>1</v>
      </c>
      <c r="CO242">
        <v>1</v>
      </c>
      <c r="CP242">
        <v>1</v>
      </c>
      <c r="CQ242">
        <v>1</v>
      </c>
      <c r="CR242">
        <v>1</v>
      </c>
    </row>
    <row r="243" spans="1:96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  <c r="CE243">
        <v>1</v>
      </c>
      <c r="CF243">
        <v>2</v>
      </c>
      <c r="CG243">
        <v>2</v>
      </c>
      <c r="CH243">
        <v>2</v>
      </c>
      <c r="CI243">
        <v>2</v>
      </c>
      <c r="CJ243">
        <v>2</v>
      </c>
      <c r="CK243">
        <v>2</v>
      </c>
      <c r="CL243">
        <v>2</v>
      </c>
      <c r="CM243">
        <v>2</v>
      </c>
      <c r="CN243">
        <v>2</v>
      </c>
      <c r="CO243">
        <v>3</v>
      </c>
      <c r="CP243">
        <v>3</v>
      </c>
      <c r="CQ243">
        <v>4</v>
      </c>
      <c r="CR243">
        <v>4</v>
      </c>
    </row>
    <row r="244" spans="1:96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</row>
    <row r="245" spans="1:96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  <c r="CA245">
        <v>5</v>
      </c>
      <c r="CB245">
        <v>5</v>
      </c>
      <c r="CC245">
        <v>5</v>
      </c>
      <c r="CD245">
        <v>7</v>
      </c>
      <c r="CE245">
        <v>7</v>
      </c>
      <c r="CF245">
        <v>7</v>
      </c>
      <c r="CG245">
        <v>7</v>
      </c>
      <c r="CH245">
        <v>9</v>
      </c>
      <c r="CI245">
        <v>10</v>
      </c>
      <c r="CJ245">
        <v>13</v>
      </c>
      <c r="CK245">
        <v>13</v>
      </c>
      <c r="CL245">
        <v>13</v>
      </c>
      <c r="CM245">
        <v>13</v>
      </c>
      <c r="CN245">
        <v>13</v>
      </c>
      <c r="CO245">
        <v>14</v>
      </c>
      <c r="CP245">
        <v>14</v>
      </c>
      <c r="CQ245">
        <v>14</v>
      </c>
      <c r="CR245">
        <v>17</v>
      </c>
    </row>
    <row r="246" spans="1:96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</row>
    <row r="247" spans="1:96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</row>
    <row r="248" spans="1:96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</row>
    <row r="249" spans="1:96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4</v>
      </c>
      <c r="CD249">
        <v>5</v>
      </c>
      <c r="CE249">
        <v>5</v>
      </c>
      <c r="CF249">
        <v>7</v>
      </c>
      <c r="CG249">
        <v>7</v>
      </c>
      <c r="CH249">
        <v>7</v>
      </c>
      <c r="CI249">
        <v>7</v>
      </c>
      <c r="CJ249">
        <v>8</v>
      </c>
      <c r="CK249">
        <v>8</v>
      </c>
      <c r="CL249">
        <v>11</v>
      </c>
      <c r="CM249">
        <v>12</v>
      </c>
      <c r="CN249">
        <v>12</v>
      </c>
      <c r="CO249">
        <v>12</v>
      </c>
      <c r="CP249">
        <v>12</v>
      </c>
      <c r="CQ249">
        <v>12</v>
      </c>
      <c r="CR249">
        <v>12</v>
      </c>
    </row>
    <row r="250" spans="1:96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3</v>
      </c>
      <c r="CE250">
        <v>3</v>
      </c>
      <c r="CF250">
        <v>3</v>
      </c>
      <c r="CG250">
        <v>3</v>
      </c>
      <c r="CH250">
        <v>4</v>
      </c>
      <c r="CI250">
        <v>4</v>
      </c>
      <c r="CJ250">
        <v>4</v>
      </c>
      <c r="CK250">
        <v>4</v>
      </c>
      <c r="CL250">
        <v>4</v>
      </c>
      <c r="CM250">
        <v>4</v>
      </c>
      <c r="CN250">
        <v>5</v>
      </c>
      <c r="CO250">
        <v>5</v>
      </c>
      <c r="CP250">
        <v>5</v>
      </c>
      <c r="CQ250">
        <v>5</v>
      </c>
      <c r="CR250">
        <v>5</v>
      </c>
    </row>
    <row r="251" spans="1:96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</row>
    <row r="252" spans="1:96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1</v>
      </c>
      <c r="CP252">
        <v>1</v>
      </c>
      <c r="CQ252">
        <v>1</v>
      </c>
      <c r="CR252">
        <v>1</v>
      </c>
    </row>
    <row r="253" spans="1:96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  <c r="CJ253">
        <v>1</v>
      </c>
      <c r="CK253">
        <v>1</v>
      </c>
      <c r="CL253">
        <v>1</v>
      </c>
      <c r="CM253">
        <v>1</v>
      </c>
      <c r="CN253">
        <v>1</v>
      </c>
      <c r="CO253">
        <v>1</v>
      </c>
      <c r="CP253">
        <v>1</v>
      </c>
      <c r="CQ253">
        <v>1</v>
      </c>
      <c r="CR253">
        <v>1</v>
      </c>
    </row>
    <row r="254" spans="1:96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  <c r="CD254">
        <v>2</v>
      </c>
      <c r="CE254">
        <v>2</v>
      </c>
      <c r="CF254">
        <v>2</v>
      </c>
      <c r="CG254">
        <v>2</v>
      </c>
      <c r="CH254">
        <v>2</v>
      </c>
      <c r="CI254">
        <v>2</v>
      </c>
      <c r="CJ254">
        <v>2</v>
      </c>
      <c r="CK254">
        <v>2</v>
      </c>
      <c r="CL254">
        <v>2</v>
      </c>
      <c r="CM254">
        <v>2</v>
      </c>
      <c r="CN254">
        <v>2</v>
      </c>
      <c r="CO254">
        <v>2</v>
      </c>
      <c r="CP254">
        <v>2</v>
      </c>
      <c r="CQ254">
        <v>2</v>
      </c>
      <c r="CR254">
        <v>2</v>
      </c>
    </row>
    <row r="255" spans="1:96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  <c r="CJ255">
        <v>1</v>
      </c>
      <c r="CK255">
        <v>1</v>
      </c>
      <c r="CL255">
        <v>1</v>
      </c>
      <c r="CM255">
        <v>1</v>
      </c>
      <c r="CN255">
        <v>1</v>
      </c>
      <c r="CO255">
        <v>1</v>
      </c>
      <c r="CP255">
        <v>1</v>
      </c>
      <c r="CQ255">
        <v>1</v>
      </c>
      <c r="CR255">
        <v>1</v>
      </c>
    </row>
    <row r="256" spans="1:96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1</v>
      </c>
      <c r="CJ256">
        <v>1</v>
      </c>
      <c r="CK256">
        <v>1</v>
      </c>
      <c r="CL256">
        <v>1</v>
      </c>
      <c r="CM256">
        <v>1</v>
      </c>
      <c r="CN256">
        <v>1</v>
      </c>
      <c r="CO256">
        <v>1</v>
      </c>
      <c r="CP256">
        <v>1</v>
      </c>
      <c r="CQ256">
        <v>1</v>
      </c>
      <c r="CR256">
        <v>1</v>
      </c>
    </row>
    <row r="257" spans="1:96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</row>
    <row r="258" spans="1:96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</row>
    <row r="259" spans="1:96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1</v>
      </c>
      <c r="CD259">
        <v>1</v>
      </c>
      <c r="CE259">
        <v>1</v>
      </c>
      <c r="CF259">
        <v>1</v>
      </c>
      <c r="CG259">
        <v>2</v>
      </c>
      <c r="CH259">
        <v>2</v>
      </c>
      <c r="CI259">
        <v>2</v>
      </c>
      <c r="CJ259">
        <v>2</v>
      </c>
      <c r="CK259">
        <v>2</v>
      </c>
      <c r="CL259">
        <v>2</v>
      </c>
      <c r="CM259">
        <v>2</v>
      </c>
      <c r="CN259">
        <v>2</v>
      </c>
      <c r="CO259">
        <v>2</v>
      </c>
      <c r="CP259">
        <v>2</v>
      </c>
      <c r="CQ259">
        <v>2</v>
      </c>
      <c r="CR259">
        <v>3</v>
      </c>
    </row>
    <row r="260" spans="1:96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</row>
    <row r="261" spans="1:96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</row>
    <row r="262" spans="1:96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</row>
    <row r="263" spans="1:96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</row>
    <row r="264" spans="1:96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</row>
    <row r="265" spans="1:96" x14ac:dyDescent="0.3">
      <c r="B265" t="s">
        <v>629</v>
      </c>
      <c r="C265">
        <v>15.5527269999999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R265"/>
  <sheetViews>
    <sheetView topLeftCell="A4" workbookViewId="0">
      <selection sqref="A1:FA1000"/>
    </sheetView>
  </sheetViews>
  <sheetFormatPr defaultRowHeight="14.4" x14ac:dyDescent="0.3"/>
  <cols>
    <col min="5" max="62" width="10.5546875" bestFit="1" customWidth="1"/>
  </cols>
  <sheetData>
    <row r="1" spans="1:9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  <c r="CA1" s="16">
        <v>43926</v>
      </c>
      <c r="CB1" s="16">
        <v>43927</v>
      </c>
      <c r="CC1" s="16">
        <v>43928</v>
      </c>
      <c r="CD1" s="16">
        <v>43929</v>
      </c>
      <c r="CE1" s="16">
        <v>43930</v>
      </c>
      <c r="CF1" s="16">
        <v>43931</v>
      </c>
      <c r="CG1" s="16">
        <v>43932</v>
      </c>
      <c r="CH1" s="16">
        <v>43933</v>
      </c>
      <c r="CI1" s="16">
        <v>43934</v>
      </c>
      <c r="CJ1" s="16">
        <v>43935</v>
      </c>
      <c r="CK1" s="16">
        <v>43936</v>
      </c>
      <c r="CL1" s="16">
        <v>43937</v>
      </c>
      <c r="CM1" s="16">
        <v>43938</v>
      </c>
      <c r="CN1" s="16">
        <v>43939</v>
      </c>
      <c r="CO1" s="16">
        <v>43940</v>
      </c>
      <c r="CP1" s="16">
        <v>43941</v>
      </c>
      <c r="CQ1" s="16">
        <v>43942</v>
      </c>
      <c r="CR1" s="16">
        <v>43943</v>
      </c>
    </row>
    <row r="2" spans="1:96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  <c r="CA2">
        <v>349</v>
      </c>
      <c r="CB2">
        <v>367</v>
      </c>
      <c r="CC2">
        <v>423</v>
      </c>
      <c r="CD2">
        <v>444</v>
      </c>
      <c r="CE2">
        <v>484</v>
      </c>
      <c r="CF2">
        <v>521</v>
      </c>
      <c r="CG2">
        <v>555</v>
      </c>
      <c r="CH2">
        <v>607</v>
      </c>
      <c r="CI2">
        <v>665</v>
      </c>
      <c r="CJ2">
        <v>714</v>
      </c>
      <c r="CK2">
        <v>784</v>
      </c>
      <c r="CL2">
        <v>840</v>
      </c>
      <c r="CM2">
        <v>906</v>
      </c>
      <c r="CN2">
        <v>933</v>
      </c>
      <c r="CO2">
        <v>996</v>
      </c>
      <c r="CP2">
        <v>1026</v>
      </c>
      <c r="CQ2">
        <v>1092</v>
      </c>
      <c r="CR2">
        <v>1176</v>
      </c>
    </row>
    <row r="3" spans="1:96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  <c r="CA3">
        <v>361</v>
      </c>
      <c r="CB3">
        <v>377</v>
      </c>
      <c r="CC3">
        <v>383</v>
      </c>
      <c r="CD3">
        <v>400</v>
      </c>
      <c r="CE3">
        <v>409</v>
      </c>
      <c r="CF3">
        <v>416</v>
      </c>
      <c r="CG3">
        <v>433</v>
      </c>
      <c r="CH3">
        <v>446</v>
      </c>
      <c r="CI3">
        <v>467</v>
      </c>
      <c r="CJ3">
        <v>475</v>
      </c>
      <c r="CK3">
        <v>494</v>
      </c>
      <c r="CL3">
        <v>518</v>
      </c>
      <c r="CM3">
        <v>539</v>
      </c>
      <c r="CN3">
        <v>548</v>
      </c>
      <c r="CO3">
        <v>562</v>
      </c>
      <c r="CP3">
        <v>584</v>
      </c>
      <c r="CQ3">
        <v>609</v>
      </c>
      <c r="CR3">
        <v>634</v>
      </c>
    </row>
    <row r="4" spans="1:96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  <c r="CA4">
        <v>1320</v>
      </c>
      <c r="CB4">
        <v>1423</v>
      </c>
      <c r="CC4">
        <v>1468</v>
      </c>
      <c r="CD4">
        <v>1572</v>
      </c>
      <c r="CE4">
        <v>1666</v>
      </c>
      <c r="CF4">
        <v>1761</v>
      </c>
      <c r="CG4">
        <v>1825</v>
      </c>
      <c r="CH4">
        <v>1914</v>
      </c>
      <c r="CI4">
        <v>1983</v>
      </c>
      <c r="CJ4">
        <v>2070</v>
      </c>
      <c r="CK4">
        <v>2160</v>
      </c>
      <c r="CL4">
        <v>2268</v>
      </c>
      <c r="CM4">
        <v>2418</v>
      </c>
      <c r="CN4">
        <v>2534</v>
      </c>
      <c r="CO4">
        <v>2629</v>
      </c>
      <c r="CP4">
        <v>2718</v>
      </c>
      <c r="CQ4">
        <v>2811</v>
      </c>
      <c r="CR4">
        <v>2910</v>
      </c>
    </row>
    <row r="5" spans="1:96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  <c r="CA5">
        <v>501</v>
      </c>
      <c r="CB5">
        <v>525</v>
      </c>
      <c r="CC5">
        <v>545</v>
      </c>
      <c r="CD5">
        <v>564</v>
      </c>
      <c r="CE5">
        <v>583</v>
      </c>
      <c r="CF5">
        <v>601</v>
      </c>
      <c r="CG5">
        <v>601</v>
      </c>
      <c r="CH5">
        <v>638</v>
      </c>
      <c r="CI5">
        <v>646</v>
      </c>
      <c r="CJ5">
        <v>659</v>
      </c>
      <c r="CK5">
        <v>673</v>
      </c>
      <c r="CL5">
        <v>673</v>
      </c>
      <c r="CM5">
        <v>696</v>
      </c>
      <c r="CN5">
        <v>704</v>
      </c>
      <c r="CO5">
        <v>713</v>
      </c>
      <c r="CP5">
        <v>717</v>
      </c>
      <c r="CQ5">
        <v>717</v>
      </c>
      <c r="CR5">
        <v>723</v>
      </c>
    </row>
    <row r="6" spans="1:96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  <c r="CA6">
        <v>14</v>
      </c>
      <c r="CB6">
        <v>16</v>
      </c>
      <c r="CC6">
        <v>17</v>
      </c>
      <c r="CD6">
        <v>19</v>
      </c>
      <c r="CE6">
        <v>19</v>
      </c>
      <c r="CF6">
        <v>19</v>
      </c>
      <c r="CG6">
        <v>19</v>
      </c>
      <c r="CH6">
        <v>19</v>
      </c>
      <c r="CI6">
        <v>19</v>
      </c>
      <c r="CJ6">
        <v>19</v>
      </c>
      <c r="CK6">
        <v>19</v>
      </c>
      <c r="CL6">
        <v>19</v>
      </c>
      <c r="CM6">
        <v>19</v>
      </c>
      <c r="CN6">
        <v>24</v>
      </c>
      <c r="CO6">
        <v>24</v>
      </c>
      <c r="CP6">
        <v>24</v>
      </c>
      <c r="CQ6">
        <v>24</v>
      </c>
      <c r="CR6">
        <v>25</v>
      </c>
    </row>
    <row r="7" spans="1:96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  <c r="CA7">
        <v>15</v>
      </c>
      <c r="CB7">
        <v>15</v>
      </c>
      <c r="CC7">
        <v>19</v>
      </c>
      <c r="CD7">
        <v>19</v>
      </c>
      <c r="CE7">
        <v>19</v>
      </c>
      <c r="CF7">
        <v>19</v>
      </c>
      <c r="CG7">
        <v>21</v>
      </c>
      <c r="CH7">
        <v>21</v>
      </c>
      <c r="CI7">
        <v>23</v>
      </c>
      <c r="CJ7">
        <v>23</v>
      </c>
      <c r="CK7">
        <v>23</v>
      </c>
      <c r="CL7">
        <v>23</v>
      </c>
      <c r="CM7">
        <v>23</v>
      </c>
      <c r="CN7">
        <v>23</v>
      </c>
      <c r="CO7">
        <v>23</v>
      </c>
      <c r="CP7">
        <v>23</v>
      </c>
      <c r="CQ7">
        <v>23</v>
      </c>
      <c r="CR7">
        <v>24</v>
      </c>
    </row>
    <row r="8" spans="1:96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  <c r="CA8">
        <v>1451</v>
      </c>
      <c r="CB8">
        <v>1554</v>
      </c>
      <c r="CC8">
        <v>1628</v>
      </c>
      <c r="CD8">
        <v>1715</v>
      </c>
      <c r="CE8">
        <v>1795</v>
      </c>
      <c r="CF8">
        <v>1975</v>
      </c>
      <c r="CG8">
        <v>1975</v>
      </c>
      <c r="CH8">
        <v>2142</v>
      </c>
      <c r="CI8">
        <v>2208</v>
      </c>
      <c r="CJ8">
        <v>2277</v>
      </c>
      <c r="CK8">
        <v>2443</v>
      </c>
      <c r="CL8">
        <v>2571</v>
      </c>
      <c r="CM8">
        <v>2669</v>
      </c>
      <c r="CN8">
        <v>2758</v>
      </c>
      <c r="CO8">
        <v>2839</v>
      </c>
      <c r="CP8">
        <v>2941</v>
      </c>
      <c r="CQ8">
        <v>3031</v>
      </c>
      <c r="CR8">
        <v>3144</v>
      </c>
    </row>
    <row r="9" spans="1:96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  <c r="CA9">
        <v>822</v>
      </c>
      <c r="CB9">
        <v>833</v>
      </c>
      <c r="CC9">
        <v>853</v>
      </c>
      <c r="CD9">
        <v>881</v>
      </c>
      <c r="CE9">
        <v>921</v>
      </c>
      <c r="CF9">
        <v>937</v>
      </c>
      <c r="CG9">
        <v>967</v>
      </c>
      <c r="CH9">
        <v>1013</v>
      </c>
      <c r="CI9">
        <v>1039</v>
      </c>
      <c r="CJ9">
        <v>1067</v>
      </c>
      <c r="CK9">
        <v>1111</v>
      </c>
      <c r="CL9">
        <v>1159</v>
      </c>
      <c r="CM9">
        <v>1201</v>
      </c>
      <c r="CN9">
        <v>1248</v>
      </c>
      <c r="CO9">
        <v>1291</v>
      </c>
      <c r="CP9">
        <v>1339</v>
      </c>
      <c r="CQ9">
        <v>1401</v>
      </c>
      <c r="CR9">
        <v>1473</v>
      </c>
    </row>
    <row r="10" spans="1:96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  <c r="CA10">
        <v>96</v>
      </c>
      <c r="CB10">
        <v>96</v>
      </c>
      <c r="CC10">
        <v>96</v>
      </c>
      <c r="CD10">
        <v>99</v>
      </c>
      <c r="CE10">
        <v>100</v>
      </c>
      <c r="CF10">
        <v>103</v>
      </c>
      <c r="CG10">
        <v>103</v>
      </c>
      <c r="CH10">
        <v>103</v>
      </c>
      <c r="CI10">
        <v>102</v>
      </c>
      <c r="CJ10">
        <v>103</v>
      </c>
      <c r="CK10">
        <v>103</v>
      </c>
      <c r="CL10">
        <v>103</v>
      </c>
      <c r="CM10">
        <v>103</v>
      </c>
      <c r="CN10">
        <v>103</v>
      </c>
      <c r="CO10">
        <v>103</v>
      </c>
      <c r="CP10">
        <v>103</v>
      </c>
      <c r="CQ10">
        <v>103</v>
      </c>
      <c r="CR10">
        <v>103</v>
      </c>
    </row>
    <row r="11" spans="1:96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  <c r="CA11">
        <v>2580</v>
      </c>
      <c r="CB11">
        <v>2637</v>
      </c>
      <c r="CC11">
        <v>2686</v>
      </c>
      <c r="CD11">
        <v>2734</v>
      </c>
      <c r="CE11">
        <v>2773</v>
      </c>
      <c r="CF11">
        <v>2822</v>
      </c>
      <c r="CG11">
        <v>2857</v>
      </c>
      <c r="CH11">
        <v>2857</v>
      </c>
      <c r="CI11">
        <v>2863</v>
      </c>
      <c r="CJ11">
        <v>2870</v>
      </c>
      <c r="CK11">
        <v>2886</v>
      </c>
      <c r="CL11">
        <v>2897</v>
      </c>
      <c r="CM11">
        <v>2926</v>
      </c>
      <c r="CN11">
        <v>2926</v>
      </c>
      <c r="CO11">
        <v>2926</v>
      </c>
      <c r="CP11">
        <v>2926</v>
      </c>
      <c r="CQ11">
        <v>2926</v>
      </c>
      <c r="CR11">
        <v>2926</v>
      </c>
    </row>
    <row r="12" spans="1:96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  <c r="CA12">
        <v>27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  <c r="CM12">
        <v>28</v>
      </c>
      <c r="CN12">
        <v>28</v>
      </c>
      <c r="CO12">
        <v>28</v>
      </c>
      <c r="CP12">
        <v>28</v>
      </c>
      <c r="CQ12">
        <v>28</v>
      </c>
      <c r="CR12">
        <v>28</v>
      </c>
    </row>
    <row r="13" spans="1:96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  <c r="CA13">
        <v>907</v>
      </c>
      <c r="CB13">
        <v>921</v>
      </c>
      <c r="CC13">
        <v>934</v>
      </c>
      <c r="CD13">
        <v>943</v>
      </c>
      <c r="CE13">
        <v>953</v>
      </c>
      <c r="CF13">
        <v>965</v>
      </c>
      <c r="CG13">
        <v>974</v>
      </c>
      <c r="CH13">
        <v>983</v>
      </c>
      <c r="CI13">
        <v>987</v>
      </c>
      <c r="CJ13">
        <v>998</v>
      </c>
      <c r="CK13">
        <v>999</v>
      </c>
      <c r="CL13">
        <v>1001</v>
      </c>
      <c r="CM13">
        <v>1007</v>
      </c>
      <c r="CN13">
        <v>1015</v>
      </c>
      <c r="CO13">
        <v>1015</v>
      </c>
      <c r="CP13">
        <v>1015</v>
      </c>
      <c r="CQ13">
        <v>1015</v>
      </c>
      <c r="CR13">
        <v>1015</v>
      </c>
    </row>
    <row r="14" spans="1:96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  <c r="CA14">
        <v>407</v>
      </c>
      <c r="CB14">
        <v>411</v>
      </c>
      <c r="CC14">
        <v>411</v>
      </c>
      <c r="CD14">
        <v>415</v>
      </c>
      <c r="CE14">
        <v>420</v>
      </c>
      <c r="CF14">
        <v>428</v>
      </c>
      <c r="CG14">
        <v>429</v>
      </c>
      <c r="CH14">
        <v>429</v>
      </c>
      <c r="CI14">
        <v>429</v>
      </c>
      <c r="CJ14">
        <v>433</v>
      </c>
      <c r="CK14">
        <v>433</v>
      </c>
      <c r="CL14">
        <v>433</v>
      </c>
      <c r="CM14">
        <v>435</v>
      </c>
      <c r="CN14">
        <v>435</v>
      </c>
      <c r="CO14">
        <v>435</v>
      </c>
      <c r="CP14">
        <v>435</v>
      </c>
      <c r="CQ14">
        <v>435</v>
      </c>
      <c r="CR14">
        <v>435</v>
      </c>
    </row>
    <row r="15" spans="1:96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  <c r="CA15">
        <v>82</v>
      </c>
      <c r="CB15">
        <v>86</v>
      </c>
      <c r="CC15">
        <v>89</v>
      </c>
      <c r="CD15">
        <v>98</v>
      </c>
      <c r="CE15">
        <v>111</v>
      </c>
      <c r="CF15">
        <v>122</v>
      </c>
      <c r="CG15">
        <v>133</v>
      </c>
      <c r="CH15">
        <v>133</v>
      </c>
      <c r="CI15">
        <v>144</v>
      </c>
      <c r="CJ15">
        <v>165</v>
      </c>
      <c r="CK15">
        <v>165</v>
      </c>
      <c r="CL15">
        <v>169</v>
      </c>
      <c r="CM15">
        <v>180</v>
      </c>
      <c r="CN15">
        <v>180</v>
      </c>
      <c r="CO15">
        <v>180</v>
      </c>
      <c r="CP15">
        <v>180</v>
      </c>
      <c r="CQ15">
        <v>180</v>
      </c>
      <c r="CR15">
        <v>180</v>
      </c>
    </row>
    <row r="16" spans="1:96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  <c r="CA16">
        <v>1135</v>
      </c>
      <c r="CB16">
        <v>1158</v>
      </c>
      <c r="CC16">
        <v>1191</v>
      </c>
      <c r="CD16">
        <v>1212</v>
      </c>
      <c r="CE16">
        <v>1228</v>
      </c>
      <c r="CF16">
        <v>1241</v>
      </c>
      <c r="CG16">
        <v>1265</v>
      </c>
      <c r="CH16">
        <v>1268</v>
      </c>
      <c r="CI16">
        <v>1281</v>
      </c>
      <c r="CJ16">
        <v>1291</v>
      </c>
      <c r="CK16">
        <v>1299</v>
      </c>
      <c r="CL16">
        <v>1299</v>
      </c>
      <c r="CM16">
        <v>1302</v>
      </c>
      <c r="CN16">
        <v>1319</v>
      </c>
      <c r="CO16">
        <v>1319</v>
      </c>
      <c r="CP16">
        <v>1319</v>
      </c>
      <c r="CQ16">
        <v>1319</v>
      </c>
      <c r="CR16">
        <v>1319</v>
      </c>
    </row>
    <row r="17" spans="1:96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  <c r="CA17">
        <v>453</v>
      </c>
      <c r="CB17">
        <v>460</v>
      </c>
      <c r="CC17">
        <v>460</v>
      </c>
      <c r="CD17">
        <v>481</v>
      </c>
      <c r="CE17">
        <v>495</v>
      </c>
      <c r="CF17">
        <v>506</v>
      </c>
      <c r="CG17">
        <v>514</v>
      </c>
      <c r="CH17">
        <v>514</v>
      </c>
      <c r="CI17">
        <v>517</v>
      </c>
      <c r="CJ17">
        <v>527</v>
      </c>
      <c r="CK17">
        <v>527</v>
      </c>
      <c r="CL17">
        <v>532</v>
      </c>
      <c r="CM17">
        <v>541</v>
      </c>
      <c r="CN17">
        <v>541</v>
      </c>
      <c r="CO17">
        <v>541</v>
      </c>
      <c r="CP17">
        <v>541</v>
      </c>
      <c r="CQ17">
        <v>541</v>
      </c>
      <c r="CR17">
        <v>541</v>
      </c>
    </row>
    <row r="18" spans="1:96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  <c r="CA18">
        <v>12051</v>
      </c>
      <c r="CB18">
        <v>12297</v>
      </c>
      <c r="CC18">
        <v>12639</v>
      </c>
      <c r="CD18">
        <v>12942</v>
      </c>
      <c r="CE18">
        <v>13244</v>
      </c>
      <c r="CF18">
        <v>13555</v>
      </c>
      <c r="CG18">
        <v>13806</v>
      </c>
      <c r="CH18">
        <v>13945</v>
      </c>
      <c r="CI18">
        <v>14041</v>
      </c>
      <c r="CJ18">
        <v>14226</v>
      </c>
      <c r="CK18">
        <v>14336</v>
      </c>
      <c r="CL18">
        <v>14476</v>
      </c>
      <c r="CM18">
        <v>14595</v>
      </c>
      <c r="CN18">
        <v>14671</v>
      </c>
      <c r="CO18">
        <v>14749</v>
      </c>
      <c r="CP18">
        <v>14795</v>
      </c>
      <c r="CQ18">
        <v>14873</v>
      </c>
      <c r="CR18">
        <v>14925</v>
      </c>
    </row>
    <row r="19" spans="1:96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  <c r="CA19">
        <v>584</v>
      </c>
      <c r="CB19">
        <v>641</v>
      </c>
      <c r="CC19">
        <v>717</v>
      </c>
      <c r="CD19">
        <v>822</v>
      </c>
      <c r="CE19">
        <v>926</v>
      </c>
      <c r="CF19">
        <v>991</v>
      </c>
      <c r="CG19">
        <v>1058</v>
      </c>
      <c r="CH19">
        <v>1098</v>
      </c>
      <c r="CI19">
        <v>1148</v>
      </c>
      <c r="CJ19">
        <v>1197</v>
      </c>
      <c r="CK19">
        <v>1253</v>
      </c>
      <c r="CL19">
        <v>1283</v>
      </c>
      <c r="CM19">
        <v>1340</v>
      </c>
      <c r="CN19">
        <v>1373</v>
      </c>
      <c r="CO19">
        <v>1398</v>
      </c>
      <c r="CP19">
        <v>1436</v>
      </c>
      <c r="CQ19">
        <v>1480</v>
      </c>
      <c r="CR19">
        <v>1518</v>
      </c>
    </row>
    <row r="20" spans="1:96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  <c r="CA20">
        <v>28</v>
      </c>
      <c r="CB20">
        <v>29</v>
      </c>
      <c r="CC20">
        <v>33</v>
      </c>
      <c r="CD20">
        <v>40</v>
      </c>
      <c r="CE20">
        <v>41</v>
      </c>
      <c r="CF20">
        <v>42</v>
      </c>
      <c r="CG20">
        <v>46</v>
      </c>
      <c r="CH20">
        <v>46</v>
      </c>
      <c r="CI20">
        <v>47</v>
      </c>
      <c r="CJ20">
        <v>49</v>
      </c>
      <c r="CK20">
        <v>49</v>
      </c>
      <c r="CL20">
        <v>53</v>
      </c>
      <c r="CM20">
        <v>54</v>
      </c>
      <c r="CN20">
        <v>55</v>
      </c>
      <c r="CO20">
        <v>55</v>
      </c>
      <c r="CP20">
        <v>60</v>
      </c>
      <c r="CQ20">
        <v>65</v>
      </c>
      <c r="CR20">
        <v>65</v>
      </c>
    </row>
    <row r="21" spans="1:96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  <c r="CA21">
        <v>700</v>
      </c>
      <c r="CB21">
        <v>756</v>
      </c>
      <c r="CC21">
        <v>811</v>
      </c>
      <c r="CD21">
        <v>823</v>
      </c>
      <c r="CE21">
        <v>887</v>
      </c>
      <c r="CF21">
        <v>925</v>
      </c>
      <c r="CG21">
        <v>1040</v>
      </c>
      <c r="CH21">
        <v>1136</v>
      </c>
      <c r="CI21">
        <v>1361</v>
      </c>
      <c r="CJ21">
        <v>1528</v>
      </c>
      <c r="CK21">
        <v>1671</v>
      </c>
      <c r="CL21">
        <v>1700</v>
      </c>
      <c r="CM21">
        <v>1740</v>
      </c>
      <c r="CN21">
        <v>1773</v>
      </c>
      <c r="CO21">
        <v>1881</v>
      </c>
      <c r="CP21">
        <v>1907</v>
      </c>
      <c r="CQ21">
        <v>1973</v>
      </c>
      <c r="CR21">
        <v>2027</v>
      </c>
    </row>
    <row r="22" spans="1:96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  <c r="CA22">
        <v>88</v>
      </c>
      <c r="CB22">
        <v>123</v>
      </c>
      <c r="CC22">
        <v>164</v>
      </c>
      <c r="CD22">
        <v>218</v>
      </c>
      <c r="CE22">
        <v>330</v>
      </c>
      <c r="CF22">
        <v>424</v>
      </c>
      <c r="CG22">
        <v>482</v>
      </c>
      <c r="CH22">
        <v>621</v>
      </c>
      <c r="CI22">
        <v>803</v>
      </c>
      <c r="CJ22">
        <v>1012</v>
      </c>
      <c r="CK22">
        <v>1231</v>
      </c>
      <c r="CL22">
        <v>1572</v>
      </c>
      <c r="CM22">
        <v>1838</v>
      </c>
      <c r="CN22">
        <v>2144</v>
      </c>
      <c r="CO22">
        <v>2456</v>
      </c>
      <c r="CP22">
        <v>2948</v>
      </c>
      <c r="CQ22">
        <v>3382</v>
      </c>
      <c r="CR22">
        <v>3772</v>
      </c>
    </row>
    <row r="23" spans="1:96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  <c r="CA23">
        <v>56</v>
      </c>
      <c r="CB23">
        <v>60</v>
      </c>
      <c r="CC23">
        <v>63</v>
      </c>
      <c r="CD23">
        <v>63</v>
      </c>
      <c r="CE23">
        <v>66</v>
      </c>
      <c r="CF23">
        <v>67</v>
      </c>
      <c r="CG23">
        <v>68</v>
      </c>
      <c r="CH23">
        <v>71</v>
      </c>
      <c r="CI23">
        <v>72</v>
      </c>
      <c r="CJ23">
        <v>72</v>
      </c>
      <c r="CK23">
        <v>73</v>
      </c>
      <c r="CL23">
        <v>75</v>
      </c>
      <c r="CM23">
        <v>75</v>
      </c>
      <c r="CN23">
        <v>75</v>
      </c>
      <c r="CO23">
        <v>75</v>
      </c>
      <c r="CP23">
        <v>75</v>
      </c>
      <c r="CQ23">
        <v>75</v>
      </c>
      <c r="CR23">
        <v>75</v>
      </c>
    </row>
    <row r="24" spans="1:96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  <c r="CA24">
        <v>562</v>
      </c>
      <c r="CB24">
        <v>700</v>
      </c>
      <c r="CC24">
        <v>861</v>
      </c>
      <c r="CD24">
        <v>1066</v>
      </c>
      <c r="CE24">
        <v>1486</v>
      </c>
      <c r="CF24">
        <v>1981</v>
      </c>
      <c r="CG24">
        <v>2226</v>
      </c>
      <c r="CH24">
        <v>2578</v>
      </c>
      <c r="CI24">
        <v>2919</v>
      </c>
      <c r="CJ24">
        <v>3281</v>
      </c>
      <c r="CK24">
        <v>3728</v>
      </c>
      <c r="CL24">
        <v>4204</v>
      </c>
      <c r="CM24">
        <v>4779</v>
      </c>
      <c r="CN24">
        <v>4779</v>
      </c>
      <c r="CO24">
        <v>4779</v>
      </c>
      <c r="CP24">
        <v>6264</v>
      </c>
      <c r="CQ24">
        <v>6723</v>
      </c>
      <c r="CR24">
        <v>7281</v>
      </c>
    </row>
    <row r="25" spans="1:96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  <c r="CA25">
        <v>19691</v>
      </c>
      <c r="CB25">
        <v>20814</v>
      </c>
      <c r="CC25">
        <v>22194</v>
      </c>
      <c r="CD25">
        <v>23403</v>
      </c>
      <c r="CE25">
        <v>24983</v>
      </c>
      <c r="CF25">
        <v>26667</v>
      </c>
      <c r="CG25">
        <v>28018</v>
      </c>
      <c r="CH25">
        <v>29647</v>
      </c>
      <c r="CI25">
        <v>30589</v>
      </c>
      <c r="CJ25">
        <v>31119</v>
      </c>
      <c r="CK25">
        <v>33573</v>
      </c>
      <c r="CL25">
        <v>34809</v>
      </c>
      <c r="CM25">
        <v>36138</v>
      </c>
      <c r="CN25">
        <v>37183</v>
      </c>
      <c r="CO25">
        <v>38496</v>
      </c>
      <c r="CP25">
        <v>39983</v>
      </c>
      <c r="CQ25">
        <v>40956</v>
      </c>
      <c r="CR25">
        <v>41889</v>
      </c>
    </row>
    <row r="26" spans="1:96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  <c r="CA26">
        <v>22</v>
      </c>
      <c r="CB26">
        <v>26</v>
      </c>
      <c r="CC26">
        <v>26</v>
      </c>
      <c r="CD26">
        <v>26</v>
      </c>
      <c r="CE26">
        <v>26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  <c r="CM26">
        <v>35</v>
      </c>
      <c r="CN26">
        <v>35</v>
      </c>
      <c r="CO26">
        <v>35</v>
      </c>
      <c r="CP26">
        <v>54</v>
      </c>
      <c r="CQ26">
        <v>54</v>
      </c>
      <c r="CR26">
        <v>54</v>
      </c>
    </row>
    <row r="27" spans="1:96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5</v>
      </c>
      <c r="CI27">
        <v>5</v>
      </c>
      <c r="CJ27">
        <v>5</v>
      </c>
      <c r="CK27">
        <v>5</v>
      </c>
      <c r="CL27">
        <v>5</v>
      </c>
      <c r="CM27">
        <v>5</v>
      </c>
      <c r="CN27">
        <v>5</v>
      </c>
      <c r="CO27">
        <v>5</v>
      </c>
      <c r="CP27">
        <v>5</v>
      </c>
      <c r="CQ27">
        <v>6</v>
      </c>
      <c r="CR27">
        <v>6</v>
      </c>
    </row>
    <row r="28" spans="1:96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  <c r="CA28">
        <v>157</v>
      </c>
      <c r="CB28">
        <v>183</v>
      </c>
      <c r="CC28">
        <v>194</v>
      </c>
      <c r="CD28">
        <v>210</v>
      </c>
      <c r="CE28">
        <v>264</v>
      </c>
      <c r="CF28">
        <v>268</v>
      </c>
      <c r="CG28">
        <v>275</v>
      </c>
      <c r="CH28">
        <v>300</v>
      </c>
      <c r="CI28">
        <v>330</v>
      </c>
      <c r="CJ28">
        <v>354</v>
      </c>
      <c r="CK28">
        <v>397</v>
      </c>
      <c r="CL28">
        <v>441</v>
      </c>
      <c r="CM28">
        <v>465</v>
      </c>
      <c r="CN28">
        <v>493</v>
      </c>
      <c r="CO28">
        <v>520</v>
      </c>
      <c r="CP28">
        <v>564</v>
      </c>
      <c r="CQ28">
        <v>598</v>
      </c>
      <c r="CR28">
        <v>609</v>
      </c>
    </row>
    <row r="29" spans="1:96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  <c r="CA29">
        <v>654</v>
      </c>
      <c r="CB29">
        <v>674</v>
      </c>
      <c r="CC29">
        <v>764</v>
      </c>
      <c r="CD29">
        <v>804</v>
      </c>
      <c r="CE29">
        <v>858</v>
      </c>
      <c r="CF29">
        <v>901</v>
      </c>
      <c r="CG29">
        <v>946</v>
      </c>
      <c r="CH29">
        <v>1009</v>
      </c>
      <c r="CI29">
        <v>1037</v>
      </c>
      <c r="CJ29">
        <v>1083</v>
      </c>
      <c r="CK29">
        <v>1110</v>
      </c>
      <c r="CL29">
        <v>1167</v>
      </c>
      <c r="CM29">
        <v>1214</v>
      </c>
      <c r="CN29">
        <v>1268</v>
      </c>
      <c r="CO29">
        <v>1285</v>
      </c>
      <c r="CP29">
        <v>1309</v>
      </c>
      <c r="CQ29">
        <v>1342</v>
      </c>
      <c r="CR29">
        <v>1368</v>
      </c>
    </row>
    <row r="30" spans="1:96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  <c r="CA30">
        <v>11130</v>
      </c>
      <c r="CB30">
        <v>12161</v>
      </c>
      <c r="CC30">
        <v>14034</v>
      </c>
      <c r="CD30">
        <v>16170</v>
      </c>
      <c r="CE30">
        <v>18092</v>
      </c>
      <c r="CF30">
        <v>19638</v>
      </c>
      <c r="CG30">
        <v>20727</v>
      </c>
      <c r="CH30">
        <v>22192</v>
      </c>
      <c r="CI30">
        <v>23430</v>
      </c>
      <c r="CJ30">
        <v>25262</v>
      </c>
      <c r="CK30">
        <v>28320</v>
      </c>
      <c r="CL30">
        <v>30425</v>
      </c>
      <c r="CM30">
        <v>33682</v>
      </c>
      <c r="CN30">
        <v>36658</v>
      </c>
      <c r="CO30">
        <v>38654</v>
      </c>
      <c r="CP30">
        <v>40743</v>
      </c>
      <c r="CQ30">
        <v>43079</v>
      </c>
      <c r="CR30">
        <v>45757</v>
      </c>
    </row>
    <row r="31" spans="1:96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  <c r="CA31">
        <v>135</v>
      </c>
      <c r="CB31">
        <v>135</v>
      </c>
      <c r="CC31">
        <v>135</v>
      </c>
      <c r="CD31">
        <v>135</v>
      </c>
      <c r="CE31">
        <v>135</v>
      </c>
      <c r="CF31">
        <v>136</v>
      </c>
      <c r="CG31">
        <v>136</v>
      </c>
      <c r="CH31">
        <v>136</v>
      </c>
      <c r="CI31">
        <v>136</v>
      </c>
      <c r="CJ31">
        <v>136</v>
      </c>
      <c r="CK31">
        <v>136</v>
      </c>
      <c r="CL31">
        <v>136</v>
      </c>
      <c r="CM31">
        <v>136</v>
      </c>
      <c r="CN31">
        <v>137</v>
      </c>
      <c r="CO31">
        <v>138</v>
      </c>
      <c r="CP31">
        <v>138</v>
      </c>
      <c r="CQ31">
        <v>138</v>
      </c>
      <c r="CR31">
        <v>138</v>
      </c>
    </row>
    <row r="32" spans="1:96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  <c r="CA32">
        <v>531</v>
      </c>
      <c r="CB32">
        <v>549</v>
      </c>
      <c r="CC32">
        <v>577</v>
      </c>
      <c r="CD32">
        <v>593</v>
      </c>
      <c r="CE32">
        <v>618</v>
      </c>
      <c r="CF32">
        <v>635</v>
      </c>
      <c r="CG32">
        <v>661</v>
      </c>
      <c r="CH32">
        <v>675</v>
      </c>
      <c r="CI32">
        <v>685</v>
      </c>
      <c r="CJ32">
        <v>713</v>
      </c>
      <c r="CK32">
        <v>747</v>
      </c>
      <c r="CL32">
        <v>800</v>
      </c>
      <c r="CM32">
        <v>846</v>
      </c>
      <c r="CN32">
        <v>878</v>
      </c>
      <c r="CO32">
        <v>894</v>
      </c>
      <c r="CP32">
        <v>929</v>
      </c>
      <c r="CQ32">
        <v>975</v>
      </c>
      <c r="CR32">
        <v>1024</v>
      </c>
    </row>
    <row r="33" spans="1:96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  <c r="CA33">
        <v>345</v>
      </c>
      <c r="CB33">
        <v>364</v>
      </c>
      <c r="CC33">
        <v>384</v>
      </c>
      <c r="CD33">
        <v>414</v>
      </c>
      <c r="CE33">
        <v>443</v>
      </c>
      <c r="CF33">
        <v>443</v>
      </c>
      <c r="CG33">
        <v>484</v>
      </c>
      <c r="CH33">
        <v>497</v>
      </c>
      <c r="CI33">
        <v>497</v>
      </c>
      <c r="CJ33">
        <v>528</v>
      </c>
      <c r="CK33">
        <v>542</v>
      </c>
      <c r="CL33">
        <v>546</v>
      </c>
      <c r="CM33">
        <v>557</v>
      </c>
      <c r="CN33">
        <v>565</v>
      </c>
      <c r="CO33">
        <v>576</v>
      </c>
      <c r="CP33">
        <v>581</v>
      </c>
      <c r="CQ33">
        <v>600</v>
      </c>
      <c r="CR33">
        <v>609</v>
      </c>
    </row>
    <row r="34" spans="1:96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  <c r="CA34">
        <v>7</v>
      </c>
      <c r="CB34">
        <v>7</v>
      </c>
      <c r="CC34">
        <v>7</v>
      </c>
      <c r="CD34">
        <v>7</v>
      </c>
      <c r="CE34">
        <v>7</v>
      </c>
      <c r="CF34">
        <v>7</v>
      </c>
      <c r="CG34">
        <v>8</v>
      </c>
      <c r="CH34">
        <v>8</v>
      </c>
      <c r="CI34">
        <v>10</v>
      </c>
      <c r="CJ34">
        <v>11</v>
      </c>
      <c r="CK34">
        <v>56</v>
      </c>
      <c r="CL34">
        <v>56</v>
      </c>
      <c r="CM34">
        <v>56</v>
      </c>
      <c r="CN34">
        <v>58</v>
      </c>
      <c r="CO34">
        <v>61</v>
      </c>
      <c r="CP34">
        <v>67</v>
      </c>
      <c r="CQ34">
        <v>68</v>
      </c>
      <c r="CR34">
        <v>73</v>
      </c>
    </row>
    <row r="35" spans="1:96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  <c r="CA35">
        <v>114</v>
      </c>
      <c r="CB35">
        <v>114</v>
      </c>
      <c r="CC35">
        <v>115</v>
      </c>
      <c r="CD35">
        <v>117</v>
      </c>
      <c r="CE35">
        <v>119</v>
      </c>
      <c r="CF35">
        <v>119</v>
      </c>
      <c r="CG35">
        <v>120</v>
      </c>
      <c r="CH35">
        <v>122</v>
      </c>
      <c r="CI35">
        <v>122</v>
      </c>
      <c r="CJ35">
        <v>122</v>
      </c>
      <c r="CK35">
        <v>122</v>
      </c>
      <c r="CL35">
        <v>122</v>
      </c>
      <c r="CM35">
        <v>122</v>
      </c>
      <c r="CN35">
        <v>122</v>
      </c>
      <c r="CO35">
        <v>122</v>
      </c>
      <c r="CP35">
        <v>122</v>
      </c>
      <c r="CQ35">
        <v>122</v>
      </c>
      <c r="CR35">
        <v>122</v>
      </c>
    </row>
    <row r="36" spans="1:96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  <c r="CA36">
        <v>650</v>
      </c>
      <c r="CB36">
        <v>658</v>
      </c>
      <c r="CC36">
        <v>658</v>
      </c>
      <c r="CD36">
        <v>730</v>
      </c>
      <c r="CE36">
        <v>730</v>
      </c>
      <c r="CF36">
        <v>820</v>
      </c>
      <c r="CG36">
        <v>820</v>
      </c>
      <c r="CH36">
        <v>820</v>
      </c>
      <c r="CI36">
        <v>820</v>
      </c>
      <c r="CJ36">
        <v>848</v>
      </c>
      <c r="CK36">
        <v>848</v>
      </c>
      <c r="CL36">
        <v>996</v>
      </c>
      <c r="CM36">
        <v>996</v>
      </c>
      <c r="CN36">
        <v>1017</v>
      </c>
      <c r="CO36">
        <v>1017</v>
      </c>
      <c r="CP36">
        <v>1163</v>
      </c>
      <c r="CQ36">
        <v>1163</v>
      </c>
      <c r="CR36">
        <v>1163</v>
      </c>
    </row>
    <row r="37" spans="1:96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  <c r="CA37">
        <v>1181</v>
      </c>
      <c r="CB37">
        <v>1250</v>
      </c>
      <c r="CC37">
        <v>1373</v>
      </c>
      <c r="CD37">
        <v>1373</v>
      </c>
      <c r="CE37">
        <v>1423</v>
      </c>
      <c r="CF37">
        <v>1451</v>
      </c>
      <c r="CG37">
        <v>1567</v>
      </c>
      <c r="CH37">
        <v>1567</v>
      </c>
      <c r="CI37">
        <v>1732</v>
      </c>
      <c r="CJ37">
        <v>1870</v>
      </c>
      <c r="CK37">
        <v>1870</v>
      </c>
      <c r="CL37">
        <v>1996</v>
      </c>
      <c r="CM37">
        <v>2397</v>
      </c>
      <c r="CN37">
        <v>2562</v>
      </c>
      <c r="CO37">
        <v>2803</v>
      </c>
      <c r="CP37">
        <v>2908</v>
      </c>
      <c r="CQ37">
        <v>3095</v>
      </c>
      <c r="CR37">
        <v>3401</v>
      </c>
    </row>
    <row r="38" spans="1:96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  <c r="CA38">
        <v>1203</v>
      </c>
      <c r="CB38">
        <v>1266</v>
      </c>
      <c r="CC38">
        <v>1266</v>
      </c>
      <c r="CD38">
        <v>1291</v>
      </c>
      <c r="CE38">
        <v>1336</v>
      </c>
      <c r="CF38">
        <v>1370</v>
      </c>
      <c r="CG38">
        <v>1445</v>
      </c>
      <c r="CH38">
        <v>1445</v>
      </c>
      <c r="CI38">
        <v>1490</v>
      </c>
      <c r="CJ38">
        <v>1490</v>
      </c>
      <c r="CK38">
        <v>1517</v>
      </c>
      <c r="CL38">
        <v>1561</v>
      </c>
      <c r="CM38">
        <v>1575</v>
      </c>
      <c r="CN38">
        <v>1618</v>
      </c>
      <c r="CO38">
        <v>1647</v>
      </c>
      <c r="CP38">
        <v>1647</v>
      </c>
      <c r="CQ38">
        <v>1724</v>
      </c>
      <c r="CR38">
        <v>1795</v>
      </c>
    </row>
    <row r="39" spans="1:96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  <c r="CD39">
        <v>13</v>
      </c>
      <c r="CE39">
        <v>13</v>
      </c>
      <c r="CF39">
        <v>13</v>
      </c>
      <c r="CG39">
        <v>13</v>
      </c>
      <c r="CH39">
        <v>13</v>
      </c>
      <c r="CI39">
        <v>13</v>
      </c>
      <c r="CJ39">
        <v>13</v>
      </c>
      <c r="CK39">
        <v>13</v>
      </c>
      <c r="CL39">
        <v>13</v>
      </c>
      <c r="CM39">
        <v>13</v>
      </c>
      <c r="CN39">
        <v>13</v>
      </c>
      <c r="CO39">
        <v>13</v>
      </c>
      <c r="CP39">
        <v>13</v>
      </c>
      <c r="CQ39">
        <v>13</v>
      </c>
      <c r="CR39">
        <v>-1</v>
      </c>
    </row>
    <row r="40" spans="1:96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  <c r="CA40">
        <v>203</v>
      </c>
      <c r="CB40">
        <v>203</v>
      </c>
      <c r="CC40">
        <v>217</v>
      </c>
      <c r="CD40">
        <v>217</v>
      </c>
      <c r="CE40">
        <v>221</v>
      </c>
      <c r="CF40">
        <v>230</v>
      </c>
      <c r="CG40">
        <v>243</v>
      </c>
      <c r="CH40">
        <v>242</v>
      </c>
      <c r="CI40">
        <v>246</v>
      </c>
      <c r="CJ40">
        <v>246</v>
      </c>
      <c r="CK40">
        <v>246</v>
      </c>
      <c r="CL40">
        <v>250</v>
      </c>
      <c r="CM40">
        <v>250</v>
      </c>
      <c r="CN40">
        <v>253</v>
      </c>
      <c r="CO40">
        <v>254</v>
      </c>
      <c r="CP40">
        <v>254</v>
      </c>
      <c r="CQ40">
        <v>255</v>
      </c>
      <c r="CR40">
        <v>257</v>
      </c>
    </row>
    <row r="41" spans="1:96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  <c r="CA41">
        <v>98</v>
      </c>
      <c r="CB41">
        <v>103</v>
      </c>
      <c r="CC41">
        <v>105</v>
      </c>
      <c r="CD41">
        <v>105</v>
      </c>
      <c r="CE41">
        <v>108</v>
      </c>
      <c r="CF41">
        <v>112</v>
      </c>
      <c r="CG41">
        <v>112</v>
      </c>
      <c r="CH41">
        <v>114</v>
      </c>
      <c r="CI41">
        <v>116</v>
      </c>
      <c r="CJ41">
        <v>116</v>
      </c>
      <c r="CK41">
        <v>117</v>
      </c>
      <c r="CL41">
        <v>117</v>
      </c>
      <c r="CM41">
        <v>117</v>
      </c>
      <c r="CN41">
        <v>117</v>
      </c>
      <c r="CO41">
        <v>118</v>
      </c>
      <c r="CP41">
        <v>118</v>
      </c>
      <c r="CQ41">
        <v>118</v>
      </c>
      <c r="CR41">
        <v>118</v>
      </c>
    </row>
    <row r="42" spans="1:96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  <c r="CA42">
        <v>217</v>
      </c>
      <c r="CB42">
        <v>226</v>
      </c>
      <c r="CC42">
        <v>228</v>
      </c>
      <c r="CD42">
        <v>228</v>
      </c>
      <c r="CE42">
        <v>232</v>
      </c>
      <c r="CF42">
        <v>239</v>
      </c>
      <c r="CG42">
        <v>241</v>
      </c>
      <c r="CH42">
        <v>242</v>
      </c>
      <c r="CI42">
        <v>244</v>
      </c>
      <c r="CJ42">
        <v>244</v>
      </c>
      <c r="CK42">
        <v>247</v>
      </c>
      <c r="CL42">
        <v>252</v>
      </c>
      <c r="CM42">
        <v>256</v>
      </c>
      <c r="CN42">
        <v>257</v>
      </c>
      <c r="CO42">
        <v>257</v>
      </c>
      <c r="CP42">
        <v>257</v>
      </c>
      <c r="CQ42">
        <v>257</v>
      </c>
      <c r="CR42">
        <v>256</v>
      </c>
    </row>
    <row r="43" spans="1:96" x14ac:dyDescent="0.3">
      <c r="A43" t="s">
        <v>465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  <c r="CA43">
        <v>262</v>
      </c>
      <c r="CB43">
        <v>293</v>
      </c>
      <c r="CC43">
        <v>310</v>
      </c>
      <c r="CD43">
        <v>310</v>
      </c>
      <c r="CE43">
        <v>342</v>
      </c>
      <c r="CF43">
        <v>407</v>
      </c>
      <c r="CG43">
        <v>428</v>
      </c>
      <c r="CH43">
        <v>445</v>
      </c>
      <c r="CI43">
        <v>474</v>
      </c>
      <c r="CJ43">
        <v>517</v>
      </c>
      <c r="CK43">
        <v>549</v>
      </c>
      <c r="CL43">
        <v>579</v>
      </c>
      <c r="CM43">
        <v>606</v>
      </c>
      <c r="CN43">
        <v>649</v>
      </c>
      <c r="CO43">
        <v>675</v>
      </c>
      <c r="CP43">
        <v>721</v>
      </c>
      <c r="CQ43">
        <v>737</v>
      </c>
      <c r="CR43">
        <v>772</v>
      </c>
    </row>
    <row r="44" spans="1:96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  <c r="CA44">
        <v>4354</v>
      </c>
      <c r="CB44">
        <v>4347</v>
      </c>
      <c r="CC44">
        <v>4726</v>
      </c>
      <c r="CD44">
        <v>5276</v>
      </c>
      <c r="CE44">
        <v>5759</v>
      </c>
      <c r="CF44">
        <v>6237</v>
      </c>
      <c r="CG44">
        <v>6648</v>
      </c>
      <c r="CH44">
        <v>7049</v>
      </c>
      <c r="CI44">
        <v>7470</v>
      </c>
      <c r="CJ44">
        <v>7953</v>
      </c>
      <c r="CK44">
        <v>8447</v>
      </c>
      <c r="CL44">
        <v>9840</v>
      </c>
      <c r="CM44">
        <v>10456</v>
      </c>
      <c r="CN44">
        <v>11013</v>
      </c>
      <c r="CO44">
        <v>11561</v>
      </c>
      <c r="CP44">
        <v>12063</v>
      </c>
      <c r="CQ44">
        <v>12715</v>
      </c>
      <c r="CR44">
        <v>13718</v>
      </c>
    </row>
    <row r="45" spans="1:96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25</v>
      </c>
      <c r="CE45">
        <v>25</v>
      </c>
      <c r="CF45">
        <v>25</v>
      </c>
      <c r="CG45">
        <v>25</v>
      </c>
      <c r="CH45">
        <v>25</v>
      </c>
      <c r="CI45">
        <v>25</v>
      </c>
      <c r="CJ45">
        <v>25</v>
      </c>
      <c r="CK45">
        <v>26</v>
      </c>
      <c r="CL45">
        <v>26</v>
      </c>
      <c r="CM45">
        <v>26</v>
      </c>
      <c r="CN45">
        <v>26</v>
      </c>
      <c r="CO45">
        <v>26</v>
      </c>
      <c r="CP45">
        <v>26</v>
      </c>
      <c r="CQ45">
        <v>26</v>
      </c>
      <c r="CR45">
        <v>26</v>
      </c>
    </row>
    <row r="46" spans="1:96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  <c r="CA46">
        <v>7944</v>
      </c>
      <c r="CB46">
        <v>8580</v>
      </c>
      <c r="CC46">
        <v>9340</v>
      </c>
      <c r="CD46">
        <v>10031</v>
      </c>
      <c r="CE46">
        <v>10912</v>
      </c>
      <c r="CF46">
        <v>11677</v>
      </c>
      <c r="CG46">
        <v>12292</v>
      </c>
      <c r="CH46">
        <v>12846</v>
      </c>
      <c r="CI46">
        <v>13557</v>
      </c>
      <c r="CJ46">
        <v>14248</v>
      </c>
      <c r="CK46">
        <v>14860</v>
      </c>
      <c r="CL46">
        <v>15857</v>
      </c>
      <c r="CM46">
        <v>16798</v>
      </c>
      <c r="CN46">
        <v>17521</v>
      </c>
      <c r="CO46">
        <v>17950</v>
      </c>
      <c r="CP46">
        <v>19319</v>
      </c>
      <c r="CQ46">
        <v>20126</v>
      </c>
      <c r="CR46">
        <v>20965</v>
      </c>
    </row>
    <row r="47" spans="1:96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  <c r="CA47">
        <v>249</v>
      </c>
      <c r="CB47">
        <v>249</v>
      </c>
      <c r="CC47">
        <v>260</v>
      </c>
      <c r="CD47">
        <v>260</v>
      </c>
      <c r="CE47">
        <v>271</v>
      </c>
      <c r="CF47">
        <v>285</v>
      </c>
      <c r="CG47">
        <v>289</v>
      </c>
      <c r="CH47">
        <v>298</v>
      </c>
      <c r="CI47">
        <v>300</v>
      </c>
      <c r="CJ47">
        <v>300</v>
      </c>
      <c r="CK47">
        <v>304</v>
      </c>
      <c r="CL47">
        <v>305</v>
      </c>
      <c r="CM47">
        <v>307</v>
      </c>
      <c r="CN47">
        <v>313</v>
      </c>
      <c r="CO47">
        <v>315</v>
      </c>
      <c r="CP47">
        <v>316</v>
      </c>
      <c r="CQ47">
        <v>320</v>
      </c>
      <c r="CR47">
        <v>326</v>
      </c>
    </row>
    <row r="48" spans="1:96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8</v>
      </c>
      <c r="CH48">
        <v>8</v>
      </c>
      <c r="CI48">
        <v>11</v>
      </c>
      <c r="CJ48">
        <v>11</v>
      </c>
      <c r="CK48">
        <v>12</v>
      </c>
      <c r="CL48">
        <v>12</v>
      </c>
      <c r="CM48">
        <v>12</v>
      </c>
      <c r="CN48">
        <v>12</v>
      </c>
      <c r="CO48">
        <v>12</v>
      </c>
      <c r="CP48">
        <v>12</v>
      </c>
      <c r="CQ48">
        <v>14</v>
      </c>
      <c r="CR48">
        <v>14</v>
      </c>
    </row>
    <row r="49" spans="1:96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  <c r="CA49">
        <v>9</v>
      </c>
      <c r="CB49">
        <v>9</v>
      </c>
      <c r="CC49">
        <v>10</v>
      </c>
      <c r="CD49">
        <v>10</v>
      </c>
      <c r="CE49">
        <v>11</v>
      </c>
      <c r="CF49">
        <v>11</v>
      </c>
      <c r="CG49">
        <v>11</v>
      </c>
      <c r="CH49">
        <v>18</v>
      </c>
      <c r="CI49">
        <v>23</v>
      </c>
      <c r="CJ49">
        <v>23</v>
      </c>
      <c r="CK49">
        <v>23</v>
      </c>
      <c r="CL49">
        <v>27</v>
      </c>
      <c r="CM49">
        <v>27</v>
      </c>
      <c r="CN49">
        <v>33</v>
      </c>
      <c r="CO49">
        <v>33</v>
      </c>
      <c r="CP49">
        <v>33</v>
      </c>
      <c r="CQ49">
        <v>33</v>
      </c>
      <c r="CR49">
        <v>33</v>
      </c>
    </row>
    <row r="50" spans="1:96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  <c r="CA50">
        <v>4471</v>
      </c>
      <c r="CB50">
        <v>4815</v>
      </c>
      <c r="CC50">
        <v>5116</v>
      </c>
      <c r="CD50">
        <v>5546</v>
      </c>
      <c r="CE50">
        <v>5972</v>
      </c>
      <c r="CF50">
        <v>6501</v>
      </c>
      <c r="CG50">
        <v>6927</v>
      </c>
      <c r="CH50">
        <v>7213</v>
      </c>
      <c r="CI50">
        <v>7525</v>
      </c>
      <c r="CJ50">
        <v>7917</v>
      </c>
      <c r="CK50">
        <v>8273</v>
      </c>
      <c r="CL50">
        <v>8807</v>
      </c>
      <c r="CM50">
        <v>9252</v>
      </c>
      <c r="CN50">
        <v>9730</v>
      </c>
      <c r="CO50">
        <v>10088</v>
      </c>
      <c r="CP50">
        <v>10507</v>
      </c>
      <c r="CQ50">
        <v>10832</v>
      </c>
      <c r="CR50">
        <v>11296</v>
      </c>
    </row>
    <row r="51" spans="1:96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990</v>
      </c>
      <c r="CD51">
        <v>990</v>
      </c>
      <c r="CE51">
        <v>991</v>
      </c>
      <c r="CF51">
        <v>991</v>
      </c>
      <c r="CG51">
        <v>991</v>
      </c>
      <c r="CH51">
        <v>991</v>
      </c>
      <c r="CI51">
        <v>991</v>
      </c>
      <c r="CJ51">
        <v>991</v>
      </c>
      <c r="CK51">
        <v>991</v>
      </c>
      <c r="CL51">
        <v>991</v>
      </c>
      <c r="CM51">
        <v>991</v>
      </c>
      <c r="CN51">
        <v>991</v>
      </c>
      <c r="CO51">
        <v>991</v>
      </c>
      <c r="CP51">
        <v>991</v>
      </c>
      <c r="CQ51">
        <v>991</v>
      </c>
      <c r="CR51">
        <v>991</v>
      </c>
    </row>
    <row r="52" spans="1:96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  <c r="CA52">
        <v>586</v>
      </c>
      <c r="CB52">
        <v>587</v>
      </c>
      <c r="CC52">
        <v>587</v>
      </c>
      <c r="CD52">
        <v>588</v>
      </c>
      <c r="CE52">
        <v>588</v>
      </c>
      <c r="CF52">
        <v>588</v>
      </c>
      <c r="CG52">
        <v>589</v>
      </c>
      <c r="CH52">
        <v>589</v>
      </c>
      <c r="CI52">
        <v>589</v>
      </c>
      <c r="CJ52">
        <v>589</v>
      </c>
      <c r="CK52">
        <v>590</v>
      </c>
      <c r="CL52">
        <v>593</v>
      </c>
      <c r="CM52">
        <v>593</v>
      </c>
      <c r="CN52">
        <v>593</v>
      </c>
      <c r="CO52">
        <v>593</v>
      </c>
      <c r="CP52">
        <v>593</v>
      </c>
      <c r="CQ52">
        <v>593</v>
      </c>
      <c r="CR52">
        <v>593</v>
      </c>
    </row>
    <row r="53" spans="1:96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  <c r="CD53">
        <v>579</v>
      </c>
      <c r="CE53">
        <v>579</v>
      </c>
      <c r="CF53">
        <v>579</v>
      </c>
      <c r="CG53">
        <v>579</v>
      </c>
      <c r="CH53">
        <v>579</v>
      </c>
      <c r="CI53">
        <v>579</v>
      </c>
      <c r="CJ53">
        <v>579</v>
      </c>
      <c r="CK53">
        <v>579</v>
      </c>
      <c r="CL53">
        <v>579</v>
      </c>
      <c r="CM53">
        <v>579</v>
      </c>
      <c r="CN53">
        <v>579</v>
      </c>
      <c r="CO53">
        <v>579</v>
      </c>
      <c r="CP53">
        <v>579</v>
      </c>
      <c r="CQ53">
        <v>579</v>
      </c>
      <c r="CR53">
        <v>579</v>
      </c>
    </row>
    <row r="54" spans="1:96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  <c r="CA54">
        <v>350</v>
      </c>
      <c r="CB54">
        <v>350</v>
      </c>
      <c r="CC54">
        <v>351</v>
      </c>
      <c r="CD54">
        <v>351</v>
      </c>
      <c r="CE54">
        <v>351</v>
      </c>
      <c r="CF54">
        <v>351</v>
      </c>
      <c r="CG54">
        <v>351</v>
      </c>
      <c r="CH54">
        <v>352</v>
      </c>
      <c r="CI54">
        <v>352</v>
      </c>
      <c r="CJ54">
        <v>353</v>
      </c>
      <c r="CK54">
        <v>353</v>
      </c>
      <c r="CL54">
        <v>353</v>
      </c>
      <c r="CM54">
        <v>354</v>
      </c>
      <c r="CN54">
        <v>355</v>
      </c>
      <c r="CO54">
        <v>355</v>
      </c>
      <c r="CP54">
        <v>355</v>
      </c>
      <c r="CQ54">
        <v>355</v>
      </c>
      <c r="CR54">
        <v>355</v>
      </c>
    </row>
    <row r="55" spans="1:96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  <c r="CA55">
        <v>138</v>
      </c>
      <c r="CB55">
        <v>139</v>
      </c>
      <c r="CC55">
        <v>139</v>
      </c>
      <c r="CD55">
        <v>139</v>
      </c>
      <c r="CE55">
        <v>139</v>
      </c>
      <c r="CF55">
        <v>139</v>
      </c>
      <c r="CG55">
        <v>139</v>
      </c>
      <c r="CH55">
        <v>139</v>
      </c>
      <c r="CI55">
        <v>139</v>
      </c>
      <c r="CJ55">
        <v>139</v>
      </c>
      <c r="CK55">
        <v>139</v>
      </c>
      <c r="CL55">
        <v>139</v>
      </c>
      <c r="CM55">
        <v>139</v>
      </c>
      <c r="CN55">
        <v>139</v>
      </c>
      <c r="CO55">
        <v>139</v>
      </c>
      <c r="CP55">
        <v>139</v>
      </c>
      <c r="CQ55">
        <v>139</v>
      </c>
      <c r="CR55">
        <v>139</v>
      </c>
    </row>
    <row r="56" spans="1:96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  <c r="CA56">
        <v>1524</v>
      </c>
      <c r="CB56">
        <v>1532</v>
      </c>
      <c r="CC56">
        <v>1533</v>
      </c>
      <c r="CD56">
        <v>1536</v>
      </c>
      <c r="CE56">
        <v>1539</v>
      </c>
      <c r="CF56">
        <v>1544</v>
      </c>
      <c r="CG56">
        <v>1548</v>
      </c>
      <c r="CH56">
        <v>1552</v>
      </c>
      <c r="CI56">
        <v>1555</v>
      </c>
      <c r="CJ56">
        <v>1564</v>
      </c>
      <c r="CK56">
        <v>1566</v>
      </c>
      <c r="CL56">
        <v>1571</v>
      </c>
      <c r="CM56">
        <v>1577</v>
      </c>
      <c r="CN56">
        <v>1579</v>
      </c>
      <c r="CO56">
        <v>1580</v>
      </c>
      <c r="CP56">
        <v>1581</v>
      </c>
      <c r="CQ56">
        <v>1582</v>
      </c>
      <c r="CR56">
        <v>1582</v>
      </c>
    </row>
    <row r="57" spans="1:96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  <c r="CD57">
        <v>254</v>
      </c>
      <c r="CE57">
        <v>254</v>
      </c>
      <c r="CF57">
        <v>254</v>
      </c>
      <c r="CG57">
        <v>254</v>
      </c>
      <c r="CH57">
        <v>254</v>
      </c>
      <c r="CI57">
        <v>254</v>
      </c>
      <c r="CJ57">
        <v>254</v>
      </c>
      <c r="CK57">
        <v>254</v>
      </c>
      <c r="CL57">
        <v>254</v>
      </c>
      <c r="CM57">
        <v>254</v>
      </c>
      <c r="CN57">
        <v>254</v>
      </c>
      <c r="CO57">
        <v>254</v>
      </c>
      <c r="CP57">
        <v>254</v>
      </c>
      <c r="CQ57">
        <v>254</v>
      </c>
      <c r="CR57">
        <v>254</v>
      </c>
    </row>
    <row r="58" spans="1:96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  <c r="CD58">
        <v>146</v>
      </c>
      <c r="CE58">
        <v>146</v>
      </c>
      <c r="CF58">
        <v>146</v>
      </c>
      <c r="CG58">
        <v>146</v>
      </c>
      <c r="CH58">
        <v>146</v>
      </c>
      <c r="CI58">
        <v>146</v>
      </c>
      <c r="CJ58">
        <v>146</v>
      </c>
      <c r="CK58">
        <v>146</v>
      </c>
      <c r="CL58">
        <v>146</v>
      </c>
      <c r="CM58">
        <v>146</v>
      </c>
      <c r="CN58">
        <v>146</v>
      </c>
      <c r="CO58">
        <v>147</v>
      </c>
      <c r="CP58">
        <v>147</v>
      </c>
      <c r="CQ58">
        <v>147</v>
      </c>
      <c r="CR58">
        <v>147</v>
      </c>
    </row>
    <row r="59" spans="1:96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  <c r="CD59">
        <v>168</v>
      </c>
      <c r="CE59">
        <v>168</v>
      </c>
      <c r="CF59">
        <v>168</v>
      </c>
      <c r="CG59">
        <v>168</v>
      </c>
      <c r="CH59">
        <v>168</v>
      </c>
      <c r="CI59">
        <v>168</v>
      </c>
      <c r="CJ59">
        <v>168</v>
      </c>
      <c r="CK59">
        <v>168</v>
      </c>
      <c r="CL59">
        <v>168</v>
      </c>
      <c r="CM59">
        <v>168</v>
      </c>
      <c r="CN59">
        <v>168</v>
      </c>
      <c r="CO59">
        <v>168</v>
      </c>
      <c r="CP59">
        <v>168</v>
      </c>
      <c r="CQ59">
        <v>168</v>
      </c>
      <c r="CR59">
        <v>168</v>
      </c>
    </row>
    <row r="60" spans="1:96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  <c r="CA60">
        <v>327</v>
      </c>
      <c r="CB60">
        <v>327</v>
      </c>
      <c r="CC60">
        <v>327</v>
      </c>
      <c r="CD60">
        <v>327</v>
      </c>
      <c r="CE60">
        <v>327</v>
      </c>
      <c r="CF60">
        <v>327</v>
      </c>
      <c r="CG60">
        <v>327</v>
      </c>
      <c r="CH60">
        <v>327</v>
      </c>
      <c r="CI60">
        <v>327</v>
      </c>
      <c r="CJ60">
        <v>327</v>
      </c>
      <c r="CK60">
        <v>327</v>
      </c>
      <c r="CL60">
        <v>328</v>
      </c>
      <c r="CM60">
        <v>328</v>
      </c>
      <c r="CN60">
        <v>328</v>
      </c>
      <c r="CO60">
        <v>328</v>
      </c>
      <c r="CP60">
        <v>328</v>
      </c>
      <c r="CQ60">
        <v>328</v>
      </c>
      <c r="CR60">
        <v>328</v>
      </c>
    </row>
    <row r="61" spans="1:96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  <c r="CA61">
        <v>504</v>
      </c>
      <c r="CB61">
        <v>524</v>
      </c>
      <c r="CC61">
        <v>544</v>
      </c>
      <c r="CD61">
        <v>569</v>
      </c>
      <c r="CE61">
        <v>609</v>
      </c>
      <c r="CF61">
        <v>638</v>
      </c>
      <c r="CG61">
        <v>661</v>
      </c>
      <c r="CH61">
        <v>684</v>
      </c>
      <c r="CI61">
        <v>740</v>
      </c>
      <c r="CJ61">
        <v>819</v>
      </c>
      <c r="CK61">
        <v>841</v>
      </c>
      <c r="CL61">
        <v>861</v>
      </c>
      <c r="CM61">
        <v>872</v>
      </c>
      <c r="CN61">
        <v>892</v>
      </c>
      <c r="CO61">
        <v>898</v>
      </c>
      <c r="CP61">
        <v>905</v>
      </c>
      <c r="CQ61">
        <v>913</v>
      </c>
      <c r="CR61">
        <v>921</v>
      </c>
    </row>
    <row r="62" spans="1:96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  <c r="CD62">
        <v>1276</v>
      </c>
      <c r="CE62">
        <v>1276</v>
      </c>
      <c r="CF62">
        <v>1276</v>
      </c>
      <c r="CG62">
        <v>1276</v>
      </c>
      <c r="CH62">
        <v>1276</v>
      </c>
      <c r="CI62">
        <v>1276</v>
      </c>
      <c r="CJ62">
        <v>1276</v>
      </c>
      <c r="CK62">
        <v>1276</v>
      </c>
      <c r="CL62">
        <v>1276</v>
      </c>
      <c r="CM62">
        <v>1276</v>
      </c>
      <c r="CN62">
        <v>1276</v>
      </c>
      <c r="CO62">
        <v>1276</v>
      </c>
      <c r="CP62">
        <v>1276</v>
      </c>
      <c r="CQ62">
        <v>1276</v>
      </c>
      <c r="CR62">
        <v>1276</v>
      </c>
    </row>
    <row r="63" spans="1:96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  <c r="CA63">
        <v>890</v>
      </c>
      <c r="CB63">
        <v>914</v>
      </c>
      <c r="CC63">
        <v>935</v>
      </c>
      <c r="CD63">
        <v>960</v>
      </c>
      <c r="CE63">
        <v>973</v>
      </c>
      <c r="CF63">
        <v>989</v>
      </c>
      <c r="CG63">
        <v>1000</v>
      </c>
      <c r="CH63">
        <v>1004</v>
      </c>
      <c r="CI63">
        <v>1009</v>
      </c>
      <c r="CJ63">
        <v>1012</v>
      </c>
      <c r="CK63">
        <v>1017</v>
      </c>
      <c r="CL63">
        <v>1017</v>
      </c>
      <c r="CM63">
        <v>1021</v>
      </c>
      <c r="CN63">
        <v>1024</v>
      </c>
      <c r="CO63">
        <v>1025</v>
      </c>
      <c r="CP63">
        <v>1025</v>
      </c>
      <c r="CQ63">
        <v>1029</v>
      </c>
      <c r="CR63">
        <v>1033</v>
      </c>
    </row>
    <row r="64" spans="1:96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  <c r="CA64">
        <v>67803</v>
      </c>
      <c r="CB64">
        <v>67803</v>
      </c>
      <c r="CC64">
        <v>67803</v>
      </c>
      <c r="CD64">
        <v>67803</v>
      </c>
      <c r="CE64">
        <v>67803</v>
      </c>
      <c r="CF64">
        <v>67803</v>
      </c>
      <c r="CG64">
        <v>67803</v>
      </c>
      <c r="CH64">
        <v>67803</v>
      </c>
      <c r="CI64">
        <v>67803</v>
      </c>
      <c r="CJ64">
        <v>67803</v>
      </c>
      <c r="CK64">
        <v>67803</v>
      </c>
      <c r="CL64">
        <v>67803</v>
      </c>
      <c r="CM64">
        <v>68128</v>
      </c>
      <c r="CN64">
        <v>68128</v>
      </c>
      <c r="CO64">
        <v>68128</v>
      </c>
      <c r="CP64">
        <v>68128</v>
      </c>
      <c r="CQ64">
        <v>68128</v>
      </c>
      <c r="CR64">
        <v>68128</v>
      </c>
    </row>
    <row r="65" spans="1:96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  <c r="CD65">
        <v>1019</v>
      </c>
      <c r="CE65">
        <v>1019</v>
      </c>
      <c r="CF65">
        <v>1019</v>
      </c>
      <c r="CG65">
        <v>1019</v>
      </c>
      <c r="CH65">
        <v>1019</v>
      </c>
      <c r="CI65">
        <v>1019</v>
      </c>
      <c r="CJ65">
        <v>1019</v>
      </c>
      <c r="CK65">
        <v>1019</v>
      </c>
      <c r="CL65">
        <v>1019</v>
      </c>
      <c r="CM65">
        <v>1019</v>
      </c>
      <c r="CN65">
        <v>1019</v>
      </c>
      <c r="CO65">
        <v>1019</v>
      </c>
      <c r="CP65">
        <v>1019</v>
      </c>
      <c r="CQ65">
        <v>1019</v>
      </c>
      <c r="CR65">
        <v>1019</v>
      </c>
    </row>
    <row r="66" spans="1:96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  <c r="CA66">
        <v>117</v>
      </c>
      <c r="CB66">
        <v>118</v>
      </c>
      <c r="CC66">
        <v>121</v>
      </c>
      <c r="CD66">
        <v>124</v>
      </c>
      <c r="CE66">
        <v>126</v>
      </c>
      <c r="CF66">
        <v>128</v>
      </c>
      <c r="CG66">
        <v>155</v>
      </c>
      <c r="CH66">
        <v>189</v>
      </c>
      <c r="CI66">
        <v>190</v>
      </c>
      <c r="CJ66">
        <v>190</v>
      </c>
      <c r="CK66">
        <v>190</v>
      </c>
      <c r="CL66">
        <v>193</v>
      </c>
      <c r="CM66">
        <v>193</v>
      </c>
      <c r="CN66">
        <v>193</v>
      </c>
      <c r="CO66">
        <v>193</v>
      </c>
      <c r="CP66">
        <v>194</v>
      </c>
      <c r="CQ66">
        <v>194</v>
      </c>
      <c r="CR66">
        <v>194</v>
      </c>
    </row>
    <row r="67" spans="1:96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  <c r="CA67">
        <v>651</v>
      </c>
      <c r="CB67">
        <v>651</v>
      </c>
      <c r="CC67">
        <v>651</v>
      </c>
      <c r="CD67">
        <v>651</v>
      </c>
      <c r="CE67">
        <v>651</v>
      </c>
      <c r="CF67">
        <v>651</v>
      </c>
      <c r="CG67">
        <v>652</v>
      </c>
      <c r="CH67">
        <v>653</v>
      </c>
      <c r="CI67">
        <v>653</v>
      </c>
      <c r="CJ67">
        <v>653</v>
      </c>
      <c r="CK67">
        <v>653</v>
      </c>
      <c r="CL67">
        <v>653</v>
      </c>
      <c r="CM67">
        <v>653</v>
      </c>
      <c r="CN67">
        <v>653</v>
      </c>
      <c r="CO67">
        <v>653</v>
      </c>
      <c r="CP67">
        <v>653</v>
      </c>
      <c r="CQ67">
        <v>653</v>
      </c>
      <c r="CR67">
        <v>653</v>
      </c>
    </row>
    <row r="68" spans="1:96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  <c r="CD68">
        <v>937</v>
      </c>
      <c r="CE68">
        <v>937</v>
      </c>
      <c r="CF68">
        <v>937</v>
      </c>
      <c r="CG68">
        <v>937</v>
      </c>
      <c r="CH68">
        <v>937</v>
      </c>
      <c r="CI68">
        <v>937</v>
      </c>
      <c r="CJ68">
        <v>937</v>
      </c>
      <c r="CK68">
        <v>937</v>
      </c>
      <c r="CL68">
        <v>937</v>
      </c>
      <c r="CM68">
        <v>937</v>
      </c>
      <c r="CN68">
        <v>937</v>
      </c>
      <c r="CO68">
        <v>937</v>
      </c>
      <c r="CP68">
        <v>937</v>
      </c>
      <c r="CQ68">
        <v>937</v>
      </c>
      <c r="CR68">
        <v>937</v>
      </c>
    </row>
    <row r="69" spans="1:96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  <c r="CD69">
        <v>98</v>
      </c>
      <c r="CE69">
        <v>98</v>
      </c>
      <c r="CF69">
        <v>98</v>
      </c>
      <c r="CG69">
        <v>98</v>
      </c>
      <c r="CH69">
        <v>99</v>
      </c>
      <c r="CI69">
        <v>100</v>
      </c>
      <c r="CJ69">
        <v>100</v>
      </c>
      <c r="CK69">
        <v>102</v>
      </c>
      <c r="CL69">
        <v>102</v>
      </c>
      <c r="CM69">
        <v>102</v>
      </c>
      <c r="CN69">
        <v>102</v>
      </c>
      <c r="CO69">
        <v>104</v>
      </c>
      <c r="CP69">
        <v>104</v>
      </c>
      <c r="CQ69">
        <v>106</v>
      </c>
      <c r="CR69">
        <v>106</v>
      </c>
    </row>
    <row r="70" spans="1:96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  <c r="CA70">
        <v>142</v>
      </c>
      <c r="CB70">
        <v>142</v>
      </c>
      <c r="CC70">
        <v>144</v>
      </c>
      <c r="CD70">
        <v>144</v>
      </c>
      <c r="CE70">
        <v>144</v>
      </c>
      <c r="CF70">
        <v>144</v>
      </c>
      <c r="CG70">
        <v>145</v>
      </c>
      <c r="CH70">
        <v>145</v>
      </c>
      <c r="CI70">
        <v>145</v>
      </c>
      <c r="CJ70">
        <v>145</v>
      </c>
      <c r="CK70">
        <v>145</v>
      </c>
      <c r="CL70">
        <v>145</v>
      </c>
      <c r="CM70">
        <v>146</v>
      </c>
      <c r="CN70">
        <v>146</v>
      </c>
      <c r="CO70">
        <v>146</v>
      </c>
      <c r="CP70">
        <v>146</v>
      </c>
      <c r="CQ70">
        <v>146</v>
      </c>
      <c r="CR70">
        <v>146</v>
      </c>
    </row>
    <row r="71" spans="1:96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  <c r="CA71">
        <v>44</v>
      </c>
      <c r="CB71">
        <v>44</v>
      </c>
      <c r="CC71">
        <v>44</v>
      </c>
      <c r="CD71">
        <v>45</v>
      </c>
      <c r="CE71">
        <v>45</v>
      </c>
      <c r="CF71">
        <v>45</v>
      </c>
      <c r="CG71">
        <v>45</v>
      </c>
      <c r="CH71">
        <v>45</v>
      </c>
      <c r="CI71">
        <v>45</v>
      </c>
      <c r="CJ71">
        <v>45</v>
      </c>
      <c r="CK71">
        <v>45</v>
      </c>
      <c r="CL71">
        <v>45</v>
      </c>
      <c r="CM71">
        <v>45</v>
      </c>
      <c r="CN71">
        <v>45</v>
      </c>
      <c r="CO71">
        <v>45</v>
      </c>
      <c r="CP71">
        <v>45</v>
      </c>
      <c r="CQ71">
        <v>45</v>
      </c>
      <c r="CR71">
        <v>45</v>
      </c>
    </row>
    <row r="72" spans="1:96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  <c r="CD72">
        <v>75</v>
      </c>
      <c r="CE72">
        <v>75</v>
      </c>
      <c r="CF72">
        <v>75</v>
      </c>
      <c r="CG72">
        <v>75</v>
      </c>
      <c r="CH72">
        <v>75</v>
      </c>
      <c r="CI72">
        <v>75</v>
      </c>
      <c r="CJ72">
        <v>75</v>
      </c>
      <c r="CK72">
        <v>75</v>
      </c>
      <c r="CL72">
        <v>75</v>
      </c>
      <c r="CM72">
        <v>75</v>
      </c>
      <c r="CN72">
        <v>75</v>
      </c>
      <c r="CO72">
        <v>75</v>
      </c>
      <c r="CP72">
        <v>75</v>
      </c>
      <c r="CQ72">
        <v>75</v>
      </c>
      <c r="CR72">
        <v>75</v>
      </c>
    </row>
    <row r="73" spans="1:96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  <c r="CD73">
        <v>18</v>
      </c>
      <c r="CE73">
        <v>18</v>
      </c>
      <c r="CF73">
        <v>18</v>
      </c>
      <c r="CG73">
        <v>18</v>
      </c>
      <c r="CH73">
        <v>18</v>
      </c>
      <c r="CI73">
        <v>18</v>
      </c>
      <c r="CJ73">
        <v>18</v>
      </c>
      <c r="CK73">
        <v>18</v>
      </c>
      <c r="CL73">
        <v>18</v>
      </c>
      <c r="CM73">
        <v>18</v>
      </c>
      <c r="CN73">
        <v>18</v>
      </c>
      <c r="CO73">
        <v>18</v>
      </c>
      <c r="CP73">
        <v>18</v>
      </c>
      <c r="CQ73">
        <v>18</v>
      </c>
      <c r="CR73">
        <v>18</v>
      </c>
    </row>
    <row r="74" spans="1:96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  <c r="CA74">
        <v>256</v>
      </c>
      <c r="CB74">
        <v>256</v>
      </c>
      <c r="CC74">
        <v>256</v>
      </c>
      <c r="CD74">
        <v>256</v>
      </c>
      <c r="CE74">
        <v>256</v>
      </c>
      <c r="CF74">
        <v>256</v>
      </c>
      <c r="CG74">
        <v>256</v>
      </c>
      <c r="CH74">
        <v>256</v>
      </c>
      <c r="CI74">
        <v>256</v>
      </c>
      <c r="CJ74">
        <v>256</v>
      </c>
      <c r="CK74">
        <v>256</v>
      </c>
      <c r="CL74">
        <v>256</v>
      </c>
      <c r="CM74">
        <v>256</v>
      </c>
      <c r="CN74">
        <v>256</v>
      </c>
      <c r="CO74">
        <v>256</v>
      </c>
      <c r="CP74">
        <v>256</v>
      </c>
      <c r="CQ74">
        <v>277</v>
      </c>
      <c r="CR74">
        <v>279</v>
      </c>
    </row>
    <row r="75" spans="1:96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  <c r="CA75">
        <v>779</v>
      </c>
      <c r="CB75">
        <v>780</v>
      </c>
      <c r="CC75">
        <v>781</v>
      </c>
      <c r="CD75">
        <v>783</v>
      </c>
      <c r="CE75">
        <v>783</v>
      </c>
      <c r="CF75">
        <v>783</v>
      </c>
      <c r="CG75">
        <v>784</v>
      </c>
      <c r="CH75">
        <v>784</v>
      </c>
      <c r="CI75">
        <v>784</v>
      </c>
      <c r="CJ75">
        <v>784</v>
      </c>
      <c r="CK75">
        <v>784</v>
      </c>
      <c r="CL75">
        <v>784</v>
      </c>
      <c r="CM75">
        <v>787</v>
      </c>
      <c r="CN75">
        <v>787</v>
      </c>
      <c r="CO75">
        <v>787</v>
      </c>
      <c r="CP75">
        <v>787</v>
      </c>
      <c r="CQ75">
        <v>787</v>
      </c>
      <c r="CR75">
        <v>787</v>
      </c>
    </row>
    <row r="76" spans="1:96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  <c r="CA76">
        <v>531</v>
      </c>
      <c r="CB76">
        <v>536</v>
      </c>
      <c r="CC76">
        <v>538</v>
      </c>
      <c r="CD76">
        <v>543</v>
      </c>
      <c r="CE76">
        <v>552</v>
      </c>
      <c r="CF76">
        <v>555</v>
      </c>
      <c r="CG76">
        <v>555</v>
      </c>
      <c r="CH76">
        <v>607</v>
      </c>
      <c r="CI76">
        <v>618</v>
      </c>
      <c r="CJ76">
        <v>618</v>
      </c>
      <c r="CK76">
        <v>622</v>
      </c>
      <c r="CL76">
        <v>628</v>
      </c>
      <c r="CM76">
        <v>628</v>
      </c>
      <c r="CN76">
        <v>628</v>
      </c>
      <c r="CO76">
        <v>635</v>
      </c>
      <c r="CP76">
        <v>638</v>
      </c>
      <c r="CQ76">
        <v>638</v>
      </c>
      <c r="CR76">
        <v>639</v>
      </c>
    </row>
    <row r="77" spans="1:96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  <c r="CA77">
        <v>138</v>
      </c>
      <c r="CB77">
        <v>138</v>
      </c>
      <c r="CC77">
        <v>138</v>
      </c>
      <c r="CD77">
        <v>163</v>
      </c>
      <c r="CE77">
        <v>166</v>
      </c>
      <c r="CF77">
        <v>168</v>
      </c>
      <c r="CG77">
        <v>172</v>
      </c>
      <c r="CH77">
        <v>172</v>
      </c>
      <c r="CI77">
        <v>173</v>
      </c>
      <c r="CJ77">
        <v>173</v>
      </c>
      <c r="CK77">
        <v>186</v>
      </c>
      <c r="CL77">
        <v>194</v>
      </c>
      <c r="CM77">
        <v>197</v>
      </c>
      <c r="CN77">
        <v>197</v>
      </c>
      <c r="CO77">
        <v>197</v>
      </c>
      <c r="CP77">
        <v>197</v>
      </c>
      <c r="CQ77">
        <v>197</v>
      </c>
      <c r="CR77">
        <v>197</v>
      </c>
    </row>
    <row r="78" spans="1:96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  <c r="CA78">
        <v>558</v>
      </c>
      <c r="CB78">
        <v>559</v>
      </c>
      <c r="CC78">
        <v>560</v>
      </c>
      <c r="CD78">
        <v>560</v>
      </c>
      <c r="CE78">
        <v>560</v>
      </c>
      <c r="CF78">
        <v>560</v>
      </c>
      <c r="CG78">
        <v>560</v>
      </c>
      <c r="CH78">
        <v>560</v>
      </c>
      <c r="CI78">
        <v>560</v>
      </c>
      <c r="CJ78">
        <v>560</v>
      </c>
      <c r="CK78">
        <v>560</v>
      </c>
      <c r="CL78">
        <v>560</v>
      </c>
      <c r="CM78">
        <v>560</v>
      </c>
      <c r="CN78">
        <v>561</v>
      </c>
      <c r="CO78">
        <v>561</v>
      </c>
      <c r="CP78">
        <v>561</v>
      </c>
      <c r="CQ78">
        <v>561</v>
      </c>
      <c r="CR78">
        <v>561</v>
      </c>
    </row>
    <row r="79" spans="1:96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  <c r="CA79">
        <v>180</v>
      </c>
      <c r="CB79">
        <v>180</v>
      </c>
      <c r="CC79">
        <v>180</v>
      </c>
      <c r="CD79">
        <v>180</v>
      </c>
      <c r="CE79">
        <v>182</v>
      </c>
      <c r="CF79">
        <v>183</v>
      </c>
      <c r="CG79">
        <v>183</v>
      </c>
      <c r="CH79">
        <v>183</v>
      </c>
      <c r="CI79">
        <v>184</v>
      </c>
      <c r="CJ79">
        <v>185</v>
      </c>
      <c r="CK79">
        <v>185</v>
      </c>
      <c r="CL79">
        <v>186</v>
      </c>
      <c r="CM79">
        <v>189</v>
      </c>
      <c r="CN79">
        <v>189</v>
      </c>
      <c r="CO79">
        <v>189</v>
      </c>
      <c r="CP79">
        <v>189</v>
      </c>
      <c r="CQ79">
        <v>189</v>
      </c>
      <c r="CR79">
        <v>189</v>
      </c>
    </row>
    <row r="80" spans="1:96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  <c r="CL80">
        <v>1</v>
      </c>
      <c r="CM80">
        <v>1</v>
      </c>
      <c r="CN80">
        <v>1</v>
      </c>
      <c r="CO80">
        <v>1</v>
      </c>
      <c r="CP80">
        <v>1</v>
      </c>
      <c r="CQ80">
        <v>1</v>
      </c>
      <c r="CR80">
        <v>1</v>
      </c>
    </row>
    <row r="81" spans="1:96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  <c r="CD81">
        <v>76</v>
      </c>
      <c r="CE81">
        <v>76</v>
      </c>
      <c r="CF81">
        <v>76</v>
      </c>
      <c r="CG81">
        <v>76</v>
      </c>
      <c r="CH81">
        <v>76</v>
      </c>
      <c r="CI81">
        <v>76</v>
      </c>
      <c r="CJ81">
        <v>76</v>
      </c>
      <c r="CK81">
        <v>76</v>
      </c>
      <c r="CL81">
        <v>76</v>
      </c>
      <c r="CM81">
        <v>76</v>
      </c>
      <c r="CN81">
        <v>76</v>
      </c>
      <c r="CO81">
        <v>76</v>
      </c>
      <c r="CP81">
        <v>76</v>
      </c>
      <c r="CQ81">
        <v>76</v>
      </c>
      <c r="CR81">
        <v>76</v>
      </c>
    </row>
    <row r="82" spans="1:96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  <c r="CA82">
        <v>184</v>
      </c>
      <c r="CB82">
        <v>184</v>
      </c>
      <c r="CC82">
        <v>184</v>
      </c>
      <c r="CD82">
        <v>184</v>
      </c>
      <c r="CE82">
        <v>184</v>
      </c>
      <c r="CF82">
        <v>184</v>
      </c>
      <c r="CG82">
        <v>184</v>
      </c>
      <c r="CH82">
        <v>184</v>
      </c>
      <c r="CI82">
        <v>184</v>
      </c>
      <c r="CJ82">
        <v>184</v>
      </c>
      <c r="CK82">
        <v>184</v>
      </c>
      <c r="CL82">
        <v>184</v>
      </c>
      <c r="CM82">
        <v>184</v>
      </c>
      <c r="CN82">
        <v>184</v>
      </c>
      <c r="CO82">
        <v>184</v>
      </c>
      <c r="CP82">
        <v>184</v>
      </c>
      <c r="CQ82">
        <v>184</v>
      </c>
      <c r="CR82">
        <v>184</v>
      </c>
    </row>
    <row r="83" spans="1:96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  <c r="CA83">
        <v>1263</v>
      </c>
      <c r="CB83">
        <v>1264</v>
      </c>
      <c r="CC83">
        <v>1265</v>
      </c>
      <c r="CD83">
        <v>1266</v>
      </c>
      <c r="CE83">
        <v>1267</v>
      </c>
      <c r="CF83">
        <v>1267</v>
      </c>
      <c r="CG83">
        <v>1267</v>
      </c>
      <c r="CH83">
        <v>1267</v>
      </c>
      <c r="CI83">
        <v>1267</v>
      </c>
      <c r="CJ83">
        <v>1267</v>
      </c>
      <c r="CK83">
        <v>1268</v>
      </c>
      <c r="CL83">
        <v>1268</v>
      </c>
      <c r="CM83">
        <v>1268</v>
      </c>
      <c r="CN83">
        <v>1268</v>
      </c>
      <c r="CO83">
        <v>1268</v>
      </c>
      <c r="CP83">
        <v>1268</v>
      </c>
      <c r="CQ83">
        <v>1268</v>
      </c>
      <c r="CR83">
        <v>1268</v>
      </c>
    </row>
    <row r="84" spans="1:96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  <c r="CA84">
        <v>1485</v>
      </c>
      <c r="CB84">
        <v>1579</v>
      </c>
      <c r="CC84">
        <v>1780</v>
      </c>
      <c r="CD84">
        <v>2054</v>
      </c>
      <c r="CE84">
        <v>2223</v>
      </c>
      <c r="CF84">
        <v>2473</v>
      </c>
      <c r="CG84">
        <v>2709</v>
      </c>
      <c r="CH84">
        <v>2776</v>
      </c>
      <c r="CI84">
        <v>2852</v>
      </c>
      <c r="CJ84">
        <v>2979</v>
      </c>
      <c r="CK84">
        <v>3105</v>
      </c>
      <c r="CL84">
        <v>3233</v>
      </c>
      <c r="CM84">
        <v>3439</v>
      </c>
      <c r="CN84">
        <v>3439</v>
      </c>
      <c r="CO84">
        <v>3792</v>
      </c>
      <c r="CP84">
        <v>3977</v>
      </c>
      <c r="CQ84">
        <v>4149</v>
      </c>
      <c r="CR84">
        <v>4356</v>
      </c>
    </row>
    <row r="85" spans="1:96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  <c r="CA85">
        <v>45</v>
      </c>
      <c r="CB85">
        <v>45</v>
      </c>
      <c r="CC85">
        <v>45</v>
      </c>
      <c r="CD85">
        <v>45</v>
      </c>
      <c r="CE85">
        <v>60</v>
      </c>
      <c r="CF85">
        <v>60</v>
      </c>
      <c r="CG85">
        <v>60</v>
      </c>
      <c r="CH85">
        <v>60</v>
      </c>
      <c r="CI85">
        <v>60</v>
      </c>
      <c r="CJ85">
        <v>60</v>
      </c>
      <c r="CK85">
        <v>117</v>
      </c>
      <c r="CL85">
        <v>117</v>
      </c>
      <c r="CM85">
        <v>143</v>
      </c>
      <c r="CN85">
        <v>143</v>
      </c>
      <c r="CO85">
        <v>143</v>
      </c>
      <c r="CP85">
        <v>160</v>
      </c>
      <c r="CQ85">
        <v>165</v>
      </c>
      <c r="CR85">
        <v>186</v>
      </c>
    </row>
    <row r="86" spans="1:96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  <c r="CA86">
        <v>154</v>
      </c>
      <c r="CB86">
        <v>161</v>
      </c>
      <c r="CC86">
        <v>180</v>
      </c>
      <c r="CD86">
        <v>180</v>
      </c>
      <c r="CE86">
        <v>180</v>
      </c>
      <c r="CF86">
        <v>215</v>
      </c>
      <c r="CG86">
        <v>223</v>
      </c>
      <c r="CH86">
        <v>234</v>
      </c>
      <c r="CI86">
        <v>235</v>
      </c>
      <c r="CJ86">
        <v>241</v>
      </c>
      <c r="CK86">
        <v>254</v>
      </c>
      <c r="CL86">
        <v>267</v>
      </c>
      <c r="CM86">
        <v>287</v>
      </c>
      <c r="CN86">
        <v>307</v>
      </c>
      <c r="CO86">
        <v>327</v>
      </c>
      <c r="CP86">
        <v>332</v>
      </c>
      <c r="CQ86">
        <v>350</v>
      </c>
      <c r="CR86">
        <v>359</v>
      </c>
    </row>
    <row r="87" spans="1:96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  <c r="CA87">
        <v>454</v>
      </c>
      <c r="CB87">
        <v>467</v>
      </c>
      <c r="CC87">
        <v>483</v>
      </c>
      <c r="CD87">
        <v>502</v>
      </c>
      <c r="CE87">
        <v>539</v>
      </c>
      <c r="CF87">
        <v>558</v>
      </c>
      <c r="CG87">
        <v>577</v>
      </c>
      <c r="CH87">
        <v>595</v>
      </c>
      <c r="CI87">
        <v>612</v>
      </c>
      <c r="CJ87">
        <v>618</v>
      </c>
      <c r="CK87">
        <v>626</v>
      </c>
      <c r="CL87">
        <v>642</v>
      </c>
      <c r="CM87">
        <v>649</v>
      </c>
      <c r="CN87">
        <v>655</v>
      </c>
      <c r="CO87">
        <v>660</v>
      </c>
      <c r="CP87">
        <v>662</v>
      </c>
      <c r="CQ87">
        <v>669</v>
      </c>
      <c r="CR87">
        <v>681</v>
      </c>
    </row>
    <row r="88" spans="1:96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  <c r="CA88">
        <v>261</v>
      </c>
      <c r="CB88">
        <v>323</v>
      </c>
      <c r="CC88">
        <v>349</v>
      </c>
      <c r="CD88">
        <v>384</v>
      </c>
      <c r="CE88">
        <v>444</v>
      </c>
      <c r="CF88">
        <v>444</v>
      </c>
      <c r="CG88">
        <v>533</v>
      </c>
      <c r="CH88">
        <v>574</v>
      </c>
      <c r="CI88">
        <v>626</v>
      </c>
      <c r="CJ88">
        <v>638</v>
      </c>
      <c r="CK88">
        <v>638</v>
      </c>
      <c r="CL88">
        <v>654</v>
      </c>
      <c r="CM88">
        <v>688</v>
      </c>
      <c r="CN88">
        <v>801</v>
      </c>
      <c r="CO88">
        <v>847</v>
      </c>
      <c r="CP88">
        <v>847</v>
      </c>
      <c r="CQ88">
        <v>916</v>
      </c>
      <c r="CR88">
        <v>952</v>
      </c>
    </row>
    <row r="89" spans="1:96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  <c r="CA89">
        <v>1182</v>
      </c>
      <c r="CB89">
        <v>1222</v>
      </c>
      <c r="CC89">
        <v>1282</v>
      </c>
      <c r="CD89">
        <v>1343</v>
      </c>
      <c r="CE89">
        <v>1407</v>
      </c>
      <c r="CF89">
        <v>1495</v>
      </c>
      <c r="CG89">
        <v>1534</v>
      </c>
      <c r="CH89">
        <v>1600</v>
      </c>
      <c r="CI89">
        <v>1650</v>
      </c>
      <c r="CJ89">
        <v>1704</v>
      </c>
      <c r="CK89">
        <v>1741</v>
      </c>
      <c r="CL89">
        <v>1791</v>
      </c>
      <c r="CM89">
        <v>1814</v>
      </c>
      <c r="CN89">
        <v>1832</v>
      </c>
      <c r="CO89">
        <v>1871</v>
      </c>
      <c r="CP89">
        <v>1881</v>
      </c>
      <c r="CQ89">
        <v>1908</v>
      </c>
      <c r="CR89">
        <v>1950</v>
      </c>
    </row>
    <row r="90" spans="1:96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  <c r="CD90">
        <v>712</v>
      </c>
      <c r="CE90">
        <v>712</v>
      </c>
      <c r="CF90">
        <v>712</v>
      </c>
      <c r="CG90">
        <v>712</v>
      </c>
      <c r="CH90">
        <v>712</v>
      </c>
      <c r="CI90">
        <v>712</v>
      </c>
      <c r="CJ90">
        <v>712</v>
      </c>
      <c r="CK90">
        <v>712</v>
      </c>
      <c r="CL90">
        <v>712</v>
      </c>
      <c r="CM90">
        <v>712</v>
      </c>
      <c r="CN90">
        <v>712</v>
      </c>
      <c r="CO90">
        <v>712</v>
      </c>
      <c r="CP90">
        <v>712</v>
      </c>
      <c r="CQ90">
        <v>712</v>
      </c>
      <c r="CR90">
        <v>712</v>
      </c>
    </row>
    <row r="91" spans="1:96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  <c r="CA91">
        <v>320</v>
      </c>
      <c r="CB91">
        <v>350</v>
      </c>
      <c r="CC91">
        <v>396</v>
      </c>
      <c r="CD91">
        <v>457</v>
      </c>
      <c r="CE91">
        <v>515</v>
      </c>
      <c r="CF91">
        <v>564</v>
      </c>
      <c r="CG91">
        <v>620</v>
      </c>
      <c r="CH91">
        <v>669</v>
      </c>
      <c r="CI91">
        <v>726</v>
      </c>
      <c r="CJ91">
        <v>766</v>
      </c>
      <c r="CK91">
        <v>814</v>
      </c>
      <c r="CL91">
        <v>862</v>
      </c>
      <c r="CM91">
        <v>923</v>
      </c>
      <c r="CN91">
        <v>986</v>
      </c>
      <c r="CO91">
        <v>1035</v>
      </c>
      <c r="CP91">
        <v>1087</v>
      </c>
      <c r="CQ91">
        <v>1137</v>
      </c>
      <c r="CR91">
        <v>1189</v>
      </c>
    </row>
    <row r="92" spans="1:96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  <c r="CA92">
        <v>446</v>
      </c>
      <c r="CB92">
        <v>465</v>
      </c>
      <c r="CC92">
        <v>494</v>
      </c>
      <c r="CD92">
        <v>526</v>
      </c>
      <c r="CE92">
        <v>564</v>
      </c>
      <c r="CF92">
        <v>595</v>
      </c>
      <c r="CG92">
        <v>616</v>
      </c>
      <c r="CH92">
        <v>633</v>
      </c>
      <c r="CI92">
        <v>662</v>
      </c>
      <c r="CJ92">
        <v>695</v>
      </c>
      <c r="CK92">
        <v>715</v>
      </c>
      <c r="CL92">
        <v>735</v>
      </c>
      <c r="CM92">
        <v>750</v>
      </c>
      <c r="CN92">
        <v>761</v>
      </c>
      <c r="CO92">
        <v>767</v>
      </c>
      <c r="CP92">
        <v>772</v>
      </c>
      <c r="CQ92">
        <v>784</v>
      </c>
      <c r="CR92">
        <v>790</v>
      </c>
    </row>
    <row r="93" spans="1:96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  <c r="CA93">
        <v>4587</v>
      </c>
      <c r="CB93">
        <v>4822</v>
      </c>
      <c r="CC93">
        <v>5017</v>
      </c>
      <c r="CD93">
        <v>5312</v>
      </c>
      <c r="CE93">
        <v>5569</v>
      </c>
      <c r="CF93">
        <v>5732</v>
      </c>
      <c r="CG93">
        <v>5831</v>
      </c>
      <c r="CH93">
        <v>5991</v>
      </c>
      <c r="CI93">
        <v>6059</v>
      </c>
      <c r="CJ93">
        <v>6111</v>
      </c>
      <c r="CK93">
        <v>6216</v>
      </c>
      <c r="CL93">
        <v>6433</v>
      </c>
      <c r="CM93">
        <v>6549</v>
      </c>
      <c r="CN93">
        <v>6606</v>
      </c>
      <c r="CO93">
        <v>6746</v>
      </c>
      <c r="CP93">
        <v>6900</v>
      </c>
      <c r="CQ93">
        <v>7033</v>
      </c>
      <c r="CR93">
        <v>7132</v>
      </c>
    </row>
    <row r="94" spans="1:96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  <c r="CA94">
        <v>181</v>
      </c>
      <c r="CB94">
        <v>183</v>
      </c>
      <c r="CC94">
        <v>184</v>
      </c>
      <c r="CD94">
        <v>184</v>
      </c>
      <c r="CE94">
        <v>184</v>
      </c>
      <c r="CF94">
        <v>184</v>
      </c>
      <c r="CG94">
        <v>184</v>
      </c>
      <c r="CH94">
        <v>184</v>
      </c>
      <c r="CI94">
        <v>184</v>
      </c>
      <c r="CJ94">
        <v>184</v>
      </c>
      <c r="CK94">
        <v>184</v>
      </c>
      <c r="CL94">
        <v>184</v>
      </c>
      <c r="CM94">
        <v>184</v>
      </c>
      <c r="CN94">
        <v>184</v>
      </c>
      <c r="CO94">
        <v>185</v>
      </c>
      <c r="CP94">
        <v>185</v>
      </c>
      <c r="CQ94">
        <v>185</v>
      </c>
      <c r="CR94">
        <v>185</v>
      </c>
    </row>
    <row r="95" spans="1:96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  <c r="CA95">
        <v>11</v>
      </c>
      <c r="CB95">
        <v>11</v>
      </c>
      <c r="CC95">
        <v>11</v>
      </c>
      <c r="CD95">
        <v>11</v>
      </c>
      <c r="CE95">
        <v>11</v>
      </c>
      <c r="CF95">
        <v>11</v>
      </c>
      <c r="CG95">
        <v>11</v>
      </c>
      <c r="CH95">
        <v>11</v>
      </c>
      <c r="CI95">
        <v>11</v>
      </c>
      <c r="CJ95">
        <v>11</v>
      </c>
      <c r="CK95">
        <v>11</v>
      </c>
      <c r="CL95">
        <v>11</v>
      </c>
      <c r="CM95">
        <v>11</v>
      </c>
      <c r="CN95">
        <v>11</v>
      </c>
      <c r="CO95">
        <v>11</v>
      </c>
      <c r="CP95">
        <v>11</v>
      </c>
      <c r="CQ95">
        <v>11</v>
      </c>
      <c r="CR95">
        <v>11</v>
      </c>
    </row>
    <row r="96" spans="1:96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  <c r="CA96">
        <v>4369</v>
      </c>
      <c r="CB96">
        <v>4681</v>
      </c>
      <c r="CC96">
        <v>5071</v>
      </c>
      <c r="CD96">
        <v>5402</v>
      </c>
      <c r="CE96">
        <v>5635</v>
      </c>
      <c r="CF96">
        <v>5819</v>
      </c>
      <c r="CG96">
        <v>5996</v>
      </c>
      <c r="CH96">
        <v>6174</v>
      </c>
      <c r="CI96">
        <v>6318</v>
      </c>
      <c r="CJ96">
        <v>6511</v>
      </c>
      <c r="CK96">
        <v>6681</v>
      </c>
      <c r="CL96">
        <v>6879</v>
      </c>
      <c r="CM96">
        <v>7073</v>
      </c>
      <c r="CN96">
        <v>7242</v>
      </c>
      <c r="CO96">
        <v>7384</v>
      </c>
      <c r="CP96">
        <v>7515</v>
      </c>
      <c r="CQ96">
        <v>7695</v>
      </c>
      <c r="CR96">
        <v>7912</v>
      </c>
    </row>
    <row r="97" spans="1:96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  <c r="CA97">
        <v>59</v>
      </c>
      <c r="CB97">
        <v>90</v>
      </c>
      <c r="CC97">
        <v>90</v>
      </c>
      <c r="CD97">
        <v>135</v>
      </c>
      <c r="CE97">
        <v>135</v>
      </c>
      <c r="CF97">
        <v>150</v>
      </c>
      <c r="CG97">
        <v>187</v>
      </c>
      <c r="CH97">
        <v>214</v>
      </c>
      <c r="CI97">
        <v>298</v>
      </c>
      <c r="CJ97">
        <v>363</v>
      </c>
      <c r="CK97">
        <v>435</v>
      </c>
      <c r="CL97">
        <v>591</v>
      </c>
      <c r="CM97">
        <v>732</v>
      </c>
      <c r="CN97">
        <v>732</v>
      </c>
      <c r="CO97">
        <v>846</v>
      </c>
      <c r="CP97">
        <v>846</v>
      </c>
      <c r="CQ97">
        <v>945</v>
      </c>
      <c r="CR97">
        <v>974</v>
      </c>
    </row>
    <row r="98" spans="1:96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  <c r="CA98">
        <v>1745</v>
      </c>
      <c r="CB98">
        <v>1828</v>
      </c>
      <c r="CC98">
        <v>1956</v>
      </c>
      <c r="CD98">
        <v>2111</v>
      </c>
      <c r="CE98">
        <v>2349</v>
      </c>
      <c r="CF98">
        <v>2620</v>
      </c>
      <c r="CG98">
        <v>2759</v>
      </c>
      <c r="CH98">
        <v>2967</v>
      </c>
      <c r="CI98">
        <v>3167</v>
      </c>
      <c r="CJ98">
        <v>3286</v>
      </c>
      <c r="CK98">
        <v>3614</v>
      </c>
      <c r="CL98">
        <v>3755</v>
      </c>
      <c r="CM98">
        <v>4126</v>
      </c>
      <c r="CN98">
        <v>4335</v>
      </c>
      <c r="CO98">
        <v>4680</v>
      </c>
      <c r="CP98">
        <v>4964</v>
      </c>
      <c r="CQ98">
        <v>5044</v>
      </c>
      <c r="CR98">
        <v>5300</v>
      </c>
    </row>
    <row r="99" spans="1:96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  <c r="CA99">
        <v>3646</v>
      </c>
      <c r="CB99">
        <v>3747</v>
      </c>
      <c r="CC99">
        <v>3747</v>
      </c>
      <c r="CD99">
        <v>4450</v>
      </c>
      <c r="CE99">
        <v>4965</v>
      </c>
      <c r="CF99">
        <v>7161</v>
      </c>
      <c r="CG99">
        <v>7257</v>
      </c>
      <c r="CH99">
        <v>7466</v>
      </c>
      <c r="CI99">
        <v>7529</v>
      </c>
      <c r="CJ99">
        <v>7603</v>
      </c>
      <c r="CK99">
        <v>7858</v>
      </c>
      <c r="CL99">
        <v>8225</v>
      </c>
      <c r="CM99">
        <v>8450</v>
      </c>
      <c r="CN99">
        <v>9022</v>
      </c>
      <c r="CO99">
        <v>9468</v>
      </c>
      <c r="CP99">
        <v>10128</v>
      </c>
      <c r="CQ99">
        <v>10398</v>
      </c>
      <c r="CR99">
        <v>10850</v>
      </c>
    </row>
    <row r="100" spans="1:96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  <c r="CA100">
        <v>1173</v>
      </c>
      <c r="CB100">
        <v>1322</v>
      </c>
      <c r="CC100">
        <v>1450</v>
      </c>
      <c r="CD100">
        <v>1560</v>
      </c>
      <c r="CE100">
        <v>1699</v>
      </c>
      <c r="CF100">
        <v>1794</v>
      </c>
      <c r="CG100">
        <v>1939</v>
      </c>
      <c r="CH100">
        <v>2065</v>
      </c>
      <c r="CI100">
        <v>2190</v>
      </c>
      <c r="CJ100">
        <v>2350</v>
      </c>
      <c r="CK100">
        <v>2505</v>
      </c>
      <c r="CL100">
        <v>2673</v>
      </c>
      <c r="CM100">
        <v>2844</v>
      </c>
      <c r="CN100">
        <v>3032</v>
      </c>
      <c r="CO100">
        <v>3144</v>
      </c>
      <c r="CP100">
        <v>3333</v>
      </c>
      <c r="CQ100">
        <v>3490</v>
      </c>
      <c r="CR100">
        <v>3659</v>
      </c>
    </row>
    <row r="101" spans="1:96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  <c r="CA101">
        <v>62</v>
      </c>
      <c r="CB101">
        <v>69</v>
      </c>
      <c r="CC101">
        <v>78</v>
      </c>
      <c r="CD101">
        <v>93</v>
      </c>
      <c r="CE101">
        <v>103</v>
      </c>
      <c r="CF101">
        <v>117</v>
      </c>
      <c r="CG101">
        <v>118</v>
      </c>
      <c r="CH101">
        <v>125</v>
      </c>
      <c r="CI101">
        <v>137</v>
      </c>
      <c r="CJ101">
        <v>149</v>
      </c>
      <c r="CK101">
        <v>159</v>
      </c>
      <c r="CL101">
        <v>164</v>
      </c>
      <c r="CM101">
        <v>177</v>
      </c>
      <c r="CN101">
        <v>190</v>
      </c>
      <c r="CO101">
        <v>201</v>
      </c>
      <c r="CP101">
        <v>218</v>
      </c>
      <c r="CQ101">
        <v>225</v>
      </c>
      <c r="CR101">
        <v>237</v>
      </c>
    </row>
    <row r="102" spans="1:96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  <c r="CA102">
        <v>16</v>
      </c>
      <c r="CB102">
        <v>16</v>
      </c>
      <c r="CC102">
        <v>16</v>
      </c>
      <c r="CD102">
        <v>18</v>
      </c>
      <c r="CE102">
        <v>18</v>
      </c>
      <c r="CF102">
        <v>18</v>
      </c>
      <c r="CG102">
        <v>18</v>
      </c>
      <c r="CH102">
        <v>21</v>
      </c>
      <c r="CI102">
        <v>21</v>
      </c>
      <c r="CJ102">
        <v>41</v>
      </c>
      <c r="CK102">
        <v>51</v>
      </c>
      <c r="CL102">
        <v>51</v>
      </c>
      <c r="CM102">
        <v>79</v>
      </c>
      <c r="CN102">
        <v>79</v>
      </c>
      <c r="CO102">
        <v>79</v>
      </c>
      <c r="CP102">
        <v>79</v>
      </c>
      <c r="CQ102">
        <v>83</v>
      </c>
      <c r="CR102">
        <v>84</v>
      </c>
    </row>
    <row r="103" spans="1:96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  <c r="CA103">
        <v>29</v>
      </c>
      <c r="CB103">
        <v>31</v>
      </c>
      <c r="CC103">
        <v>31</v>
      </c>
      <c r="CD103">
        <v>33</v>
      </c>
      <c r="CE103">
        <v>33</v>
      </c>
      <c r="CF103">
        <v>34</v>
      </c>
      <c r="CG103">
        <v>34</v>
      </c>
      <c r="CH103">
        <v>34</v>
      </c>
      <c r="CI103">
        <v>34</v>
      </c>
      <c r="CJ103">
        <v>34</v>
      </c>
      <c r="CK103">
        <v>35</v>
      </c>
      <c r="CL103">
        <v>35</v>
      </c>
      <c r="CM103">
        <v>35</v>
      </c>
      <c r="CN103">
        <v>39</v>
      </c>
      <c r="CO103">
        <v>39</v>
      </c>
      <c r="CP103">
        <v>39</v>
      </c>
      <c r="CQ103">
        <v>39</v>
      </c>
      <c r="CR103">
        <v>39</v>
      </c>
    </row>
    <row r="104" spans="1:96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  <c r="CA104">
        <v>1097</v>
      </c>
      <c r="CB104">
        <v>1108</v>
      </c>
      <c r="CC104">
        <v>1149</v>
      </c>
      <c r="CD104">
        <v>1185</v>
      </c>
      <c r="CE104">
        <v>1207</v>
      </c>
      <c r="CF104">
        <v>1258</v>
      </c>
      <c r="CG104">
        <v>1304</v>
      </c>
      <c r="CH104">
        <v>1309</v>
      </c>
      <c r="CI104">
        <v>1332</v>
      </c>
      <c r="CJ104">
        <v>1373</v>
      </c>
      <c r="CK104">
        <v>1400</v>
      </c>
      <c r="CL104">
        <v>1434</v>
      </c>
      <c r="CM104">
        <v>1459</v>
      </c>
      <c r="CN104">
        <v>1512</v>
      </c>
      <c r="CO104">
        <v>1528</v>
      </c>
      <c r="CP104">
        <v>1535</v>
      </c>
      <c r="CQ104">
        <v>1552</v>
      </c>
      <c r="CR104">
        <v>1559</v>
      </c>
    </row>
    <row r="105" spans="1:96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  <c r="CA105">
        <v>9</v>
      </c>
      <c r="CB105">
        <v>10</v>
      </c>
      <c r="CC105">
        <v>10</v>
      </c>
      <c r="CD105">
        <v>12</v>
      </c>
      <c r="CE105">
        <v>12</v>
      </c>
      <c r="CF105">
        <v>12</v>
      </c>
      <c r="CG105">
        <v>12</v>
      </c>
      <c r="CH105">
        <v>14</v>
      </c>
      <c r="CI105">
        <v>15</v>
      </c>
      <c r="CJ105">
        <v>15</v>
      </c>
      <c r="CK105">
        <v>15</v>
      </c>
      <c r="CL105">
        <v>16</v>
      </c>
      <c r="CM105">
        <v>16</v>
      </c>
      <c r="CN105">
        <v>22</v>
      </c>
      <c r="CO105">
        <v>22</v>
      </c>
      <c r="CP105">
        <v>24</v>
      </c>
      <c r="CQ105">
        <v>31</v>
      </c>
      <c r="CR105">
        <v>31</v>
      </c>
    </row>
    <row r="106" spans="1:96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  <c r="CA106">
        <v>43</v>
      </c>
      <c r="CB106">
        <v>44</v>
      </c>
      <c r="CC106">
        <v>52</v>
      </c>
      <c r="CD106">
        <v>55</v>
      </c>
      <c r="CE106">
        <v>56</v>
      </c>
      <c r="CF106">
        <v>65</v>
      </c>
      <c r="CG106">
        <v>69</v>
      </c>
      <c r="CH106">
        <v>71</v>
      </c>
      <c r="CI106">
        <v>74</v>
      </c>
      <c r="CJ106">
        <v>82</v>
      </c>
      <c r="CK106">
        <v>85</v>
      </c>
      <c r="CL106">
        <v>92</v>
      </c>
      <c r="CM106">
        <v>96</v>
      </c>
      <c r="CN106">
        <v>105</v>
      </c>
      <c r="CO106">
        <v>108</v>
      </c>
      <c r="CP106">
        <v>111</v>
      </c>
      <c r="CQ106">
        <v>114</v>
      </c>
      <c r="CR106">
        <v>116</v>
      </c>
    </row>
    <row r="107" spans="1:96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  <c r="CA107">
        <v>12</v>
      </c>
      <c r="CB107">
        <v>14</v>
      </c>
      <c r="CC107">
        <v>15</v>
      </c>
      <c r="CD107">
        <v>15</v>
      </c>
      <c r="CE107">
        <v>15</v>
      </c>
      <c r="CF107">
        <v>16</v>
      </c>
      <c r="CG107">
        <v>16</v>
      </c>
      <c r="CH107">
        <v>16</v>
      </c>
      <c r="CI107">
        <v>16</v>
      </c>
      <c r="CJ107">
        <v>16</v>
      </c>
      <c r="CK107">
        <v>16</v>
      </c>
      <c r="CL107">
        <v>17</v>
      </c>
      <c r="CM107">
        <v>17</v>
      </c>
      <c r="CN107">
        <v>17</v>
      </c>
      <c r="CO107">
        <v>17</v>
      </c>
      <c r="CP107">
        <v>18</v>
      </c>
      <c r="CQ107">
        <v>18</v>
      </c>
      <c r="CR107">
        <v>18</v>
      </c>
    </row>
    <row r="108" spans="1:96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  <c r="CA108">
        <v>1927</v>
      </c>
      <c r="CB108">
        <v>2176</v>
      </c>
      <c r="CC108">
        <v>2308</v>
      </c>
      <c r="CD108">
        <v>2487</v>
      </c>
      <c r="CE108">
        <v>2605</v>
      </c>
      <c r="CF108">
        <v>2769</v>
      </c>
      <c r="CG108">
        <v>2905</v>
      </c>
      <c r="CH108">
        <v>2974</v>
      </c>
      <c r="CI108">
        <v>3064</v>
      </c>
      <c r="CJ108">
        <v>3161</v>
      </c>
      <c r="CK108">
        <v>3237</v>
      </c>
      <c r="CL108">
        <v>3369</v>
      </c>
      <c r="CM108">
        <v>3489</v>
      </c>
      <c r="CN108">
        <v>3681</v>
      </c>
      <c r="CO108">
        <v>3783</v>
      </c>
      <c r="CP108">
        <v>3868</v>
      </c>
      <c r="CQ108">
        <v>4014</v>
      </c>
      <c r="CR108">
        <v>4129</v>
      </c>
    </row>
    <row r="109" spans="1:96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  <c r="CA109">
        <v>61</v>
      </c>
      <c r="CB109">
        <v>72</v>
      </c>
      <c r="CC109">
        <v>72</v>
      </c>
      <c r="CD109">
        <v>77</v>
      </c>
      <c r="CE109">
        <v>83</v>
      </c>
      <c r="CF109">
        <v>83</v>
      </c>
      <c r="CG109">
        <v>83</v>
      </c>
      <c r="CH109">
        <v>86</v>
      </c>
      <c r="CI109">
        <v>86</v>
      </c>
      <c r="CJ109">
        <v>86</v>
      </c>
      <c r="CK109">
        <v>86</v>
      </c>
      <c r="CL109">
        <v>86</v>
      </c>
      <c r="CM109">
        <v>96</v>
      </c>
      <c r="CN109">
        <v>96</v>
      </c>
      <c r="CO109">
        <v>96</v>
      </c>
      <c r="CP109">
        <v>97</v>
      </c>
      <c r="CQ109">
        <v>97</v>
      </c>
      <c r="CR109">
        <v>97</v>
      </c>
    </row>
    <row r="110" spans="1:96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  <c r="CA110">
        <v>41</v>
      </c>
      <c r="CB110">
        <v>42</v>
      </c>
      <c r="CC110">
        <v>47</v>
      </c>
      <c r="CD110">
        <v>51</v>
      </c>
      <c r="CE110">
        <v>51</v>
      </c>
      <c r="CF110">
        <v>51</v>
      </c>
      <c r="CG110">
        <v>51</v>
      </c>
      <c r="CH110">
        <v>53</v>
      </c>
      <c r="CI110">
        <v>55</v>
      </c>
      <c r="CJ110">
        <v>55</v>
      </c>
      <c r="CK110">
        <v>55</v>
      </c>
      <c r="CL110">
        <v>55</v>
      </c>
      <c r="CM110">
        <v>55</v>
      </c>
      <c r="CN110">
        <v>55</v>
      </c>
      <c r="CO110">
        <v>55</v>
      </c>
      <c r="CP110">
        <v>56</v>
      </c>
      <c r="CQ110">
        <v>56</v>
      </c>
      <c r="CR110">
        <v>57</v>
      </c>
    </row>
    <row r="111" spans="1:96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  <c r="CA111">
        <v>135</v>
      </c>
      <c r="CB111">
        <v>135</v>
      </c>
      <c r="CC111">
        <v>139</v>
      </c>
      <c r="CD111">
        <v>141</v>
      </c>
      <c r="CE111">
        <v>141</v>
      </c>
      <c r="CF111">
        <v>143</v>
      </c>
      <c r="CG111">
        <v>143</v>
      </c>
      <c r="CH111">
        <v>143</v>
      </c>
      <c r="CI111">
        <v>143</v>
      </c>
      <c r="CJ111">
        <v>145</v>
      </c>
      <c r="CK111">
        <v>145</v>
      </c>
      <c r="CL111">
        <v>145</v>
      </c>
      <c r="CM111">
        <v>145</v>
      </c>
      <c r="CN111">
        <v>148</v>
      </c>
      <c r="CO111">
        <v>148</v>
      </c>
      <c r="CP111">
        <v>148</v>
      </c>
      <c r="CQ111">
        <v>148</v>
      </c>
      <c r="CR111">
        <v>148</v>
      </c>
    </row>
    <row r="112" spans="1:96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  <c r="CA112">
        <v>147</v>
      </c>
      <c r="CB112">
        <v>147</v>
      </c>
      <c r="CC112">
        <v>171</v>
      </c>
      <c r="CD112">
        <v>171</v>
      </c>
      <c r="CE112">
        <v>184</v>
      </c>
      <c r="CF112">
        <v>191</v>
      </c>
      <c r="CG112">
        <v>196</v>
      </c>
      <c r="CH112">
        <v>196</v>
      </c>
      <c r="CI112">
        <v>207</v>
      </c>
      <c r="CJ112">
        <v>217</v>
      </c>
      <c r="CK112">
        <v>217</v>
      </c>
      <c r="CL112">
        <v>233</v>
      </c>
      <c r="CM112">
        <v>245</v>
      </c>
      <c r="CN112">
        <v>254</v>
      </c>
      <c r="CO112">
        <v>271</v>
      </c>
      <c r="CP112">
        <v>271</v>
      </c>
      <c r="CQ112">
        <v>311</v>
      </c>
      <c r="CR112">
        <v>326</v>
      </c>
    </row>
    <row r="113" spans="1:96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  <c r="CA113">
        <v>18</v>
      </c>
      <c r="CB113">
        <v>18</v>
      </c>
      <c r="CC113">
        <v>18</v>
      </c>
      <c r="CD113">
        <v>18</v>
      </c>
      <c r="CE113">
        <v>18</v>
      </c>
      <c r="CF113">
        <v>18</v>
      </c>
      <c r="CG113">
        <v>18</v>
      </c>
      <c r="CH113">
        <v>18</v>
      </c>
      <c r="CI113">
        <v>18</v>
      </c>
      <c r="CJ113">
        <v>18</v>
      </c>
      <c r="CK113">
        <v>18</v>
      </c>
      <c r="CL113">
        <v>18</v>
      </c>
      <c r="CM113">
        <v>18</v>
      </c>
      <c r="CN113">
        <v>18</v>
      </c>
      <c r="CO113">
        <v>18</v>
      </c>
      <c r="CP113">
        <v>18</v>
      </c>
      <c r="CQ113">
        <v>18</v>
      </c>
      <c r="CR113">
        <v>18</v>
      </c>
    </row>
    <row r="114" spans="1:96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  <c r="CA114">
        <v>344</v>
      </c>
      <c r="CB114">
        <v>349</v>
      </c>
      <c r="CC114">
        <v>358</v>
      </c>
      <c r="CD114">
        <v>358</v>
      </c>
      <c r="CE114">
        <v>362</v>
      </c>
      <c r="CF114">
        <v>382</v>
      </c>
      <c r="CG114">
        <v>388</v>
      </c>
      <c r="CH114">
        <v>389</v>
      </c>
      <c r="CI114">
        <v>391</v>
      </c>
      <c r="CJ114">
        <v>391</v>
      </c>
      <c r="CK114">
        <v>391</v>
      </c>
      <c r="CL114">
        <v>394</v>
      </c>
      <c r="CM114">
        <v>402</v>
      </c>
      <c r="CN114">
        <v>407</v>
      </c>
      <c r="CO114">
        <v>408</v>
      </c>
      <c r="CP114">
        <v>408</v>
      </c>
      <c r="CQ114">
        <v>410</v>
      </c>
      <c r="CR114">
        <v>410</v>
      </c>
    </row>
    <row r="115" spans="1:96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  <c r="CD115">
        <v>6</v>
      </c>
      <c r="CE115">
        <v>6</v>
      </c>
      <c r="CF115">
        <v>6</v>
      </c>
      <c r="CG115">
        <v>6</v>
      </c>
      <c r="CH115">
        <v>6</v>
      </c>
      <c r="CI115">
        <v>6</v>
      </c>
      <c r="CJ115">
        <v>6</v>
      </c>
      <c r="CK115">
        <v>6</v>
      </c>
      <c r="CL115">
        <v>6</v>
      </c>
      <c r="CM115">
        <v>6</v>
      </c>
      <c r="CN115">
        <v>6</v>
      </c>
      <c r="CO115">
        <v>6</v>
      </c>
      <c r="CP115">
        <v>6</v>
      </c>
      <c r="CQ115">
        <v>6</v>
      </c>
      <c r="CR115">
        <v>6</v>
      </c>
    </row>
    <row r="116" spans="1:96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  <c r="CG116">
        <v>32</v>
      </c>
      <c r="CH116">
        <v>32</v>
      </c>
      <c r="CI116">
        <v>32</v>
      </c>
      <c r="CJ116">
        <v>32</v>
      </c>
      <c r="CK116">
        <v>35</v>
      </c>
      <c r="CL116">
        <v>35</v>
      </c>
      <c r="CM116">
        <v>35</v>
      </c>
      <c r="CN116">
        <v>37</v>
      </c>
      <c r="CO116">
        <v>37</v>
      </c>
      <c r="CP116">
        <v>37</v>
      </c>
      <c r="CQ116">
        <v>37</v>
      </c>
      <c r="CR116">
        <v>38</v>
      </c>
    </row>
    <row r="117" spans="1:96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  <c r="CA117">
        <v>149</v>
      </c>
      <c r="CB117">
        <v>151</v>
      </c>
      <c r="CC117">
        <v>152</v>
      </c>
      <c r="CD117">
        <v>154</v>
      </c>
      <c r="CE117">
        <v>154</v>
      </c>
      <c r="CF117">
        <v>155</v>
      </c>
      <c r="CG117">
        <v>155</v>
      </c>
      <c r="CH117">
        <v>155</v>
      </c>
      <c r="CI117">
        <v>157</v>
      </c>
      <c r="CJ117">
        <v>157</v>
      </c>
      <c r="CK117">
        <v>158</v>
      </c>
      <c r="CL117">
        <v>158</v>
      </c>
      <c r="CM117">
        <v>158</v>
      </c>
      <c r="CN117">
        <v>158</v>
      </c>
      <c r="CO117">
        <v>163</v>
      </c>
      <c r="CP117">
        <v>163</v>
      </c>
      <c r="CQ117">
        <v>163</v>
      </c>
      <c r="CR117">
        <v>164</v>
      </c>
    </row>
    <row r="118" spans="1:96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68605</v>
      </c>
      <c r="CA118">
        <v>70478</v>
      </c>
      <c r="CB118">
        <v>74390</v>
      </c>
      <c r="CC118">
        <v>78167</v>
      </c>
      <c r="CD118">
        <v>82048</v>
      </c>
      <c r="CE118">
        <v>86334</v>
      </c>
      <c r="CF118">
        <v>90676</v>
      </c>
      <c r="CG118">
        <v>93790</v>
      </c>
      <c r="CH118">
        <v>120633</v>
      </c>
      <c r="CI118">
        <v>124298</v>
      </c>
      <c r="CJ118">
        <v>130253</v>
      </c>
      <c r="CK118">
        <v>133470</v>
      </c>
      <c r="CL118">
        <v>145960</v>
      </c>
      <c r="CM118">
        <v>147969</v>
      </c>
      <c r="CN118">
        <v>147969</v>
      </c>
      <c r="CO118">
        <v>152894</v>
      </c>
      <c r="CP118">
        <v>155275</v>
      </c>
      <c r="CQ118">
        <v>158050</v>
      </c>
      <c r="CR118">
        <v>155860</v>
      </c>
    </row>
    <row r="119" spans="1:96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  <c r="CA119">
        <v>21</v>
      </c>
      <c r="CB119">
        <v>24</v>
      </c>
      <c r="CC119">
        <v>30</v>
      </c>
      <c r="CD119">
        <v>34</v>
      </c>
      <c r="CE119">
        <v>44</v>
      </c>
      <c r="CF119">
        <v>44</v>
      </c>
      <c r="CG119">
        <v>46</v>
      </c>
      <c r="CH119">
        <v>49</v>
      </c>
      <c r="CI119">
        <v>57</v>
      </c>
      <c r="CJ119">
        <v>57</v>
      </c>
      <c r="CK119">
        <v>80</v>
      </c>
      <c r="CL119">
        <v>80</v>
      </c>
      <c r="CM119">
        <v>108</v>
      </c>
      <c r="CN119">
        <v>108</v>
      </c>
      <c r="CO119">
        <v>109</v>
      </c>
      <c r="CP119">
        <v>120</v>
      </c>
      <c r="CQ119">
        <v>156</v>
      </c>
      <c r="CR119">
        <v>166</v>
      </c>
    </row>
    <row r="120" spans="1:96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4</v>
      </c>
      <c r="CF120">
        <v>4</v>
      </c>
      <c r="CG120">
        <v>9</v>
      </c>
      <c r="CH120">
        <v>9</v>
      </c>
      <c r="CI120">
        <v>9</v>
      </c>
      <c r="CJ120">
        <v>9</v>
      </c>
      <c r="CK120">
        <v>9</v>
      </c>
      <c r="CL120">
        <v>9</v>
      </c>
      <c r="CM120">
        <v>9</v>
      </c>
      <c r="CN120">
        <v>9</v>
      </c>
      <c r="CO120">
        <v>10</v>
      </c>
      <c r="CP120">
        <v>10</v>
      </c>
      <c r="CQ120">
        <v>10</v>
      </c>
      <c r="CR120">
        <v>10</v>
      </c>
    </row>
    <row r="121" spans="1:96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  <c r="CA121">
        <v>174</v>
      </c>
      <c r="CB121">
        <v>188</v>
      </c>
      <c r="CC121">
        <v>196</v>
      </c>
      <c r="CD121">
        <v>211</v>
      </c>
      <c r="CE121">
        <v>218</v>
      </c>
      <c r="CF121">
        <v>234</v>
      </c>
      <c r="CG121">
        <v>242</v>
      </c>
      <c r="CH121">
        <v>257</v>
      </c>
      <c r="CI121">
        <v>272</v>
      </c>
      <c r="CJ121">
        <v>300</v>
      </c>
      <c r="CK121">
        <v>306</v>
      </c>
      <c r="CL121">
        <v>348</v>
      </c>
      <c r="CM121">
        <v>370</v>
      </c>
      <c r="CN121">
        <v>388</v>
      </c>
      <c r="CO121">
        <v>394</v>
      </c>
      <c r="CP121">
        <v>402</v>
      </c>
      <c r="CQ121">
        <v>408</v>
      </c>
      <c r="CR121">
        <v>416</v>
      </c>
    </row>
    <row r="122" spans="1:96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  <c r="CA122">
        <v>100123</v>
      </c>
      <c r="CB122">
        <v>103374</v>
      </c>
      <c r="CC122">
        <v>107663</v>
      </c>
      <c r="CD122">
        <v>113296</v>
      </c>
      <c r="CE122">
        <v>118181</v>
      </c>
      <c r="CF122">
        <v>122171</v>
      </c>
      <c r="CG122">
        <v>124908</v>
      </c>
      <c r="CH122">
        <v>127854</v>
      </c>
      <c r="CI122">
        <v>130072</v>
      </c>
      <c r="CJ122">
        <v>131359</v>
      </c>
      <c r="CK122">
        <v>134753</v>
      </c>
      <c r="CL122">
        <v>137698</v>
      </c>
      <c r="CM122">
        <v>141397</v>
      </c>
      <c r="CN122">
        <v>143342</v>
      </c>
      <c r="CO122">
        <v>145184</v>
      </c>
      <c r="CP122">
        <v>147065</v>
      </c>
      <c r="CQ122">
        <v>148291</v>
      </c>
      <c r="CR122">
        <v>150648</v>
      </c>
    </row>
    <row r="123" spans="1:96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  <c r="CA123">
        <v>214</v>
      </c>
      <c r="CB123">
        <v>214</v>
      </c>
      <c r="CC123">
        <v>287</v>
      </c>
      <c r="CD123">
        <v>313</v>
      </c>
      <c r="CE123">
        <v>378</v>
      </c>
      <c r="CF123">
        <v>378</v>
      </c>
      <c r="CG123">
        <v>408</v>
      </c>
      <c r="CH123">
        <v>566</v>
      </c>
      <c r="CI123">
        <v>566</v>
      </c>
      <c r="CJ123">
        <v>636</v>
      </c>
      <c r="CK123">
        <v>636</v>
      </c>
      <c r="CL123">
        <v>641</v>
      </c>
      <c r="CM123">
        <v>641</v>
      </c>
      <c r="CN123">
        <v>834</v>
      </c>
      <c r="CO123">
        <v>1042</v>
      </c>
      <c r="CP123">
        <v>1042</v>
      </c>
      <c r="CQ123">
        <v>1042</v>
      </c>
      <c r="CR123">
        <v>1154</v>
      </c>
    </row>
    <row r="124" spans="1:96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  <c r="CA124">
        <v>1735</v>
      </c>
      <c r="CB124">
        <v>1755</v>
      </c>
      <c r="CC124">
        <v>1832</v>
      </c>
      <c r="CD124">
        <v>1884</v>
      </c>
      <c r="CE124">
        <v>1955</v>
      </c>
      <c r="CF124">
        <v>2011</v>
      </c>
      <c r="CG124">
        <v>2081</v>
      </c>
      <c r="CH124">
        <v>2114</v>
      </c>
      <c r="CI124">
        <v>2145</v>
      </c>
      <c r="CJ124">
        <v>2170</v>
      </c>
      <c r="CK124">
        <v>2192</v>
      </c>
      <c r="CL124">
        <v>2207</v>
      </c>
      <c r="CM124">
        <v>2224</v>
      </c>
      <c r="CN124">
        <v>2235</v>
      </c>
      <c r="CO124">
        <v>2235</v>
      </c>
      <c r="CP124">
        <v>2245</v>
      </c>
      <c r="CQ124">
        <v>2401</v>
      </c>
      <c r="CR124">
        <v>2408</v>
      </c>
    </row>
    <row r="125" spans="1:96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  <c r="CA125">
        <v>61</v>
      </c>
      <c r="CB125">
        <v>70</v>
      </c>
      <c r="CC125">
        <v>77</v>
      </c>
      <c r="CD125">
        <v>87</v>
      </c>
      <c r="CE125">
        <v>95</v>
      </c>
      <c r="CF125">
        <v>126</v>
      </c>
      <c r="CG125">
        <v>137</v>
      </c>
      <c r="CH125">
        <v>155</v>
      </c>
      <c r="CI125">
        <v>156</v>
      </c>
      <c r="CJ125">
        <v>167</v>
      </c>
      <c r="CK125">
        <v>180</v>
      </c>
      <c r="CL125">
        <v>196</v>
      </c>
      <c r="CM125">
        <v>214</v>
      </c>
      <c r="CN125">
        <v>235</v>
      </c>
      <c r="CO125">
        <v>257</v>
      </c>
      <c r="CP125">
        <v>289</v>
      </c>
      <c r="CQ125">
        <v>294</v>
      </c>
      <c r="CR125">
        <v>316</v>
      </c>
    </row>
    <row r="126" spans="1:96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  <c r="CA126">
        <v>121</v>
      </c>
      <c r="CB126">
        <v>128</v>
      </c>
      <c r="CC126">
        <v>144</v>
      </c>
      <c r="CD126">
        <v>164</v>
      </c>
      <c r="CE126">
        <v>194</v>
      </c>
      <c r="CF126">
        <v>212</v>
      </c>
      <c r="CG126">
        <v>250</v>
      </c>
      <c r="CH126">
        <v>250</v>
      </c>
      <c r="CI126">
        <v>319</v>
      </c>
      <c r="CJ126">
        <v>363</v>
      </c>
      <c r="CK126">
        <v>404</v>
      </c>
      <c r="CL126">
        <v>438</v>
      </c>
      <c r="CM126">
        <v>477</v>
      </c>
      <c r="CN126">
        <v>518</v>
      </c>
      <c r="CO126">
        <v>579</v>
      </c>
      <c r="CP126">
        <v>622</v>
      </c>
      <c r="CQ126">
        <v>688</v>
      </c>
      <c r="CR126">
        <v>761</v>
      </c>
    </row>
    <row r="127" spans="1:96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  <c r="CA127">
        <v>24</v>
      </c>
      <c r="CB127">
        <v>31</v>
      </c>
      <c r="CC127">
        <v>33</v>
      </c>
      <c r="CD127">
        <v>37</v>
      </c>
      <c r="CE127">
        <v>37</v>
      </c>
      <c r="CF127">
        <v>37</v>
      </c>
      <c r="CG127">
        <v>45</v>
      </c>
      <c r="CH127">
        <v>45</v>
      </c>
      <c r="CI127">
        <v>45</v>
      </c>
      <c r="CJ127">
        <v>47</v>
      </c>
      <c r="CK127">
        <v>55</v>
      </c>
      <c r="CL127">
        <v>55</v>
      </c>
      <c r="CM127">
        <v>63</v>
      </c>
      <c r="CN127">
        <v>63</v>
      </c>
      <c r="CO127">
        <v>65</v>
      </c>
      <c r="CP127">
        <v>65</v>
      </c>
      <c r="CQ127">
        <v>66</v>
      </c>
      <c r="CR127">
        <v>67</v>
      </c>
    </row>
    <row r="128" spans="1:96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  <c r="CA128">
        <v>21</v>
      </c>
      <c r="CB128">
        <v>24</v>
      </c>
      <c r="CC128">
        <v>25</v>
      </c>
      <c r="CD128">
        <v>27</v>
      </c>
      <c r="CE128">
        <v>30</v>
      </c>
      <c r="CF128">
        <v>31</v>
      </c>
      <c r="CG128">
        <v>33</v>
      </c>
      <c r="CH128">
        <v>33</v>
      </c>
      <c r="CI128">
        <v>40</v>
      </c>
      <c r="CJ128">
        <v>40</v>
      </c>
      <c r="CK128">
        <v>41</v>
      </c>
      <c r="CL128">
        <v>41</v>
      </c>
      <c r="CM128">
        <v>43</v>
      </c>
      <c r="CN128">
        <v>44</v>
      </c>
      <c r="CO128">
        <v>47</v>
      </c>
      <c r="CP128">
        <v>57</v>
      </c>
      <c r="CQ128">
        <v>57</v>
      </c>
      <c r="CR128">
        <v>62</v>
      </c>
    </row>
    <row r="129" spans="2:96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  <c r="CA129">
        <v>7</v>
      </c>
      <c r="CB129">
        <v>7</v>
      </c>
      <c r="CC129">
        <v>7</v>
      </c>
      <c r="CD129">
        <v>8</v>
      </c>
      <c r="CE129">
        <v>8</v>
      </c>
      <c r="CF129">
        <v>8</v>
      </c>
      <c r="CG129">
        <v>8</v>
      </c>
      <c r="CH129">
        <v>8</v>
      </c>
      <c r="CI129">
        <v>8</v>
      </c>
      <c r="CJ129">
        <v>8</v>
      </c>
      <c r="CK129">
        <v>8</v>
      </c>
      <c r="CL129">
        <v>8</v>
      </c>
      <c r="CM129">
        <v>8</v>
      </c>
      <c r="CN129">
        <v>8</v>
      </c>
      <c r="CO129">
        <v>8</v>
      </c>
      <c r="CP129">
        <v>9</v>
      </c>
      <c r="CQ129">
        <v>9</v>
      </c>
      <c r="CR129">
        <v>9</v>
      </c>
    </row>
    <row r="130" spans="2:96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  <c r="CA130">
        <v>268</v>
      </c>
      <c r="CB130">
        <v>298</v>
      </c>
      <c r="CC130">
        <v>305</v>
      </c>
      <c r="CD130">
        <v>312</v>
      </c>
      <c r="CE130">
        <v>343</v>
      </c>
      <c r="CF130">
        <v>382</v>
      </c>
      <c r="CG130">
        <v>392</v>
      </c>
      <c r="CH130">
        <v>393</v>
      </c>
      <c r="CI130">
        <v>397</v>
      </c>
      <c r="CJ130">
        <v>407</v>
      </c>
      <c r="CK130">
        <v>419</v>
      </c>
      <c r="CL130">
        <v>426</v>
      </c>
      <c r="CM130">
        <v>442</v>
      </c>
      <c r="CN130">
        <v>457</v>
      </c>
      <c r="CO130">
        <v>472</v>
      </c>
      <c r="CP130">
        <v>477</v>
      </c>
      <c r="CQ130">
        <v>494</v>
      </c>
      <c r="CR130">
        <v>510</v>
      </c>
    </row>
    <row r="131" spans="2:96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  <c r="CA131">
        <v>733</v>
      </c>
      <c r="CB131">
        <v>744</v>
      </c>
      <c r="CC131">
        <v>817</v>
      </c>
      <c r="CD131">
        <v>895</v>
      </c>
      <c r="CE131">
        <v>980</v>
      </c>
      <c r="CF131">
        <v>1190</v>
      </c>
      <c r="CG131">
        <v>1310</v>
      </c>
      <c r="CH131">
        <v>1410</v>
      </c>
      <c r="CI131">
        <v>1458</v>
      </c>
      <c r="CJ131">
        <v>1512</v>
      </c>
      <c r="CK131">
        <v>1579</v>
      </c>
      <c r="CL131">
        <v>1652</v>
      </c>
      <c r="CM131">
        <v>1763</v>
      </c>
      <c r="CN131">
        <v>1834</v>
      </c>
      <c r="CO131">
        <v>1916</v>
      </c>
      <c r="CP131">
        <v>1984</v>
      </c>
      <c r="CQ131">
        <v>2098</v>
      </c>
      <c r="CR131">
        <v>2168</v>
      </c>
    </row>
    <row r="132" spans="2:96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  <c r="CA132">
        <v>1486</v>
      </c>
      <c r="CB132">
        <v>1562</v>
      </c>
      <c r="CC132">
        <v>1586</v>
      </c>
      <c r="CD132">
        <v>1616</v>
      </c>
      <c r="CE132">
        <v>1648</v>
      </c>
      <c r="CF132">
        <v>1675</v>
      </c>
      <c r="CG132">
        <v>1689</v>
      </c>
      <c r="CH132">
        <v>1701</v>
      </c>
      <c r="CI132">
        <v>1711</v>
      </c>
      <c r="CJ132">
        <v>1720</v>
      </c>
      <c r="CK132">
        <v>1727</v>
      </c>
      <c r="CL132">
        <v>1739</v>
      </c>
      <c r="CM132">
        <v>1754</v>
      </c>
      <c r="CN132">
        <v>1760</v>
      </c>
      <c r="CO132">
        <v>1771</v>
      </c>
      <c r="CP132">
        <v>1773</v>
      </c>
      <c r="CQ132">
        <v>1778</v>
      </c>
      <c r="CR132">
        <v>1785</v>
      </c>
    </row>
    <row r="133" spans="2:96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  <c r="CA133">
        <v>3588</v>
      </c>
      <c r="CB133">
        <v>4778</v>
      </c>
      <c r="CC133">
        <v>5311</v>
      </c>
      <c r="CD133">
        <v>5916</v>
      </c>
      <c r="CE133">
        <v>6725</v>
      </c>
      <c r="CF133">
        <v>7598</v>
      </c>
      <c r="CG133">
        <v>8446</v>
      </c>
      <c r="CH133">
        <v>9205</v>
      </c>
      <c r="CI133">
        <v>10453</v>
      </c>
      <c r="CJ133">
        <v>11487</v>
      </c>
      <c r="CK133">
        <v>12322</v>
      </c>
      <c r="CL133">
        <v>13430</v>
      </c>
      <c r="CM133">
        <v>14352</v>
      </c>
      <c r="CN133">
        <v>15722</v>
      </c>
      <c r="CO133">
        <v>17615</v>
      </c>
      <c r="CP133">
        <v>18539</v>
      </c>
      <c r="CQ133">
        <v>20080</v>
      </c>
      <c r="CR133">
        <v>21370</v>
      </c>
    </row>
    <row r="134" spans="2:96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  <c r="CA134">
        <v>2273</v>
      </c>
      <c r="CB134">
        <v>2491</v>
      </c>
      <c r="CC134">
        <v>2738</v>
      </c>
      <c r="CD134">
        <v>2956</v>
      </c>
      <c r="CE134">
        <v>3293</v>
      </c>
      <c r="CF134">
        <v>3512</v>
      </c>
      <c r="CG134">
        <v>3842</v>
      </c>
      <c r="CH134">
        <v>4241</v>
      </c>
      <c r="CI134">
        <v>4557</v>
      </c>
      <c r="CJ134">
        <v>4839</v>
      </c>
      <c r="CK134">
        <v>5136</v>
      </c>
      <c r="CL134">
        <v>5516</v>
      </c>
      <c r="CM134">
        <v>5923</v>
      </c>
      <c r="CN134">
        <v>6248</v>
      </c>
      <c r="CO134">
        <v>6575</v>
      </c>
      <c r="CP134">
        <v>6760</v>
      </c>
      <c r="CQ134">
        <v>7135</v>
      </c>
      <c r="CR134">
        <v>7418</v>
      </c>
    </row>
    <row r="135" spans="2:96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  <c r="CA135">
        <v>58226</v>
      </c>
      <c r="CB135">
        <v>60500</v>
      </c>
      <c r="CC135">
        <v>62589</v>
      </c>
      <c r="CD135">
        <v>64586</v>
      </c>
      <c r="CE135">
        <v>66220</v>
      </c>
      <c r="CF135">
        <v>68192</v>
      </c>
      <c r="CG135">
        <v>70029</v>
      </c>
      <c r="CH135">
        <v>71686</v>
      </c>
      <c r="CI135">
        <v>73303</v>
      </c>
      <c r="CJ135">
        <v>74877</v>
      </c>
      <c r="CK135">
        <v>76389</v>
      </c>
      <c r="CL135">
        <v>77995</v>
      </c>
      <c r="CM135">
        <v>79494</v>
      </c>
      <c r="CN135">
        <v>80868</v>
      </c>
      <c r="CO135">
        <v>82211</v>
      </c>
      <c r="CP135">
        <v>83505</v>
      </c>
      <c r="CQ135">
        <v>84802</v>
      </c>
      <c r="CR135">
        <v>85996</v>
      </c>
    </row>
    <row r="136" spans="2:96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  <c r="CA136">
        <v>961</v>
      </c>
      <c r="CB136">
        <v>1031</v>
      </c>
      <c r="CC136">
        <v>1122</v>
      </c>
      <c r="CD136">
        <v>1202</v>
      </c>
      <c r="CE136">
        <v>1232</v>
      </c>
      <c r="CF136">
        <v>1279</v>
      </c>
      <c r="CG136">
        <v>1318</v>
      </c>
      <c r="CH136">
        <v>1352</v>
      </c>
      <c r="CI136">
        <v>1378</v>
      </c>
      <c r="CJ136">
        <v>1400</v>
      </c>
      <c r="CK136">
        <v>1415</v>
      </c>
      <c r="CL136">
        <v>1434</v>
      </c>
      <c r="CM136">
        <v>1482</v>
      </c>
      <c r="CN136">
        <v>1513</v>
      </c>
      <c r="CO136">
        <v>1539</v>
      </c>
      <c r="CP136">
        <v>1574</v>
      </c>
      <c r="CQ136">
        <v>1602</v>
      </c>
      <c r="CR136">
        <v>1631</v>
      </c>
    </row>
    <row r="137" spans="2:96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  <c r="CA137">
        <v>4994</v>
      </c>
      <c r="CB137">
        <v>5364</v>
      </c>
      <c r="CC137">
        <v>5709</v>
      </c>
      <c r="CD137">
        <v>6074</v>
      </c>
      <c r="CE137">
        <v>6574</v>
      </c>
      <c r="CF137">
        <v>8089</v>
      </c>
      <c r="CG137">
        <v>8928</v>
      </c>
      <c r="CH137">
        <v>9655</v>
      </c>
      <c r="CI137">
        <v>10647</v>
      </c>
      <c r="CJ137">
        <v>11479</v>
      </c>
      <c r="CK137">
        <v>12547</v>
      </c>
      <c r="CL137">
        <v>13271</v>
      </c>
      <c r="CM137">
        <v>13980</v>
      </c>
      <c r="CN137">
        <v>14758</v>
      </c>
      <c r="CO137">
        <v>15251</v>
      </c>
      <c r="CP137">
        <v>15652</v>
      </c>
      <c r="CQ137">
        <v>16040</v>
      </c>
      <c r="CR137">
        <v>16671</v>
      </c>
    </row>
    <row r="138" spans="2:96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  <c r="CA138">
        <v>8430</v>
      </c>
      <c r="CB138">
        <v>8904</v>
      </c>
      <c r="CC138">
        <v>9248</v>
      </c>
      <c r="CD138">
        <v>9404</v>
      </c>
      <c r="CE138">
        <v>9968</v>
      </c>
      <c r="CF138">
        <v>10408</v>
      </c>
      <c r="CG138">
        <v>10743</v>
      </c>
      <c r="CH138">
        <v>11145</v>
      </c>
      <c r="CI138">
        <v>11586</v>
      </c>
      <c r="CJ138">
        <v>12046</v>
      </c>
      <c r="CK138">
        <v>12501</v>
      </c>
      <c r="CL138">
        <v>12758</v>
      </c>
      <c r="CM138">
        <v>12982</v>
      </c>
      <c r="CN138">
        <v>13265</v>
      </c>
      <c r="CO138">
        <v>13491</v>
      </c>
      <c r="CP138">
        <v>13713</v>
      </c>
      <c r="CQ138">
        <v>13942</v>
      </c>
      <c r="CR138">
        <v>14498</v>
      </c>
    </row>
    <row r="139" spans="2:96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  <c r="CA139">
        <v>128948</v>
      </c>
      <c r="CB139">
        <v>132547</v>
      </c>
      <c r="CC139">
        <v>135586</v>
      </c>
      <c r="CD139">
        <v>139422</v>
      </c>
      <c r="CE139">
        <v>143626</v>
      </c>
      <c r="CF139">
        <v>147577</v>
      </c>
      <c r="CG139">
        <v>152271</v>
      </c>
      <c r="CH139">
        <v>156363</v>
      </c>
      <c r="CI139">
        <v>159516</v>
      </c>
      <c r="CJ139">
        <v>162488</v>
      </c>
      <c r="CK139">
        <v>165155</v>
      </c>
      <c r="CL139">
        <v>168941</v>
      </c>
      <c r="CM139">
        <v>172434</v>
      </c>
      <c r="CN139">
        <v>175925</v>
      </c>
      <c r="CO139">
        <v>178972</v>
      </c>
      <c r="CP139">
        <v>181228</v>
      </c>
      <c r="CQ139">
        <v>183957</v>
      </c>
      <c r="CR139">
        <v>187327</v>
      </c>
    </row>
    <row r="140" spans="2:96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  <c r="CA140">
        <v>58</v>
      </c>
      <c r="CB140">
        <v>58</v>
      </c>
      <c r="CC140">
        <v>63</v>
      </c>
      <c r="CD140">
        <v>63</v>
      </c>
      <c r="CE140">
        <v>63</v>
      </c>
      <c r="CF140">
        <v>63</v>
      </c>
      <c r="CG140">
        <v>65</v>
      </c>
      <c r="CH140">
        <v>69</v>
      </c>
      <c r="CI140">
        <v>73</v>
      </c>
      <c r="CJ140">
        <v>73</v>
      </c>
      <c r="CK140">
        <v>125</v>
      </c>
      <c r="CL140">
        <v>143</v>
      </c>
      <c r="CM140">
        <v>143</v>
      </c>
      <c r="CN140">
        <v>163</v>
      </c>
      <c r="CO140">
        <v>173</v>
      </c>
      <c r="CP140">
        <v>223</v>
      </c>
      <c r="CQ140">
        <v>223</v>
      </c>
      <c r="CR140">
        <v>233</v>
      </c>
    </row>
    <row r="141" spans="2:96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  <c r="CA141">
        <v>3139</v>
      </c>
      <c r="CB141">
        <v>3654</v>
      </c>
      <c r="CC141">
        <v>3906</v>
      </c>
      <c r="CD141">
        <v>4257</v>
      </c>
      <c r="CE141">
        <v>4667</v>
      </c>
      <c r="CF141">
        <v>5530</v>
      </c>
      <c r="CG141">
        <v>6005</v>
      </c>
      <c r="CH141">
        <v>6748</v>
      </c>
      <c r="CI141">
        <v>7370</v>
      </c>
      <c r="CJ141">
        <v>7645</v>
      </c>
      <c r="CK141">
        <v>8100</v>
      </c>
      <c r="CL141">
        <v>8626</v>
      </c>
      <c r="CM141">
        <v>9787</v>
      </c>
      <c r="CN141">
        <v>10296</v>
      </c>
      <c r="CO141">
        <v>10797</v>
      </c>
      <c r="CP141">
        <v>10797</v>
      </c>
      <c r="CQ141">
        <v>11135</v>
      </c>
      <c r="CR141">
        <v>11512</v>
      </c>
    </row>
    <row r="142" spans="2:96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  <c r="CA142">
        <v>345</v>
      </c>
      <c r="CB142">
        <v>349</v>
      </c>
      <c r="CC142">
        <v>353</v>
      </c>
      <c r="CD142">
        <v>358</v>
      </c>
      <c r="CE142">
        <v>372</v>
      </c>
      <c r="CF142">
        <v>372</v>
      </c>
      <c r="CG142">
        <v>381</v>
      </c>
      <c r="CH142">
        <v>389</v>
      </c>
      <c r="CI142">
        <v>391</v>
      </c>
      <c r="CJ142">
        <v>397</v>
      </c>
      <c r="CK142">
        <v>401</v>
      </c>
      <c r="CL142">
        <v>402</v>
      </c>
      <c r="CM142">
        <v>407</v>
      </c>
      <c r="CN142">
        <v>413</v>
      </c>
      <c r="CO142">
        <v>417</v>
      </c>
      <c r="CP142">
        <v>425</v>
      </c>
      <c r="CQ142">
        <v>428</v>
      </c>
      <c r="CR142">
        <v>435</v>
      </c>
    </row>
    <row r="143" spans="2:96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  <c r="CA143">
        <v>584</v>
      </c>
      <c r="CB143">
        <v>662</v>
      </c>
      <c r="CC143">
        <v>697</v>
      </c>
      <c r="CD143">
        <v>727</v>
      </c>
      <c r="CE143">
        <v>781</v>
      </c>
      <c r="CF143">
        <v>812</v>
      </c>
      <c r="CG143">
        <v>865</v>
      </c>
      <c r="CH143">
        <v>951</v>
      </c>
      <c r="CI143">
        <v>1091</v>
      </c>
      <c r="CJ143">
        <v>1232</v>
      </c>
      <c r="CK143">
        <v>1295</v>
      </c>
      <c r="CL143">
        <v>1402</v>
      </c>
      <c r="CM143">
        <v>1546</v>
      </c>
      <c r="CN143">
        <v>1615</v>
      </c>
      <c r="CO143">
        <v>1676</v>
      </c>
      <c r="CP143">
        <v>1852</v>
      </c>
      <c r="CQ143">
        <v>1995</v>
      </c>
      <c r="CR143">
        <v>2135</v>
      </c>
    </row>
    <row r="144" spans="2:96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  <c r="CA144">
        <v>142</v>
      </c>
      <c r="CB144">
        <v>158</v>
      </c>
      <c r="CC144">
        <v>172</v>
      </c>
      <c r="CD144">
        <v>179</v>
      </c>
      <c r="CE144">
        <v>184</v>
      </c>
      <c r="CF144">
        <v>189</v>
      </c>
      <c r="CG144">
        <v>191</v>
      </c>
      <c r="CH144">
        <v>197</v>
      </c>
      <c r="CI144">
        <v>208</v>
      </c>
      <c r="CJ144">
        <v>216</v>
      </c>
      <c r="CK144">
        <v>225</v>
      </c>
      <c r="CL144">
        <v>234</v>
      </c>
      <c r="CM144">
        <v>246</v>
      </c>
      <c r="CN144">
        <v>262</v>
      </c>
      <c r="CO144">
        <v>270</v>
      </c>
      <c r="CP144">
        <v>281</v>
      </c>
      <c r="CQ144">
        <v>296</v>
      </c>
      <c r="CR144">
        <v>303</v>
      </c>
    </row>
    <row r="145" spans="2:96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  <c r="CA145">
        <v>10237</v>
      </c>
      <c r="CB145">
        <v>10284</v>
      </c>
      <c r="CC145">
        <v>10331</v>
      </c>
      <c r="CD145">
        <v>10384</v>
      </c>
      <c r="CE145">
        <v>10423</v>
      </c>
      <c r="CF145">
        <v>10450</v>
      </c>
      <c r="CG145">
        <v>10480</v>
      </c>
      <c r="CH145">
        <v>10512</v>
      </c>
      <c r="CI145">
        <v>10537</v>
      </c>
      <c r="CJ145">
        <v>10564</v>
      </c>
      <c r="CK145">
        <v>10591</v>
      </c>
      <c r="CL145">
        <v>10613</v>
      </c>
      <c r="CM145">
        <v>10635</v>
      </c>
      <c r="CN145">
        <v>10653</v>
      </c>
      <c r="CO145">
        <v>10661</v>
      </c>
      <c r="CP145">
        <v>10674</v>
      </c>
      <c r="CQ145">
        <v>10683</v>
      </c>
      <c r="CR145">
        <v>10694</v>
      </c>
    </row>
    <row r="146" spans="2:96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  <c r="CA146">
        <v>556</v>
      </c>
      <c r="CB146">
        <v>665</v>
      </c>
      <c r="CC146">
        <v>743</v>
      </c>
      <c r="CD146">
        <v>855</v>
      </c>
      <c r="CE146">
        <v>910</v>
      </c>
      <c r="CF146">
        <v>993</v>
      </c>
      <c r="CG146">
        <v>1154</v>
      </c>
      <c r="CH146">
        <v>1234</v>
      </c>
      <c r="CI146">
        <v>1300</v>
      </c>
      <c r="CJ146">
        <v>1355</v>
      </c>
      <c r="CK146">
        <v>1405</v>
      </c>
      <c r="CL146">
        <v>1524</v>
      </c>
      <c r="CM146">
        <v>1658</v>
      </c>
      <c r="CN146">
        <v>1751</v>
      </c>
      <c r="CO146">
        <v>1915</v>
      </c>
      <c r="CP146">
        <v>1995</v>
      </c>
      <c r="CQ146">
        <v>2080</v>
      </c>
      <c r="CR146">
        <v>2248</v>
      </c>
    </row>
    <row r="147" spans="2:96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  <c r="CA147">
        <v>147</v>
      </c>
      <c r="CB147">
        <v>216</v>
      </c>
      <c r="CC147">
        <v>228</v>
      </c>
      <c r="CD147">
        <v>270</v>
      </c>
      <c r="CE147">
        <v>280</v>
      </c>
      <c r="CF147">
        <v>298</v>
      </c>
      <c r="CG147">
        <v>339</v>
      </c>
      <c r="CH147">
        <v>377</v>
      </c>
      <c r="CI147">
        <v>419</v>
      </c>
      <c r="CJ147">
        <v>430</v>
      </c>
      <c r="CK147">
        <v>449</v>
      </c>
      <c r="CL147">
        <v>466</v>
      </c>
      <c r="CM147">
        <v>489</v>
      </c>
      <c r="CN147">
        <v>506</v>
      </c>
      <c r="CO147">
        <v>554</v>
      </c>
      <c r="CP147">
        <v>568</v>
      </c>
      <c r="CQ147">
        <v>590</v>
      </c>
      <c r="CR147">
        <v>612</v>
      </c>
    </row>
    <row r="148" spans="2:96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  <c r="CA148">
        <v>533</v>
      </c>
      <c r="CB148">
        <v>542</v>
      </c>
      <c r="CC148">
        <v>548</v>
      </c>
      <c r="CD148">
        <v>577</v>
      </c>
      <c r="CE148">
        <v>589</v>
      </c>
      <c r="CF148">
        <v>612</v>
      </c>
      <c r="CG148">
        <v>630</v>
      </c>
      <c r="CH148">
        <v>651</v>
      </c>
      <c r="CI148">
        <v>655</v>
      </c>
      <c r="CJ148">
        <v>657</v>
      </c>
      <c r="CK148">
        <v>666</v>
      </c>
      <c r="CL148">
        <v>675</v>
      </c>
      <c r="CM148">
        <v>682</v>
      </c>
      <c r="CN148">
        <v>712</v>
      </c>
      <c r="CO148">
        <v>727</v>
      </c>
      <c r="CP148">
        <v>739</v>
      </c>
      <c r="CQ148">
        <v>748</v>
      </c>
      <c r="CR148">
        <v>761</v>
      </c>
    </row>
    <row r="149" spans="2:96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  <c r="CA149">
        <v>527</v>
      </c>
      <c r="CB149">
        <v>541</v>
      </c>
      <c r="CC149">
        <v>548</v>
      </c>
      <c r="CD149">
        <v>576</v>
      </c>
      <c r="CE149">
        <v>582</v>
      </c>
      <c r="CF149">
        <v>609</v>
      </c>
      <c r="CG149">
        <v>619</v>
      </c>
      <c r="CH149">
        <v>630</v>
      </c>
      <c r="CI149">
        <v>632</v>
      </c>
      <c r="CJ149">
        <v>641</v>
      </c>
      <c r="CK149">
        <v>658</v>
      </c>
      <c r="CL149">
        <v>663</v>
      </c>
      <c r="CM149">
        <v>668</v>
      </c>
      <c r="CN149">
        <v>672</v>
      </c>
      <c r="CO149">
        <v>673</v>
      </c>
      <c r="CP149">
        <v>677</v>
      </c>
      <c r="CQ149">
        <v>677</v>
      </c>
      <c r="CR149">
        <v>682</v>
      </c>
    </row>
    <row r="150" spans="2:96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  <c r="CA150">
        <v>13</v>
      </c>
      <c r="CB150">
        <v>14</v>
      </c>
      <c r="CC150">
        <v>14</v>
      </c>
      <c r="CD150">
        <v>31</v>
      </c>
      <c r="CE150">
        <v>31</v>
      </c>
      <c r="CF150">
        <v>37</v>
      </c>
      <c r="CG150">
        <v>48</v>
      </c>
      <c r="CH150">
        <v>50</v>
      </c>
      <c r="CI150">
        <v>59</v>
      </c>
      <c r="CJ150">
        <v>59</v>
      </c>
      <c r="CK150">
        <v>59</v>
      </c>
      <c r="CL150">
        <v>59</v>
      </c>
      <c r="CM150">
        <v>76</v>
      </c>
      <c r="CN150">
        <v>76</v>
      </c>
      <c r="CO150">
        <v>91</v>
      </c>
      <c r="CP150">
        <v>99</v>
      </c>
      <c r="CQ150">
        <v>101</v>
      </c>
      <c r="CR150">
        <v>101</v>
      </c>
    </row>
    <row r="151" spans="2:96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  <c r="CA151">
        <v>77</v>
      </c>
      <c r="CB151">
        <v>77</v>
      </c>
      <c r="CC151">
        <v>78</v>
      </c>
      <c r="CD151">
        <v>78</v>
      </c>
      <c r="CE151">
        <v>78</v>
      </c>
      <c r="CF151">
        <v>79</v>
      </c>
      <c r="CG151">
        <v>79</v>
      </c>
      <c r="CH151">
        <v>79</v>
      </c>
      <c r="CI151">
        <v>79</v>
      </c>
      <c r="CJ151">
        <v>79</v>
      </c>
      <c r="CK151">
        <v>79</v>
      </c>
      <c r="CL151">
        <v>79</v>
      </c>
      <c r="CM151">
        <v>79</v>
      </c>
      <c r="CN151">
        <v>79</v>
      </c>
      <c r="CO151">
        <v>81</v>
      </c>
      <c r="CP151">
        <v>81</v>
      </c>
      <c r="CQ151">
        <v>81</v>
      </c>
      <c r="CR151">
        <v>81</v>
      </c>
    </row>
    <row r="152" spans="2:96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  <c r="CA152">
        <v>811</v>
      </c>
      <c r="CB152">
        <v>843</v>
      </c>
      <c r="CC152">
        <v>880</v>
      </c>
      <c r="CD152">
        <v>912</v>
      </c>
      <c r="CE152">
        <v>955</v>
      </c>
      <c r="CF152">
        <v>999</v>
      </c>
      <c r="CG152">
        <v>1026</v>
      </c>
      <c r="CH152">
        <v>1053</v>
      </c>
      <c r="CI152">
        <v>1062</v>
      </c>
      <c r="CJ152">
        <v>1070</v>
      </c>
      <c r="CK152">
        <v>1091</v>
      </c>
      <c r="CL152">
        <v>1128</v>
      </c>
      <c r="CM152">
        <v>1149</v>
      </c>
      <c r="CN152">
        <v>1239</v>
      </c>
      <c r="CO152">
        <v>1298</v>
      </c>
      <c r="CP152">
        <v>1326</v>
      </c>
      <c r="CQ152">
        <v>1350</v>
      </c>
      <c r="CR152">
        <v>1370</v>
      </c>
    </row>
    <row r="153" spans="2:96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  <c r="CA153">
        <v>2804</v>
      </c>
      <c r="CB153">
        <v>2843</v>
      </c>
      <c r="CC153">
        <v>2970</v>
      </c>
      <c r="CD153">
        <v>3034</v>
      </c>
      <c r="CE153">
        <v>3115</v>
      </c>
      <c r="CF153">
        <v>3223</v>
      </c>
      <c r="CG153">
        <v>3270</v>
      </c>
      <c r="CH153">
        <v>3281</v>
      </c>
      <c r="CI153">
        <v>3292</v>
      </c>
      <c r="CJ153">
        <v>3307</v>
      </c>
      <c r="CK153">
        <v>3373</v>
      </c>
      <c r="CL153">
        <v>3444</v>
      </c>
      <c r="CM153">
        <v>3480</v>
      </c>
      <c r="CN153">
        <v>3537</v>
      </c>
      <c r="CO153">
        <v>3550</v>
      </c>
      <c r="CP153">
        <v>3558</v>
      </c>
      <c r="CQ153">
        <v>3618</v>
      </c>
      <c r="CR153">
        <v>3654</v>
      </c>
    </row>
    <row r="154" spans="2:96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  <c r="CA154">
        <v>72</v>
      </c>
      <c r="CB154">
        <v>82</v>
      </c>
      <c r="CC154">
        <v>88</v>
      </c>
      <c r="CD154">
        <v>93</v>
      </c>
      <c r="CE154">
        <v>93</v>
      </c>
      <c r="CF154">
        <v>93</v>
      </c>
      <c r="CG154">
        <v>102</v>
      </c>
      <c r="CH154">
        <v>106</v>
      </c>
      <c r="CI154">
        <v>106</v>
      </c>
      <c r="CJ154">
        <v>108</v>
      </c>
      <c r="CK154">
        <v>110</v>
      </c>
      <c r="CL154">
        <v>111</v>
      </c>
      <c r="CM154">
        <v>117</v>
      </c>
      <c r="CN154">
        <v>120</v>
      </c>
      <c r="CO154">
        <v>121</v>
      </c>
      <c r="CP154">
        <v>121</v>
      </c>
      <c r="CQ154">
        <v>121</v>
      </c>
      <c r="CR154">
        <v>121</v>
      </c>
    </row>
    <row r="155" spans="2:96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  <c r="CA155">
        <v>3662</v>
      </c>
      <c r="CB155">
        <v>3793</v>
      </c>
      <c r="CC155">
        <v>3963</v>
      </c>
      <c r="CD155">
        <v>4119</v>
      </c>
      <c r="CE155">
        <v>4228</v>
      </c>
      <c r="CF155">
        <v>4346</v>
      </c>
      <c r="CG155">
        <v>4530</v>
      </c>
      <c r="CH155">
        <v>4683</v>
      </c>
      <c r="CI155">
        <v>4817</v>
      </c>
      <c r="CJ155">
        <v>4987</v>
      </c>
      <c r="CK155">
        <v>5072</v>
      </c>
      <c r="CL155">
        <v>5182</v>
      </c>
      <c r="CM155">
        <v>5251</v>
      </c>
      <c r="CN155">
        <v>5305</v>
      </c>
      <c r="CO155">
        <v>5389</v>
      </c>
      <c r="CP155">
        <v>5425</v>
      </c>
      <c r="CQ155">
        <v>5482</v>
      </c>
      <c r="CR155">
        <v>5532</v>
      </c>
    </row>
    <row r="156" spans="2:96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  <c r="CD156">
        <v>19</v>
      </c>
      <c r="CE156">
        <v>19</v>
      </c>
      <c r="CF156">
        <v>19</v>
      </c>
      <c r="CG156">
        <v>19</v>
      </c>
      <c r="CH156">
        <v>20</v>
      </c>
      <c r="CI156">
        <v>20</v>
      </c>
      <c r="CJ156">
        <v>20</v>
      </c>
      <c r="CK156">
        <v>22</v>
      </c>
      <c r="CL156">
        <v>25</v>
      </c>
      <c r="CM156">
        <v>28</v>
      </c>
      <c r="CN156">
        <v>35</v>
      </c>
      <c r="CO156">
        <v>52</v>
      </c>
      <c r="CP156">
        <v>69</v>
      </c>
      <c r="CQ156">
        <v>83</v>
      </c>
      <c r="CR156">
        <v>86</v>
      </c>
    </row>
    <row r="157" spans="2:96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  <c r="CA157">
        <v>227</v>
      </c>
      <c r="CB157">
        <v>241</v>
      </c>
      <c r="CC157">
        <v>293</v>
      </c>
      <c r="CD157">
        <v>299</v>
      </c>
      <c r="CE157">
        <v>337</v>
      </c>
      <c r="CF157">
        <v>350</v>
      </c>
      <c r="CG157">
        <v>370</v>
      </c>
      <c r="CH157">
        <v>378</v>
      </c>
      <c r="CI157">
        <v>384</v>
      </c>
      <c r="CJ157">
        <v>393</v>
      </c>
      <c r="CK157">
        <v>399</v>
      </c>
      <c r="CL157">
        <v>412</v>
      </c>
      <c r="CM157">
        <v>422</v>
      </c>
      <c r="CN157">
        <v>426</v>
      </c>
      <c r="CO157">
        <v>427</v>
      </c>
      <c r="CP157">
        <v>431</v>
      </c>
      <c r="CQ157">
        <v>443</v>
      </c>
      <c r="CR157">
        <v>444</v>
      </c>
    </row>
    <row r="158" spans="2:96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7</v>
      </c>
      <c r="CF158">
        <v>7</v>
      </c>
      <c r="CG158">
        <v>7</v>
      </c>
      <c r="CH158">
        <v>7</v>
      </c>
      <c r="CI158">
        <v>7</v>
      </c>
      <c r="CJ158">
        <v>7</v>
      </c>
      <c r="CK158">
        <v>7</v>
      </c>
      <c r="CL158">
        <v>7</v>
      </c>
      <c r="CM158">
        <v>7</v>
      </c>
      <c r="CN158">
        <v>7</v>
      </c>
      <c r="CO158">
        <v>7</v>
      </c>
      <c r="CP158">
        <v>7</v>
      </c>
      <c r="CQ158">
        <v>7</v>
      </c>
      <c r="CR158">
        <v>7</v>
      </c>
    </row>
    <row r="159" spans="2:96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  <c r="CA159">
        <v>227</v>
      </c>
      <c r="CB159">
        <v>244</v>
      </c>
      <c r="CC159">
        <v>268</v>
      </c>
      <c r="CD159">
        <v>273</v>
      </c>
      <c r="CE159">
        <v>314</v>
      </c>
      <c r="CF159">
        <v>318</v>
      </c>
      <c r="CG159">
        <v>319</v>
      </c>
      <c r="CH159">
        <v>324</v>
      </c>
      <c r="CI159">
        <v>324</v>
      </c>
      <c r="CJ159">
        <v>324</v>
      </c>
      <c r="CK159">
        <v>324</v>
      </c>
      <c r="CL159">
        <v>324</v>
      </c>
      <c r="CM159">
        <v>324</v>
      </c>
      <c r="CN159">
        <v>325</v>
      </c>
      <c r="CO159">
        <v>328</v>
      </c>
      <c r="CP159">
        <v>328</v>
      </c>
      <c r="CQ159">
        <v>328</v>
      </c>
      <c r="CR159">
        <v>329</v>
      </c>
    </row>
    <row r="160" spans="2:96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  <c r="BZ160">
        <v>1688</v>
      </c>
      <c r="CA160">
        <v>1890</v>
      </c>
      <c r="CB160">
        <v>2143</v>
      </c>
      <c r="CC160">
        <v>2439</v>
      </c>
      <c r="CD160">
        <v>2785</v>
      </c>
      <c r="CE160">
        <v>3181</v>
      </c>
      <c r="CF160">
        <v>3441</v>
      </c>
      <c r="CG160">
        <v>3844</v>
      </c>
      <c r="CH160">
        <v>4219</v>
      </c>
      <c r="CI160">
        <v>4661</v>
      </c>
      <c r="CJ160">
        <v>5014</v>
      </c>
      <c r="CK160">
        <v>5399</v>
      </c>
      <c r="CL160">
        <v>5847</v>
      </c>
      <c r="CM160">
        <v>6297</v>
      </c>
      <c r="CN160">
        <v>6875</v>
      </c>
      <c r="CO160">
        <v>7497</v>
      </c>
      <c r="CP160">
        <v>8261</v>
      </c>
      <c r="CQ160">
        <v>8772</v>
      </c>
      <c r="CR160">
        <v>9501</v>
      </c>
    </row>
    <row r="161" spans="1:96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  <c r="CA161">
        <v>864</v>
      </c>
      <c r="CB161">
        <v>965</v>
      </c>
      <c r="CC161">
        <v>1056</v>
      </c>
      <c r="CD161">
        <v>1174</v>
      </c>
      <c r="CE161">
        <v>1289</v>
      </c>
      <c r="CF161">
        <v>1438</v>
      </c>
      <c r="CG161">
        <v>1560</v>
      </c>
      <c r="CH161">
        <v>1662</v>
      </c>
      <c r="CI161">
        <v>1712</v>
      </c>
      <c r="CJ161">
        <v>1934</v>
      </c>
      <c r="CK161">
        <v>2049</v>
      </c>
      <c r="CL161">
        <v>2154</v>
      </c>
      <c r="CM161">
        <v>2264</v>
      </c>
      <c r="CN161">
        <v>2378</v>
      </c>
      <c r="CO161">
        <v>2472</v>
      </c>
      <c r="CP161">
        <v>2548</v>
      </c>
      <c r="CQ161">
        <v>2614</v>
      </c>
      <c r="CR161">
        <v>2778</v>
      </c>
    </row>
    <row r="162" spans="1:96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  <c r="CA162">
        <v>73</v>
      </c>
      <c r="CB162">
        <v>77</v>
      </c>
      <c r="CC162">
        <v>79</v>
      </c>
      <c r="CD162">
        <v>81</v>
      </c>
      <c r="CE162">
        <v>84</v>
      </c>
      <c r="CF162">
        <v>90</v>
      </c>
      <c r="CG162">
        <v>92</v>
      </c>
      <c r="CH162">
        <v>93</v>
      </c>
      <c r="CI162">
        <v>93</v>
      </c>
      <c r="CJ162">
        <v>93</v>
      </c>
      <c r="CK162">
        <v>93</v>
      </c>
      <c r="CL162">
        <v>93</v>
      </c>
      <c r="CM162">
        <v>94</v>
      </c>
      <c r="CN162">
        <v>94</v>
      </c>
      <c r="CO162">
        <v>94</v>
      </c>
      <c r="CP162">
        <v>94</v>
      </c>
      <c r="CQ162">
        <v>94</v>
      </c>
      <c r="CR162">
        <v>94</v>
      </c>
    </row>
    <row r="163" spans="1:96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  <c r="CA163">
        <v>14</v>
      </c>
      <c r="CB163">
        <v>15</v>
      </c>
      <c r="CC163">
        <v>15</v>
      </c>
      <c r="CD163">
        <v>16</v>
      </c>
      <c r="CE163">
        <v>16</v>
      </c>
      <c r="CF163">
        <v>16</v>
      </c>
      <c r="CG163">
        <v>16</v>
      </c>
      <c r="CH163">
        <v>16</v>
      </c>
      <c r="CI163">
        <v>17</v>
      </c>
      <c r="CJ163">
        <v>30</v>
      </c>
      <c r="CK163">
        <v>30</v>
      </c>
      <c r="CL163">
        <v>31</v>
      </c>
      <c r="CM163">
        <v>31</v>
      </c>
      <c r="CN163">
        <v>31</v>
      </c>
      <c r="CO163">
        <v>32</v>
      </c>
      <c r="CP163">
        <v>33</v>
      </c>
      <c r="CQ163">
        <v>34</v>
      </c>
      <c r="CR163">
        <v>35</v>
      </c>
    </row>
    <row r="164" spans="1:96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  <c r="CA164">
        <v>214</v>
      </c>
      <c r="CB164">
        <v>233</v>
      </c>
      <c r="CC164">
        <v>241</v>
      </c>
      <c r="CD164">
        <v>248</v>
      </c>
      <c r="CE164">
        <v>252</v>
      </c>
      <c r="CF164">
        <v>255</v>
      </c>
      <c r="CG164">
        <v>263</v>
      </c>
      <c r="CH164">
        <v>272</v>
      </c>
      <c r="CI164">
        <v>274</v>
      </c>
      <c r="CJ164">
        <v>283</v>
      </c>
      <c r="CK164">
        <v>288</v>
      </c>
      <c r="CL164">
        <v>303</v>
      </c>
      <c r="CM164">
        <v>303</v>
      </c>
      <c r="CN164">
        <v>307</v>
      </c>
      <c r="CO164">
        <v>308</v>
      </c>
      <c r="CP164">
        <v>312</v>
      </c>
      <c r="CQ164">
        <v>313</v>
      </c>
      <c r="CR164">
        <v>315</v>
      </c>
    </row>
    <row r="165" spans="1:96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  <c r="CA165">
        <v>1021</v>
      </c>
      <c r="CB165">
        <v>1120</v>
      </c>
      <c r="CC165">
        <v>1184</v>
      </c>
      <c r="CD165">
        <v>1275</v>
      </c>
      <c r="CE165">
        <v>1374</v>
      </c>
      <c r="CF165">
        <v>1448</v>
      </c>
      <c r="CG165">
        <v>1545</v>
      </c>
      <c r="CH165">
        <v>1661</v>
      </c>
      <c r="CI165">
        <v>1763</v>
      </c>
      <c r="CJ165">
        <v>1888</v>
      </c>
      <c r="CK165">
        <v>2024</v>
      </c>
      <c r="CL165">
        <v>2283</v>
      </c>
      <c r="CM165">
        <v>2564</v>
      </c>
      <c r="CN165">
        <v>2685</v>
      </c>
      <c r="CO165">
        <v>2855</v>
      </c>
      <c r="CP165">
        <v>3046</v>
      </c>
      <c r="CQ165">
        <v>3209</v>
      </c>
      <c r="CR165">
        <v>3446</v>
      </c>
    </row>
    <row r="166" spans="1:96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  <c r="CA166">
        <v>16</v>
      </c>
      <c r="CB166">
        <v>16</v>
      </c>
      <c r="CC166">
        <v>16</v>
      </c>
      <c r="CD166">
        <v>16</v>
      </c>
      <c r="CE166">
        <v>16</v>
      </c>
      <c r="CF166">
        <v>16</v>
      </c>
      <c r="CG166">
        <v>16</v>
      </c>
      <c r="CH166">
        <v>16</v>
      </c>
      <c r="CI166">
        <v>16</v>
      </c>
      <c r="CJ166">
        <v>16</v>
      </c>
      <c r="CK166">
        <v>16</v>
      </c>
      <c r="CL166">
        <v>16</v>
      </c>
      <c r="CM166">
        <v>16</v>
      </c>
      <c r="CN166">
        <v>16</v>
      </c>
      <c r="CO166">
        <v>16</v>
      </c>
      <c r="CP166">
        <v>16</v>
      </c>
      <c r="CQ166">
        <v>16</v>
      </c>
      <c r="CR166">
        <v>16</v>
      </c>
    </row>
    <row r="167" spans="1:96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  <c r="CA167">
        <v>9</v>
      </c>
      <c r="CB167">
        <v>9</v>
      </c>
      <c r="CC167">
        <v>9</v>
      </c>
      <c r="CD167">
        <v>9</v>
      </c>
      <c r="CE167">
        <v>9</v>
      </c>
      <c r="CF167">
        <v>9</v>
      </c>
      <c r="CG167">
        <v>9</v>
      </c>
      <c r="CH167">
        <v>12</v>
      </c>
      <c r="CI167">
        <v>14</v>
      </c>
      <c r="CJ167">
        <v>16</v>
      </c>
      <c r="CK167">
        <v>16</v>
      </c>
      <c r="CL167">
        <v>16</v>
      </c>
      <c r="CM167">
        <v>30</v>
      </c>
      <c r="CN167">
        <v>31</v>
      </c>
      <c r="CO167">
        <v>31</v>
      </c>
      <c r="CP167">
        <v>31</v>
      </c>
      <c r="CQ167">
        <v>43</v>
      </c>
      <c r="CR167">
        <v>45</v>
      </c>
    </row>
    <row r="168" spans="1:96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  <c r="CA168">
        <v>64</v>
      </c>
      <c r="CB168">
        <v>71</v>
      </c>
      <c r="CC168">
        <v>74</v>
      </c>
      <c r="CD168">
        <v>77</v>
      </c>
      <c r="CE168">
        <v>82</v>
      </c>
      <c r="CF168">
        <v>86</v>
      </c>
      <c r="CG168">
        <v>92</v>
      </c>
      <c r="CH168">
        <v>92</v>
      </c>
      <c r="CI168">
        <v>92</v>
      </c>
      <c r="CJ168">
        <v>92</v>
      </c>
      <c r="CK168">
        <v>93</v>
      </c>
      <c r="CL168">
        <v>95</v>
      </c>
      <c r="CM168">
        <v>96</v>
      </c>
      <c r="CN168">
        <v>96</v>
      </c>
      <c r="CO168">
        <v>97</v>
      </c>
      <c r="CP168">
        <v>97</v>
      </c>
      <c r="CQ168">
        <v>97</v>
      </c>
      <c r="CR168">
        <v>100</v>
      </c>
    </row>
    <row r="169" spans="1:96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  <c r="CA169">
        <v>11</v>
      </c>
      <c r="CB169">
        <v>13</v>
      </c>
      <c r="CC169">
        <v>13</v>
      </c>
      <c r="CD169">
        <v>14</v>
      </c>
      <c r="CE169">
        <v>14</v>
      </c>
      <c r="CF169">
        <v>14</v>
      </c>
      <c r="CG169">
        <v>14</v>
      </c>
      <c r="CH169">
        <v>14</v>
      </c>
      <c r="CI169">
        <v>14</v>
      </c>
      <c r="CJ169">
        <v>14</v>
      </c>
      <c r="CK169">
        <v>14</v>
      </c>
      <c r="CL169">
        <v>14</v>
      </c>
      <c r="CM169">
        <v>14</v>
      </c>
      <c r="CN169">
        <v>14</v>
      </c>
      <c r="CO169">
        <v>14</v>
      </c>
      <c r="CP169">
        <v>14</v>
      </c>
      <c r="CQ169">
        <v>14</v>
      </c>
      <c r="CR169">
        <v>14</v>
      </c>
    </row>
    <row r="170" spans="1:96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  <c r="CA170">
        <v>25</v>
      </c>
      <c r="CB170">
        <v>37</v>
      </c>
      <c r="CC170">
        <v>40</v>
      </c>
      <c r="CD170">
        <v>40</v>
      </c>
      <c r="CE170">
        <v>43</v>
      </c>
      <c r="CF170">
        <v>50</v>
      </c>
      <c r="CG170">
        <v>50</v>
      </c>
      <c r="CH170">
        <v>50</v>
      </c>
      <c r="CI170">
        <v>50</v>
      </c>
      <c r="CJ170">
        <v>52</v>
      </c>
      <c r="CK170">
        <v>53</v>
      </c>
      <c r="CL170">
        <v>57</v>
      </c>
      <c r="CM170">
        <v>57</v>
      </c>
      <c r="CN170">
        <v>64</v>
      </c>
      <c r="CO170">
        <v>67</v>
      </c>
      <c r="CP170">
        <v>67</v>
      </c>
      <c r="CQ170">
        <v>67</v>
      </c>
      <c r="CR170">
        <v>71</v>
      </c>
    </row>
    <row r="171" spans="1:96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  <c r="CA171">
        <v>17851</v>
      </c>
      <c r="CB171">
        <v>18803</v>
      </c>
      <c r="CC171">
        <v>19580</v>
      </c>
      <c r="CD171">
        <v>20549</v>
      </c>
      <c r="CE171">
        <v>21762</v>
      </c>
      <c r="CF171">
        <v>23097</v>
      </c>
      <c r="CG171">
        <v>24413</v>
      </c>
      <c r="CH171">
        <v>25587</v>
      </c>
      <c r="CI171">
        <v>26551</v>
      </c>
      <c r="CJ171">
        <v>27419</v>
      </c>
      <c r="CK171">
        <v>28153</v>
      </c>
      <c r="CL171">
        <v>29214</v>
      </c>
      <c r="CM171">
        <v>30449</v>
      </c>
      <c r="CN171">
        <v>31589</v>
      </c>
      <c r="CO171">
        <v>32655</v>
      </c>
      <c r="CP171">
        <v>33405</v>
      </c>
      <c r="CQ171">
        <v>34134</v>
      </c>
      <c r="CR171">
        <v>34842</v>
      </c>
    </row>
    <row r="172" spans="1:96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  <c r="CA172">
        <v>1039</v>
      </c>
      <c r="CB172">
        <v>1106</v>
      </c>
      <c r="CC172">
        <v>1160</v>
      </c>
      <c r="CD172">
        <v>1210</v>
      </c>
      <c r="CE172">
        <v>1239</v>
      </c>
      <c r="CF172">
        <v>1283</v>
      </c>
      <c r="CG172">
        <v>1312</v>
      </c>
      <c r="CH172">
        <v>1330</v>
      </c>
      <c r="CI172">
        <v>1349</v>
      </c>
      <c r="CJ172">
        <v>1366</v>
      </c>
      <c r="CK172">
        <v>1386</v>
      </c>
      <c r="CL172">
        <v>1401</v>
      </c>
      <c r="CM172">
        <v>1409</v>
      </c>
      <c r="CN172">
        <v>1422</v>
      </c>
      <c r="CO172">
        <v>1431</v>
      </c>
      <c r="CP172">
        <v>1440</v>
      </c>
      <c r="CQ172">
        <v>1445</v>
      </c>
      <c r="CR172">
        <v>1451</v>
      </c>
    </row>
    <row r="173" spans="1:96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6</v>
      </c>
      <c r="CB173">
        <v>6</v>
      </c>
      <c r="CC173">
        <v>6</v>
      </c>
      <c r="CD173">
        <v>6</v>
      </c>
      <c r="CE173">
        <v>7</v>
      </c>
      <c r="CF173">
        <v>7</v>
      </c>
      <c r="CG173">
        <v>8</v>
      </c>
      <c r="CH173">
        <v>9</v>
      </c>
      <c r="CI173">
        <v>9</v>
      </c>
      <c r="CJ173">
        <v>9</v>
      </c>
      <c r="CK173">
        <v>9</v>
      </c>
      <c r="CL173">
        <v>9</v>
      </c>
      <c r="CM173">
        <v>9</v>
      </c>
      <c r="CN173">
        <v>9</v>
      </c>
      <c r="CO173">
        <v>10</v>
      </c>
      <c r="CP173">
        <v>10</v>
      </c>
      <c r="CQ173">
        <v>10</v>
      </c>
      <c r="CR173">
        <v>10</v>
      </c>
    </row>
    <row r="174" spans="1:96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  <c r="CA174">
        <v>184</v>
      </c>
      <c r="CB174">
        <v>253</v>
      </c>
      <c r="CC174">
        <v>278</v>
      </c>
      <c r="CD174">
        <v>342</v>
      </c>
      <c r="CE174">
        <v>410</v>
      </c>
      <c r="CF174">
        <v>438</v>
      </c>
      <c r="CG174">
        <v>491</v>
      </c>
      <c r="CH174">
        <v>529</v>
      </c>
      <c r="CI174">
        <v>529</v>
      </c>
      <c r="CJ174">
        <v>570</v>
      </c>
      <c r="CK174">
        <v>584</v>
      </c>
      <c r="CL174">
        <v>584</v>
      </c>
      <c r="CM174">
        <v>627</v>
      </c>
      <c r="CN174">
        <v>639</v>
      </c>
      <c r="CO174">
        <v>648</v>
      </c>
      <c r="CP174">
        <v>648</v>
      </c>
      <c r="CQ174">
        <v>657</v>
      </c>
      <c r="CR174">
        <v>662</v>
      </c>
    </row>
    <row r="175" spans="1:96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  <c r="CA175">
        <v>232</v>
      </c>
      <c r="CB175">
        <v>238</v>
      </c>
      <c r="CC175">
        <v>254</v>
      </c>
      <c r="CD175">
        <v>276</v>
      </c>
      <c r="CE175">
        <v>288</v>
      </c>
      <c r="CF175">
        <v>305</v>
      </c>
      <c r="CG175">
        <v>318</v>
      </c>
      <c r="CH175">
        <v>323</v>
      </c>
      <c r="CI175">
        <v>343</v>
      </c>
      <c r="CJ175">
        <v>373</v>
      </c>
      <c r="CK175">
        <v>407</v>
      </c>
      <c r="CL175">
        <v>442</v>
      </c>
      <c r="CM175">
        <v>493</v>
      </c>
      <c r="CN175">
        <v>542</v>
      </c>
      <c r="CO175">
        <v>627</v>
      </c>
      <c r="CP175">
        <v>665</v>
      </c>
      <c r="CQ175">
        <v>665</v>
      </c>
      <c r="CR175">
        <v>873</v>
      </c>
    </row>
    <row r="176" spans="1:96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  <c r="CA176">
        <v>555</v>
      </c>
      <c r="CB176">
        <v>570</v>
      </c>
      <c r="CC176">
        <v>599</v>
      </c>
      <c r="CD176">
        <v>617</v>
      </c>
      <c r="CE176">
        <v>663</v>
      </c>
      <c r="CF176">
        <v>711</v>
      </c>
      <c r="CG176">
        <v>760</v>
      </c>
      <c r="CH176">
        <v>828</v>
      </c>
      <c r="CI176">
        <v>854</v>
      </c>
      <c r="CJ176">
        <v>908</v>
      </c>
      <c r="CK176">
        <v>974</v>
      </c>
      <c r="CL176">
        <v>1081</v>
      </c>
      <c r="CM176">
        <v>1117</v>
      </c>
      <c r="CN176">
        <v>1170</v>
      </c>
      <c r="CO176">
        <v>1207</v>
      </c>
      <c r="CP176">
        <v>1225</v>
      </c>
      <c r="CQ176">
        <v>1231</v>
      </c>
      <c r="CR176">
        <v>1259</v>
      </c>
    </row>
    <row r="177" spans="2:96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  <c r="CA177">
        <v>5687</v>
      </c>
      <c r="CB177">
        <v>5865</v>
      </c>
      <c r="CC177">
        <v>6086</v>
      </c>
      <c r="CD177">
        <v>6086</v>
      </c>
      <c r="CE177">
        <v>6211</v>
      </c>
      <c r="CF177">
        <v>6314</v>
      </c>
      <c r="CG177">
        <v>6409</v>
      </c>
      <c r="CH177">
        <v>6525</v>
      </c>
      <c r="CI177">
        <v>6603</v>
      </c>
      <c r="CJ177">
        <v>6623</v>
      </c>
      <c r="CK177">
        <v>6740</v>
      </c>
      <c r="CL177">
        <v>6896</v>
      </c>
      <c r="CM177">
        <v>6937</v>
      </c>
      <c r="CN177">
        <v>7036</v>
      </c>
      <c r="CO177">
        <v>7078</v>
      </c>
      <c r="CP177">
        <v>7156</v>
      </c>
      <c r="CQ177">
        <v>7191</v>
      </c>
      <c r="CR177">
        <v>7338</v>
      </c>
    </row>
    <row r="178" spans="2:96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  <c r="CA178">
        <v>298</v>
      </c>
      <c r="CB178">
        <v>331</v>
      </c>
      <c r="CC178">
        <v>371</v>
      </c>
      <c r="CD178">
        <v>419</v>
      </c>
      <c r="CE178">
        <v>457</v>
      </c>
      <c r="CF178">
        <v>484</v>
      </c>
      <c r="CG178">
        <v>546</v>
      </c>
      <c r="CH178">
        <v>599</v>
      </c>
      <c r="CI178">
        <v>727</v>
      </c>
      <c r="CJ178">
        <v>813</v>
      </c>
      <c r="CK178">
        <v>910</v>
      </c>
      <c r="CL178">
        <v>1019</v>
      </c>
      <c r="CM178">
        <v>1069</v>
      </c>
      <c r="CN178">
        <v>1180</v>
      </c>
      <c r="CO178">
        <v>1266</v>
      </c>
      <c r="CP178">
        <v>1410</v>
      </c>
      <c r="CQ178">
        <v>1508</v>
      </c>
      <c r="CR178">
        <v>1614</v>
      </c>
    </row>
    <row r="179" spans="2:96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  <c r="CA179">
        <v>3157</v>
      </c>
      <c r="CB179">
        <v>3766</v>
      </c>
      <c r="CC179">
        <v>4035</v>
      </c>
      <c r="CD179">
        <v>4263</v>
      </c>
      <c r="CE179">
        <v>4489</v>
      </c>
      <c r="CF179">
        <v>4695</v>
      </c>
      <c r="CG179">
        <v>5011</v>
      </c>
      <c r="CH179">
        <v>5230</v>
      </c>
      <c r="CI179">
        <v>5496</v>
      </c>
      <c r="CJ179">
        <v>5837</v>
      </c>
      <c r="CK179">
        <v>6383</v>
      </c>
      <c r="CL179">
        <v>6919</v>
      </c>
      <c r="CM179">
        <v>7025</v>
      </c>
      <c r="CN179">
        <v>7638</v>
      </c>
      <c r="CO179">
        <v>8348</v>
      </c>
      <c r="CP179">
        <v>8418</v>
      </c>
      <c r="CQ179">
        <v>9565</v>
      </c>
      <c r="CR179">
        <v>10076</v>
      </c>
    </row>
    <row r="180" spans="2:96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  <c r="CA180">
        <v>1801</v>
      </c>
      <c r="CB180">
        <v>1988</v>
      </c>
      <c r="CC180">
        <v>2100</v>
      </c>
      <c r="CD180">
        <v>2249</v>
      </c>
      <c r="CE180">
        <v>2528</v>
      </c>
      <c r="CF180">
        <v>2752</v>
      </c>
      <c r="CG180">
        <v>2974</v>
      </c>
      <c r="CH180">
        <v>3234</v>
      </c>
      <c r="CI180">
        <v>3400</v>
      </c>
      <c r="CJ180">
        <v>3472</v>
      </c>
      <c r="CK180">
        <v>3574</v>
      </c>
      <c r="CL180">
        <v>3751</v>
      </c>
      <c r="CM180">
        <v>4016</v>
      </c>
      <c r="CN180">
        <v>4210</v>
      </c>
      <c r="CO180">
        <v>4273</v>
      </c>
      <c r="CP180">
        <v>4467</v>
      </c>
      <c r="CQ180">
        <v>4658</v>
      </c>
      <c r="CR180">
        <v>4821</v>
      </c>
    </row>
    <row r="181" spans="2:96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7</v>
      </c>
      <c r="CM181">
        <v>7</v>
      </c>
      <c r="CN181">
        <v>7</v>
      </c>
      <c r="CO181">
        <v>7</v>
      </c>
      <c r="CP181">
        <v>7</v>
      </c>
      <c r="CQ181">
        <v>7</v>
      </c>
      <c r="CR181">
        <v>8</v>
      </c>
    </row>
    <row r="182" spans="2:96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  <c r="CA182">
        <v>104</v>
      </c>
      <c r="CB182">
        <v>113</v>
      </c>
      <c r="CC182">
        <v>115</v>
      </c>
      <c r="CD182">
        <v>119</v>
      </c>
      <c r="CE182">
        <v>124</v>
      </c>
      <c r="CF182">
        <v>129</v>
      </c>
      <c r="CG182">
        <v>133</v>
      </c>
      <c r="CH182">
        <v>134</v>
      </c>
      <c r="CI182">
        <v>147</v>
      </c>
      <c r="CJ182">
        <v>159</v>
      </c>
      <c r="CK182">
        <v>161</v>
      </c>
      <c r="CL182">
        <v>174</v>
      </c>
      <c r="CM182">
        <v>199</v>
      </c>
      <c r="CN182">
        <v>202</v>
      </c>
      <c r="CO182">
        <v>206</v>
      </c>
      <c r="CP182">
        <v>208</v>
      </c>
      <c r="CQ182">
        <v>208</v>
      </c>
      <c r="CR182">
        <v>213</v>
      </c>
    </row>
    <row r="183" spans="2:96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  <c r="CA183">
        <v>2281</v>
      </c>
      <c r="CB183">
        <v>2561</v>
      </c>
      <c r="CC183">
        <v>2954</v>
      </c>
      <c r="CD183">
        <v>4342</v>
      </c>
      <c r="CE183">
        <v>5256</v>
      </c>
      <c r="CF183">
        <v>5897</v>
      </c>
      <c r="CG183">
        <v>6848</v>
      </c>
      <c r="CH183">
        <v>7519</v>
      </c>
      <c r="CI183">
        <v>9784</v>
      </c>
      <c r="CJ183">
        <v>10303</v>
      </c>
      <c r="CK183">
        <v>11475</v>
      </c>
      <c r="CL183">
        <v>12491</v>
      </c>
      <c r="CM183">
        <v>13489</v>
      </c>
      <c r="CN183">
        <v>14420</v>
      </c>
      <c r="CO183">
        <v>15628</v>
      </c>
      <c r="CP183">
        <v>16325</v>
      </c>
      <c r="CQ183">
        <v>17837</v>
      </c>
      <c r="CR183">
        <v>19250</v>
      </c>
    </row>
    <row r="184" spans="2:96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  <c r="CA184">
        <v>3246</v>
      </c>
      <c r="CB184">
        <v>3660</v>
      </c>
      <c r="CC184">
        <v>3764</v>
      </c>
      <c r="CD184">
        <v>3870</v>
      </c>
      <c r="CE184">
        <v>4076</v>
      </c>
      <c r="CF184">
        <v>4195</v>
      </c>
      <c r="CG184">
        <v>4428</v>
      </c>
      <c r="CH184">
        <v>4648</v>
      </c>
      <c r="CI184">
        <v>4932</v>
      </c>
      <c r="CJ184">
        <v>5223</v>
      </c>
      <c r="CK184">
        <v>5453</v>
      </c>
      <c r="CL184">
        <v>5660</v>
      </c>
      <c r="CM184">
        <v>5878</v>
      </c>
      <c r="CN184">
        <v>6087</v>
      </c>
      <c r="CO184">
        <v>6259</v>
      </c>
      <c r="CP184">
        <v>6459</v>
      </c>
      <c r="CQ184">
        <v>6599</v>
      </c>
      <c r="CR184">
        <v>6710</v>
      </c>
    </row>
    <row r="185" spans="2:96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  <c r="CA185">
        <v>4102</v>
      </c>
      <c r="CB185">
        <v>4413</v>
      </c>
      <c r="CC185">
        <v>4848</v>
      </c>
      <c r="CD185">
        <v>5205</v>
      </c>
      <c r="CE185">
        <v>5575</v>
      </c>
      <c r="CF185">
        <v>5955</v>
      </c>
      <c r="CG185">
        <v>6356</v>
      </c>
      <c r="CH185">
        <v>6674</v>
      </c>
      <c r="CI185">
        <v>6934</v>
      </c>
      <c r="CJ185">
        <v>7202</v>
      </c>
      <c r="CK185">
        <v>7582</v>
      </c>
      <c r="CL185">
        <v>7918</v>
      </c>
      <c r="CM185">
        <v>8379</v>
      </c>
      <c r="CN185">
        <v>8742</v>
      </c>
      <c r="CO185">
        <v>9287</v>
      </c>
      <c r="CP185">
        <v>9593</v>
      </c>
      <c r="CQ185">
        <v>9856</v>
      </c>
      <c r="CR185">
        <v>10169</v>
      </c>
    </row>
    <row r="186" spans="2:96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  <c r="CA186">
        <v>11278</v>
      </c>
      <c r="CB186">
        <v>11730</v>
      </c>
      <c r="CC186">
        <v>12442</v>
      </c>
      <c r="CD186">
        <v>13141</v>
      </c>
      <c r="CE186">
        <v>13956</v>
      </c>
      <c r="CF186">
        <v>15472</v>
      </c>
      <c r="CG186">
        <v>15987</v>
      </c>
      <c r="CH186">
        <v>16585</v>
      </c>
      <c r="CI186">
        <v>16934</v>
      </c>
      <c r="CJ186">
        <v>17448</v>
      </c>
      <c r="CK186">
        <v>18091</v>
      </c>
      <c r="CL186">
        <v>18841</v>
      </c>
      <c r="CM186">
        <v>19022</v>
      </c>
      <c r="CN186">
        <v>19685</v>
      </c>
      <c r="CO186">
        <v>20206</v>
      </c>
      <c r="CP186">
        <v>20863</v>
      </c>
      <c r="CQ186">
        <v>21379</v>
      </c>
      <c r="CR186">
        <v>21982</v>
      </c>
    </row>
    <row r="187" spans="2:96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  <c r="CA187">
        <v>1604</v>
      </c>
      <c r="CB187">
        <v>1832</v>
      </c>
      <c r="CC187">
        <v>2057</v>
      </c>
      <c r="CD187">
        <v>2210</v>
      </c>
      <c r="CE187">
        <v>2376</v>
      </c>
      <c r="CF187">
        <v>2512</v>
      </c>
      <c r="CG187">
        <v>2728</v>
      </c>
      <c r="CH187">
        <v>2979</v>
      </c>
      <c r="CI187">
        <v>3231</v>
      </c>
      <c r="CJ187">
        <v>3428</v>
      </c>
      <c r="CK187">
        <v>3711</v>
      </c>
      <c r="CL187">
        <v>4103</v>
      </c>
      <c r="CM187">
        <v>4663</v>
      </c>
      <c r="CN187">
        <v>5008</v>
      </c>
      <c r="CO187">
        <v>5448</v>
      </c>
      <c r="CP187">
        <v>6015</v>
      </c>
      <c r="CQ187">
        <v>6533</v>
      </c>
      <c r="CR187">
        <v>7141</v>
      </c>
    </row>
    <row r="188" spans="2:96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  <c r="CA188">
        <v>3864</v>
      </c>
      <c r="CB188">
        <v>4057</v>
      </c>
      <c r="CC188">
        <v>4417</v>
      </c>
      <c r="CD188">
        <v>4761</v>
      </c>
      <c r="CE188">
        <v>5202</v>
      </c>
      <c r="CF188">
        <v>5467</v>
      </c>
      <c r="CG188">
        <v>5990</v>
      </c>
      <c r="CH188">
        <v>6300</v>
      </c>
      <c r="CI188">
        <v>6633</v>
      </c>
      <c r="CJ188">
        <v>6879</v>
      </c>
      <c r="CK188">
        <v>7216</v>
      </c>
      <c r="CL188">
        <v>7707</v>
      </c>
      <c r="CM188">
        <v>8067</v>
      </c>
      <c r="CN188">
        <v>8418</v>
      </c>
      <c r="CO188">
        <v>8746</v>
      </c>
      <c r="CP188">
        <v>8936</v>
      </c>
      <c r="CQ188">
        <v>9242</v>
      </c>
      <c r="CR188">
        <v>9710</v>
      </c>
    </row>
    <row r="189" spans="2:96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  <c r="CA189">
        <v>5389</v>
      </c>
      <c r="CB189">
        <v>6343</v>
      </c>
      <c r="CC189">
        <v>7497</v>
      </c>
      <c r="CD189">
        <v>8672</v>
      </c>
      <c r="CE189">
        <v>10131</v>
      </c>
      <c r="CF189">
        <v>11917</v>
      </c>
      <c r="CG189">
        <v>13584</v>
      </c>
      <c r="CH189">
        <v>15770</v>
      </c>
      <c r="CI189">
        <v>18328</v>
      </c>
      <c r="CJ189">
        <v>21102</v>
      </c>
      <c r="CK189">
        <v>24490</v>
      </c>
      <c r="CL189">
        <v>27938</v>
      </c>
      <c r="CM189">
        <v>32008</v>
      </c>
      <c r="CN189">
        <v>36793</v>
      </c>
      <c r="CO189">
        <v>42853</v>
      </c>
      <c r="CP189">
        <v>47121</v>
      </c>
      <c r="CQ189">
        <v>52763</v>
      </c>
      <c r="CR189">
        <v>57999</v>
      </c>
    </row>
    <row r="190" spans="2:96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  <c r="CA190">
        <v>104</v>
      </c>
      <c r="CB190">
        <v>105</v>
      </c>
      <c r="CC190">
        <v>105</v>
      </c>
      <c r="CD190">
        <v>110</v>
      </c>
      <c r="CE190">
        <v>110</v>
      </c>
      <c r="CF190">
        <v>118</v>
      </c>
      <c r="CG190">
        <v>120</v>
      </c>
      <c r="CH190">
        <v>126</v>
      </c>
      <c r="CI190">
        <v>127</v>
      </c>
      <c r="CJ190">
        <v>134</v>
      </c>
      <c r="CK190">
        <v>136</v>
      </c>
      <c r="CL190">
        <v>138</v>
      </c>
      <c r="CM190">
        <v>143</v>
      </c>
      <c r="CN190">
        <v>144</v>
      </c>
      <c r="CO190">
        <v>147</v>
      </c>
      <c r="CP190">
        <v>147</v>
      </c>
      <c r="CQ190">
        <v>150</v>
      </c>
      <c r="CR190">
        <v>153</v>
      </c>
    </row>
    <row r="191" spans="2:96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  <c r="CA191">
        <v>14</v>
      </c>
      <c r="CB191">
        <v>14</v>
      </c>
      <c r="CC191">
        <v>14</v>
      </c>
      <c r="CD191">
        <v>14</v>
      </c>
      <c r="CE191">
        <v>14</v>
      </c>
      <c r="CF191">
        <v>15</v>
      </c>
      <c r="CG191">
        <v>15</v>
      </c>
      <c r="CH191">
        <v>15</v>
      </c>
      <c r="CI191">
        <v>15</v>
      </c>
      <c r="CJ191">
        <v>15</v>
      </c>
      <c r="CK191">
        <v>15</v>
      </c>
      <c r="CL191">
        <v>15</v>
      </c>
      <c r="CM191">
        <v>15</v>
      </c>
      <c r="CN191">
        <v>15</v>
      </c>
      <c r="CO191">
        <v>15</v>
      </c>
      <c r="CP191">
        <v>15</v>
      </c>
      <c r="CQ191">
        <v>15</v>
      </c>
      <c r="CR191">
        <v>15</v>
      </c>
    </row>
    <row r="192" spans="2:96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  <c r="CA192">
        <v>7</v>
      </c>
      <c r="CB192">
        <v>7</v>
      </c>
      <c r="CC192">
        <v>8</v>
      </c>
      <c r="CD192">
        <v>8</v>
      </c>
      <c r="CE192">
        <v>12</v>
      </c>
      <c r="CF192">
        <v>12</v>
      </c>
      <c r="CG192">
        <v>12</v>
      </c>
      <c r="CH192">
        <v>12</v>
      </c>
      <c r="CI192">
        <v>12</v>
      </c>
      <c r="CJ192">
        <v>12</v>
      </c>
      <c r="CK192">
        <v>12</v>
      </c>
      <c r="CL192">
        <v>12</v>
      </c>
      <c r="CM192">
        <v>12</v>
      </c>
      <c r="CN192">
        <v>12</v>
      </c>
      <c r="CO192">
        <v>12</v>
      </c>
      <c r="CP192">
        <v>12</v>
      </c>
      <c r="CQ192">
        <v>12</v>
      </c>
      <c r="CR192">
        <v>13</v>
      </c>
    </row>
    <row r="193" spans="2:96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  <c r="CA193">
        <v>266</v>
      </c>
      <c r="CB193">
        <v>266</v>
      </c>
      <c r="CC193">
        <v>279</v>
      </c>
      <c r="CD193">
        <v>279</v>
      </c>
      <c r="CE193">
        <v>333</v>
      </c>
      <c r="CF193">
        <v>344</v>
      </c>
      <c r="CG193">
        <v>356</v>
      </c>
      <c r="CH193">
        <v>356</v>
      </c>
      <c r="CI193">
        <v>356</v>
      </c>
      <c r="CJ193">
        <v>371</v>
      </c>
      <c r="CK193">
        <v>372</v>
      </c>
      <c r="CL193">
        <v>426</v>
      </c>
      <c r="CM193">
        <v>435</v>
      </c>
      <c r="CN193">
        <v>455</v>
      </c>
      <c r="CO193">
        <v>461</v>
      </c>
      <c r="CP193">
        <v>462</v>
      </c>
      <c r="CQ193">
        <v>476</v>
      </c>
      <c r="CR193">
        <v>488</v>
      </c>
    </row>
    <row r="194" spans="2:96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  <c r="CA194">
        <v>2402</v>
      </c>
      <c r="CB194">
        <v>2605</v>
      </c>
      <c r="CC194">
        <v>2795</v>
      </c>
      <c r="CD194">
        <v>2932</v>
      </c>
      <c r="CE194">
        <v>3287</v>
      </c>
      <c r="CF194">
        <v>3651</v>
      </c>
      <c r="CG194">
        <v>4033</v>
      </c>
      <c r="CH194">
        <v>4462</v>
      </c>
      <c r="CI194">
        <v>4934</v>
      </c>
      <c r="CJ194">
        <v>5369</v>
      </c>
      <c r="CK194">
        <v>5862</v>
      </c>
      <c r="CL194">
        <v>6380</v>
      </c>
      <c r="CM194">
        <v>7142</v>
      </c>
      <c r="CN194">
        <v>8274</v>
      </c>
      <c r="CO194">
        <v>9362</v>
      </c>
      <c r="CP194">
        <v>10484</v>
      </c>
      <c r="CQ194">
        <v>11631</v>
      </c>
      <c r="CR194">
        <v>12772</v>
      </c>
    </row>
    <row r="195" spans="2:96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  <c r="CA195">
        <v>222</v>
      </c>
      <c r="CB195">
        <v>226</v>
      </c>
      <c r="CC195">
        <v>237</v>
      </c>
      <c r="CD195">
        <v>244</v>
      </c>
      <c r="CE195">
        <v>250</v>
      </c>
      <c r="CF195">
        <v>265</v>
      </c>
      <c r="CG195">
        <v>278</v>
      </c>
      <c r="CH195">
        <v>280</v>
      </c>
      <c r="CI195">
        <v>291</v>
      </c>
      <c r="CJ195">
        <v>299</v>
      </c>
      <c r="CK195">
        <v>314</v>
      </c>
      <c r="CL195">
        <v>335</v>
      </c>
      <c r="CM195">
        <v>342</v>
      </c>
      <c r="CN195">
        <v>350</v>
      </c>
      <c r="CO195">
        <v>367</v>
      </c>
      <c r="CP195">
        <v>377</v>
      </c>
      <c r="CQ195">
        <v>412</v>
      </c>
      <c r="CR195">
        <v>442</v>
      </c>
    </row>
    <row r="196" spans="2:96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  <c r="CA196">
        <v>1908</v>
      </c>
      <c r="CB196">
        <v>2200</v>
      </c>
      <c r="CC196">
        <v>2447</v>
      </c>
      <c r="CD196">
        <v>2666</v>
      </c>
      <c r="CE196">
        <v>2867</v>
      </c>
      <c r="CF196">
        <v>3105</v>
      </c>
      <c r="CG196">
        <v>3380</v>
      </c>
      <c r="CH196">
        <v>3630</v>
      </c>
      <c r="CI196">
        <v>4054</v>
      </c>
      <c r="CJ196">
        <v>4465</v>
      </c>
      <c r="CK196">
        <v>4873</v>
      </c>
      <c r="CL196">
        <v>5318</v>
      </c>
      <c r="CM196">
        <v>5690</v>
      </c>
      <c r="CN196">
        <v>5994</v>
      </c>
      <c r="CO196">
        <v>6318</v>
      </c>
      <c r="CP196">
        <v>6630</v>
      </c>
      <c r="CQ196">
        <v>6630</v>
      </c>
      <c r="CR196">
        <v>6630</v>
      </c>
    </row>
    <row r="197" spans="2:96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  <c r="CA197">
        <v>10</v>
      </c>
      <c r="CB197">
        <v>11</v>
      </c>
      <c r="CC197">
        <v>11</v>
      </c>
      <c r="CD197">
        <v>11</v>
      </c>
      <c r="CE197">
        <v>11</v>
      </c>
      <c r="CF197">
        <v>11</v>
      </c>
      <c r="CG197">
        <v>11</v>
      </c>
      <c r="CH197">
        <v>11</v>
      </c>
      <c r="CI197">
        <v>11</v>
      </c>
      <c r="CJ197">
        <v>11</v>
      </c>
      <c r="CK197">
        <v>11</v>
      </c>
      <c r="CL197">
        <v>11</v>
      </c>
      <c r="CM197">
        <v>11</v>
      </c>
      <c r="CN197">
        <v>11</v>
      </c>
      <c r="CO197">
        <v>11</v>
      </c>
      <c r="CP197">
        <v>11</v>
      </c>
      <c r="CQ197">
        <v>11</v>
      </c>
      <c r="CR197">
        <v>11</v>
      </c>
    </row>
    <row r="198" spans="2:96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  <c r="CA198">
        <v>1309</v>
      </c>
      <c r="CB198">
        <v>1375</v>
      </c>
      <c r="CC198">
        <v>1481</v>
      </c>
      <c r="CD198">
        <v>1623</v>
      </c>
      <c r="CE198">
        <v>1910</v>
      </c>
      <c r="CF198">
        <v>2108</v>
      </c>
      <c r="CG198">
        <v>2299</v>
      </c>
      <c r="CH198">
        <v>2532</v>
      </c>
      <c r="CI198">
        <v>2918</v>
      </c>
      <c r="CJ198">
        <v>3252</v>
      </c>
      <c r="CK198">
        <v>3699</v>
      </c>
      <c r="CL198">
        <v>4427</v>
      </c>
      <c r="CM198">
        <v>5050</v>
      </c>
      <c r="CN198">
        <v>5992</v>
      </c>
      <c r="CO198">
        <v>6588</v>
      </c>
      <c r="CP198">
        <v>8014</v>
      </c>
      <c r="CQ198">
        <v>9125</v>
      </c>
      <c r="CR198">
        <v>10141</v>
      </c>
    </row>
    <row r="199" spans="2:96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  <c r="CA199">
        <v>485</v>
      </c>
      <c r="CB199">
        <v>534</v>
      </c>
      <c r="CC199">
        <v>581</v>
      </c>
      <c r="CD199">
        <v>682</v>
      </c>
      <c r="CE199">
        <v>701</v>
      </c>
      <c r="CF199">
        <v>715</v>
      </c>
      <c r="CG199">
        <v>728</v>
      </c>
      <c r="CH199">
        <v>742</v>
      </c>
      <c r="CI199">
        <v>769</v>
      </c>
      <c r="CJ199">
        <v>835</v>
      </c>
      <c r="CK199">
        <v>863</v>
      </c>
      <c r="CL199">
        <v>977</v>
      </c>
      <c r="CM199">
        <v>1049</v>
      </c>
      <c r="CN199">
        <v>1089</v>
      </c>
      <c r="CO199">
        <v>1161</v>
      </c>
      <c r="CP199">
        <v>1173</v>
      </c>
      <c r="CQ199">
        <v>1199</v>
      </c>
      <c r="CR199">
        <v>1244</v>
      </c>
    </row>
    <row r="200" spans="2:96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  <c r="CA200">
        <v>997</v>
      </c>
      <c r="CB200">
        <v>1021</v>
      </c>
      <c r="CC200">
        <v>1059</v>
      </c>
      <c r="CD200">
        <v>1091</v>
      </c>
      <c r="CE200">
        <v>1124</v>
      </c>
      <c r="CF200">
        <v>1160</v>
      </c>
      <c r="CG200">
        <v>1188</v>
      </c>
      <c r="CH200">
        <v>1205</v>
      </c>
      <c r="CI200">
        <v>1212</v>
      </c>
      <c r="CJ200">
        <v>1220</v>
      </c>
      <c r="CK200">
        <v>1248</v>
      </c>
      <c r="CL200">
        <v>1268</v>
      </c>
      <c r="CM200">
        <v>1304</v>
      </c>
      <c r="CN200">
        <v>1317</v>
      </c>
      <c r="CO200">
        <v>1330</v>
      </c>
      <c r="CP200">
        <v>1335</v>
      </c>
      <c r="CQ200">
        <v>1344</v>
      </c>
      <c r="CR200">
        <v>1353</v>
      </c>
    </row>
    <row r="201" spans="2:96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  <c r="CA201">
        <v>7</v>
      </c>
      <c r="CB201">
        <v>7</v>
      </c>
      <c r="CC201">
        <v>8</v>
      </c>
      <c r="CD201">
        <v>12</v>
      </c>
      <c r="CE201">
        <v>12</v>
      </c>
      <c r="CF201">
        <v>21</v>
      </c>
      <c r="CG201">
        <v>21</v>
      </c>
      <c r="CH201">
        <v>25</v>
      </c>
      <c r="CI201">
        <v>60</v>
      </c>
      <c r="CJ201">
        <v>60</v>
      </c>
      <c r="CK201">
        <v>80</v>
      </c>
      <c r="CL201">
        <v>80</v>
      </c>
      <c r="CM201">
        <v>116</v>
      </c>
      <c r="CN201">
        <v>135</v>
      </c>
      <c r="CO201">
        <v>164</v>
      </c>
      <c r="CP201">
        <v>237</v>
      </c>
      <c r="CQ201">
        <v>286</v>
      </c>
      <c r="CR201">
        <v>286</v>
      </c>
    </row>
    <row r="202" spans="2:96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  <c r="CA202">
        <v>1655</v>
      </c>
      <c r="CB202">
        <v>1686</v>
      </c>
      <c r="CC202">
        <v>1749</v>
      </c>
      <c r="CD202">
        <v>1845</v>
      </c>
      <c r="CE202">
        <v>1934</v>
      </c>
      <c r="CF202">
        <v>2003</v>
      </c>
      <c r="CG202">
        <v>2028</v>
      </c>
      <c r="CH202">
        <v>2173</v>
      </c>
      <c r="CI202">
        <v>2272</v>
      </c>
      <c r="CJ202">
        <v>2415</v>
      </c>
      <c r="CK202">
        <v>2506</v>
      </c>
      <c r="CL202">
        <v>2605</v>
      </c>
      <c r="CM202">
        <v>2783</v>
      </c>
      <c r="CN202">
        <v>3034</v>
      </c>
      <c r="CO202">
        <v>3158</v>
      </c>
      <c r="CP202">
        <v>3300</v>
      </c>
      <c r="CQ202">
        <v>3465</v>
      </c>
      <c r="CR202">
        <v>3635</v>
      </c>
    </row>
    <row r="203" spans="2:96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  <c r="CA203">
        <v>131646</v>
      </c>
      <c r="CB203">
        <v>136675</v>
      </c>
      <c r="CC203">
        <v>141942</v>
      </c>
      <c r="CD203">
        <v>148220</v>
      </c>
      <c r="CE203">
        <v>153222</v>
      </c>
      <c r="CF203">
        <v>158273</v>
      </c>
      <c r="CG203">
        <v>163027</v>
      </c>
      <c r="CH203">
        <v>166831</v>
      </c>
      <c r="CI203">
        <v>170099</v>
      </c>
      <c r="CJ203">
        <v>172541</v>
      </c>
      <c r="CK203">
        <v>177644</v>
      </c>
      <c r="CL203">
        <v>184948</v>
      </c>
      <c r="CM203">
        <v>190839</v>
      </c>
      <c r="CN203">
        <v>191726</v>
      </c>
      <c r="CO203">
        <v>198674</v>
      </c>
      <c r="CP203">
        <v>200210</v>
      </c>
      <c r="CQ203">
        <v>204178</v>
      </c>
      <c r="CR203">
        <v>208389</v>
      </c>
    </row>
    <row r="204" spans="2:96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  <c r="CA204">
        <v>176</v>
      </c>
      <c r="CB204">
        <v>178</v>
      </c>
      <c r="CC204">
        <v>185</v>
      </c>
      <c r="CD204">
        <v>189</v>
      </c>
      <c r="CE204">
        <v>190</v>
      </c>
      <c r="CF204">
        <v>190</v>
      </c>
      <c r="CG204">
        <v>198</v>
      </c>
      <c r="CH204">
        <v>210</v>
      </c>
      <c r="CI204">
        <v>217</v>
      </c>
      <c r="CJ204">
        <v>233</v>
      </c>
      <c r="CK204">
        <v>238</v>
      </c>
      <c r="CL204">
        <v>238</v>
      </c>
      <c r="CM204">
        <v>244</v>
      </c>
      <c r="CN204">
        <v>254</v>
      </c>
      <c r="CO204">
        <v>271</v>
      </c>
      <c r="CP204">
        <v>304</v>
      </c>
      <c r="CQ204">
        <v>310</v>
      </c>
      <c r="CR204">
        <v>330</v>
      </c>
    </row>
    <row r="205" spans="2:96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  <c r="CA205">
        <v>12</v>
      </c>
      <c r="CB205">
        <v>12</v>
      </c>
      <c r="CC205">
        <v>14</v>
      </c>
      <c r="CD205">
        <v>14</v>
      </c>
      <c r="CE205">
        <v>15</v>
      </c>
      <c r="CF205">
        <v>17</v>
      </c>
      <c r="CG205">
        <v>19</v>
      </c>
      <c r="CH205">
        <v>19</v>
      </c>
      <c r="CI205">
        <v>29</v>
      </c>
      <c r="CJ205">
        <v>32</v>
      </c>
      <c r="CK205">
        <v>32</v>
      </c>
      <c r="CL205">
        <v>32</v>
      </c>
      <c r="CM205">
        <v>33</v>
      </c>
      <c r="CN205">
        <v>66</v>
      </c>
      <c r="CO205">
        <v>66</v>
      </c>
      <c r="CP205">
        <v>107</v>
      </c>
      <c r="CQ205">
        <v>107</v>
      </c>
      <c r="CR205">
        <v>140</v>
      </c>
    </row>
    <row r="206" spans="2:96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  <c r="CD206">
        <v>10</v>
      </c>
      <c r="CE206">
        <v>10</v>
      </c>
      <c r="CF206">
        <v>10</v>
      </c>
      <c r="CG206">
        <v>10</v>
      </c>
      <c r="CH206">
        <v>10</v>
      </c>
      <c r="CI206">
        <v>10</v>
      </c>
      <c r="CJ206">
        <v>10</v>
      </c>
      <c r="CK206">
        <v>10</v>
      </c>
      <c r="CL206">
        <v>10</v>
      </c>
      <c r="CM206">
        <v>10</v>
      </c>
      <c r="CN206">
        <v>10</v>
      </c>
      <c r="CO206">
        <v>10</v>
      </c>
      <c r="CP206">
        <v>10</v>
      </c>
      <c r="CQ206">
        <v>10</v>
      </c>
      <c r="CR206">
        <v>10</v>
      </c>
    </row>
    <row r="207" spans="2:96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  <c r="CA207">
        <v>6830</v>
      </c>
      <c r="CB207">
        <v>7206</v>
      </c>
      <c r="CC207">
        <v>7693</v>
      </c>
      <c r="CD207">
        <v>8419</v>
      </c>
      <c r="CE207">
        <v>9141</v>
      </c>
      <c r="CF207">
        <v>9685</v>
      </c>
      <c r="CG207">
        <v>10151</v>
      </c>
      <c r="CH207">
        <v>10483</v>
      </c>
      <c r="CI207">
        <v>10948</v>
      </c>
      <c r="CJ207">
        <v>11445</v>
      </c>
      <c r="CK207">
        <v>11927</v>
      </c>
      <c r="CL207">
        <v>12540</v>
      </c>
      <c r="CM207">
        <v>13216</v>
      </c>
      <c r="CN207">
        <v>13822</v>
      </c>
      <c r="CO207">
        <v>14385</v>
      </c>
      <c r="CP207">
        <v>14777</v>
      </c>
      <c r="CQ207">
        <v>15322</v>
      </c>
      <c r="CR207">
        <v>16004</v>
      </c>
    </row>
    <row r="208" spans="2:96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  <c r="CA208">
        <v>21100</v>
      </c>
      <c r="CB208">
        <v>21657</v>
      </c>
      <c r="CC208">
        <v>22253</v>
      </c>
      <c r="CD208">
        <v>23280</v>
      </c>
      <c r="CE208">
        <v>24051</v>
      </c>
      <c r="CF208">
        <v>24551</v>
      </c>
      <c r="CG208">
        <v>25107</v>
      </c>
      <c r="CH208">
        <v>25415</v>
      </c>
      <c r="CI208">
        <v>25688</v>
      </c>
      <c r="CJ208">
        <v>25936</v>
      </c>
      <c r="CK208">
        <v>26336</v>
      </c>
      <c r="CL208">
        <v>26732</v>
      </c>
      <c r="CM208">
        <v>27078</v>
      </c>
      <c r="CN208">
        <v>27404</v>
      </c>
      <c r="CO208">
        <v>27740</v>
      </c>
      <c r="CP208">
        <v>27944</v>
      </c>
      <c r="CQ208">
        <v>28063</v>
      </c>
      <c r="CR208">
        <v>28268</v>
      </c>
    </row>
    <row r="209" spans="1:96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  <c r="CA209">
        <v>363</v>
      </c>
      <c r="CB209">
        <v>373</v>
      </c>
      <c r="CC209">
        <v>376</v>
      </c>
      <c r="CD209">
        <v>379</v>
      </c>
      <c r="CE209">
        <v>380</v>
      </c>
      <c r="CF209">
        <v>382</v>
      </c>
      <c r="CG209">
        <v>385</v>
      </c>
      <c r="CH209">
        <v>388</v>
      </c>
      <c r="CI209">
        <v>393</v>
      </c>
      <c r="CJ209">
        <v>393</v>
      </c>
      <c r="CK209">
        <v>395</v>
      </c>
      <c r="CL209">
        <v>395</v>
      </c>
      <c r="CM209">
        <v>395</v>
      </c>
      <c r="CN209">
        <v>398</v>
      </c>
      <c r="CO209">
        <v>420</v>
      </c>
      <c r="CP209">
        <v>422</v>
      </c>
      <c r="CQ209">
        <v>425</v>
      </c>
      <c r="CR209">
        <v>426</v>
      </c>
    </row>
    <row r="210" spans="1:96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  <c r="CA210">
        <v>22</v>
      </c>
      <c r="CB210">
        <v>24</v>
      </c>
      <c r="CC210">
        <v>24</v>
      </c>
      <c r="CD210">
        <v>25</v>
      </c>
      <c r="CE210">
        <v>25</v>
      </c>
      <c r="CF210">
        <v>32</v>
      </c>
      <c r="CG210">
        <v>32</v>
      </c>
      <c r="CH210">
        <v>32</v>
      </c>
      <c r="CI210">
        <v>49</v>
      </c>
      <c r="CJ210">
        <v>53</v>
      </c>
      <c r="CK210">
        <v>88</v>
      </c>
      <c r="CL210">
        <v>94</v>
      </c>
      <c r="CM210">
        <v>147</v>
      </c>
      <c r="CN210">
        <v>147</v>
      </c>
      <c r="CO210">
        <v>170</v>
      </c>
      <c r="CP210">
        <v>254</v>
      </c>
      <c r="CQ210">
        <v>254</v>
      </c>
      <c r="CR210">
        <v>284</v>
      </c>
    </row>
    <row r="211" spans="1:96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  <c r="CA211">
        <v>2169</v>
      </c>
      <c r="CB211">
        <v>2220</v>
      </c>
      <c r="CC211">
        <v>2258</v>
      </c>
      <c r="CD211">
        <v>2369</v>
      </c>
      <c r="CE211">
        <v>2423</v>
      </c>
      <c r="CF211">
        <v>2473</v>
      </c>
      <c r="CG211">
        <v>2518</v>
      </c>
      <c r="CH211">
        <v>2551</v>
      </c>
      <c r="CI211">
        <v>2579</v>
      </c>
      <c r="CJ211">
        <v>2613</v>
      </c>
      <c r="CK211">
        <v>2643</v>
      </c>
      <c r="CL211">
        <v>2672</v>
      </c>
      <c r="CM211">
        <v>2700</v>
      </c>
      <c r="CN211">
        <v>2733</v>
      </c>
      <c r="CO211">
        <v>2765</v>
      </c>
      <c r="CP211">
        <v>2792</v>
      </c>
      <c r="CQ211">
        <v>2811</v>
      </c>
      <c r="CR211">
        <v>2826</v>
      </c>
    </row>
    <row r="212" spans="1:96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  <c r="CA212">
        <v>44</v>
      </c>
      <c r="CB212">
        <v>58</v>
      </c>
      <c r="CC212">
        <v>65</v>
      </c>
      <c r="CD212">
        <v>70</v>
      </c>
      <c r="CE212">
        <v>73</v>
      </c>
      <c r="CF212">
        <v>76</v>
      </c>
      <c r="CG212">
        <v>76</v>
      </c>
      <c r="CH212">
        <v>76</v>
      </c>
      <c r="CI212">
        <v>77</v>
      </c>
      <c r="CJ212">
        <v>77</v>
      </c>
      <c r="CK212">
        <v>81</v>
      </c>
      <c r="CL212">
        <v>81</v>
      </c>
      <c r="CM212">
        <v>83</v>
      </c>
      <c r="CN212">
        <v>84</v>
      </c>
      <c r="CO212">
        <v>84</v>
      </c>
      <c r="CP212">
        <v>84</v>
      </c>
      <c r="CQ212">
        <v>86</v>
      </c>
      <c r="CR212">
        <v>88</v>
      </c>
    </row>
    <row r="213" spans="1:96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  <c r="CA213">
        <v>104</v>
      </c>
      <c r="CB213">
        <v>105</v>
      </c>
      <c r="CC213">
        <v>107</v>
      </c>
      <c r="CD213">
        <v>107</v>
      </c>
      <c r="CE213">
        <v>109</v>
      </c>
      <c r="CF213">
        <v>109</v>
      </c>
      <c r="CG213">
        <v>112</v>
      </c>
      <c r="CH213">
        <v>113</v>
      </c>
      <c r="CI213">
        <v>113</v>
      </c>
      <c r="CJ213">
        <v>113</v>
      </c>
      <c r="CK213">
        <v>114</v>
      </c>
      <c r="CL213">
        <v>114</v>
      </c>
      <c r="CM213">
        <v>114</v>
      </c>
      <c r="CN213">
        <v>114</v>
      </c>
      <c r="CO213">
        <v>114</v>
      </c>
      <c r="CP213">
        <v>114</v>
      </c>
      <c r="CQ213">
        <v>115</v>
      </c>
      <c r="CR213">
        <v>115</v>
      </c>
    </row>
    <row r="214" spans="1:96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  <c r="CA214">
        <v>574</v>
      </c>
      <c r="CB214">
        <v>596</v>
      </c>
      <c r="CC214">
        <v>623</v>
      </c>
      <c r="CD214">
        <v>628</v>
      </c>
      <c r="CE214">
        <v>643</v>
      </c>
      <c r="CF214">
        <v>671</v>
      </c>
      <c r="CG214">
        <v>685</v>
      </c>
      <c r="CH214">
        <v>707</v>
      </c>
      <c r="CI214">
        <v>726</v>
      </c>
      <c r="CJ214">
        <v>747</v>
      </c>
      <c r="CK214">
        <v>780</v>
      </c>
      <c r="CL214">
        <v>822</v>
      </c>
      <c r="CM214">
        <v>864</v>
      </c>
      <c r="CN214">
        <v>864</v>
      </c>
      <c r="CO214">
        <v>879</v>
      </c>
      <c r="CP214">
        <v>884</v>
      </c>
      <c r="CQ214">
        <v>884</v>
      </c>
      <c r="CR214">
        <v>909</v>
      </c>
    </row>
    <row r="215" spans="1:96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  <c r="CA215">
        <v>27069</v>
      </c>
      <c r="CB215">
        <v>30217</v>
      </c>
      <c r="CC215">
        <v>34109</v>
      </c>
      <c r="CD215">
        <v>38226</v>
      </c>
      <c r="CE215">
        <v>42282</v>
      </c>
      <c r="CF215">
        <v>47029</v>
      </c>
      <c r="CG215">
        <v>52167</v>
      </c>
      <c r="CH215">
        <v>56956</v>
      </c>
      <c r="CI215">
        <v>61049</v>
      </c>
      <c r="CJ215">
        <v>65111</v>
      </c>
      <c r="CK215">
        <v>69392</v>
      </c>
      <c r="CL215">
        <v>74193</v>
      </c>
      <c r="CM215">
        <v>78546</v>
      </c>
      <c r="CN215">
        <v>82329</v>
      </c>
      <c r="CO215">
        <v>86306</v>
      </c>
      <c r="CP215">
        <v>90980</v>
      </c>
      <c r="CQ215">
        <v>95591</v>
      </c>
      <c r="CR215">
        <v>98674</v>
      </c>
    </row>
    <row r="216" spans="1:96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  <c r="CA216">
        <v>52</v>
      </c>
      <c r="CB216">
        <v>52</v>
      </c>
      <c r="CC216">
        <v>52</v>
      </c>
      <c r="CD216">
        <v>53</v>
      </c>
      <c r="CE216">
        <v>53</v>
      </c>
      <c r="CF216">
        <v>53</v>
      </c>
      <c r="CG216">
        <v>53</v>
      </c>
      <c r="CH216">
        <v>54</v>
      </c>
      <c r="CI216">
        <v>54</v>
      </c>
      <c r="CJ216">
        <v>55</v>
      </c>
      <c r="CK216">
        <v>55</v>
      </c>
      <c r="CL216">
        <v>55</v>
      </c>
      <c r="CM216">
        <v>56</v>
      </c>
      <c r="CN216">
        <v>55</v>
      </c>
      <c r="CO216">
        <v>55</v>
      </c>
      <c r="CP216">
        <v>56</v>
      </c>
      <c r="CQ216">
        <v>61</v>
      </c>
      <c r="CR216">
        <v>63</v>
      </c>
    </row>
    <row r="217" spans="1:96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  <c r="CA217">
        <v>1308</v>
      </c>
      <c r="CB217">
        <v>1319</v>
      </c>
      <c r="CC217">
        <v>1462</v>
      </c>
      <c r="CD217">
        <v>1668</v>
      </c>
      <c r="CE217">
        <v>1892</v>
      </c>
      <c r="CF217">
        <v>2203</v>
      </c>
      <c r="CG217">
        <v>2511</v>
      </c>
      <c r="CH217">
        <v>2777</v>
      </c>
      <c r="CI217">
        <v>3102</v>
      </c>
      <c r="CJ217">
        <v>3372</v>
      </c>
      <c r="CK217">
        <v>3764</v>
      </c>
      <c r="CL217">
        <v>4161</v>
      </c>
      <c r="CM217">
        <v>4662</v>
      </c>
      <c r="CN217">
        <v>5106</v>
      </c>
      <c r="CO217">
        <v>5449</v>
      </c>
      <c r="CP217">
        <v>5710</v>
      </c>
      <c r="CQ217">
        <v>6125</v>
      </c>
      <c r="CR217">
        <v>6592</v>
      </c>
    </row>
    <row r="218" spans="1:96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  <c r="CA218">
        <v>1799</v>
      </c>
      <c r="CB218">
        <v>2076</v>
      </c>
      <c r="CC218">
        <v>2359</v>
      </c>
      <c r="CD218">
        <v>2659</v>
      </c>
      <c r="CE218">
        <v>2990</v>
      </c>
      <c r="CF218">
        <v>3360</v>
      </c>
      <c r="CG218">
        <v>3736</v>
      </c>
      <c r="CH218">
        <v>4123</v>
      </c>
      <c r="CI218">
        <v>4521</v>
      </c>
      <c r="CJ218">
        <v>4933</v>
      </c>
      <c r="CK218">
        <v>5365</v>
      </c>
      <c r="CL218">
        <v>5825</v>
      </c>
      <c r="CM218">
        <v>6302</v>
      </c>
      <c r="CN218">
        <v>6302</v>
      </c>
      <c r="CO218">
        <v>6781</v>
      </c>
      <c r="CP218">
        <v>7265</v>
      </c>
      <c r="CQ218">
        <v>7755</v>
      </c>
      <c r="CR218">
        <v>8238</v>
      </c>
    </row>
    <row r="219" spans="1:96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  <c r="CA219">
        <v>37</v>
      </c>
      <c r="CB219">
        <v>39</v>
      </c>
      <c r="CC219">
        <v>39</v>
      </c>
      <c r="CD219">
        <v>39</v>
      </c>
      <c r="CE219">
        <v>48</v>
      </c>
      <c r="CF219">
        <v>48</v>
      </c>
      <c r="CG219">
        <v>48</v>
      </c>
      <c r="CH219">
        <v>57</v>
      </c>
      <c r="CI219">
        <v>57</v>
      </c>
      <c r="CJ219">
        <v>57</v>
      </c>
      <c r="CK219">
        <v>81</v>
      </c>
      <c r="CL219">
        <v>81</v>
      </c>
      <c r="CM219">
        <v>83</v>
      </c>
      <c r="CN219">
        <v>83</v>
      </c>
      <c r="CO219">
        <v>86</v>
      </c>
      <c r="CP219">
        <v>86</v>
      </c>
      <c r="CQ219">
        <v>86</v>
      </c>
      <c r="CR219">
        <v>99</v>
      </c>
    </row>
    <row r="220" spans="1:96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  <c r="CA220">
        <v>35</v>
      </c>
      <c r="CB220">
        <v>39</v>
      </c>
      <c r="CC220">
        <v>45</v>
      </c>
      <c r="CD220">
        <v>45</v>
      </c>
      <c r="CE220">
        <v>45</v>
      </c>
      <c r="CF220">
        <v>45</v>
      </c>
      <c r="CG220">
        <v>45</v>
      </c>
      <c r="CH220">
        <v>53</v>
      </c>
      <c r="CI220">
        <v>53</v>
      </c>
      <c r="CJ220">
        <v>54</v>
      </c>
      <c r="CK220">
        <v>54</v>
      </c>
      <c r="CL220">
        <v>60</v>
      </c>
      <c r="CM220">
        <v>61</v>
      </c>
      <c r="CN220">
        <v>61</v>
      </c>
      <c r="CO220">
        <v>61</v>
      </c>
      <c r="CP220">
        <v>66</v>
      </c>
      <c r="CQ220">
        <v>66</v>
      </c>
      <c r="CR220">
        <v>66</v>
      </c>
    </row>
    <row r="221" spans="1:96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  <c r="CA221">
        <v>309</v>
      </c>
      <c r="CB221">
        <v>323</v>
      </c>
      <c r="CC221">
        <v>335</v>
      </c>
      <c r="CD221">
        <v>351</v>
      </c>
      <c r="CE221">
        <v>361</v>
      </c>
      <c r="CF221">
        <v>398</v>
      </c>
      <c r="CG221">
        <v>407</v>
      </c>
      <c r="CH221">
        <v>431</v>
      </c>
      <c r="CI221">
        <v>436</v>
      </c>
      <c r="CJ221">
        <v>440</v>
      </c>
      <c r="CK221">
        <v>447</v>
      </c>
      <c r="CL221">
        <v>457</v>
      </c>
      <c r="CM221">
        <v>470</v>
      </c>
      <c r="CN221">
        <v>484</v>
      </c>
      <c r="CO221">
        <v>488</v>
      </c>
      <c r="CP221">
        <v>488</v>
      </c>
      <c r="CQ221">
        <v>496</v>
      </c>
      <c r="CR221">
        <v>498</v>
      </c>
    </row>
    <row r="222" spans="1:96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  <c r="CA222">
        <v>103</v>
      </c>
      <c r="CB222">
        <v>109</v>
      </c>
      <c r="CC222">
        <v>113</v>
      </c>
      <c r="CD222">
        <v>120</v>
      </c>
      <c r="CE222">
        <v>123</v>
      </c>
      <c r="CF222">
        <v>127</v>
      </c>
      <c r="CG222">
        <v>129</v>
      </c>
      <c r="CH222">
        <v>129</v>
      </c>
      <c r="CI222">
        <v>129</v>
      </c>
      <c r="CJ222">
        <v>129</v>
      </c>
      <c r="CK222">
        <v>131</v>
      </c>
      <c r="CL222">
        <v>131</v>
      </c>
      <c r="CM222">
        <v>132</v>
      </c>
      <c r="CN222">
        <v>132</v>
      </c>
      <c r="CO222">
        <v>132</v>
      </c>
      <c r="CP222">
        <v>132</v>
      </c>
      <c r="CQ222">
        <v>132</v>
      </c>
      <c r="CR222">
        <v>132</v>
      </c>
    </row>
    <row r="223" spans="1:96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  <c r="CA223">
        <v>127</v>
      </c>
      <c r="CB223">
        <v>139</v>
      </c>
      <c r="CC223">
        <v>150</v>
      </c>
      <c r="CD223">
        <v>158</v>
      </c>
      <c r="CE223">
        <v>190</v>
      </c>
      <c r="CF223">
        <v>201</v>
      </c>
      <c r="CG223">
        <v>226</v>
      </c>
      <c r="CH223">
        <v>228</v>
      </c>
      <c r="CI223">
        <v>242</v>
      </c>
      <c r="CJ223">
        <v>254</v>
      </c>
      <c r="CK223">
        <v>256</v>
      </c>
      <c r="CL223">
        <v>284</v>
      </c>
      <c r="CM223">
        <v>291</v>
      </c>
      <c r="CN223">
        <v>297</v>
      </c>
      <c r="CO223">
        <v>298</v>
      </c>
      <c r="CP223">
        <v>300</v>
      </c>
      <c r="CQ223">
        <v>307</v>
      </c>
      <c r="CR223">
        <v>307</v>
      </c>
    </row>
    <row r="224" spans="1:96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  <c r="CA224">
        <v>6</v>
      </c>
      <c r="CB224">
        <v>6</v>
      </c>
      <c r="CC224">
        <v>9</v>
      </c>
      <c r="CD224">
        <v>9</v>
      </c>
      <c r="CE224">
        <v>9</v>
      </c>
      <c r="CF224">
        <v>9</v>
      </c>
      <c r="CG224">
        <v>9</v>
      </c>
      <c r="CH224">
        <v>9</v>
      </c>
      <c r="CI224">
        <v>11</v>
      </c>
      <c r="CJ224">
        <v>11</v>
      </c>
      <c r="CK224">
        <v>11</v>
      </c>
      <c r="CL224">
        <v>11</v>
      </c>
      <c r="CM224">
        <v>11</v>
      </c>
      <c r="CN224">
        <v>11</v>
      </c>
      <c r="CO224">
        <v>11</v>
      </c>
      <c r="CP224">
        <v>11</v>
      </c>
      <c r="CQ224">
        <v>11</v>
      </c>
      <c r="CR224">
        <v>11</v>
      </c>
    </row>
    <row r="225" spans="1:96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  <c r="CA225">
        <v>47806</v>
      </c>
      <c r="CB225">
        <v>51608</v>
      </c>
      <c r="CC225">
        <v>55242</v>
      </c>
      <c r="CD225">
        <v>60733</v>
      </c>
      <c r="CE225">
        <v>65077</v>
      </c>
      <c r="CF225">
        <v>73758</v>
      </c>
      <c r="CG225">
        <v>78991</v>
      </c>
      <c r="CH225">
        <v>84279</v>
      </c>
      <c r="CI225">
        <v>88621</v>
      </c>
      <c r="CJ225">
        <v>93873</v>
      </c>
      <c r="CK225">
        <v>98476</v>
      </c>
      <c r="CL225">
        <v>103093</v>
      </c>
      <c r="CM225">
        <v>108692</v>
      </c>
      <c r="CN225">
        <v>114217</v>
      </c>
      <c r="CO225">
        <v>120067</v>
      </c>
      <c r="CP225">
        <v>124743</v>
      </c>
      <c r="CQ225">
        <v>129044</v>
      </c>
      <c r="CR225">
        <v>133495</v>
      </c>
    </row>
    <row r="226" spans="1:96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  <c r="CA226">
        <v>400</v>
      </c>
      <c r="CB226">
        <v>406</v>
      </c>
      <c r="CC226">
        <v>424</v>
      </c>
      <c r="CD226">
        <v>424</v>
      </c>
      <c r="CE226">
        <v>456</v>
      </c>
      <c r="CF226">
        <v>473</v>
      </c>
      <c r="CG226">
        <v>494</v>
      </c>
      <c r="CH226">
        <v>480</v>
      </c>
      <c r="CI226">
        <v>480</v>
      </c>
      <c r="CJ226">
        <v>483</v>
      </c>
      <c r="CK226">
        <v>492</v>
      </c>
      <c r="CL226">
        <v>502</v>
      </c>
      <c r="CM226">
        <v>502</v>
      </c>
      <c r="CN226">
        <v>508</v>
      </c>
      <c r="CO226">
        <v>517</v>
      </c>
      <c r="CP226">
        <v>535</v>
      </c>
      <c r="CQ226">
        <v>535</v>
      </c>
      <c r="CR226">
        <v>543</v>
      </c>
    </row>
    <row r="227" spans="1:96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13747</v>
      </c>
      <c r="BK227">
        <v>19273</v>
      </c>
      <c r="BL227">
        <v>25600</v>
      </c>
      <c r="BM227">
        <v>33276</v>
      </c>
      <c r="BN227">
        <v>43843</v>
      </c>
      <c r="BO227">
        <v>53736</v>
      </c>
      <c r="BP227">
        <v>65778</v>
      </c>
      <c r="BQ227">
        <v>83836</v>
      </c>
      <c r="BR227">
        <v>101657</v>
      </c>
      <c r="BS227">
        <v>121465</v>
      </c>
      <c r="BT227">
        <v>140909</v>
      </c>
      <c r="BU227">
        <v>161831</v>
      </c>
      <c r="BV227">
        <v>188172</v>
      </c>
      <c r="BW227">
        <v>213242</v>
      </c>
      <c r="BX227">
        <v>243622</v>
      </c>
      <c r="BY227">
        <v>275367</v>
      </c>
      <c r="BZ227">
        <v>308650</v>
      </c>
      <c r="CA227">
        <v>336802</v>
      </c>
      <c r="CB227">
        <v>366317</v>
      </c>
      <c r="CC227">
        <v>397121</v>
      </c>
      <c r="CD227">
        <v>428654</v>
      </c>
      <c r="CE227">
        <v>462780</v>
      </c>
      <c r="CF227">
        <v>496535</v>
      </c>
      <c r="CG227">
        <v>526396</v>
      </c>
      <c r="CH227">
        <v>555313</v>
      </c>
      <c r="CI227">
        <v>580619</v>
      </c>
      <c r="CJ227">
        <v>607670</v>
      </c>
      <c r="CK227">
        <v>636350</v>
      </c>
      <c r="CL227">
        <v>667592</v>
      </c>
      <c r="CM227">
        <v>699706</v>
      </c>
      <c r="CN227">
        <v>732197</v>
      </c>
      <c r="CO227">
        <v>758809</v>
      </c>
      <c r="CP227">
        <v>784326</v>
      </c>
      <c r="CQ227">
        <v>812036</v>
      </c>
      <c r="CR227">
        <v>839675</v>
      </c>
    </row>
    <row r="228" spans="1:96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  <c r="CA228">
        <v>342</v>
      </c>
      <c r="CB228">
        <v>457</v>
      </c>
      <c r="CC228">
        <v>520</v>
      </c>
      <c r="CD228">
        <v>545</v>
      </c>
      <c r="CE228">
        <v>582</v>
      </c>
      <c r="CF228">
        <v>624</v>
      </c>
      <c r="CG228">
        <v>767</v>
      </c>
      <c r="CH228">
        <v>865</v>
      </c>
      <c r="CI228">
        <v>998</v>
      </c>
      <c r="CJ228">
        <v>1165</v>
      </c>
      <c r="CK228">
        <v>1302</v>
      </c>
      <c r="CL228">
        <v>1349</v>
      </c>
      <c r="CM228">
        <v>1405</v>
      </c>
      <c r="CN228">
        <v>1490</v>
      </c>
      <c r="CO228">
        <v>1565</v>
      </c>
      <c r="CP228">
        <v>1627</v>
      </c>
      <c r="CQ228">
        <v>1678</v>
      </c>
      <c r="CR228">
        <v>1716</v>
      </c>
    </row>
    <row r="229" spans="1:96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  <c r="CA229">
        <v>159</v>
      </c>
      <c r="CB229">
        <v>165</v>
      </c>
      <c r="CC229">
        <v>165</v>
      </c>
      <c r="CD229">
        <v>167</v>
      </c>
      <c r="CE229">
        <v>171</v>
      </c>
      <c r="CF229">
        <v>171</v>
      </c>
      <c r="CG229">
        <v>175</v>
      </c>
      <c r="CH229">
        <v>181</v>
      </c>
      <c r="CI229">
        <v>189</v>
      </c>
      <c r="CJ229">
        <v>189</v>
      </c>
      <c r="CK229">
        <v>197</v>
      </c>
      <c r="CL229">
        <v>204</v>
      </c>
      <c r="CM229">
        <v>204</v>
      </c>
      <c r="CN229">
        <v>227</v>
      </c>
      <c r="CO229">
        <v>256</v>
      </c>
      <c r="CP229">
        <v>256</v>
      </c>
      <c r="CQ229">
        <v>285</v>
      </c>
      <c r="CR229">
        <v>288</v>
      </c>
    </row>
    <row r="230" spans="1:96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  <c r="CA230">
        <v>241</v>
      </c>
      <c r="CB230">
        <v>245</v>
      </c>
      <c r="CC230">
        <v>249</v>
      </c>
      <c r="CD230">
        <v>251</v>
      </c>
      <c r="CE230">
        <v>255</v>
      </c>
      <c r="CF230">
        <v>257</v>
      </c>
      <c r="CG230">
        <v>258</v>
      </c>
      <c r="CH230">
        <v>262</v>
      </c>
      <c r="CI230">
        <v>265</v>
      </c>
      <c r="CJ230">
        <v>266</v>
      </c>
      <c r="CK230">
        <v>267</v>
      </c>
      <c r="CL230">
        <v>268</v>
      </c>
      <c r="CM230">
        <v>268</v>
      </c>
      <c r="CN230">
        <v>268</v>
      </c>
      <c r="CO230">
        <v>268</v>
      </c>
      <c r="CP230">
        <v>268</v>
      </c>
      <c r="CQ230">
        <v>268</v>
      </c>
      <c r="CR230">
        <v>268</v>
      </c>
    </row>
    <row r="231" spans="1:96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  <c r="CD231">
        <v>39</v>
      </c>
      <c r="CE231">
        <v>39</v>
      </c>
      <c r="CF231">
        <v>40</v>
      </c>
      <c r="CG231">
        <v>40</v>
      </c>
      <c r="CH231">
        <v>43</v>
      </c>
      <c r="CI231">
        <v>45</v>
      </c>
      <c r="CJ231">
        <v>45</v>
      </c>
      <c r="CK231">
        <v>48</v>
      </c>
      <c r="CL231">
        <v>48</v>
      </c>
      <c r="CM231">
        <v>52</v>
      </c>
      <c r="CN231">
        <v>57</v>
      </c>
      <c r="CO231">
        <v>61</v>
      </c>
      <c r="CP231">
        <v>65</v>
      </c>
      <c r="CQ231">
        <v>70</v>
      </c>
      <c r="CR231">
        <v>74</v>
      </c>
    </row>
    <row r="232" spans="1:96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  <c r="CA232">
        <v>9</v>
      </c>
      <c r="CB232">
        <v>10</v>
      </c>
      <c r="CC232">
        <v>11</v>
      </c>
      <c r="CD232">
        <v>11</v>
      </c>
      <c r="CE232">
        <v>11</v>
      </c>
      <c r="CF232">
        <v>13</v>
      </c>
      <c r="CG232">
        <v>14</v>
      </c>
      <c r="CH232">
        <v>14</v>
      </c>
      <c r="CI232">
        <v>17</v>
      </c>
      <c r="CJ232">
        <v>17</v>
      </c>
      <c r="CK232">
        <v>23</v>
      </c>
      <c r="CL232">
        <v>23</v>
      </c>
      <c r="CM232">
        <v>24</v>
      </c>
      <c r="CN232">
        <v>25</v>
      </c>
      <c r="CO232">
        <v>25</v>
      </c>
      <c r="CP232">
        <v>25</v>
      </c>
      <c r="CQ232">
        <v>28</v>
      </c>
      <c r="CR232">
        <v>28</v>
      </c>
    </row>
    <row r="233" spans="1:96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-1</v>
      </c>
      <c r="CI233">
        <v>-1</v>
      </c>
      <c r="CJ233">
        <v>-1</v>
      </c>
      <c r="CK233">
        <v>-1</v>
      </c>
      <c r="CL233">
        <v>-1</v>
      </c>
      <c r="CM233">
        <v>-1</v>
      </c>
      <c r="CN233">
        <v>-1</v>
      </c>
      <c r="CO233">
        <v>-1</v>
      </c>
      <c r="CP233">
        <v>-1</v>
      </c>
      <c r="CQ233">
        <v>-1</v>
      </c>
      <c r="CR233">
        <v>-1</v>
      </c>
    </row>
    <row r="234" spans="1:96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  <c r="CA234">
        <v>14</v>
      </c>
      <c r="CB234">
        <v>15</v>
      </c>
      <c r="CC234">
        <v>15</v>
      </c>
      <c r="CD234">
        <v>15</v>
      </c>
      <c r="CE234">
        <v>15</v>
      </c>
      <c r="CF234">
        <v>16</v>
      </c>
      <c r="CG234">
        <v>16</v>
      </c>
      <c r="CH234">
        <v>16</v>
      </c>
      <c r="CI234">
        <v>16</v>
      </c>
      <c r="CJ234">
        <v>16</v>
      </c>
      <c r="CK234">
        <v>16</v>
      </c>
      <c r="CL234">
        <v>16</v>
      </c>
      <c r="CM234">
        <v>16</v>
      </c>
      <c r="CN234">
        <v>16</v>
      </c>
      <c r="CO234">
        <v>16</v>
      </c>
      <c r="CP234">
        <v>16</v>
      </c>
      <c r="CQ234">
        <v>16</v>
      </c>
      <c r="CR234">
        <v>16</v>
      </c>
    </row>
    <row r="235" spans="1:96" x14ac:dyDescent="0.3">
      <c r="B235" t="s">
        <v>553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  <c r="CA235">
        <v>12</v>
      </c>
      <c r="CB235">
        <v>12</v>
      </c>
      <c r="CC235">
        <v>12</v>
      </c>
      <c r="CD235">
        <v>12</v>
      </c>
      <c r="CE235">
        <v>12</v>
      </c>
      <c r="CF235">
        <v>14</v>
      </c>
      <c r="CG235">
        <v>14</v>
      </c>
      <c r="CH235">
        <v>14</v>
      </c>
      <c r="CI235">
        <v>14</v>
      </c>
      <c r="CJ235">
        <v>14</v>
      </c>
      <c r="CK235">
        <v>14</v>
      </c>
      <c r="CL235">
        <v>14</v>
      </c>
      <c r="CM235">
        <v>14</v>
      </c>
      <c r="CN235">
        <v>14</v>
      </c>
      <c r="CO235">
        <v>14</v>
      </c>
      <c r="CP235">
        <v>14</v>
      </c>
      <c r="CQ235">
        <v>14</v>
      </c>
      <c r="CR235">
        <v>15</v>
      </c>
    </row>
    <row r="236" spans="1:96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10</v>
      </c>
      <c r="CC236">
        <v>10</v>
      </c>
      <c r="CD236">
        <v>17</v>
      </c>
      <c r="CE236">
        <v>17</v>
      </c>
      <c r="CF236">
        <v>20</v>
      </c>
      <c r="CG236">
        <v>20</v>
      </c>
      <c r="CH236">
        <v>21</v>
      </c>
      <c r="CI236">
        <v>21</v>
      </c>
      <c r="CJ236">
        <v>28</v>
      </c>
      <c r="CK236">
        <v>29</v>
      </c>
      <c r="CL236">
        <v>31</v>
      </c>
      <c r="CM236">
        <v>34</v>
      </c>
      <c r="CN236">
        <v>35</v>
      </c>
      <c r="CO236">
        <v>39</v>
      </c>
      <c r="CP236">
        <v>39</v>
      </c>
      <c r="CQ236">
        <v>39</v>
      </c>
      <c r="CR236">
        <v>41</v>
      </c>
    </row>
    <row r="237" spans="1:96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  <c r="CA237">
        <v>19</v>
      </c>
      <c r="CB237">
        <v>19</v>
      </c>
      <c r="CC237">
        <v>19</v>
      </c>
      <c r="CD237">
        <v>19</v>
      </c>
      <c r="CE237">
        <v>19</v>
      </c>
      <c r="CF237">
        <v>19</v>
      </c>
      <c r="CG237">
        <v>25</v>
      </c>
      <c r="CH237">
        <v>25</v>
      </c>
      <c r="CI237">
        <v>25</v>
      </c>
      <c r="CJ237">
        <v>29</v>
      </c>
      <c r="CK237">
        <v>33</v>
      </c>
      <c r="CL237">
        <v>33</v>
      </c>
      <c r="CM237">
        <v>38</v>
      </c>
      <c r="CN237">
        <v>38</v>
      </c>
      <c r="CO237">
        <v>39</v>
      </c>
      <c r="CP237">
        <v>39</v>
      </c>
      <c r="CQ237">
        <v>42</v>
      </c>
      <c r="CR237">
        <v>42</v>
      </c>
    </row>
    <row r="238" spans="1:96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  <c r="CE238">
        <v>1</v>
      </c>
      <c r="CF238">
        <v>2</v>
      </c>
      <c r="CG238">
        <v>2</v>
      </c>
      <c r="CH238">
        <v>2</v>
      </c>
      <c r="CI238">
        <v>4</v>
      </c>
      <c r="CJ238">
        <v>6</v>
      </c>
      <c r="CK238">
        <v>8</v>
      </c>
      <c r="CL238">
        <v>18</v>
      </c>
      <c r="CM238">
        <v>18</v>
      </c>
      <c r="CN238">
        <v>18</v>
      </c>
      <c r="CO238">
        <v>19</v>
      </c>
      <c r="CP238">
        <v>22</v>
      </c>
      <c r="CQ238">
        <v>23</v>
      </c>
      <c r="CR238">
        <v>23</v>
      </c>
    </row>
    <row r="239" spans="1:96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  <c r="CA239">
        <v>5</v>
      </c>
      <c r="CB239">
        <v>7</v>
      </c>
      <c r="CC239">
        <v>7</v>
      </c>
      <c r="CD239">
        <v>8</v>
      </c>
      <c r="CE239">
        <v>9</v>
      </c>
      <c r="CF239">
        <v>10</v>
      </c>
      <c r="CG239">
        <v>13</v>
      </c>
      <c r="CH239">
        <v>14</v>
      </c>
      <c r="CI239">
        <v>18</v>
      </c>
      <c r="CJ239">
        <v>18</v>
      </c>
      <c r="CK239">
        <v>18</v>
      </c>
      <c r="CL239">
        <v>18</v>
      </c>
      <c r="CM239">
        <v>18</v>
      </c>
      <c r="CN239">
        <v>18</v>
      </c>
      <c r="CO239">
        <v>18</v>
      </c>
      <c r="CP239">
        <v>18</v>
      </c>
      <c r="CQ239">
        <v>18</v>
      </c>
      <c r="CR239">
        <v>18</v>
      </c>
    </row>
    <row r="240" spans="1:96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</row>
    <row r="241" spans="1:96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  <c r="CA241">
        <v>11</v>
      </c>
      <c r="CB241">
        <v>12</v>
      </c>
      <c r="CC241">
        <v>14</v>
      </c>
      <c r="CD241">
        <v>15</v>
      </c>
      <c r="CE241">
        <v>16</v>
      </c>
      <c r="CF241">
        <v>16</v>
      </c>
      <c r="CG241">
        <v>18</v>
      </c>
      <c r="CH241">
        <v>19</v>
      </c>
      <c r="CI241">
        <v>19</v>
      </c>
      <c r="CJ241">
        <v>19</v>
      </c>
      <c r="CK241">
        <v>19</v>
      </c>
      <c r="CL241">
        <v>19</v>
      </c>
      <c r="CM241">
        <v>19</v>
      </c>
      <c r="CN241">
        <v>19</v>
      </c>
      <c r="CO241">
        <v>19</v>
      </c>
      <c r="CP241">
        <v>19</v>
      </c>
      <c r="CQ241">
        <v>19</v>
      </c>
      <c r="CR241">
        <v>19</v>
      </c>
    </row>
    <row r="242" spans="1:96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  <c r="CA242">
        <v>18</v>
      </c>
      <c r="CB242">
        <v>19</v>
      </c>
      <c r="CC242">
        <v>20</v>
      </c>
      <c r="CD242">
        <v>21</v>
      </c>
      <c r="CE242">
        <v>24</v>
      </c>
      <c r="CF242">
        <v>24</v>
      </c>
      <c r="CG242">
        <v>24</v>
      </c>
      <c r="CH242">
        <v>25</v>
      </c>
      <c r="CI242">
        <v>26</v>
      </c>
      <c r="CJ242">
        <v>35</v>
      </c>
      <c r="CK242">
        <v>48</v>
      </c>
      <c r="CL242">
        <v>49</v>
      </c>
      <c r="CM242">
        <v>49</v>
      </c>
      <c r="CN242">
        <v>49</v>
      </c>
      <c r="CO242">
        <v>51</v>
      </c>
      <c r="CP242">
        <v>51</v>
      </c>
      <c r="CQ242">
        <v>51</v>
      </c>
      <c r="CR242">
        <v>59</v>
      </c>
    </row>
    <row r="243" spans="1:96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  <c r="CA243">
        <v>237</v>
      </c>
      <c r="CB243">
        <v>254</v>
      </c>
      <c r="CC243">
        <v>261</v>
      </c>
      <c r="CD243">
        <v>263</v>
      </c>
      <c r="CE243">
        <v>263</v>
      </c>
      <c r="CF243">
        <v>267</v>
      </c>
      <c r="CG243">
        <v>268</v>
      </c>
      <c r="CH243">
        <v>290</v>
      </c>
      <c r="CI243">
        <v>308</v>
      </c>
      <c r="CJ243">
        <v>308</v>
      </c>
      <c r="CK243">
        <v>374</v>
      </c>
      <c r="CL243">
        <v>374</v>
      </c>
      <c r="CM243">
        <v>402</v>
      </c>
      <c r="CN243">
        <v>418</v>
      </c>
      <c r="CO243">
        <v>437</v>
      </c>
      <c r="CP243">
        <v>449</v>
      </c>
      <c r="CQ243">
        <v>466</v>
      </c>
      <c r="CR243">
        <v>474</v>
      </c>
    </row>
    <row r="244" spans="1:96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  <c r="CA244">
        <v>18</v>
      </c>
      <c r="CB244">
        <v>18</v>
      </c>
      <c r="CC244">
        <v>33</v>
      </c>
      <c r="CD244">
        <v>33</v>
      </c>
      <c r="CE244">
        <v>36</v>
      </c>
      <c r="CF244">
        <v>36</v>
      </c>
      <c r="CG244">
        <v>38</v>
      </c>
      <c r="CH244">
        <v>38</v>
      </c>
      <c r="CI244">
        <v>38</v>
      </c>
      <c r="CJ244">
        <v>38</v>
      </c>
      <c r="CK244">
        <v>43</v>
      </c>
      <c r="CL244">
        <v>43</v>
      </c>
      <c r="CM244">
        <v>43</v>
      </c>
      <c r="CN244">
        <v>46</v>
      </c>
      <c r="CO244">
        <v>50</v>
      </c>
      <c r="CP244">
        <v>50</v>
      </c>
      <c r="CQ244">
        <v>50</v>
      </c>
      <c r="CR244">
        <v>50</v>
      </c>
    </row>
    <row r="245" spans="1:96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  <c r="CA245">
        <v>45</v>
      </c>
      <c r="CB245">
        <v>47</v>
      </c>
      <c r="CC245">
        <v>56</v>
      </c>
      <c r="CD245">
        <v>59</v>
      </c>
      <c r="CE245">
        <v>74</v>
      </c>
      <c r="CF245">
        <v>87</v>
      </c>
      <c r="CG245">
        <v>87</v>
      </c>
      <c r="CH245">
        <v>105</v>
      </c>
      <c r="CI245">
        <v>123</v>
      </c>
      <c r="CJ245">
        <v>144</v>
      </c>
      <c r="CK245">
        <v>148</v>
      </c>
      <c r="CL245">
        <v>171</v>
      </c>
      <c r="CM245">
        <v>171</v>
      </c>
      <c r="CN245">
        <v>216</v>
      </c>
      <c r="CO245">
        <v>224</v>
      </c>
      <c r="CP245">
        <v>246</v>
      </c>
      <c r="CQ245">
        <v>258</v>
      </c>
      <c r="CR245">
        <v>293</v>
      </c>
    </row>
    <row r="246" spans="1:96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  <c r="CA246">
        <v>10</v>
      </c>
      <c r="CB246">
        <v>10</v>
      </c>
      <c r="CC246">
        <v>11</v>
      </c>
      <c r="CD246">
        <v>11</v>
      </c>
      <c r="CE246">
        <v>11</v>
      </c>
      <c r="CF246">
        <v>12</v>
      </c>
      <c r="CG246">
        <v>12</v>
      </c>
      <c r="CH246">
        <v>12</v>
      </c>
      <c r="CI246">
        <v>12</v>
      </c>
      <c r="CJ246">
        <v>14</v>
      </c>
      <c r="CK246">
        <v>14</v>
      </c>
      <c r="CL246">
        <v>14</v>
      </c>
      <c r="CM246">
        <v>14</v>
      </c>
      <c r="CN246">
        <v>14</v>
      </c>
      <c r="CO246">
        <v>14</v>
      </c>
      <c r="CP246">
        <v>15</v>
      </c>
      <c r="CQ246">
        <v>15</v>
      </c>
      <c r="CR246">
        <v>15</v>
      </c>
    </row>
    <row r="247" spans="1:96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  <c r="CA247">
        <v>4</v>
      </c>
      <c r="CB247">
        <v>5</v>
      </c>
      <c r="CC247">
        <v>5</v>
      </c>
      <c r="CD247">
        <v>5</v>
      </c>
      <c r="CE247">
        <v>5</v>
      </c>
      <c r="CF247">
        <v>5</v>
      </c>
      <c r="CG247">
        <v>5</v>
      </c>
      <c r="CH247">
        <v>5</v>
      </c>
      <c r="CI247">
        <v>5</v>
      </c>
      <c r="CJ247">
        <v>5</v>
      </c>
      <c r="CK247">
        <v>5</v>
      </c>
      <c r="CL247">
        <v>5</v>
      </c>
      <c r="CM247">
        <v>5</v>
      </c>
      <c r="CN247">
        <v>5</v>
      </c>
      <c r="CO247">
        <v>5</v>
      </c>
      <c r="CP247">
        <v>5</v>
      </c>
      <c r="CQ247">
        <v>5</v>
      </c>
      <c r="CR247">
        <v>5</v>
      </c>
    </row>
    <row r="248" spans="1:96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  <c r="CA248">
        <v>6</v>
      </c>
      <c r="CB248">
        <v>6</v>
      </c>
      <c r="CC248">
        <v>7</v>
      </c>
      <c r="CD248">
        <v>7</v>
      </c>
      <c r="CE248">
        <v>7</v>
      </c>
      <c r="CF248">
        <v>8</v>
      </c>
      <c r="CG248">
        <v>8</v>
      </c>
      <c r="CH248">
        <v>8</v>
      </c>
      <c r="CI248">
        <v>8</v>
      </c>
      <c r="CJ248">
        <v>8</v>
      </c>
      <c r="CK248">
        <v>8</v>
      </c>
      <c r="CL248">
        <v>8</v>
      </c>
      <c r="CM248">
        <v>8</v>
      </c>
      <c r="CN248">
        <v>9</v>
      </c>
      <c r="CO248">
        <v>9</v>
      </c>
      <c r="CP248">
        <v>11</v>
      </c>
      <c r="CQ248">
        <v>11</v>
      </c>
      <c r="CR248">
        <v>11</v>
      </c>
    </row>
    <row r="249" spans="1:96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  <c r="CA249">
        <v>145</v>
      </c>
      <c r="CB249">
        <v>145</v>
      </c>
      <c r="CC249">
        <v>170</v>
      </c>
      <c r="CD249">
        <v>184</v>
      </c>
      <c r="CE249">
        <v>184</v>
      </c>
      <c r="CF249">
        <v>250</v>
      </c>
      <c r="CG249">
        <v>283</v>
      </c>
      <c r="CH249">
        <v>283</v>
      </c>
      <c r="CI249">
        <v>283</v>
      </c>
      <c r="CJ249">
        <v>387</v>
      </c>
      <c r="CK249">
        <v>387</v>
      </c>
      <c r="CL249">
        <v>449</v>
      </c>
      <c r="CM249">
        <v>480</v>
      </c>
      <c r="CN249">
        <v>510</v>
      </c>
      <c r="CO249">
        <v>510</v>
      </c>
      <c r="CP249">
        <v>510</v>
      </c>
      <c r="CQ249">
        <v>510</v>
      </c>
      <c r="CR249">
        <v>510</v>
      </c>
    </row>
    <row r="250" spans="1:96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  <c r="CA250">
        <v>21</v>
      </c>
      <c r="CB250">
        <v>22</v>
      </c>
      <c r="CC250">
        <v>22</v>
      </c>
      <c r="CD250">
        <v>22</v>
      </c>
      <c r="CE250">
        <v>23</v>
      </c>
      <c r="CF250">
        <v>27</v>
      </c>
      <c r="CG250">
        <v>38</v>
      </c>
      <c r="CH250">
        <v>41</v>
      </c>
      <c r="CI250">
        <v>62</v>
      </c>
      <c r="CJ250">
        <v>63</v>
      </c>
      <c r="CK250">
        <v>74</v>
      </c>
      <c r="CL250">
        <v>85</v>
      </c>
      <c r="CM250">
        <v>88</v>
      </c>
      <c r="CN250">
        <v>98</v>
      </c>
      <c r="CO250">
        <v>111</v>
      </c>
      <c r="CP250">
        <v>119</v>
      </c>
      <c r="CQ250">
        <v>121</v>
      </c>
      <c r="CR250">
        <v>123</v>
      </c>
    </row>
    <row r="251" spans="1:96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  <c r="CD251">
        <v>3</v>
      </c>
      <c r="CE251">
        <v>3</v>
      </c>
      <c r="CF251">
        <v>3</v>
      </c>
      <c r="CG251">
        <v>3</v>
      </c>
      <c r="CH251">
        <v>3</v>
      </c>
      <c r="CI251">
        <v>3</v>
      </c>
      <c r="CJ251">
        <v>3</v>
      </c>
      <c r="CK251">
        <v>3</v>
      </c>
      <c r="CL251">
        <v>3</v>
      </c>
      <c r="CM251">
        <v>3</v>
      </c>
      <c r="CN251">
        <v>3</v>
      </c>
      <c r="CO251">
        <v>3</v>
      </c>
      <c r="CP251">
        <v>3</v>
      </c>
      <c r="CQ251">
        <v>3</v>
      </c>
      <c r="CR251">
        <v>3</v>
      </c>
    </row>
    <row r="252" spans="1:96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  <c r="CD252">
        <v>3</v>
      </c>
      <c r="CE252">
        <v>3</v>
      </c>
      <c r="CF252">
        <v>3</v>
      </c>
      <c r="CG252">
        <v>3</v>
      </c>
      <c r="CH252">
        <v>3</v>
      </c>
      <c r="CI252">
        <v>3</v>
      </c>
      <c r="CJ252">
        <v>3</v>
      </c>
      <c r="CK252">
        <v>3</v>
      </c>
      <c r="CL252">
        <v>3</v>
      </c>
      <c r="CM252">
        <v>4</v>
      </c>
      <c r="CN252">
        <v>4</v>
      </c>
      <c r="CO252">
        <v>4</v>
      </c>
      <c r="CP252">
        <v>5</v>
      </c>
      <c r="CQ252">
        <v>5</v>
      </c>
      <c r="CR252">
        <v>5</v>
      </c>
    </row>
    <row r="253" spans="1:96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  <c r="CA253">
        <v>5</v>
      </c>
      <c r="CB253">
        <v>8</v>
      </c>
      <c r="CC253">
        <v>8</v>
      </c>
      <c r="CD253">
        <v>8</v>
      </c>
      <c r="CE253">
        <v>8</v>
      </c>
      <c r="CF253">
        <v>8</v>
      </c>
      <c r="CG253">
        <v>8</v>
      </c>
      <c r="CH253">
        <v>9</v>
      </c>
      <c r="CI253">
        <v>10</v>
      </c>
      <c r="CJ253">
        <v>10</v>
      </c>
      <c r="CK253">
        <v>10</v>
      </c>
      <c r="CL253">
        <v>11</v>
      </c>
      <c r="CM253">
        <v>11</v>
      </c>
      <c r="CN253">
        <v>11</v>
      </c>
      <c r="CO253">
        <v>11</v>
      </c>
      <c r="CP253">
        <v>11</v>
      </c>
      <c r="CQ253">
        <v>11</v>
      </c>
      <c r="CR253">
        <v>11</v>
      </c>
    </row>
    <row r="254" spans="1:96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  <c r="CD254">
        <v>9</v>
      </c>
      <c r="CE254">
        <v>9</v>
      </c>
      <c r="CF254">
        <v>9</v>
      </c>
      <c r="CG254">
        <v>9</v>
      </c>
      <c r="CH254">
        <v>9</v>
      </c>
      <c r="CI254">
        <v>9</v>
      </c>
      <c r="CJ254">
        <v>9</v>
      </c>
      <c r="CK254">
        <v>9</v>
      </c>
      <c r="CL254">
        <v>9</v>
      </c>
      <c r="CM254">
        <v>9</v>
      </c>
      <c r="CN254">
        <v>9</v>
      </c>
      <c r="CO254">
        <v>9</v>
      </c>
      <c r="CP254">
        <v>9</v>
      </c>
      <c r="CQ254">
        <v>9</v>
      </c>
      <c r="CR254">
        <v>9</v>
      </c>
    </row>
    <row r="255" spans="1:96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  <c r="CA255">
        <v>6</v>
      </c>
      <c r="CB255">
        <v>6</v>
      </c>
      <c r="CC255">
        <v>6</v>
      </c>
      <c r="CD255">
        <v>6</v>
      </c>
      <c r="CE255">
        <v>13</v>
      </c>
      <c r="CF255">
        <v>13</v>
      </c>
      <c r="CG255">
        <v>13</v>
      </c>
      <c r="CH255">
        <v>13</v>
      </c>
      <c r="CI255">
        <v>13</v>
      </c>
      <c r="CJ255">
        <v>13</v>
      </c>
      <c r="CK255">
        <v>13</v>
      </c>
      <c r="CL255">
        <v>15</v>
      </c>
      <c r="CM255">
        <v>15</v>
      </c>
      <c r="CN255">
        <v>15</v>
      </c>
      <c r="CO255">
        <v>20</v>
      </c>
      <c r="CP255">
        <v>20</v>
      </c>
      <c r="CQ255">
        <v>20</v>
      </c>
      <c r="CR255">
        <v>22</v>
      </c>
    </row>
    <row r="256" spans="1:96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  <c r="CD256">
        <v>3</v>
      </c>
      <c r="CE256">
        <v>3</v>
      </c>
      <c r="CF256">
        <v>3</v>
      </c>
      <c r="CG256">
        <v>5</v>
      </c>
      <c r="CH256">
        <v>5</v>
      </c>
      <c r="CI256">
        <v>5</v>
      </c>
      <c r="CJ256">
        <v>5</v>
      </c>
      <c r="CK256">
        <v>5</v>
      </c>
      <c r="CL256">
        <v>5</v>
      </c>
      <c r="CM256">
        <v>5</v>
      </c>
      <c r="CN256">
        <v>5</v>
      </c>
      <c r="CO256">
        <v>5</v>
      </c>
      <c r="CP256">
        <v>5</v>
      </c>
      <c r="CQ256">
        <v>5</v>
      </c>
      <c r="CR256">
        <v>11</v>
      </c>
    </row>
    <row r="257" spans="1:96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  <c r="CA257">
        <v>6</v>
      </c>
      <c r="CB257">
        <v>6</v>
      </c>
      <c r="CC257">
        <v>6</v>
      </c>
      <c r="CD257">
        <v>7</v>
      </c>
      <c r="CE257">
        <v>7</v>
      </c>
      <c r="CF257">
        <v>8</v>
      </c>
      <c r="CG257">
        <v>8</v>
      </c>
      <c r="CH257">
        <v>10</v>
      </c>
      <c r="CI257">
        <v>10</v>
      </c>
      <c r="CJ257">
        <v>11</v>
      </c>
      <c r="CK257">
        <v>13</v>
      </c>
      <c r="CL257">
        <v>15</v>
      </c>
      <c r="CM257">
        <v>26</v>
      </c>
      <c r="CN257">
        <v>30</v>
      </c>
      <c r="CO257">
        <v>35</v>
      </c>
      <c r="CP257">
        <v>43</v>
      </c>
      <c r="CQ257">
        <v>50</v>
      </c>
      <c r="CR257">
        <v>61</v>
      </c>
    </row>
    <row r="258" spans="1:96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  <c r="CD258">
        <v>2</v>
      </c>
      <c r="CE258">
        <v>2</v>
      </c>
      <c r="CF258">
        <v>2</v>
      </c>
      <c r="CG258">
        <v>2</v>
      </c>
      <c r="CH258">
        <v>3</v>
      </c>
      <c r="CI258">
        <v>3</v>
      </c>
      <c r="CJ258">
        <v>3</v>
      </c>
      <c r="CK258">
        <v>3</v>
      </c>
      <c r="CL258">
        <v>3</v>
      </c>
      <c r="CM258">
        <v>3</v>
      </c>
      <c r="CN258">
        <v>3</v>
      </c>
      <c r="CO258">
        <v>5</v>
      </c>
      <c r="CP258">
        <v>5</v>
      </c>
      <c r="CQ258">
        <v>5</v>
      </c>
      <c r="CR258">
        <v>5</v>
      </c>
    </row>
    <row r="259" spans="1:96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  <c r="CA259">
        <v>4</v>
      </c>
      <c r="CB259">
        <v>5</v>
      </c>
      <c r="CC259">
        <v>8</v>
      </c>
      <c r="CD259">
        <v>8</v>
      </c>
      <c r="CE259">
        <v>8</v>
      </c>
      <c r="CF259">
        <v>9</v>
      </c>
      <c r="CG259">
        <v>12</v>
      </c>
      <c r="CH259">
        <v>13</v>
      </c>
      <c r="CI259">
        <v>16</v>
      </c>
      <c r="CJ259">
        <v>16</v>
      </c>
      <c r="CK259">
        <v>16</v>
      </c>
      <c r="CL259">
        <v>16</v>
      </c>
      <c r="CM259">
        <v>17</v>
      </c>
      <c r="CN259">
        <v>17</v>
      </c>
      <c r="CO259">
        <v>17</v>
      </c>
      <c r="CP259">
        <v>17</v>
      </c>
      <c r="CQ259">
        <v>18</v>
      </c>
      <c r="CR259">
        <v>23</v>
      </c>
    </row>
    <row r="260" spans="1:96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  <c r="CA260">
        <v>2</v>
      </c>
      <c r="CB260">
        <v>2</v>
      </c>
      <c r="CC260">
        <v>2</v>
      </c>
      <c r="CD260">
        <v>5</v>
      </c>
      <c r="CE260">
        <v>5</v>
      </c>
      <c r="CF260">
        <v>5</v>
      </c>
      <c r="CG260">
        <v>5</v>
      </c>
      <c r="CH260">
        <v>5</v>
      </c>
      <c r="CI260">
        <v>5</v>
      </c>
      <c r="CJ260">
        <v>11</v>
      </c>
      <c r="CK260">
        <v>11</v>
      </c>
      <c r="CL260">
        <v>11</v>
      </c>
      <c r="CM260">
        <v>11</v>
      </c>
      <c r="CN260">
        <v>11</v>
      </c>
      <c r="CO260">
        <v>11</v>
      </c>
      <c r="CP260">
        <v>11</v>
      </c>
      <c r="CQ260">
        <v>11</v>
      </c>
      <c r="CR260">
        <v>11</v>
      </c>
    </row>
    <row r="261" spans="1:96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  <c r="CJ261">
        <v>1</v>
      </c>
      <c r="CK261">
        <v>1</v>
      </c>
      <c r="CL261">
        <v>1</v>
      </c>
      <c r="CM261">
        <v>1</v>
      </c>
      <c r="CN261">
        <v>1</v>
      </c>
      <c r="CO261">
        <v>1</v>
      </c>
      <c r="CP261">
        <v>1</v>
      </c>
      <c r="CQ261">
        <v>1</v>
      </c>
      <c r="CR261">
        <v>1</v>
      </c>
    </row>
    <row r="262" spans="1:96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1</v>
      </c>
      <c r="CB262">
        <v>1</v>
      </c>
      <c r="CC262">
        <v>2</v>
      </c>
      <c r="CD262">
        <v>2</v>
      </c>
      <c r="CE262">
        <v>3</v>
      </c>
      <c r="CF262">
        <v>4</v>
      </c>
      <c r="CG262">
        <v>4</v>
      </c>
      <c r="CH262">
        <v>4</v>
      </c>
      <c r="CI262">
        <v>4</v>
      </c>
      <c r="CJ262">
        <v>4</v>
      </c>
      <c r="CK262">
        <v>4</v>
      </c>
      <c r="CL262">
        <v>4</v>
      </c>
      <c r="CM262">
        <v>4</v>
      </c>
      <c r="CN262">
        <v>4</v>
      </c>
      <c r="CO262">
        <v>4</v>
      </c>
      <c r="CP262">
        <v>4</v>
      </c>
      <c r="CQ262">
        <v>4</v>
      </c>
      <c r="CR262">
        <v>4</v>
      </c>
    </row>
    <row r="263" spans="1:96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4</v>
      </c>
      <c r="CB263">
        <v>4</v>
      </c>
      <c r="CC263">
        <v>4</v>
      </c>
      <c r="CD263">
        <v>4</v>
      </c>
      <c r="CE263">
        <v>4</v>
      </c>
      <c r="CF263">
        <v>4</v>
      </c>
      <c r="CG263">
        <v>4</v>
      </c>
      <c r="CH263">
        <v>6</v>
      </c>
      <c r="CI263">
        <v>6</v>
      </c>
      <c r="CJ263">
        <v>6</v>
      </c>
      <c r="CK263">
        <v>6</v>
      </c>
      <c r="CL263">
        <v>6</v>
      </c>
      <c r="CM263">
        <v>6</v>
      </c>
      <c r="CN263">
        <v>6</v>
      </c>
      <c r="CO263">
        <v>6</v>
      </c>
      <c r="CP263">
        <v>6</v>
      </c>
      <c r="CQ263">
        <v>6</v>
      </c>
      <c r="CR263">
        <v>6</v>
      </c>
    </row>
    <row r="264" spans="1:96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4</v>
      </c>
      <c r="CC264">
        <v>4</v>
      </c>
      <c r="CD264">
        <v>4</v>
      </c>
      <c r="CE264">
        <v>4</v>
      </c>
      <c r="CF264">
        <v>4</v>
      </c>
      <c r="CG264">
        <v>4</v>
      </c>
      <c r="CH264">
        <v>4</v>
      </c>
      <c r="CI264">
        <v>4</v>
      </c>
      <c r="CJ264">
        <v>4</v>
      </c>
      <c r="CK264">
        <v>4</v>
      </c>
      <c r="CL264">
        <v>4</v>
      </c>
      <c r="CM264">
        <v>4</v>
      </c>
      <c r="CN264">
        <v>4</v>
      </c>
      <c r="CO264">
        <v>4</v>
      </c>
      <c r="CP264">
        <v>4</v>
      </c>
      <c r="CQ264">
        <v>4</v>
      </c>
      <c r="CR264">
        <v>4</v>
      </c>
    </row>
    <row r="265" spans="1:96" x14ac:dyDescent="0.3">
      <c r="B265" t="s">
        <v>629</v>
      </c>
      <c r="C265">
        <v>15.5527269999999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1</v>
      </c>
      <c r="CG265">
        <v>1</v>
      </c>
      <c r="CH265">
        <v>1</v>
      </c>
      <c r="CI265">
        <v>1</v>
      </c>
      <c r="CJ265">
        <v>1</v>
      </c>
      <c r="CK265">
        <v>1</v>
      </c>
      <c r="CL265">
        <v>1</v>
      </c>
      <c r="CM265">
        <v>1</v>
      </c>
      <c r="CN265">
        <v>1</v>
      </c>
      <c r="CO265">
        <v>1</v>
      </c>
      <c r="CP265">
        <v>1</v>
      </c>
      <c r="CQ265">
        <v>1</v>
      </c>
      <c r="CR265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2020-04-23T08:58:33Z</dcterms:modified>
</cp:coreProperties>
</file>